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codeName="ThisWorkbook"/>
  <mc:AlternateContent xmlns:mc="http://schemas.openxmlformats.org/markup-compatibility/2006">
    <mc:Choice Requires="x15">
      <x15ac:absPath xmlns:x15ac="http://schemas.microsoft.com/office/spreadsheetml/2010/11/ac" url="C:\Users\lenovo-lap\Desktop\استمارات تسجيل ف2 للعام 2023-2024\نهائي استمارات\دبلوماسية مقفولة\"/>
    </mc:Choice>
  </mc:AlternateContent>
  <xr:revisionPtr revIDLastSave="0" documentId="13_ncr:1_{4A4080B6-1114-4119-BE52-5B6F463425F4}" xr6:coauthVersionLast="47" xr6:coauthVersionMax="47" xr10:uidLastSave="{00000000-0000-0000-0000-000000000000}"/>
  <workbookProtection workbookAlgorithmName="SHA-512" workbookHashValue="sXRXgKdcSbwgXdXAaOopOu/VzPaC1RRDJahXfJOfgpOrG2xdn6icqVSNLStVZ7AOBdIG4NQE6k9AXJp12gw86g==" workbookSaltValue="XEwB6KF3+Z89Ry2D7wajYw==" workbookSpinCount="100000" lockStructure="1"/>
  <bookViews>
    <workbookView xWindow="-108" yWindow="-108" windowWidth="23256" windowHeight="12576" xr2:uid="{00000000-000D-0000-FFFF-FFFF00000000}"/>
  </bookViews>
  <sheets>
    <sheet name="تعليمات التسجيل " sheetId="14" r:id="rId1"/>
    <sheet name="إدخال البيانات" sheetId="20" r:id="rId2"/>
    <sheet name="اختيار المقررات" sheetId="5" r:id="rId3"/>
    <sheet name="الإستمارة" sheetId="11" r:id="rId4"/>
    <sheet name="pol" sheetId="18" r:id="rId5"/>
    <sheet name="ورقة4" sheetId="10" state="hidden" r:id="rId6"/>
    <sheet name="ورقة2" sheetId="4" state="hidden" r:id="rId7"/>
    <sheet name="Sheet1" sheetId="21" state="hidden" r:id="rId8"/>
  </sheets>
  <externalReferences>
    <externalReference r:id="rId9"/>
  </externalReferences>
  <definedNames>
    <definedName name="_xlnm._FilterDatabase" localSheetId="7" hidden="1">Sheet1!$A$1:$F$1</definedName>
    <definedName name="_xlnm._FilterDatabase" localSheetId="1" hidden="1">'إدخال البيانات'!$I$6:$I$22</definedName>
    <definedName name="_xlnm._FilterDatabase" localSheetId="6" hidden="1">ورقة2!$A$2:$AO$2</definedName>
    <definedName name="_xlnm._FilterDatabase" localSheetId="5" hidden="1">ورقة4!$A$1:$BB$1</definedName>
    <definedName name="_xlnm.Print_Area" localSheetId="3">الإستمارة!$A$1:$R$48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20" l="1"/>
  <c r="D1" i="20" l="1"/>
  <c r="B7" i="20" l="1"/>
  <c r="G10" i="20" l="1"/>
  <c r="F10" i="20"/>
  <c r="E10" i="20"/>
  <c r="D10" i="20"/>
  <c r="E3" i="5" s="1"/>
  <c r="C10" i="20"/>
  <c r="L3" i="5" s="1"/>
  <c r="B10" i="20"/>
  <c r="AE1" i="5" s="1"/>
  <c r="A10" i="20"/>
  <c r="AB1" i="5" s="1"/>
  <c r="A7" i="20"/>
  <c r="A2" i="20"/>
  <c r="O912" i="4" l="1"/>
  <c r="O911" i="4"/>
  <c r="O910" i="4"/>
  <c r="O909" i="4"/>
  <c r="O908" i="4"/>
  <c r="O907" i="4"/>
  <c r="O906" i="4"/>
  <c r="O904" i="4"/>
  <c r="O903" i="4"/>
  <c r="O902" i="4"/>
  <c r="O901" i="4"/>
  <c r="O900" i="4"/>
  <c r="O899" i="4"/>
  <c r="O898" i="4"/>
  <c r="O897" i="4"/>
  <c r="O896" i="4"/>
  <c r="O895" i="4"/>
  <c r="O894" i="4"/>
  <c r="O893" i="4"/>
  <c r="O892" i="4"/>
  <c r="O891" i="4"/>
  <c r="O890" i="4"/>
  <c r="O889" i="4"/>
  <c r="O888" i="4"/>
  <c r="O886" i="4"/>
  <c r="O885" i="4"/>
  <c r="O884" i="4"/>
  <c r="O883" i="4"/>
  <c r="O882" i="4"/>
  <c r="O881" i="4"/>
  <c r="O879" i="4"/>
  <c r="O877" i="4"/>
  <c r="O876" i="4"/>
  <c r="O875" i="4"/>
  <c r="O874" i="4"/>
  <c r="O873" i="4"/>
  <c r="O872" i="4"/>
  <c r="O871" i="4"/>
  <c r="O868" i="4"/>
  <c r="O865" i="4"/>
  <c r="O864" i="4"/>
  <c r="O863" i="4"/>
  <c r="O862" i="4"/>
  <c r="O861" i="4"/>
  <c r="O860" i="4"/>
  <c r="O859" i="4"/>
  <c r="O858" i="4"/>
  <c r="O857" i="4"/>
  <c r="O856" i="4"/>
  <c r="O855" i="4"/>
  <c r="O854" i="4"/>
  <c r="O852" i="4"/>
  <c r="O851" i="4"/>
  <c r="O849" i="4"/>
  <c r="O847" i="4"/>
  <c r="O846" i="4"/>
  <c r="O845" i="4"/>
  <c r="O844" i="4"/>
  <c r="O843" i="4"/>
  <c r="O842" i="4"/>
  <c r="O841" i="4"/>
  <c r="O840" i="4"/>
  <c r="O839" i="4"/>
  <c r="O838" i="4"/>
  <c r="O837" i="4"/>
  <c r="O836" i="4"/>
  <c r="O834" i="4"/>
  <c r="O833" i="4"/>
  <c r="O832" i="4"/>
  <c r="O831" i="4"/>
  <c r="O830" i="4"/>
  <c r="O829" i="4"/>
  <c r="O828" i="4"/>
  <c r="O827" i="4"/>
  <c r="O826" i="4"/>
  <c r="O824" i="4"/>
  <c r="O823" i="4"/>
  <c r="O822" i="4"/>
  <c r="O821" i="4"/>
  <c r="O820" i="4"/>
  <c r="O819" i="4"/>
  <c r="O818" i="4"/>
  <c r="O817" i="4"/>
  <c r="O815" i="4"/>
  <c r="O814" i="4"/>
  <c r="O813" i="4"/>
  <c r="O812" i="4"/>
  <c r="O810" i="4"/>
  <c r="O809" i="4"/>
  <c r="O808" i="4"/>
  <c r="O807" i="4"/>
  <c r="O806" i="4"/>
  <c r="O805" i="4"/>
  <c r="O804" i="4"/>
  <c r="O803" i="4"/>
  <c r="O801" i="4"/>
  <c r="O800" i="4"/>
  <c r="O799" i="4"/>
  <c r="O798" i="4"/>
  <c r="O796" i="4"/>
  <c r="O795" i="4"/>
  <c r="O793" i="4"/>
  <c r="O792" i="4"/>
  <c r="O791" i="4"/>
  <c r="O790" i="4"/>
  <c r="O789" i="4"/>
  <c r="O788" i="4"/>
  <c r="O787" i="4"/>
  <c r="O786" i="4"/>
  <c r="O785" i="4"/>
  <c r="O784" i="4"/>
  <c r="O783" i="4"/>
  <c r="O782" i="4"/>
  <c r="O780" i="4"/>
  <c r="O779" i="4"/>
  <c r="O778" i="4"/>
  <c r="O776" i="4"/>
  <c r="O775" i="4"/>
  <c r="O774" i="4"/>
  <c r="O773" i="4"/>
  <c r="O772" i="4"/>
  <c r="O771" i="4"/>
  <c r="O770" i="4"/>
  <c r="O769" i="4"/>
  <c r="O768" i="4"/>
  <c r="O767" i="4"/>
  <c r="O766" i="4"/>
  <c r="O765" i="4"/>
  <c r="O764" i="4"/>
  <c r="O763" i="4"/>
  <c r="O762" i="4"/>
  <c r="O761" i="4"/>
  <c r="O760" i="4"/>
  <c r="O759" i="4"/>
  <c r="O758" i="4"/>
  <c r="O757" i="4"/>
  <c r="O756" i="4"/>
  <c r="O755" i="4"/>
  <c r="O754" i="4"/>
  <c r="O753" i="4"/>
  <c r="O752" i="4"/>
  <c r="O751" i="4"/>
  <c r="O750" i="4"/>
  <c r="O749" i="4"/>
  <c r="O748" i="4"/>
  <c r="O747" i="4"/>
  <c r="O746" i="4"/>
  <c r="O745" i="4"/>
  <c r="O744" i="4"/>
  <c r="O743" i="4"/>
  <c r="O742" i="4"/>
  <c r="O740" i="4"/>
  <c r="O739" i="4"/>
  <c r="O738" i="4"/>
  <c r="O737" i="4"/>
  <c r="O736" i="4"/>
  <c r="O735" i="4"/>
  <c r="O734" i="4"/>
  <c r="O733" i="4"/>
  <c r="O732" i="4"/>
  <c r="O731" i="4"/>
  <c r="O730" i="4"/>
  <c r="O729" i="4"/>
  <c r="O727" i="4"/>
  <c r="O726" i="4"/>
  <c r="O725" i="4"/>
  <c r="O723" i="4"/>
  <c r="O722" i="4"/>
  <c r="O721" i="4"/>
  <c r="O720" i="4"/>
  <c r="O719" i="4"/>
  <c r="O718" i="4"/>
  <c r="O717" i="4"/>
  <c r="O716" i="4"/>
  <c r="O715" i="4"/>
  <c r="O714" i="4"/>
  <c r="O713" i="4"/>
  <c r="O711" i="4"/>
  <c r="O710" i="4"/>
  <c r="O709" i="4"/>
  <c r="O708" i="4"/>
  <c r="O707" i="4"/>
  <c r="O706" i="4"/>
  <c r="O705" i="4"/>
  <c r="O704" i="4"/>
  <c r="O703" i="4"/>
  <c r="O702" i="4"/>
  <c r="O701" i="4"/>
  <c r="O700" i="4"/>
  <c r="O697" i="4"/>
  <c r="O696" i="4"/>
  <c r="O695" i="4"/>
  <c r="O694" i="4"/>
  <c r="O693" i="4"/>
  <c r="O692" i="4"/>
  <c r="O691" i="4"/>
  <c r="O690" i="4"/>
  <c r="O688" i="4"/>
  <c r="O687" i="4"/>
  <c r="O686" i="4"/>
  <c r="O685" i="4"/>
  <c r="O684" i="4"/>
  <c r="O683" i="4"/>
  <c r="O682" i="4"/>
  <c r="O681" i="4"/>
  <c r="O680" i="4"/>
  <c r="O679" i="4"/>
  <c r="O678" i="4"/>
  <c r="O677" i="4"/>
  <c r="O675" i="4"/>
  <c r="O674" i="4"/>
  <c r="O673" i="4"/>
  <c r="O672" i="4"/>
  <c r="O671" i="4"/>
  <c r="O670" i="4"/>
  <c r="O669" i="4"/>
  <c r="O667" i="4"/>
  <c r="O666" i="4"/>
  <c r="O665" i="4"/>
  <c r="O664" i="4"/>
  <c r="O663" i="4"/>
  <c r="O662" i="4"/>
  <c r="O661" i="4"/>
  <c r="O660" i="4"/>
  <c r="O659" i="4"/>
  <c r="O656" i="4"/>
  <c r="O655" i="4"/>
  <c r="O654" i="4"/>
  <c r="O653" i="4"/>
  <c r="O652" i="4"/>
  <c r="O651" i="4"/>
  <c r="O650" i="4"/>
  <c r="O649" i="4"/>
  <c r="O648" i="4"/>
  <c r="O647" i="4"/>
  <c r="O646" i="4"/>
  <c r="O644" i="4"/>
  <c r="O643" i="4"/>
  <c r="O642" i="4"/>
  <c r="O641" i="4"/>
  <c r="O640" i="4"/>
  <c r="O639" i="4"/>
  <c r="O638" i="4"/>
  <c r="O637" i="4"/>
  <c r="O636" i="4"/>
  <c r="O634" i="4"/>
  <c r="O632" i="4"/>
  <c r="O631" i="4"/>
  <c r="O630" i="4"/>
  <c r="O629" i="4"/>
  <c r="O628" i="4"/>
  <c r="O627" i="4"/>
  <c r="O626" i="4"/>
  <c r="O625" i="4"/>
  <c r="O624" i="4"/>
  <c r="O622" i="4"/>
  <c r="O621" i="4"/>
  <c r="O620" i="4"/>
  <c r="O619" i="4"/>
  <c r="O618" i="4"/>
  <c r="O617" i="4"/>
  <c r="O616" i="4"/>
  <c r="O615" i="4"/>
  <c r="O614" i="4"/>
  <c r="O613" i="4"/>
  <c r="O612" i="4"/>
  <c r="O611" i="4"/>
  <c r="O610" i="4"/>
  <c r="O609" i="4"/>
  <c r="O608" i="4"/>
  <c r="O607" i="4"/>
  <c r="O605" i="4"/>
  <c r="O604" i="4"/>
  <c r="O603" i="4"/>
  <c r="O602" i="4"/>
  <c r="O600" i="4"/>
  <c r="O599" i="4"/>
  <c r="O598" i="4"/>
  <c r="O596" i="4"/>
  <c r="O595" i="4"/>
  <c r="O594" i="4"/>
  <c r="O593" i="4"/>
  <c r="O591" i="4"/>
  <c r="O590" i="4"/>
  <c r="O589" i="4"/>
  <c r="O588" i="4"/>
  <c r="O587" i="4"/>
  <c r="O586" i="4"/>
  <c r="O585" i="4"/>
  <c r="O584" i="4"/>
  <c r="O583" i="4"/>
  <c r="O582" i="4"/>
  <c r="O581" i="4"/>
  <c r="O580" i="4"/>
  <c r="O579" i="4"/>
  <c r="O578" i="4"/>
  <c r="O577" i="4"/>
  <c r="O576" i="4"/>
  <c r="O575" i="4"/>
  <c r="O574" i="4"/>
  <c r="O573" i="4"/>
  <c r="O572" i="4"/>
  <c r="O571" i="4"/>
  <c r="O570" i="4"/>
  <c r="O569" i="4"/>
  <c r="O568" i="4"/>
  <c r="O567" i="4"/>
  <c r="O566" i="4"/>
  <c r="O565" i="4"/>
  <c r="O564" i="4"/>
  <c r="O563" i="4"/>
  <c r="O562" i="4"/>
  <c r="O560" i="4"/>
  <c r="O559" i="4"/>
  <c r="O557" i="4"/>
  <c r="O556" i="4"/>
  <c r="O554" i="4"/>
  <c r="O553" i="4"/>
  <c r="O552" i="4"/>
  <c r="O551" i="4"/>
  <c r="O550" i="4"/>
  <c r="O549" i="4"/>
  <c r="O548" i="4"/>
  <c r="O547" i="4"/>
  <c r="O546" i="4"/>
  <c r="O545" i="4"/>
  <c r="O544" i="4"/>
  <c r="O543" i="4"/>
  <c r="O542" i="4"/>
  <c r="O541" i="4"/>
  <c r="O540" i="4"/>
  <c r="O539" i="4"/>
  <c r="O538" i="4"/>
  <c r="O537" i="4"/>
  <c r="O536" i="4"/>
  <c r="O535" i="4"/>
  <c r="O534" i="4"/>
  <c r="O533" i="4"/>
  <c r="O532" i="4"/>
  <c r="O531" i="4"/>
  <c r="O530" i="4"/>
  <c r="O528" i="4"/>
  <c r="O527" i="4"/>
  <c r="O525" i="4"/>
  <c r="O524" i="4"/>
  <c r="O523" i="4"/>
  <c r="O522" i="4"/>
  <c r="O521" i="4"/>
  <c r="O520" i="4"/>
  <c r="O519" i="4"/>
  <c r="O518" i="4"/>
  <c r="O516" i="4"/>
  <c r="O515" i="4"/>
  <c r="O514" i="4"/>
  <c r="O513" i="4"/>
  <c r="O512" i="4"/>
  <c r="O510" i="4"/>
  <c r="O509" i="4"/>
  <c r="O508" i="4"/>
  <c r="O507" i="4"/>
  <c r="O506" i="4"/>
  <c r="O505" i="4"/>
  <c r="O504" i="4"/>
  <c r="O503" i="4"/>
  <c r="O502" i="4"/>
  <c r="O501" i="4"/>
  <c r="O500" i="4"/>
  <c r="O499" i="4"/>
  <c r="O498" i="4"/>
  <c r="O497" i="4"/>
  <c r="O496" i="4"/>
  <c r="O495" i="4"/>
  <c r="O494" i="4"/>
  <c r="O493" i="4"/>
  <c r="O492" i="4"/>
  <c r="O491" i="4"/>
  <c r="O490" i="4"/>
  <c r="O489" i="4"/>
  <c r="O488" i="4"/>
  <c r="O487" i="4"/>
  <c r="O486" i="4"/>
  <c r="O485" i="4"/>
  <c r="O484" i="4"/>
  <c r="O483" i="4"/>
  <c r="O482" i="4"/>
  <c r="O481" i="4"/>
  <c r="O479" i="4"/>
  <c r="O478" i="4"/>
  <c r="O477" i="4"/>
  <c r="O476" i="4"/>
  <c r="O475" i="4"/>
  <c r="O474" i="4"/>
  <c r="O473" i="4"/>
  <c r="O472" i="4"/>
  <c r="O471" i="4"/>
  <c r="O470" i="4"/>
  <c r="O469" i="4"/>
  <c r="O468" i="4"/>
  <c r="O465" i="4"/>
  <c r="O464" i="4"/>
  <c r="O463" i="4"/>
  <c r="O461" i="4"/>
  <c r="O460" i="4"/>
  <c r="O459" i="4"/>
  <c r="O458" i="4"/>
  <c r="O457" i="4"/>
  <c r="O456" i="4"/>
  <c r="O455" i="4"/>
  <c r="O453" i="4"/>
  <c r="O452" i="4"/>
  <c r="O451" i="4"/>
  <c r="O450" i="4"/>
  <c r="O449" i="4"/>
  <c r="O448" i="4"/>
  <c r="O447" i="4"/>
  <c r="O446" i="4"/>
  <c r="O445" i="4"/>
  <c r="O444" i="4"/>
  <c r="O443" i="4"/>
  <c r="O442" i="4"/>
  <c r="O441" i="4"/>
  <c r="O440" i="4"/>
  <c r="O439" i="4"/>
  <c r="O438" i="4"/>
  <c r="O437" i="4"/>
  <c r="O436" i="4"/>
  <c r="O435" i="4"/>
  <c r="O434" i="4"/>
  <c r="O433" i="4"/>
  <c r="O432" i="4"/>
  <c r="O431" i="4"/>
  <c r="O430" i="4"/>
  <c r="O429" i="4"/>
  <c r="O428" i="4"/>
  <c r="O427" i="4"/>
  <c r="O426" i="4"/>
  <c r="O424" i="4"/>
  <c r="O423" i="4"/>
  <c r="O422" i="4"/>
  <c r="O421" i="4"/>
  <c r="O420" i="4"/>
  <c r="O419" i="4"/>
  <c r="O418" i="4"/>
  <c r="O417" i="4"/>
  <c r="O416" i="4"/>
  <c r="O414" i="4"/>
  <c r="O413" i="4"/>
  <c r="O412" i="4"/>
  <c r="O411" i="4"/>
  <c r="O410" i="4"/>
  <c r="O409" i="4"/>
  <c r="O408" i="4"/>
  <c r="O407" i="4"/>
  <c r="O406" i="4"/>
  <c r="O405" i="4"/>
  <c r="O404" i="4"/>
  <c r="O403" i="4"/>
  <c r="O402" i="4"/>
  <c r="O401" i="4"/>
  <c r="O400" i="4"/>
  <c r="O399" i="4"/>
  <c r="O398" i="4"/>
  <c r="O397" i="4"/>
  <c r="O396" i="4"/>
  <c r="O395" i="4"/>
  <c r="O393" i="4"/>
  <c r="O392" i="4"/>
  <c r="O391" i="4"/>
  <c r="O390" i="4"/>
  <c r="O389" i="4"/>
  <c r="O388" i="4"/>
  <c r="O387" i="4"/>
  <c r="O386" i="4"/>
  <c r="O385" i="4"/>
  <c r="O384" i="4"/>
  <c r="O383" i="4"/>
  <c r="O382" i="4"/>
  <c r="O381" i="4"/>
  <c r="O380" i="4"/>
  <c r="O379" i="4"/>
  <c r="O378" i="4"/>
  <c r="O377" i="4"/>
  <c r="O376" i="4"/>
  <c r="O375" i="4"/>
  <c r="O374" i="4"/>
  <c r="O373" i="4"/>
  <c r="O372" i="4"/>
  <c r="O370" i="4"/>
  <c r="O369" i="4"/>
  <c r="O368" i="4"/>
  <c r="O367" i="4"/>
  <c r="O366" i="4"/>
  <c r="O365" i="4"/>
  <c r="O364" i="4"/>
  <c r="O362" i="4"/>
  <c r="O361" i="4"/>
  <c r="O360" i="4"/>
  <c r="O359" i="4"/>
  <c r="O358" i="4"/>
  <c r="O357" i="4"/>
  <c r="O356" i="4"/>
  <c r="O353" i="4"/>
  <c r="O352" i="4"/>
  <c r="O351" i="4"/>
  <c r="O349" i="4"/>
  <c r="O348" i="4"/>
  <c r="O347" i="4"/>
  <c r="O346" i="4"/>
  <c r="O345" i="4"/>
  <c r="O344" i="4"/>
  <c r="O343" i="4"/>
  <c r="O342" i="4"/>
  <c r="O341" i="4"/>
  <c r="O340" i="4"/>
  <c r="O339" i="4"/>
  <c r="O338" i="4"/>
  <c r="O337" i="4"/>
  <c r="O336" i="4"/>
  <c r="O333" i="4"/>
  <c r="O332" i="4"/>
  <c r="O331" i="4"/>
  <c r="O330" i="4"/>
  <c r="O329" i="4"/>
  <c r="O328" i="4"/>
  <c r="O325" i="4"/>
  <c r="O324" i="4"/>
  <c r="O323" i="4"/>
  <c r="O322" i="4"/>
  <c r="O321" i="4"/>
  <c r="O320" i="4"/>
  <c r="O319" i="4"/>
  <c r="O318" i="4"/>
  <c r="O316" i="4"/>
  <c r="O315" i="4"/>
  <c r="O314" i="4"/>
  <c r="O313" i="4"/>
  <c r="O312" i="4"/>
  <c r="O310" i="4"/>
  <c r="O309" i="4"/>
  <c r="O308" i="4"/>
  <c r="O306" i="4"/>
  <c r="O305" i="4"/>
  <c r="O304" i="4"/>
  <c r="O303" i="4"/>
  <c r="O302" i="4"/>
  <c r="O301" i="4"/>
  <c r="O300" i="4"/>
  <c r="O299" i="4"/>
  <c r="O298" i="4"/>
  <c r="O297" i="4"/>
  <c r="O295" i="4"/>
  <c r="O294" i="4"/>
  <c r="O293" i="4"/>
  <c r="O292" i="4"/>
  <c r="O291" i="4"/>
  <c r="O290" i="4"/>
  <c r="O289" i="4"/>
  <c r="O287" i="4"/>
  <c r="O286" i="4"/>
  <c r="O285" i="4"/>
  <c r="O284" i="4"/>
  <c r="O283" i="4"/>
  <c r="O281" i="4"/>
  <c r="O280" i="4"/>
  <c r="O279" i="4"/>
  <c r="O278" i="4"/>
  <c r="O277" i="4"/>
  <c r="O275" i="4"/>
  <c r="O274" i="4"/>
  <c r="O273" i="4"/>
  <c r="O272" i="4"/>
  <c r="O271" i="4"/>
  <c r="O270" i="4"/>
  <c r="O269" i="4"/>
  <c r="O268" i="4"/>
  <c r="O267" i="4"/>
  <c r="O266" i="4"/>
  <c r="O265" i="4"/>
  <c r="O264" i="4"/>
  <c r="O263" i="4"/>
  <c r="O261" i="4"/>
  <c r="O260" i="4"/>
  <c r="O259" i="4"/>
  <c r="O257" i="4"/>
  <c r="O255" i="4"/>
  <c r="O254" i="4"/>
  <c r="O253" i="4"/>
  <c r="O251" i="4"/>
  <c r="O250" i="4"/>
  <c r="O249" i="4"/>
  <c r="O248" i="4"/>
  <c r="O247" i="4"/>
  <c r="O246" i="4"/>
  <c r="O245" i="4"/>
  <c r="O244" i="4"/>
  <c r="O242" i="4"/>
  <c r="O241" i="4"/>
  <c r="O239" i="4"/>
  <c r="O237" i="4"/>
  <c r="O236" i="4"/>
  <c r="O235" i="4"/>
  <c r="O234" i="4"/>
  <c r="O232" i="4"/>
  <c r="O231" i="4"/>
  <c r="O230" i="4"/>
  <c r="O229" i="4"/>
  <c r="O228" i="4"/>
  <c r="O227" i="4"/>
  <c r="O225" i="4"/>
  <c r="O224" i="4"/>
  <c r="O223" i="4"/>
  <c r="O222" i="4"/>
  <c r="O220" i="4"/>
  <c r="O219" i="4"/>
  <c r="O216" i="4"/>
  <c r="O215" i="4"/>
  <c r="O214" i="4"/>
  <c r="O212" i="4"/>
  <c r="O211" i="4"/>
  <c r="O209" i="4"/>
  <c r="O208" i="4"/>
  <c r="O206" i="4"/>
  <c r="O205" i="4"/>
  <c r="O203" i="4"/>
  <c r="O202" i="4"/>
  <c r="O201" i="4"/>
  <c r="O200" i="4"/>
  <c r="O198" i="4"/>
  <c r="O197" i="4"/>
  <c r="O196" i="4"/>
  <c r="O194" i="4"/>
  <c r="O192" i="4"/>
  <c r="O190" i="4"/>
  <c r="O189" i="4"/>
  <c r="O188" i="4"/>
  <c r="O186" i="4"/>
  <c r="O184" i="4"/>
  <c r="O183" i="4"/>
  <c r="O182" i="4"/>
  <c r="O181" i="4"/>
  <c r="O178" i="4"/>
  <c r="O177" i="4"/>
  <c r="O175" i="4"/>
  <c r="O174" i="4"/>
  <c r="O173" i="4"/>
  <c r="O172" i="4"/>
  <c r="O171" i="4"/>
  <c r="O170" i="4"/>
  <c r="O169" i="4"/>
  <c r="O168" i="4"/>
  <c r="O167" i="4"/>
  <c r="O166" i="4"/>
  <c r="O165" i="4"/>
  <c r="O164" i="4"/>
  <c r="O163" i="4"/>
  <c r="O162" i="4"/>
  <c r="O161" i="4"/>
  <c r="O160" i="4"/>
  <c r="O159" i="4"/>
  <c r="O158" i="4"/>
  <c r="O157" i="4"/>
  <c r="O154" i="4"/>
  <c r="O153" i="4"/>
  <c r="O152" i="4"/>
  <c r="O151" i="4"/>
  <c r="O149" i="4"/>
  <c r="O148" i="4"/>
  <c r="O146" i="4"/>
  <c r="O144" i="4"/>
  <c r="O143" i="4"/>
  <c r="O141" i="4"/>
  <c r="O137" i="4"/>
  <c r="O136" i="4"/>
  <c r="O134" i="4"/>
  <c r="O132" i="4"/>
  <c r="O131" i="4"/>
  <c r="O130" i="4"/>
  <c r="O124" i="4"/>
  <c r="O122" i="4"/>
  <c r="O121" i="4"/>
  <c r="O120" i="4"/>
  <c r="O119" i="4"/>
  <c r="O118" i="4"/>
  <c r="O117" i="4"/>
  <c r="O114" i="4"/>
  <c r="O113" i="4"/>
  <c r="O112" i="4"/>
  <c r="O111" i="4"/>
  <c r="O109" i="4"/>
  <c r="O107" i="4"/>
  <c r="O106" i="4"/>
  <c r="O105" i="4"/>
  <c r="O104" i="4"/>
  <c r="O103" i="4"/>
  <c r="O102" i="4"/>
  <c r="O101" i="4"/>
  <c r="O100" i="4"/>
  <c r="O98" i="4"/>
  <c r="O96" i="4"/>
  <c r="O95" i="4"/>
  <c r="O93" i="4"/>
  <c r="O92" i="4"/>
  <c r="O89" i="4"/>
  <c r="O88" i="4"/>
  <c r="O85" i="4"/>
  <c r="O84" i="4"/>
  <c r="O83" i="4"/>
  <c r="O82" i="4"/>
  <c r="O81" i="4"/>
  <c r="O80" i="4"/>
  <c r="O79" i="4"/>
  <c r="O78" i="4"/>
  <c r="O77" i="4"/>
  <c r="O76" i="4"/>
  <c r="O71" i="4"/>
  <c r="O70" i="4"/>
  <c r="O68" i="4"/>
  <c r="O66" i="4"/>
  <c r="O64" i="4"/>
  <c r="O63" i="4"/>
  <c r="O61" i="4"/>
  <c r="O60" i="4"/>
  <c r="O58" i="4"/>
  <c r="O55" i="4"/>
  <c r="O54" i="4"/>
  <c r="O53" i="4"/>
  <c r="O52" i="4"/>
  <c r="O51" i="4"/>
  <c r="O50" i="4"/>
  <c r="O49" i="4"/>
  <c r="O47" i="4"/>
  <c r="O45" i="4"/>
  <c r="O44" i="4"/>
  <c r="O42" i="4"/>
  <c r="O41" i="4"/>
  <c r="O40" i="4"/>
  <c r="O38" i="4"/>
  <c r="O33" i="4"/>
  <c r="O32" i="4"/>
  <c r="O30" i="4"/>
  <c r="O29" i="4"/>
  <c r="O28" i="4"/>
  <c r="O27" i="4"/>
  <c r="O25" i="4"/>
  <c r="O24" i="4"/>
  <c r="O21" i="4"/>
  <c r="O18" i="4"/>
  <c r="O15" i="4"/>
  <c r="O14" i="4"/>
  <c r="O13" i="4"/>
  <c r="Q4" i="5" l="1"/>
  <c r="L4" i="5"/>
  <c r="P6" i="11" s="1"/>
  <c r="E4" i="5"/>
  <c r="Z28" i="5" l="1"/>
  <c r="EL5" i="18" s="1"/>
  <c r="B20" i="11" l="1"/>
  <c r="S27" i="5"/>
  <c r="Z27" i="5" l="1"/>
  <c r="AX14" i="5"/>
  <c r="G42" i="11"/>
  <c r="ED5" i="18" l="1"/>
  <c r="EC5" i="18"/>
  <c r="DU5" i="18"/>
  <c r="DO5" i="18"/>
  <c r="W4" i="5" l="1"/>
  <c r="AE4" i="5"/>
  <c r="O5" i="18" s="1"/>
  <c r="EE5" i="18"/>
  <c r="J25" i="11" l="1"/>
  <c r="E22" i="11"/>
  <c r="Z11" i="11"/>
  <c r="Y11" i="11" s="1"/>
  <c r="AE22" i="11"/>
  <c r="B1" i="11"/>
  <c r="E1" i="5" l="1"/>
  <c r="K7" i="11"/>
  <c r="Z22" i="11" s="1"/>
  <c r="Y22" i="11" s="1"/>
  <c r="AB4" i="5"/>
  <c r="H7" i="11" s="1"/>
  <c r="Z21" i="11" s="1"/>
  <c r="Y21" i="11" s="1"/>
  <c r="D7" i="11"/>
  <c r="Z20" i="11" s="1"/>
  <c r="Y20" i="11" s="1"/>
  <c r="Z6" i="11"/>
  <c r="Y6" i="11" s="1"/>
  <c r="Z7" i="11"/>
  <c r="Y7" i="11" s="1"/>
  <c r="AX5" i="5"/>
  <c r="AX6" i="5"/>
  <c r="AX7" i="5"/>
  <c r="AX8" i="5"/>
  <c r="AX9" i="5"/>
  <c r="AX10" i="5"/>
  <c r="AX11" i="5"/>
  <c r="AX12" i="5"/>
  <c r="AX13" i="5"/>
  <c r="AX15" i="5"/>
  <c r="AX16" i="5"/>
  <c r="AX17" i="5"/>
  <c r="AX18" i="5"/>
  <c r="AX19" i="5"/>
  <c r="AX20" i="5"/>
  <c r="AX21" i="5"/>
  <c r="AX22" i="5"/>
  <c r="AX23" i="5"/>
  <c r="AX24" i="5"/>
  <c r="AX25" i="5"/>
  <c r="AX26" i="5"/>
  <c r="AX27" i="5"/>
  <c r="AX28" i="5"/>
  <c r="AX29" i="5"/>
  <c r="AX30" i="5"/>
  <c r="AX31" i="5"/>
  <c r="AX32" i="5"/>
  <c r="AX33" i="5"/>
  <c r="AX34" i="5"/>
  <c r="AX35" i="5"/>
  <c r="AX36" i="5"/>
  <c r="AX37" i="5"/>
  <c r="AX38" i="5"/>
  <c r="AX39" i="5"/>
  <c r="AX40" i="5"/>
  <c r="AX41" i="5"/>
  <c r="AX42" i="5"/>
  <c r="AX43" i="5"/>
  <c r="AX44" i="5"/>
  <c r="AX45" i="5"/>
  <c r="AX46" i="5"/>
  <c r="AX47" i="5"/>
  <c r="AX48" i="5"/>
  <c r="AX49" i="5"/>
  <c r="AX50" i="5"/>
  <c r="AX51" i="5"/>
  <c r="AB5" i="5" l="1"/>
  <c r="W1" i="5"/>
  <c r="Q1" i="5"/>
  <c r="L1" i="5"/>
  <c r="B55" i="5"/>
  <c r="B53" i="5"/>
  <c r="B49" i="5"/>
  <c r="B56" i="5"/>
  <c r="B54" i="5"/>
  <c r="B57" i="5"/>
  <c r="B52" i="5"/>
  <c r="B48" i="5"/>
  <c r="B51" i="5"/>
  <c r="B50" i="5"/>
  <c r="J3" i="11"/>
  <c r="Z4" i="11" s="1"/>
  <c r="Y4" i="11" s="1"/>
  <c r="E2" i="5"/>
  <c r="N26" i="5" s="1"/>
  <c r="Q16" i="5"/>
  <c r="K16" i="5" s="1"/>
  <c r="Q17" i="5"/>
  <c r="K17" i="5" s="1"/>
  <c r="Q18" i="5"/>
  <c r="K18" i="5" s="1"/>
  <c r="Q11" i="5"/>
  <c r="K11" i="5" s="1"/>
  <c r="Q9" i="5"/>
  <c r="K9" i="5" s="1"/>
  <c r="Q19" i="5"/>
  <c r="K19" i="5" s="1"/>
  <c r="Q10" i="5"/>
  <c r="K10" i="5" s="1"/>
  <c r="Q20" i="5"/>
  <c r="K20" i="5" s="1"/>
  <c r="Q13" i="5"/>
  <c r="K13" i="5" s="1"/>
  <c r="Q21" i="5"/>
  <c r="K21" i="5" s="1"/>
  <c r="H4" i="11"/>
  <c r="Z9" i="11" s="1"/>
  <c r="Y9" i="11" s="1"/>
  <c r="K4" i="11"/>
  <c r="Z10" i="11" s="1"/>
  <c r="Y10" i="11" s="1"/>
  <c r="W3" i="5"/>
  <c r="B36" i="5"/>
  <c r="Z19" i="11"/>
  <c r="Y19" i="11" s="1"/>
  <c r="K6" i="11"/>
  <c r="Z18" i="11" s="1"/>
  <c r="Y18" i="11" s="1"/>
  <c r="H6" i="11"/>
  <c r="Z17" i="11" s="1"/>
  <c r="Y17" i="11" s="1"/>
  <c r="Z5" i="11"/>
  <c r="Y5" i="11" s="1"/>
  <c r="EB5" i="18"/>
  <c r="D2" i="11"/>
  <c r="H2" i="11"/>
  <c r="M2" i="11"/>
  <c r="Z3" i="11" s="1"/>
  <c r="B35" i="5" l="1"/>
  <c r="C35" i="5" s="1"/>
  <c r="B28" i="5"/>
  <c r="C28" i="5" s="1"/>
  <c r="B32" i="5"/>
  <c r="C32" i="5" s="1"/>
  <c r="B30" i="5"/>
  <c r="C30" i="5" s="1"/>
  <c r="B31" i="5"/>
  <c r="C31" i="5" s="1"/>
  <c r="B29" i="5"/>
  <c r="C29" i="5" s="1"/>
  <c r="B26" i="5"/>
  <c r="C26" i="5" s="1"/>
  <c r="B27" i="5"/>
  <c r="C27" i="5" s="1"/>
  <c r="B33" i="5"/>
  <c r="C33" i="5" s="1"/>
  <c r="B34" i="5"/>
  <c r="C34" i="5" s="1"/>
  <c r="N22" i="5"/>
  <c r="AE3" i="5"/>
  <c r="D6" i="11" s="1"/>
  <c r="Z16" i="11" s="1"/>
  <c r="Y16" i="11" s="1"/>
  <c r="P22" i="11"/>
  <c r="D4" i="11"/>
  <c r="Z8" i="11" s="1"/>
  <c r="Y8" i="11" s="1"/>
  <c r="C25" i="5"/>
  <c r="K22" i="11"/>
  <c r="DL5" i="18"/>
  <c r="W25" i="5"/>
  <c r="J23" i="11" s="1"/>
  <c r="DN5" i="18"/>
  <c r="N22" i="11"/>
  <c r="DM5" i="18"/>
  <c r="D5" i="11"/>
  <c r="Z12" i="11" s="1"/>
  <c r="Y12" i="11" s="1"/>
  <c r="Q3" i="5"/>
  <c r="H5" i="11" s="1"/>
  <c r="Z13" i="11" s="1"/>
  <c r="Y13" i="11" s="1"/>
  <c r="AB3" i="5"/>
  <c r="P5" i="11"/>
  <c r="Z15" i="11" s="1"/>
  <c r="Y15" i="11" s="1"/>
  <c r="D3" i="11"/>
  <c r="Y3" i="11"/>
  <c r="N27" i="5" l="1"/>
  <c r="N25" i="5" s="1"/>
  <c r="G31" i="11"/>
  <c r="G33" i="11"/>
  <c r="EJ5" i="18"/>
  <c r="EI5" i="18"/>
  <c r="B32" i="11"/>
  <c r="H36" i="11"/>
  <c r="H41" i="11" s="1"/>
  <c r="J24" i="11"/>
  <c r="DR5" i="18"/>
  <c r="K5" i="11"/>
  <c r="Z14" i="11" s="1"/>
  <c r="Y14" i="11" s="1"/>
  <c r="AA8" i="11" s="1"/>
  <c r="AE8" i="11" s="1"/>
  <c r="G5" i="18"/>
  <c r="AG21" i="5"/>
  <c r="AA21" i="5" s="1"/>
  <c r="Y21" i="5"/>
  <c r="S21" i="5" s="1"/>
  <c r="I21" i="5"/>
  <c r="B21" i="5" s="1"/>
  <c r="AG20" i="5"/>
  <c r="AA20" i="5" s="1"/>
  <c r="Y20" i="5"/>
  <c r="S20" i="5" s="1"/>
  <c r="I20" i="5"/>
  <c r="B20" i="5" s="1"/>
  <c r="AG19" i="5"/>
  <c r="AA19" i="5" s="1"/>
  <c r="Y19" i="5"/>
  <c r="S19" i="5" s="1"/>
  <c r="I19" i="5"/>
  <c r="B19" i="5" s="1"/>
  <c r="AG18" i="5"/>
  <c r="AA18" i="5" s="1"/>
  <c r="Y18" i="5"/>
  <c r="S18" i="5" s="1"/>
  <c r="I18" i="5"/>
  <c r="B18" i="5" s="1"/>
  <c r="AG17" i="5"/>
  <c r="AA17" i="5" s="1"/>
  <c r="Y17" i="5"/>
  <c r="S17" i="5" s="1"/>
  <c r="I17" i="5"/>
  <c r="B17" i="5" s="1"/>
  <c r="AG16" i="5"/>
  <c r="AA16" i="5" s="1"/>
  <c r="Y16" i="5"/>
  <c r="S16" i="5" s="1"/>
  <c r="I16" i="5"/>
  <c r="B16" i="5" s="1"/>
  <c r="AG13" i="5"/>
  <c r="AA13" i="5" s="1"/>
  <c r="Y13" i="5"/>
  <c r="S13" i="5" s="1"/>
  <c r="I13" i="5"/>
  <c r="B13" i="5" s="1"/>
  <c r="AG12" i="5"/>
  <c r="AA12" i="5" s="1"/>
  <c r="Y12" i="5"/>
  <c r="S12" i="5" s="1"/>
  <c r="I12" i="5"/>
  <c r="B12" i="5" s="1"/>
  <c r="AG11" i="5"/>
  <c r="AA11" i="5" s="1"/>
  <c r="Y11" i="5"/>
  <c r="S11" i="5" s="1"/>
  <c r="I11" i="5"/>
  <c r="B11" i="5" s="1"/>
  <c r="AG10" i="5"/>
  <c r="AA10" i="5" s="1"/>
  <c r="Y10" i="5"/>
  <c r="S10" i="5" s="1"/>
  <c r="I10" i="5"/>
  <c r="B10" i="5" s="1"/>
  <c r="AG9" i="5"/>
  <c r="AA9" i="5" s="1"/>
  <c r="Y9" i="5"/>
  <c r="S9" i="5" s="1"/>
  <c r="I9" i="5"/>
  <c r="B9" i="5" s="1"/>
  <c r="AG8" i="5"/>
  <c r="AA8" i="5" s="1"/>
  <c r="Y8" i="5"/>
  <c r="S8" i="5" s="1"/>
  <c r="Q8" i="5"/>
  <c r="K8" i="5" s="1"/>
  <c r="I8" i="5"/>
  <c r="B8" i="5" s="1"/>
  <c r="EH5" i="18" l="1"/>
  <c r="G32" i="11"/>
  <c r="EK5" i="18"/>
  <c r="B33" i="11"/>
  <c r="EG5" i="18"/>
  <c r="B31" i="11"/>
  <c r="B22" i="5"/>
  <c r="F22" i="5"/>
  <c r="AA14" i="5"/>
  <c r="AD14" i="5"/>
  <c r="V22" i="5"/>
  <c r="B14" i="5"/>
  <c r="G14" i="5"/>
  <c r="F14" i="5"/>
  <c r="AA22" i="5"/>
  <c r="AD22" i="5"/>
  <c r="S14" i="5"/>
  <c r="V14" i="5"/>
  <c r="H14" i="5"/>
  <c r="I14" i="5"/>
  <c r="W14" i="5"/>
  <c r="X14" i="5"/>
  <c r="Y14" i="5"/>
  <c r="AE14" i="5"/>
  <c r="AF14" i="5"/>
  <c r="AG14" i="5"/>
  <c r="AY14" i="5"/>
  <c r="AA3" i="11"/>
  <c r="AA7" i="11"/>
  <c r="AE7" i="11" s="1"/>
  <c r="AA21" i="11"/>
  <c r="AE21" i="11" s="1"/>
  <c r="AA15" i="11"/>
  <c r="AE15" i="11" s="1"/>
  <c r="AA18" i="11"/>
  <c r="AE18" i="11" s="1"/>
  <c r="AA4" i="11"/>
  <c r="AE4" i="11" s="1"/>
  <c r="AA20" i="11"/>
  <c r="AE20" i="11" s="1"/>
  <c r="AA13" i="11"/>
  <c r="AE13" i="11" s="1"/>
  <c r="AA6" i="11"/>
  <c r="AE6" i="11" s="1"/>
  <c r="AA11" i="11"/>
  <c r="AE11" i="11" s="1"/>
  <c r="AA10" i="11"/>
  <c r="AE10" i="11" s="1"/>
  <c r="AA9" i="11"/>
  <c r="AE9" i="11" s="1"/>
  <c r="AA14" i="11"/>
  <c r="AE14" i="11" s="1"/>
  <c r="AA19" i="11"/>
  <c r="AE19" i="11" s="1"/>
  <c r="AA5" i="11"/>
  <c r="AE5" i="11" s="1"/>
  <c r="AA17" i="11"/>
  <c r="AE17" i="11" s="1"/>
  <c r="AA12" i="11"/>
  <c r="AE12" i="11" s="1"/>
  <c r="AA16" i="11"/>
  <c r="AE16" i="11" s="1"/>
  <c r="AY28" i="5"/>
  <c r="K22" i="5"/>
  <c r="EF5" i="18" l="1"/>
  <c r="AN1" i="5"/>
  <c r="AE3" i="11"/>
  <c r="A14" i="5"/>
  <c r="AD1" i="11" l="1"/>
  <c r="B8" i="11" s="1"/>
  <c r="DP5" i="18"/>
  <c r="DQ5" i="18" l="1"/>
  <c r="E24" i="11"/>
  <c r="E23" i="11" l="1"/>
  <c r="A5" i="18"/>
  <c r="U5" i="18" l="1"/>
  <c r="T6" i="5" l="1"/>
  <c r="B6" i="5"/>
  <c r="AG5" i="18" l="1"/>
  <c r="M5" i="18" l="1"/>
  <c r="L5" i="18"/>
  <c r="H5" i="18"/>
  <c r="B5" i="18"/>
  <c r="P5" i="18"/>
  <c r="E37" i="11"/>
  <c r="E42" i="11" s="1"/>
  <c r="G22" i="5" l="1"/>
  <c r="I22" i="5"/>
  <c r="H22" i="5"/>
  <c r="Y22" i="5"/>
  <c r="X22" i="5"/>
  <c r="W22" i="5"/>
  <c r="P22" i="5"/>
  <c r="O22" i="5"/>
  <c r="Q22" i="5"/>
  <c r="AG22" i="5"/>
  <c r="AF22" i="5"/>
  <c r="AE22" i="5"/>
  <c r="S5" i="18"/>
  <c r="W5" i="18"/>
  <c r="AE5" i="18"/>
  <c r="BU5" i="18"/>
  <c r="CC5" i="18"/>
  <c r="CK5" i="18"/>
  <c r="AW5" i="18"/>
  <c r="BE5" i="18"/>
  <c r="BM5" i="18"/>
  <c r="CS5" i="18"/>
  <c r="DA5" i="18"/>
  <c r="DI5" i="18"/>
  <c r="Y5" i="18"/>
  <c r="AC5" i="18"/>
  <c r="AM5" i="18"/>
  <c r="BS5" i="18"/>
  <c r="CA5" i="18"/>
  <c r="CI5" i="18"/>
  <c r="AU5" i="18"/>
  <c r="BC5" i="18"/>
  <c r="BK5" i="18"/>
  <c r="CQ5" i="18"/>
  <c r="CY5" i="18"/>
  <c r="DG5" i="18"/>
  <c r="AA5" i="18"/>
  <c r="AK5" i="18"/>
  <c r="BQ5" i="18"/>
  <c r="BY5" i="18"/>
  <c r="CG5" i="18"/>
  <c r="AS5" i="18"/>
  <c r="BA5" i="18"/>
  <c r="BI5" i="18"/>
  <c r="CO5" i="18"/>
  <c r="CW5" i="18"/>
  <c r="DE5" i="18"/>
  <c r="AI5" i="18"/>
  <c r="AQ5" i="18"/>
  <c r="BW5" i="18"/>
  <c r="CE5" i="18"/>
  <c r="CM5" i="18"/>
  <c r="AY5" i="18"/>
  <c r="BG5" i="18"/>
  <c r="BO5" i="18"/>
  <c r="CU5" i="18"/>
  <c r="DC5" i="18"/>
  <c r="DK5" i="18"/>
  <c r="N5" i="18"/>
  <c r="C5" i="18"/>
  <c r="D5" i="18"/>
  <c r="R5" i="18"/>
  <c r="F5" i="18"/>
  <c r="J5" i="18"/>
  <c r="B27" i="11" l="1"/>
  <c r="S22" i="5"/>
  <c r="Q5" i="18"/>
  <c r="K5" i="18"/>
  <c r="E5" i="18"/>
  <c r="AY5" i="5"/>
  <c r="I5" i="18" l="1"/>
  <c r="B37" i="11"/>
  <c r="B42" i="11" s="1"/>
  <c r="Z21" i="5"/>
  <c r="AL56" i="5" s="1"/>
  <c r="Z20" i="5"/>
  <c r="AL54" i="5" s="1"/>
  <c r="Z19" i="5"/>
  <c r="AL53" i="5" s="1"/>
  <c r="Z18" i="5"/>
  <c r="AL52" i="5" s="1"/>
  <c r="Z17" i="5"/>
  <c r="AL51" i="5" s="1"/>
  <c r="Z16" i="5"/>
  <c r="AL50" i="5" s="1"/>
  <c r="R16" i="5"/>
  <c r="AL44" i="5" s="1"/>
  <c r="R21" i="5"/>
  <c r="AL49" i="5" s="1"/>
  <c r="R20" i="5"/>
  <c r="AL48" i="5" s="1"/>
  <c r="R19" i="5"/>
  <c r="AL47" i="5" s="1"/>
  <c r="R18" i="5"/>
  <c r="AL46" i="5" s="1"/>
  <c r="R17" i="5"/>
  <c r="AL45" i="5" s="1"/>
  <c r="Z13" i="5"/>
  <c r="AL43" i="5" s="1"/>
  <c r="Z12" i="5"/>
  <c r="AL42" i="5" s="1"/>
  <c r="Z11" i="5"/>
  <c r="AL41" i="5" s="1"/>
  <c r="Z10" i="5"/>
  <c r="AL40" i="5" s="1"/>
  <c r="Z9" i="5"/>
  <c r="AL39" i="5" s="1"/>
  <c r="Z8" i="5"/>
  <c r="AL38" i="5" s="1"/>
  <c r="R13" i="5"/>
  <c r="AL37" i="5" s="1"/>
  <c r="R12" i="5"/>
  <c r="AL36" i="5" s="1"/>
  <c r="R11" i="5"/>
  <c r="AL35" i="5" s="1"/>
  <c r="R10" i="5"/>
  <c r="AL34" i="5" s="1"/>
  <c r="R9" i="5"/>
  <c r="AL33" i="5" s="1"/>
  <c r="R8" i="5"/>
  <c r="AL32" i="5" s="1"/>
  <c r="J21" i="5"/>
  <c r="AL31" i="5" s="1"/>
  <c r="J20" i="5"/>
  <c r="AL30" i="5" s="1"/>
  <c r="J19" i="5"/>
  <c r="AL29" i="5" s="1"/>
  <c r="J18" i="5"/>
  <c r="AL28" i="5" s="1"/>
  <c r="J17" i="5"/>
  <c r="AL27" i="5" s="1"/>
  <c r="J16" i="5"/>
  <c r="AL26" i="5" s="1"/>
  <c r="A21" i="5"/>
  <c r="AL25" i="5" s="1"/>
  <c r="A20" i="5"/>
  <c r="AL24" i="5" s="1"/>
  <c r="A19" i="5"/>
  <c r="AL23" i="5" s="1"/>
  <c r="A18" i="5"/>
  <c r="AL22" i="5" s="1"/>
  <c r="A17" i="5"/>
  <c r="AL21" i="5" s="1"/>
  <c r="A16" i="5"/>
  <c r="AL20" i="5" s="1"/>
  <c r="J13" i="5"/>
  <c r="AL19" i="5" s="1"/>
  <c r="J11" i="5"/>
  <c r="AL17" i="5" s="1"/>
  <c r="J10" i="5"/>
  <c r="AL16" i="5" s="1"/>
  <c r="J9" i="5"/>
  <c r="AL15" i="5" s="1"/>
  <c r="J8" i="5"/>
  <c r="AL14" i="5" s="1"/>
  <c r="A13" i="5"/>
  <c r="AL13" i="5" s="1"/>
  <c r="A12" i="5"/>
  <c r="AL12" i="5" s="1"/>
  <c r="A11" i="5"/>
  <c r="AL11" i="5" s="1"/>
  <c r="A10" i="5"/>
  <c r="AL10" i="5" s="1"/>
  <c r="A9" i="5"/>
  <c r="AL9" i="5" s="1"/>
  <c r="A8" i="5"/>
  <c r="AL8" i="5" s="1"/>
  <c r="AX52" i="5" l="1"/>
  <c r="AY11" i="5" l="1"/>
  <c r="AY23" i="5"/>
  <c r="AY35" i="5"/>
  <c r="AY47" i="5"/>
  <c r="AY8" i="5"/>
  <c r="AY12" i="5"/>
  <c r="AY16" i="5"/>
  <c r="AY20" i="5"/>
  <c r="AY24" i="5"/>
  <c r="AY32" i="5"/>
  <c r="AY36" i="5"/>
  <c r="AY40" i="5"/>
  <c r="AY44" i="5"/>
  <c r="AY48" i="5"/>
  <c r="AY52" i="5"/>
  <c r="AY27" i="5"/>
  <c r="AY39" i="5"/>
  <c r="AY9" i="5"/>
  <c r="AY13" i="5"/>
  <c r="AY17" i="5"/>
  <c r="AY21" i="5"/>
  <c r="AY25" i="5"/>
  <c r="AY29" i="5"/>
  <c r="AY33" i="5"/>
  <c r="AY37" i="5"/>
  <c r="AY41" i="5"/>
  <c r="AY45" i="5"/>
  <c r="AY49" i="5"/>
  <c r="AY7" i="5"/>
  <c r="AY19" i="5"/>
  <c r="AY31" i="5"/>
  <c r="AY43" i="5"/>
  <c r="AY51" i="5"/>
  <c r="AY6" i="5"/>
  <c r="AY10" i="5"/>
  <c r="AY18" i="5"/>
  <c r="AY22" i="5"/>
  <c r="AY26" i="5"/>
  <c r="AY30" i="5"/>
  <c r="AY34" i="5"/>
  <c r="AY38" i="5"/>
  <c r="AY42" i="5"/>
  <c r="AY46" i="5"/>
  <c r="AY50" i="5"/>
  <c r="J22" i="5" l="1"/>
  <c r="Q12" i="5" l="1"/>
  <c r="J12" i="5" s="1"/>
  <c r="AL18" i="5" s="1"/>
  <c r="W20" i="11" l="1"/>
  <c r="W18" i="11"/>
  <c r="J19" i="11" s="1"/>
  <c r="W9" i="11"/>
  <c r="B18" i="11" s="1"/>
  <c r="W22" i="11"/>
  <c r="W10" i="11"/>
  <c r="B19" i="11" s="1"/>
  <c r="W13" i="11"/>
  <c r="J14" i="11" s="1"/>
  <c r="W11" i="11"/>
  <c r="J12" i="11" s="1"/>
  <c r="W19" i="11"/>
  <c r="W7" i="11"/>
  <c r="B16" i="11" s="1"/>
  <c r="W17" i="11"/>
  <c r="J18" i="11" s="1"/>
  <c r="W12" i="11"/>
  <c r="J13" i="11" s="1"/>
  <c r="W6" i="11"/>
  <c r="B15" i="11" s="1"/>
  <c r="W15" i="11"/>
  <c r="J16" i="11" s="1"/>
  <c r="W21" i="11"/>
  <c r="W4" i="11"/>
  <c r="B13" i="11" s="1"/>
  <c r="W16" i="11"/>
  <c r="J17" i="11" s="1"/>
  <c r="W3" i="11"/>
  <c r="B12" i="11" s="1"/>
  <c r="W8" i="11"/>
  <c r="B17" i="11" s="1"/>
  <c r="W5" i="11"/>
  <c r="B14" i="11" s="1"/>
  <c r="W14" i="11"/>
  <c r="J15" i="11" s="1"/>
  <c r="N14" i="5"/>
  <c r="AY15" i="5"/>
  <c r="Q14" i="5"/>
  <c r="AE27" i="5" s="1"/>
  <c r="K12" i="5"/>
  <c r="K14" i="5" s="1"/>
  <c r="T23" i="5" s="1"/>
  <c r="N28" i="5" s="1"/>
  <c r="AO5" i="18"/>
  <c r="P14" i="5"/>
  <c r="AE26" i="5" s="1"/>
  <c r="O14" i="5"/>
  <c r="AE25" i="5" s="1"/>
  <c r="N29" i="5" l="1"/>
  <c r="DS5" i="18"/>
  <c r="DZ5" i="18"/>
  <c r="Q21" i="11"/>
  <c r="C14" i="11"/>
  <c r="I14" i="11"/>
  <c r="D14" i="11"/>
  <c r="H14" i="11"/>
  <c r="C13" i="11"/>
  <c r="H13" i="11"/>
  <c r="D13" i="11"/>
  <c r="I13" i="11"/>
  <c r="U2" i="11" s="1"/>
  <c r="L13" i="11"/>
  <c r="Q13" i="11"/>
  <c r="P13" i="11"/>
  <c r="K13" i="11"/>
  <c r="K12" i="11"/>
  <c r="P12" i="11"/>
  <c r="L12" i="11"/>
  <c r="Q12" i="11"/>
  <c r="C18" i="11"/>
  <c r="I18" i="11"/>
  <c r="H18" i="11"/>
  <c r="D18" i="11"/>
  <c r="K21" i="11"/>
  <c r="DY5" i="18"/>
  <c r="I17" i="11"/>
  <c r="H17" i="11"/>
  <c r="C17" i="11"/>
  <c r="D17" i="11"/>
  <c r="P18" i="11"/>
  <c r="L18" i="11"/>
  <c r="Q18" i="11"/>
  <c r="K18" i="11"/>
  <c r="K14" i="11"/>
  <c r="P14" i="11"/>
  <c r="Q14" i="11"/>
  <c r="L14" i="11"/>
  <c r="K19" i="11"/>
  <c r="L19" i="11"/>
  <c r="P19" i="11"/>
  <c r="Q19" i="11"/>
  <c r="K15" i="11"/>
  <c r="L15" i="11"/>
  <c r="Q15" i="11"/>
  <c r="P15" i="11"/>
  <c r="K17" i="11"/>
  <c r="Q17" i="11"/>
  <c r="P17" i="11"/>
  <c r="L17" i="11"/>
  <c r="C15" i="11"/>
  <c r="D15" i="11"/>
  <c r="H15" i="11"/>
  <c r="I15" i="11"/>
  <c r="DX5" i="18"/>
  <c r="F21" i="11"/>
  <c r="BN29" i="5"/>
  <c r="H12" i="11"/>
  <c r="D12" i="11"/>
  <c r="C12" i="11"/>
  <c r="I12" i="11"/>
  <c r="U1" i="11" s="1"/>
  <c r="L16" i="11"/>
  <c r="Q16" i="11"/>
  <c r="K16" i="11"/>
  <c r="P16" i="11"/>
  <c r="C16" i="11"/>
  <c r="D16" i="11"/>
  <c r="H16" i="11"/>
  <c r="I16" i="11"/>
  <c r="H19" i="11"/>
  <c r="C19" i="11"/>
  <c r="D19" i="11"/>
  <c r="I19" i="11"/>
  <c r="EA5" i="18" l="1"/>
  <c r="DT5" i="18"/>
  <c r="F36" i="11"/>
  <c r="W29" i="5"/>
  <c r="DV5" i="18" s="1"/>
  <c r="E25" i="11"/>
  <c r="E26" i="11"/>
  <c r="BV5" i="18"/>
  <c r="AX5" i="18"/>
  <c r="AH5" i="18"/>
  <c r="DF5" i="18"/>
  <c r="CV5" i="18"/>
  <c r="CL5" i="18"/>
  <c r="Z5" i="18"/>
  <c r="AR5" i="18"/>
  <c r="BH5" i="18"/>
  <c r="BZ5" i="18"/>
  <c r="CT5" i="18"/>
  <c r="BT5" i="18"/>
  <c r="AN5" i="18"/>
  <c r="AL5" i="18"/>
  <c r="BD5" i="18"/>
  <c r="AD5" i="18"/>
  <c r="V5" i="18"/>
  <c r="CZ5" i="18"/>
  <c r="CJ5" i="18"/>
  <c r="AF5" i="18"/>
  <c r="T5" i="18"/>
  <c r="BX5" i="18"/>
  <c r="BJ5" i="18"/>
  <c r="AP5" i="18"/>
  <c r="X5" i="18"/>
  <c r="DB5" i="18"/>
  <c r="DD5" i="18"/>
  <c r="BB5" i="18"/>
  <c r="AV5" i="18"/>
  <c r="BP5" i="18"/>
  <c r="CP5" i="18"/>
  <c r="BN5" i="18"/>
  <c r="CX5" i="18"/>
  <c r="CF5" i="18"/>
  <c r="CH5" i="18"/>
  <c r="BR5" i="18"/>
  <c r="CB5" i="18"/>
  <c r="DJ5" i="18"/>
  <c r="CN5" i="18"/>
  <c r="AT5" i="18"/>
  <c r="DH5" i="18"/>
  <c r="CD5" i="18"/>
  <c r="AZ5" i="18"/>
  <c r="AJ5" i="18"/>
  <c r="BL5" i="18"/>
  <c r="BF5" i="18"/>
  <c r="AB5" i="18"/>
  <c r="CR5" i="18"/>
  <c r="AD29" i="5" l="1"/>
  <c r="F41" i="11" l="1"/>
  <c r="DW5"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G12" authorId="0" shapeId="0" xr:uid="{00000000-0006-0000-0100-000001000000}">
      <text>
        <r>
          <rPr>
            <b/>
            <sz val="9"/>
            <color indexed="81"/>
            <rFont val="Tahoma"/>
            <family val="2"/>
          </rPr>
          <t>Windows User:</t>
        </r>
        <r>
          <rPr>
            <sz val="9"/>
            <color indexed="81"/>
            <rFont val="Tahoma"/>
            <family val="2"/>
          </rPr>
          <t xml:space="preserve">
</t>
        </r>
      </text>
    </comment>
  </commentList>
</comments>
</file>

<file path=xl/sharedStrings.xml><?xml version="1.0" encoding="utf-8"?>
<sst xmlns="http://schemas.openxmlformats.org/spreadsheetml/2006/main" count="66869" uniqueCount="4615">
  <si>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</si>
  <si>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</si>
  <si>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</si>
  <si>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</si>
  <si>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</si>
  <si>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</si>
  <si>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</si>
  <si>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</si>
  <si>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</si>
  <si>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</si>
  <si>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</si>
  <si>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</si>
  <si>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</si>
  <si>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</si>
  <si>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</si>
  <si>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</si>
  <si>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</si>
  <si>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</si>
  <si>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</si>
  <si>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</si>
  <si>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</si>
  <si>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</si>
  <si>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</si>
  <si>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</si>
  <si>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</si>
  <si>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</si>
  <si>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</si>
  <si>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</si>
  <si>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</si>
  <si>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</si>
  <si>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</si>
  <si>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</si>
  <si>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</si>
  <si>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</si>
  <si>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</si>
  <si>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</si>
  <si>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</si>
  <si>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</si>
  <si>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</si>
  <si>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</si>
  <si>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</si>
  <si>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</si>
  <si>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</si>
  <si>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</si>
  <si>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</si>
  <si>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</si>
  <si>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</si>
  <si>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</si>
  <si>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</si>
  <si>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</si>
  <si>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</si>
  <si>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</si>
  <si>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</si>
  <si>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</si>
  <si>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</si>
  <si>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</si>
  <si>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</si>
  <si>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</si>
  <si>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</si>
  <si>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</si>
  <si>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</si>
  <si>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حسين</t>
  </si>
  <si>
    <t>صالح</t>
  </si>
  <si>
    <t>عمر</t>
  </si>
  <si>
    <t>محمود</t>
  </si>
  <si>
    <t>مروان</t>
  </si>
  <si>
    <t>محمد</t>
  </si>
  <si>
    <t>عدنان</t>
  </si>
  <si>
    <t>علي</t>
  </si>
  <si>
    <t>يوسف</t>
  </si>
  <si>
    <t>أحمد</t>
  </si>
  <si>
    <t>جمال</t>
  </si>
  <si>
    <t>صلاح</t>
  </si>
  <si>
    <t xml:space="preserve">عدنان </t>
  </si>
  <si>
    <t>محمد علي</t>
  </si>
  <si>
    <t>سليمان</t>
  </si>
  <si>
    <t>تيسير</t>
  </si>
  <si>
    <t>اسماعيل</t>
  </si>
  <si>
    <t>فواز</t>
  </si>
  <si>
    <t>ماهر</t>
  </si>
  <si>
    <t xml:space="preserve">محمد </t>
  </si>
  <si>
    <t>بشير</t>
  </si>
  <si>
    <t>محسن</t>
  </si>
  <si>
    <t>جميل</t>
  </si>
  <si>
    <t>بسام</t>
  </si>
  <si>
    <t>محي الدين</t>
  </si>
  <si>
    <t>غسان</t>
  </si>
  <si>
    <t>حسن</t>
  </si>
  <si>
    <t>عبد الرزاق</t>
  </si>
  <si>
    <t>ابراهيم</t>
  </si>
  <si>
    <t>فيصل</t>
  </si>
  <si>
    <t>محمد خير</t>
  </si>
  <si>
    <t>زياد</t>
  </si>
  <si>
    <t>سلمان</t>
  </si>
  <si>
    <t>عيسى</t>
  </si>
  <si>
    <t>ناصر</t>
  </si>
  <si>
    <t>عصام</t>
  </si>
  <si>
    <t>توفيق</t>
  </si>
  <si>
    <t>موفق</t>
  </si>
  <si>
    <t>احمد</t>
  </si>
  <si>
    <t>يحيى</t>
  </si>
  <si>
    <t>نزار</t>
  </si>
  <si>
    <t>عبد الهادي</t>
  </si>
  <si>
    <t>سعيد</t>
  </si>
  <si>
    <t>خلف</t>
  </si>
  <si>
    <t>خالد</t>
  </si>
  <si>
    <t>عبد العزيز</t>
  </si>
  <si>
    <t>أيمن</t>
  </si>
  <si>
    <t>عبد الله</t>
  </si>
  <si>
    <t>الياس</t>
  </si>
  <si>
    <t>منذر</t>
  </si>
  <si>
    <t>حسام</t>
  </si>
  <si>
    <t>صبحي</t>
  </si>
  <si>
    <t>ماجد</t>
  </si>
  <si>
    <t>مازن</t>
  </si>
  <si>
    <t>ايمن</t>
  </si>
  <si>
    <t>منير</t>
  </si>
  <si>
    <t>مصطفى</t>
  </si>
  <si>
    <t>نبيل</t>
  </si>
  <si>
    <t>عماد</t>
  </si>
  <si>
    <t>هشام</t>
  </si>
  <si>
    <t>حيدر</t>
  </si>
  <si>
    <t>رضوان</t>
  </si>
  <si>
    <t>وليد</t>
  </si>
  <si>
    <t>سمير</t>
  </si>
  <si>
    <t>ياسر</t>
  </si>
  <si>
    <t>قاسم</t>
  </si>
  <si>
    <t>عماد الدين</t>
  </si>
  <si>
    <t>نزيه</t>
  </si>
  <si>
    <t>غازي</t>
  </si>
  <si>
    <t>فايز</t>
  </si>
  <si>
    <t>عبد السلام</t>
  </si>
  <si>
    <t>رياض</t>
  </si>
  <si>
    <t>عادل</t>
  </si>
  <si>
    <t>سليم</t>
  </si>
  <si>
    <t>هيثم</t>
  </si>
  <si>
    <t>عبد الحكيم</t>
  </si>
  <si>
    <t>شريف</t>
  </si>
  <si>
    <t xml:space="preserve">علي </t>
  </si>
  <si>
    <t>زهير</t>
  </si>
  <si>
    <t>محمد عيد</t>
  </si>
  <si>
    <t>عبد القادر</t>
  </si>
  <si>
    <t>سهيل</t>
  </si>
  <si>
    <t>جهاد</t>
  </si>
  <si>
    <t>جمعه</t>
  </si>
  <si>
    <t>عبد الكريم</t>
  </si>
  <si>
    <t>أكرم</t>
  </si>
  <si>
    <t>محمد عيسى</t>
  </si>
  <si>
    <t>عبد الرحيم</t>
  </si>
  <si>
    <t>مأمون</t>
  </si>
  <si>
    <t>رامز</t>
  </si>
  <si>
    <t>بركات</t>
  </si>
  <si>
    <t>محمد بسام</t>
  </si>
  <si>
    <t>فوزات</t>
  </si>
  <si>
    <t>انطون</t>
  </si>
  <si>
    <t>فوزي</t>
  </si>
  <si>
    <t>نسيب</t>
  </si>
  <si>
    <t>عثمان</t>
  </si>
  <si>
    <t>ياسين</t>
  </si>
  <si>
    <t>غفران</t>
  </si>
  <si>
    <t>فارس</t>
  </si>
  <si>
    <t>شعبان</t>
  </si>
  <si>
    <t>عبد الحميد</t>
  </si>
  <si>
    <t>محمد هاشم</t>
  </si>
  <si>
    <t>سهام</t>
  </si>
  <si>
    <t>محمد ديب</t>
  </si>
  <si>
    <t>محمد ياسر</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</si>
  <si>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</si>
  <si>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</si>
  <si>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</si>
  <si>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</si>
  <si>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</si>
  <si>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</si>
  <si>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ذكر</t>
  </si>
  <si>
    <t>أنثى</t>
  </si>
  <si>
    <t>العنوان :</t>
  </si>
  <si>
    <t>ر2</t>
  </si>
  <si>
    <t>ج</t>
  </si>
  <si>
    <t>ر1</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</si>
  <si>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</si>
  <si>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</si>
  <si>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</si>
  <si>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</si>
  <si>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</si>
  <si>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</si>
  <si>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</si>
  <si>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المقررات المسجلة لأكثر من مرتين</t>
  </si>
  <si>
    <t>عدد المواد الراسبة للمرة الأولى</t>
  </si>
  <si>
    <t>عدد المواد الراسبة للمرة الثانية</t>
  </si>
  <si>
    <t xml:space="preserve">ادارة التنافس في المشروعات الصغيرة </t>
  </si>
  <si>
    <t xml:space="preserve">احمد </t>
  </si>
  <si>
    <t xml:space="preserve">صالح </t>
  </si>
  <si>
    <t>عبدالرحمن</t>
  </si>
  <si>
    <t>place of birth</t>
  </si>
  <si>
    <t>Mother Name</t>
  </si>
  <si>
    <t>Father Name</t>
  </si>
  <si>
    <t>Full Name</t>
  </si>
  <si>
    <t>مكان ورقم القيد</t>
  </si>
  <si>
    <t>لا</t>
  </si>
  <si>
    <t>نعم</t>
  </si>
  <si>
    <t>دمشق</t>
  </si>
  <si>
    <t>علمي</t>
  </si>
  <si>
    <t>ريف دمشق</t>
  </si>
  <si>
    <t>أدبي</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</si>
  <si>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</si>
  <si>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</si>
  <si>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</si>
  <si>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</si>
  <si>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</si>
  <si>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</si>
  <si>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</si>
  <si>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</si>
  <si>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طرطوس</t>
  </si>
  <si>
    <t>إدلب</t>
  </si>
  <si>
    <t>السويداء</t>
  </si>
  <si>
    <t>القنيطرة</t>
  </si>
  <si>
    <t>درعا</t>
  </si>
  <si>
    <t>الحسكة</t>
  </si>
  <si>
    <t>دير الزور</t>
  </si>
  <si>
    <t>الرقة</t>
  </si>
  <si>
    <t>الاسم والنسبه</t>
  </si>
  <si>
    <t>المحافظة</t>
  </si>
  <si>
    <t>تاريخ تدوير رسوم</t>
  </si>
  <si>
    <t xml:space="preserve">حسين </t>
  </si>
  <si>
    <t xml:space="preserve">محمد علي </t>
  </si>
  <si>
    <t xml:space="preserve">سليمان </t>
  </si>
  <si>
    <t>الرابعة حديث</t>
  </si>
  <si>
    <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</si>
  <si>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</si>
  <si>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</si>
  <si>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</si>
  <si>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</si>
  <si>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</si>
  <si>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</si>
  <si>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</si>
  <si>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</si>
  <si>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</si>
  <si>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</si>
  <si>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</si>
  <si>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</si>
  <si>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الحاصلين على وثيقة وفاة من مكتب شؤون الشهداء والجرحى والمفقودين</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</si>
  <si>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</si>
  <si>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</si>
  <si>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</si>
  <si>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خضر</t>
  </si>
  <si>
    <t>محمد سعيد</t>
  </si>
  <si>
    <t>زكريا</t>
  </si>
  <si>
    <t>الأولى</t>
  </si>
  <si>
    <t>الثانية</t>
  </si>
  <si>
    <t>الثالثة</t>
  </si>
  <si>
    <t>منصور</t>
  </si>
  <si>
    <t>نجيب</t>
  </si>
  <si>
    <t>عبد الرحمن</t>
  </si>
  <si>
    <t xml:space="preserve">جميل </t>
  </si>
  <si>
    <t xml:space="preserve">محمود </t>
  </si>
  <si>
    <t>فهد</t>
  </si>
  <si>
    <t>حامد</t>
  </si>
  <si>
    <t>طالب</t>
  </si>
  <si>
    <t>نصر</t>
  </si>
  <si>
    <t>حماد</t>
  </si>
  <si>
    <t>خليل</t>
  </si>
  <si>
    <t xml:space="preserve">عماد الدين </t>
  </si>
  <si>
    <t xml:space="preserve">بسام </t>
  </si>
  <si>
    <t>هلال</t>
  </si>
  <si>
    <t>ذياب</t>
  </si>
  <si>
    <t>امين</t>
  </si>
  <si>
    <t>هاشم</t>
  </si>
  <si>
    <t>هايل</t>
  </si>
  <si>
    <t>محمد خليل</t>
  </si>
  <si>
    <t>عبد اللطيف</t>
  </si>
  <si>
    <t>موسى</t>
  </si>
  <si>
    <t>صلاح الدين</t>
  </si>
  <si>
    <t>ميسر</t>
  </si>
  <si>
    <t>حسام الدين</t>
  </si>
  <si>
    <t>عفيف</t>
  </si>
  <si>
    <t>محمد بشار</t>
  </si>
  <si>
    <t>سامر</t>
  </si>
  <si>
    <t>خلدون</t>
  </si>
  <si>
    <t>عامر</t>
  </si>
  <si>
    <t>عزيز</t>
  </si>
  <si>
    <t>محمد سميح</t>
  </si>
  <si>
    <t>محمد ضميريه</t>
  </si>
  <si>
    <t>محمد زهير</t>
  </si>
  <si>
    <t>جديع</t>
  </si>
  <si>
    <t>كامل</t>
  </si>
  <si>
    <t>محمد نبيل</t>
  </si>
  <si>
    <t>يونس</t>
  </si>
  <si>
    <t>وفيق</t>
  </si>
  <si>
    <t>احمد جلال الدين</t>
  </si>
  <si>
    <t>محمد صبحي</t>
  </si>
  <si>
    <t>بديع</t>
  </si>
  <si>
    <t>لورانس</t>
  </si>
  <si>
    <t>كاسم</t>
  </si>
  <si>
    <t>علاء الدين</t>
  </si>
  <si>
    <t>نعمان</t>
  </si>
  <si>
    <t>طه</t>
  </si>
  <si>
    <t>محمد مازن</t>
  </si>
  <si>
    <t>باسم</t>
  </si>
  <si>
    <t>علا محمد</t>
  </si>
  <si>
    <t>محمد جمال</t>
  </si>
  <si>
    <t>رمضان</t>
  </si>
  <si>
    <t>نديم</t>
  </si>
  <si>
    <t>رحيل</t>
  </si>
  <si>
    <t xml:space="preserve">محمد ايمن </t>
  </si>
  <si>
    <t>عبد المنعم</t>
  </si>
  <si>
    <t>محمد هشام</t>
  </si>
  <si>
    <t xml:space="preserve">يوسف </t>
  </si>
  <si>
    <t xml:space="preserve">محمد جمال </t>
  </si>
  <si>
    <t>سالم</t>
  </si>
  <si>
    <t>ميشيل</t>
  </si>
  <si>
    <t>محمد المحمد</t>
  </si>
  <si>
    <t xml:space="preserve">ياسين </t>
  </si>
  <si>
    <t>نعيم</t>
  </si>
  <si>
    <t>فائز</t>
  </si>
  <si>
    <t xml:space="preserve">نزار </t>
  </si>
  <si>
    <t>فراس</t>
  </si>
  <si>
    <t>مفيد</t>
  </si>
  <si>
    <t>شحادة</t>
  </si>
  <si>
    <t>مبارك</t>
  </si>
  <si>
    <t xml:space="preserve">خلدون </t>
  </si>
  <si>
    <t>تامر</t>
  </si>
  <si>
    <t xml:space="preserve">عبد </t>
  </si>
  <si>
    <t>جرجس</t>
  </si>
  <si>
    <t>عوض</t>
  </si>
  <si>
    <t>وحيد</t>
  </si>
  <si>
    <t>صادق</t>
  </si>
  <si>
    <t>ناظم</t>
  </si>
  <si>
    <t>عارف</t>
  </si>
  <si>
    <t>نور الدين</t>
  </si>
  <si>
    <t>محمد خطيب</t>
  </si>
  <si>
    <t>احمد الحلبي</t>
  </si>
  <si>
    <t>احمد سلطان</t>
  </si>
  <si>
    <t>عزت</t>
  </si>
  <si>
    <t>سيف الدين</t>
  </si>
  <si>
    <t>نضال</t>
  </si>
  <si>
    <t xml:space="preserve">محمد نبيل </t>
  </si>
  <si>
    <t xml:space="preserve">عادل </t>
  </si>
  <si>
    <t>عمار</t>
  </si>
  <si>
    <t xml:space="preserve">ياسر </t>
  </si>
  <si>
    <t>جمعة</t>
  </si>
  <si>
    <t>برهان</t>
  </si>
  <si>
    <t>عاطف</t>
  </si>
  <si>
    <t>أمين</t>
  </si>
  <si>
    <t>بدر</t>
  </si>
  <si>
    <t>زيد</t>
  </si>
  <si>
    <t>محمد أمين</t>
  </si>
  <si>
    <t>محمد عربي</t>
  </si>
  <si>
    <t>عباس</t>
  </si>
  <si>
    <t>جلال</t>
  </si>
  <si>
    <t>مظهر</t>
  </si>
  <si>
    <t>منيب</t>
  </si>
  <si>
    <t>وجيه</t>
  </si>
  <si>
    <t>خليف</t>
  </si>
  <si>
    <t>عبدالكريم</t>
  </si>
  <si>
    <t xml:space="preserve">معين </t>
  </si>
  <si>
    <t>حكمت</t>
  </si>
  <si>
    <t xml:space="preserve">موسى </t>
  </si>
  <si>
    <t>آصف</t>
  </si>
  <si>
    <t>عبد الغفار</t>
  </si>
  <si>
    <t>محمد ايمن</t>
  </si>
  <si>
    <t>محمد باسل</t>
  </si>
  <si>
    <t>سعد</t>
  </si>
  <si>
    <t>فياض</t>
  </si>
  <si>
    <t>علي حسن</t>
  </si>
  <si>
    <t xml:space="preserve">برهان </t>
  </si>
  <si>
    <t>جبر</t>
  </si>
  <si>
    <t>رزق</t>
  </si>
  <si>
    <t>محمد فوزي</t>
  </si>
  <si>
    <t>جودات</t>
  </si>
  <si>
    <t>حيدر سلوم</t>
  </si>
  <si>
    <t>نوفل</t>
  </si>
  <si>
    <t xml:space="preserve">نبيل </t>
  </si>
  <si>
    <t>ثابت</t>
  </si>
  <si>
    <t>علي محمد</t>
  </si>
  <si>
    <t>منهل</t>
  </si>
  <si>
    <t>فرحان</t>
  </si>
  <si>
    <t>محمد سليمان</t>
  </si>
  <si>
    <t>صديق</t>
  </si>
  <si>
    <t>مخلف</t>
  </si>
  <si>
    <t>مرسل</t>
  </si>
  <si>
    <t>العاملين في وزارة التعليم العالي والمؤسسات والجامعات التابعة لها وأبنائهم</t>
  </si>
  <si>
    <t>فصل أول 2018-2019</t>
  </si>
  <si>
    <t>فصل ثاني 2018-2019</t>
  </si>
  <si>
    <t>فصل أول 2019-2020</t>
  </si>
  <si>
    <t>رسم فصول الانقطاع</t>
  </si>
  <si>
    <t>رسم المقررات</t>
  </si>
  <si>
    <t>المقرر المسجل للمرة الأولى</t>
  </si>
  <si>
    <t>المقرر المسجل للمرة الثانية</t>
  </si>
  <si>
    <t>المقرر المسجل لاكثر من مرة</t>
  </si>
  <si>
    <t>ملاحظة: عن كل فصل انقطاع رسم /15000 ل.س/</t>
  </si>
  <si>
    <t>وثيقة وفاة  صادرة عن مكتب الشهداء</t>
  </si>
  <si>
    <t>طابع هلال احمر
25  ل .س</t>
  </si>
  <si>
    <t xml:space="preserve">طابع مالي
 30  ل.س   </t>
  </si>
  <si>
    <t>رسم الانقطاع</t>
  </si>
  <si>
    <t xml:space="preserve">عبد الرزاق </t>
  </si>
  <si>
    <t>ايمن الخليل</t>
  </si>
  <si>
    <t>انيس</t>
  </si>
  <si>
    <t>بهاء</t>
  </si>
  <si>
    <t xml:space="preserve">عماد </t>
  </si>
  <si>
    <t xml:space="preserve">محمد خير </t>
  </si>
  <si>
    <t xml:space="preserve">سلمان </t>
  </si>
  <si>
    <t>الرابعة</t>
  </si>
  <si>
    <t>الثانية حديث</t>
  </si>
  <si>
    <t>الثالثة حديث</t>
  </si>
  <si>
    <t>فصل أول 2020-2021</t>
  </si>
  <si>
    <t>رسوم المحتفظ بها بسبب الإيقاف</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</si>
  <si>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</si>
  <si>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</si>
  <si>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مدخل إلى علم القانون</t>
  </si>
  <si>
    <t>المدخل إلى علم العلاقات الدولية</t>
  </si>
  <si>
    <t>مبادئ علم السياسة</t>
  </si>
  <si>
    <t>تاريخ الحضارة العام</t>
  </si>
  <si>
    <t>مدخل إلى علم الإدارة</t>
  </si>
  <si>
    <t>اللغة الأجنبية  ( 1 )</t>
  </si>
  <si>
    <t>تاريخ الدبلوماسية</t>
  </si>
  <si>
    <t>الفكر السياسي القديم والوسيط</t>
  </si>
  <si>
    <t>علم الاجتماع السياسي</t>
  </si>
  <si>
    <t>القانون الدستوري والنظم السياسية</t>
  </si>
  <si>
    <t>مبادئ الاقتصاد</t>
  </si>
  <si>
    <t>اللغة الأجنبية ( 2 )</t>
  </si>
  <si>
    <t>نظرية العلاقات الدولية</t>
  </si>
  <si>
    <t>حقوق الإنسان والقانون الدولي الإنساني</t>
  </si>
  <si>
    <t>تاريخ العرب الحديث والمعاصر</t>
  </si>
  <si>
    <t>التنمية البشرية</t>
  </si>
  <si>
    <t>الإستراتيجية والأمن القومي</t>
  </si>
  <si>
    <t>اللغة العربية ( الأدب السياسي )</t>
  </si>
  <si>
    <t>نظرية السياسة الخارجية</t>
  </si>
  <si>
    <t>الإعلام الدولي</t>
  </si>
  <si>
    <t>القانون الدبلوماسي ( باللغة الانكليزية )</t>
  </si>
  <si>
    <t>النظم السياسية المقارنة</t>
  </si>
  <si>
    <t>الاقتصاد الدولي ( 1 )</t>
  </si>
  <si>
    <t>العلاقات العربية ـ الآسيوية والإفريقية</t>
  </si>
  <si>
    <t>إدارة المؤسسات الدولية</t>
  </si>
  <si>
    <t>الدبلوماسية والبروتوكول</t>
  </si>
  <si>
    <t>السياسة الخارجية السورية</t>
  </si>
  <si>
    <t>النظم السياسية العربية</t>
  </si>
  <si>
    <t>الاقتصاد الدولي ( 2 )</t>
  </si>
  <si>
    <t>الجغرافيا السياسية</t>
  </si>
  <si>
    <t>العلاقات العربية ـ الأوربية والأمريكية</t>
  </si>
  <si>
    <t>القانون الدولي الخاص (باللغة الأجنبية )</t>
  </si>
  <si>
    <t>السياسات الخارجية المقارنة</t>
  </si>
  <si>
    <t>قضايا عالمية معاصرة</t>
  </si>
  <si>
    <t>إدارة الأزمات وفن التفاوض</t>
  </si>
  <si>
    <t>اللغة العربية ( البلاغة والخطابة )</t>
  </si>
  <si>
    <t>القانون الدولي العام</t>
  </si>
  <si>
    <t>الفكر السياسي الحديث والمعاصر</t>
  </si>
  <si>
    <t>علم النفس الاجتماعي</t>
  </si>
  <si>
    <t>تاريخ العلاقات الدولية ( 2 )</t>
  </si>
  <si>
    <t>مناهج البحث</t>
  </si>
  <si>
    <t>اللغة الأجنبية ( 4 )</t>
  </si>
  <si>
    <t>تاريخ العلاقات الدولية (1 )</t>
  </si>
  <si>
    <t>التنظيم الدولي</t>
  </si>
  <si>
    <t>الأخلاق</t>
  </si>
  <si>
    <t>الإحصاء</t>
  </si>
  <si>
    <t>الرأي العام ونظريات الاتصال</t>
  </si>
  <si>
    <t>اللغة الأجنبية ( 3 )</t>
  </si>
  <si>
    <t>غياث عليشة</t>
  </si>
  <si>
    <t xml:space="preserve">هدى كيوان </t>
  </si>
  <si>
    <t>رنا سلامي</t>
  </si>
  <si>
    <t>شذا دياب</t>
  </si>
  <si>
    <t>تغريد مفلح</t>
  </si>
  <si>
    <t xml:space="preserve">طريف المهايني </t>
  </si>
  <si>
    <t>منتصر</t>
  </si>
  <si>
    <t>زهره الفياض</t>
  </si>
  <si>
    <t>عبد الحميد السلمان</t>
  </si>
  <si>
    <t>حميدو</t>
  </si>
  <si>
    <t>زهر الدين  الجمعة</t>
  </si>
  <si>
    <t>عبد الجليل</t>
  </si>
  <si>
    <t>محمد عرفان</t>
  </si>
  <si>
    <t>هالا نعمه</t>
  </si>
  <si>
    <t>مقداد عثمان</t>
  </si>
  <si>
    <t>همام قمور</t>
  </si>
  <si>
    <t>سامي الزيات</t>
  </si>
  <si>
    <t>حماده</t>
  </si>
  <si>
    <t>رزان طيلوني</t>
  </si>
  <si>
    <t>سالي شباني</t>
  </si>
  <si>
    <t>جيما الحموي</t>
  </si>
  <si>
    <t>فائز الصالح</t>
  </si>
  <si>
    <t xml:space="preserve">أروى ابراهيم </t>
  </si>
  <si>
    <t xml:space="preserve">آمنه الوادي </t>
  </si>
  <si>
    <t xml:space="preserve">حيدر حسان </t>
  </si>
  <si>
    <t xml:space="preserve">آلاء السعدي </t>
  </si>
  <si>
    <t>فراس مرهج</t>
  </si>
  <si>
    <t>حسام المحمد</t>
  </si>
  <si>
    <t>وعد فياض</t>
  </si>
  <si>
    <t>آصالا شاغوري</t>
  </si>
  <si>
    <t>آية فجر</t>
  </si>
  <si>
    <t>محمد فهمي</t>
  </si>
  <si>
    <t>بلال الدوشه</t>
  </si>
  <si>
    <t>محمد سمير الغزالي</t>
  </si>
  <si>
    <t>مها شعبان</t>
  </si>
  <si>
    <t>اسراء ديب</t>
  </si>
  <si>
    <t>فريال ابو اسماعيل</t>
  </si>
  <si>
    <t>وئام حمدان</t>
  </si>
  <si>
    <t>ناريمان جعفر</t>
  </si>
  <si>
    <t>بتول عيوش</t>
  </si>
  <si>
    <t xml:space="preserve">ربا عيده </t>
  </si>
  <si>
    <t>مواهب ادنوف</t>
  </si>
  <si>
    <t>هلال عسكر</t>
  </si>
  <si>
    <t>جورجينا سمعان</t>
  </si>
  <si>
    <t>كارلين احمد</t>
  </si>
  <si>
    <t>مضر رزق</t>
  </si>
  <si>
    <t>كسار</t>
  </si>
  <si>
    <t>نوال العناد</t>
  </si>
  <si>
    <t>المعتصم بالله  نصار</t>
  </si>
  <si>
    <t>ثراء بزماوي</t>
  </si>
  <si>
    <t>مواهب كحله</t>
  </si>
  <si>
    <t xml:space="preserve">وصال ابراهيم </t>
  </si>
  <si>
    <t xml:space="preserve">كاسر </t>
  </si>
  <si>
    <t>احمد شيخ</t>
  </si>
  <si>
    <t>اسكندر الياسين</t>
  </si>
  <si>
    <t>هزاع</t>
  </si>
  <si>
    <t>باسل الشوفي</t>
  </si>
  <si>
    <t>رائد الخليف</t>
  </si>
  <si>
    <t>زياد سكماني</t>
  </si>
  <si>
    <t>سابور العيطه</t>
  </si>
  <si>
    <t>علي سليمان</t>
  </si>
  <si>
    <t>فرسان الاسماعيل</t>
  </si>
  <si>
    <t>محمد منار حميجو</t>
  </si>
  <si>
    <t>محمود الراضي</t>
  </si>
  <si>
    <t>منجد</t>
  </si>
  <si>
    <t>عاصم الطويل</t>
  </si>
  <si>
    <t>احمد السلوم</t>
  </si>
  <si>
    <t xml:space="preserve">عبد المالك </t>
  </si>
  <si>
    <t>علي العز الدين</t>
  </si>
  <si>
    <t>محمد المفلح</t>
  </si>
  <si>
    <t>محمد ملحم</t>
  </si>
  <si>
    <t>موفق عثمان</t>
  </si>
  <si>
    <t>علي حايك</t>
  </si>
  <si>
    <t>سامي ابراهيم</t>
  </si>
  <si>
    <t>علي ملحم</t>
  </si>
  <si>
    <t>زكور العلي</t>
  </si>
  <si>
    <t>راغب يوسف</t>
  </si>
  <si>
    <t>نورس يوسف</t>
  </si>
  <si>
    <t xml:space="preserve">محمود أحمد </t>
  </si>
  <si>
    <t xml:space="preserve">مهند الساير </t>
  </si>
  <si>
    <t xml:space="preserve">عبد المنعم </t>
  </si>
  <si>
    <t>ايفلين ضو</t>
  </si>
  <si>
    <t>هيثم الطحان الزعيم</t>
  </si>
  <si>
    <t>جدعه الخطيب ابو فخر</t>
  </si>
  <si>
    <t>سلامه</t>
  </si>
  <si>
    <t>رغد الدخل الله</t>
  </si>
  <si>
    <t>علا الحاج خليفه</t>
  </si>
  <si>
    <t>هند جربوع</t>
  </si>
  <si>
    <t xml:space="preserve">ألاء دياب </t>
  </si>
  <si>
    <t xml:space="preserve">تماره عثمان </t>
  </si>
  <si>
    <t>تميم المسالمه</t>
  </si>
  <si>
    <t>زينب يونس</t>
  </si>
  <si>
    <t>الاء شريدي</t>
  </si>
  <si>
    <t>مضر العجي</t>
  </si>
  <si>
    <t>أبرار صالح</t>
  </si>
  <si>
    <t>فيروز العلي</t>
  </si>
  <si>
    <t xml:space="preserve">آلاء الاحمد </t>
  </si>
  <si>
    <t xml:space="preserve">سهيله الحميد </t>
  </si>
  <si>
    <t xml:space="preserve">سمر سليطين </t>
  </si>
  <si>
    <t xml:space="preserve">صافي </t>
  </si>
  <si>
    <t>عبد الكريم الاطرش</t>
  </si>
  <si>
    <t xml:space="preserve">عبير الشاعر </t>
  </si>
  <si>
    <t xml:space="preserve">كمال جراد </t>
  </si>
  <si>
    <t xml:space="preserve">محمد بكر مقبل </t>
  </si>
  <si>
    <t xml:space="preserve">احمد سعيد </t>
  </si>
  <si>
    <t xml:space="preserve">محمد ماهر الحارس </t>
  </si>
  <si>
    <t xml:space="preserve">محمد نضال </t>
  </si>
  <si>
    <t xml:space="preserve">نورا يونس </t>
  </si>
  <si>
    <t xml:space="preserve">حمد </t>
  </si>
  <si>
    <t>باسمه العلي السرحان</t>
  </si>
  <si>
    <t>روز ميا</t>
  </si>
  <si>
    <t>سماح حسن</t>
  </si>
  <si>
    <t>صفاء يوسف</t>
  </si>
  <si>
    <t>نسرين السلامه</t>
  </si>
  <si>
    <t>محمد اسماعيل</t>
  </si>
  <si>
    <t>معن المصري الشهير بالحرستاني</t>
  </si>
  <si>
    <t>رايه ملص</t>
  </si>
  <si>
    <t>مكسيم منصور</t>
  </si>
  <si>
    <t xml:space="preserve">احمد الطحاوي </t>
  </si>
  <si>
    <t xml:space="preserve">احمد محمود </t>
  </si>
  <si>
    <t>محمد عاصم</t>
  </si>
  <si>
    <t xml:space="preserve">فارس </t>
  </si>
  <si>
    <t xml:space="preserve">سليم </t>
  </si>
  <si>
    <t>سناء  ابو حمره</t>
  </si>
  <si>
    <t>عبير الخلف</t>
  </si>
  <si>
    <t>بدر  الكيكي الكردي</t>
  </si>
  <si>
    <t>رشا فليون</t>
  </si>
  <si>
    <t>ياسر العطيش</t>
  </si>
  <si>
    <t>حسام ابراهيم</t>
  </si>
  <si>
    <t xml:space="preserve">دياب </t>
  </si>
  <si>
    <t>جعفر</t>
  </si>
  <si>
    <t>عمران</t>
  </si>
  <si>
    <t>عطا</t>
  </si>
  <si>
    <t xml:space="preserve">علي محمد </t>
  </si>
  <si>
    <t>سعود</t>
  </si>
  <si>
    <t xml:space="preserve">سومر صقر </t>
  </si>
  <si>
    <t>محمد سفياني</t>
  </si>
  <si>
    <t xml:space="preserve">عبد الكريم </t>
  </si>
  <si>
    <t>بشرى يوسف</t>
  </si>
  <si>
    <t>محمد محي الدين</t>
  </si>
  <si>
    <t>رامي مسلوب</t>
  </si>
  <si>
    <t>رجاء الخجه</t>
  </si>
  <si>
    <t>رحمه العبد الشاوى</t>
  </si>
  <si>
    <t>سفانا ابو شديد</t>
  </si>
  <si>
    <t>سليمان حسون</t>
  </si>
  <si>
    <t>سهى بكر</t>
  </si>
  <si>
    <t>علي السعدي</t>
  </si>
  <si>
    <t>فاضل بري</t>
  </si>
  <si>
    <t>لبنى جنح</t>
  </si>
  <si>
    <t>لبنى ياسمينة</t>
  </si>
  <si>
    <t>مالا الجركس</t>
  </si>
  <si>
    <t>مريم صافيه</t>
  </si>
  <si>
    <t>مريم محمد</t>
  </si>
  <si>
    <t>مها خولاني</t>
  </si>
  <si>
    <t>مؤمنة علي</t>
  </si>
  <si>
    <t>ميساء دعبول</t>
  </si>
  <si>
    <t>ناديا صواف</t>
  </si>
  <si>
    <t>نبيله البقاعي</t>
  </si>
  <si>
    <t>نور شنانه</t>
  </si>
  <si>
    <t>وديع فرح</t>
  </si>
  <si>
    <t>براءه غانم</t>
  </si>
  <si>
    <t>رانيا سليمان</t>
  </si>
  <si>
    <t>مؤمنه عنبره</t>
  </si>
  <si>
    <t>هناء السمان</t>
  </si>
  <si>
    <t>حرمون عبد الحي</t>
  </si>
  <si>
    <t>سهيب العسكر</t>
  </si>
  <si>
    <t>مهند الخليف</t>
  </si>
  <si>
    <t>هيماء علي</t>
  </si>
  <si>
    <t>اسمهان جعفو</t>
  </si>
  <si>
    <t>سكينه عامر</t>
  </si>
  <si>
    <t>سناء  عبد الرحمن</t>
  </si>
  <si>
    <t xml:space="preserve">ابراهيم موسى العلي </t>
  </si>
  <si>
    <t xml:space="preserve">احلام البشاش </t>
  </si>
  <si>
    <t xml:space="preserve">احمد الحمودالدهام </t>
  </si>
  <si>
    <t xml:space="preserve">انتصار خليل </t>
  </si>
  <si>
    <t xml:space="preserve">ايات قلعجي </t>
  </si>
  <si>
    <t xml:space="preserve">أحمد المقداد </t>
  </si>
  <si>
    <t>بشار قريش</t>
  </si>
  <si>
    <t>بيان البحش</t>
  </si>
  <si>
    <t xml:space="preserve">محمد نديم </t>
  </si>
  <si>
    <t>تامر الدالاتي</t>
  </si>
  <si>
    <t xml:space="preserve">حسنه قيروط </t>
  </si>
  <si>
    <t xml:space="preserve">عبد المجيد </t>
  </si>
  <si>
    <t xml:space="preserve">خديجه اسعد </t>
  </si>
  <si>
    <t xml:space="preserve">داليا الزين </t>
  </si>
  <si>
    <t>دعاء القاضي</t>
  </si>
  <si>
    <t xml:space="preserve">دلال نصر </t>
  </si>
  <si>
    <t xml:space="preserve">رابعه ابراهيم </t>
  </si>
  <si>
    <t xml:space="preserve">راجحه العبد </t>
  </si>
  <si>
    <t>راما النقطه</t>
  </si>
  <si>
    <t xml:space="preserve">راميا غدير </t>
  </si>
  <si>
    <t xml:space="preserve">رشا مالك </t>
  </si>
  <si>
    <t xml:space="preserve">مجدي </t>
  </si>
  <si>
    <t xml:space="preserve">رفعت ابو هاشم </t>
  </si>
  <si>
    <t xml:space="preserve">رنا نصر </t>
  </si>
  <si>
    <t xml:space="preserve">سند </t>
  </si>
  <si>
    <t>رولا صدقه</t>
  </si>
  <si>
    <t>ريتا ماريه</t>
  </si>
  <si>
    <t xml:space="preserve">ريم العبود </t>
  </si>
  <si>
    <t xml:space="preserve">ريم فليطي </t>
  </si>
  <si>
    <t>ريماز الطاغوس</t>
  </si>
  <si>
    <t xml:space="preserve">زينب الحروب </t>
  </si>
  <si>
    <t>سحر ابو علوان</t>
  </si>
  <si>
    <t>راميا سعيد</t>
  </si>
  <si>
    <t>زينب الاحمد</t>
  </si>
  <si>
    <t>اثار حسين</t>
  </si>
  <si>
    <t>عامر الصوصو</t>
  </si>
  <si>
    <t>فاتن رعد</t>
  </si>
  <si>
    <t>مجد أبو حسون</t>
  </si>
  <si>
    <t>حنان زيتون</t>
  </si>
  <si>
    <t>بديع الزيلع</t>
  </si>
  <si>
    <t>ربا مكارم</t>
  </si>
  <si>
    <t>محمد برهان  الزرلي</t>
  </si>
  <si>
    <t>مريم موسى</t>
  </si>
  <si>
    <t>الاء ابو ناهي</t>
  </si>
  <si>
    <t>دولامه عباس</t>
  </si>
  <si>
    <t>زهير حميدي</t>
  </si>
  <si>
    <t>فخزي</t>
  </si>
  <si>
    <t>سلاف السبع</t>
  </si>
  <si>
    <t>سوسن اللبابيدي</t>
  </si>
  <si>
    <t>علي  البرهو الديبو</t>
  </si>
  <si>
    <t>نسمه مهنا</t>
  </si>
  <si>
    <t>نوار مجدمه</t>
  </si>
  <si>
    <t>فاتك</t>
  </si>
  <si>
    <t>اكتمال حسيني</t>
  </si>
  <si>
    <t>الاء عبيد</t>
  </si>
  <si>
    <t>ايناس المصري</t>
  </si>
  <si>
    <t>ألاء زنبوعه</t>
  </si>
  <si>
    <t>براءة غريري</t>
  </si>
  <si>
    <t>حيدر دعكور</t>
  </si>
  <si>
    <t>دعاء تقي</t>
  </si>
  <si>
    <t>ريم وانلي</t>
  </si>
  <si>
    <t>طريف القاسمي</t>
  </si>
  <si>
    <t>عبير الرفاعي</t>
  </si>
  <si>
    <t>علاء الغزاوي</t>
  </si>
  <si>
    <t>عمار ديب</t>
  </si>
  <si>
    <t>كاسر السعيد</t>
  </si>
  <si>
    <t>لورين احمد</t>
  </si>
  <si>
    <t>محمد معاذ  الفيومي</t>
  </si>
  <si>
    <t>مروه الباشا</t>
  </si>
  <si>
    <t>مهى عون</t>
  </si>
  <si>
    <t>ميرفت شنان</t>
  </si>
  <si>
    <t>نوران الناطور</t>
  </si>
  <si>
    <t>اباء عثمان</t>
  </si>
  <si>
    <t>ابتسام عربشه</t>
  </si>
  <si>
    <t>محمد عزت</t>
  </si>
  <si>
    <t>ايهم ديب</t>
  </si>
  <si>
    <t>أحمد شرباجي</t>
  </si>
  <si>
    <t>بشرى بوظو</t>
  </si>
  <si>
    <t>ديانا سليمان</t>
  </si>
  <si>
    <t>راما خليل</t>
  </si>
  <si>
    <t>رؤى  محمد العبد الله</t>
  </si>
  <si>
    <t>ساره يعقوب</t>
  </si>
  <si>
    <t>سالي  الشيخ علي</t>
  </si>
  <si>
    <t>سراء ميا</t>
  </si>
  <si>
    <t>صبحي  شيخ شعبان</t>
  </si>
  <si>
    <t>غنى الدقاق</t>
  </si>
  <si>
    <t>فيصل الحجي</t>
  </si>
  <si>
    <t>كلودين عبدو</t>
  </si>
  <si>
    <t>محمد ماهر  راضي</t>
  </si>
  <si>
    <t>محمود داده</t>
  </si>
  <si>
    <t>مريم  كمال الدين</t>
  </si>
  <si>
    <t>ميساء خير</t>
  </si>
  <si>
    <t>نور خليل</t>
  </si>
  <si>
    <t>هبه ليلا</t>
  </si>
  <si>
    <t>احمد حلاوة</t>
  </si>
  <si>
    <t>الاء عباس</t>
  </si>
  <si>
    <t>اماني الشولي</t>
  </si>
  <si>
    <t>انتصار البدوي</t>
  </si>
  <si>
    <t>أيمن الخرج</t>
  </si>
  <si>
    <t>آلاء  الشامي عثمان</t>
  </si>
  <si>
    <t>آلاء الشبعاني</t>
  </si>
  <si>
    <t>باسل البشلاوي</t>
  </si>
  <si>
    <t>بثينه جابر</t>
  </si>
  <si>
    <t>بشرى الرطب</t>
  </si>
  <si>
    <t>حسين سرجاوي</t>
  </si>
  <si>
    <t>حليمه محمد</t>
  </si>
  <si>
    <t>دعاء سقر</t>
  </si>
  <si>
    <t>راغده رشيد</t>
  </si>
  <si>
    <t>جادو</t>
  </si>
  <si>
    <t>راما دحلا</t>
  </si>
  <si>
    <t>رنا سعد</t>
  </si>
  <si>
    <t>رهف  أبو زيد</t>
  </si>
  <si>
    <t>رهف البدر</t>
  </si>
  <si>
    <t>ريما فوراني</t>
  </si>
  <si>
    <t>ساره بحبوح</t>
  </si>
  <si>
    <t>سها فضلون</t>
  </si>
  <si>
    <t>شهرزاد الشغري</t>
  </si>
  <si>
    <t>طلال البرجس</t>
  </si>
  <si>
    <t>عبير الحسين</t>
  </si>
  <si>
    <t>عمر الدباس</t>
  </si>
  <si>
    <t>عهد مرشد</t>
  </si>
  <si>
    <t>غاليه طرابلسي</t>
  </si>
  <si>
    <t>فراس رديني</t>
  </si>
  <si>
    <t>كنانا زعرور</t>
  </si>
  <si>
    <t>ليلاف جمعه</t>
  </si>
  <si>
    <t>عبد الباقي</t>
  </si>
  <si>
    <t>محمد فهد  قره حديد</t>
  </si>
  <si>
    <t>محمود بلورفان</t>
  </si>
  <si>
    <t>مريانه عيسى</t>
  </si>
  <si>
    <t>مريم المصري</t>
  </si>
  <si>
    <t>نسرين حسن</t>
  </si>
  <si>
    <t>نور السلمان</t>
  </si>
  <si>
    <t>هنادي زيتوني</t>
  </si>
  <si>
    <t>هيا الجرمقاني</t>
  </si>
  <si>
    <t>يامن دياب</t>
  </si>
  <si>
    <t>يامن شاكر</t>
  </si>
  <si>
    <t>رنيم حجلي</t>
  </si>
  <si>
    <t>حمزه قدور</t>
  </si>
  <si>
    <t>راما حمشو</t>
  </si>
  <si>
    <t>أحمد برو</t>
  </si>
  <si>
    <t>رزان الناطور</t>
  </si>
  <si>
    <t>طارق حمادي</t>
  </si>
  <si>
    <t>نورا وزان</t>
  </si>
  <si>
    <t>اسراء برهوم</t>
  </si>
  <si>
    <t xml:space="preserve">الاء رجاالمحمد الدندل </t>
  </si>
  <si>
    <t>ثناء الأطرش</t>
  </si>
  <si>
    <t>حلا دملخي</t>
  </si>
  <si>
    <t xml:space="preserve">حميدة محمد </t>
  </si>
  <si>
    <t xml:space="preserve">دعاء حماديه </t>
  </si>
  <si>
    <t xml:space="preserve">محمدبسام </t>
  </si>
  <si>
    <t xml:space="preserve">رائد حلاوه </t>
  </si>
  <si>
    <t>رحاب الدياب</t>
  </si>
  <si>
    <t xml:space="preserve">رشا السليمان </t>
  </si>
  <si>
    <t>رغداء الصبان</t>
  </si>
  <si>
    <t>رنا سوادي</t>
  </si>
  <si>
    <t>رهف الجبين</t>
  </si>
  <si>
    <t xml:space="preserve">عامر اشمر </t>
  </si>
  <si>
    <t>عامر شحود</t>
  </si>
  <si>
    <t xml:space="preserve">عبير حمدان </t>
  </si>
  <si>
    <t>علا  شرف الدين</t>
  </si>
  <si>
    <t xml:space="preserve">عمر غفير </t>
  </si>
  <si>
    <t>غدير ابو حامد</t>
  </si>
  <si>
    <t>غزل مخللاتي</t>
  </si>
  <si>
    <t>محمدغسان</t>
  </si>
  <si>
    <t xml:space="preserve">فطوم قصاب </t>
  </si>
  <si>
    <t>مظفر</t>
  </si>
  <si>
    <t>قمر نجيب</t>
  </si>
  <si>
    <t>ليندا وانلي</t>
  </si>
  <si>
    <t xml:space="preserve">محي الدين الفرخ </t>
  </si>
  <si>
    <t>مرح ابراهيم</t>
  </si>
  <si>
    <t>مروه بزازي</t>
  </si>
  <si>
    <t>مروه شاوي</t>
  </si>
  <si>
    <t>عبدالجليل</t>
  </si>
  <si>
    <t xml:space="preserve">نبيه اللحام </t>
  </si>
  <si>
    <t>نسرين الدبيسي</t>
  </si>
  <si>
    <t>نور بدوي</t>
  </si>
  <si>
    <t>نور نزهه</t>
  </si>
  <si>
    <t>محمدصفوح</t>
  </si>
  <si>
    <t>نيفين رزاز</t>
  </si>
  <si>
    <t xml:space="preserve">وعد غانم </t>
  </si>
  <si>
    <t xml:space="preserve">نظام الدين </t>
  </si>
  <si>
    <t>سعاد موسى</t>
  </si>
  <si>
    <t xml:space="preserve">سميه حسين </t>
  </si>
  <si>
    <t xml:space="preserve">سوزان عبيد </t>
  </si>
  <si>
    <t xml:space="preserve">طه الزعبي </t>
  </si>
  <si>
    <t xml:space="preserve">عبد الستار حسين </t>
  </si>
  <si>
    <t xml:space="preserve">علاء غرز الدين </t>
  </si>
  <si>
    <t xml:space="preserve">وهيب </t>
  </si>
  <si>
    <t xml:space="preserve">علي سليمان </t>
  </si>
  <si>
    <t xml:space="preserve">علي قدور </t>
  </si>
  <si>
    <t xml:space="preserve">غدير اسكندر </t>
  </si>
  <si>
    <t>فايزة نصر</t>
  </si>
  <si>
    <t xml:space="preserve">لبنى خيرى أغا </t>
  </si>
  <si>
    <t xml:space="preserve">لين جمران </t>
  </si>
  <si>
    <t xml:space="preserve">مهند </t>
  </si>
  <si>
    <t xml:space="preserve">ماريا ابراهيم </t>
  </si>
  <si>
    <t xml:space="preserve">مارينا لطفي </t>
  </si>
  <si>
    <t xml:space="preserve">محمد الحجي </t>
  </si>
  <si>
    <t>محمد الحنش</t>
  </si>
  <si>
    <t xml:space="preserve">محمد القليح </t>
  </si>
  <si>
    <t>محمد صلاح الدين المحني</t>
  </si>
  <si>
    <t xml:space="preserve">محمد موسى </t>
  </si>
  <si>
    <t>محمد نور دراق السباعي</t>
  </si>
  <si>
    <t>مصطفى درويش</t>
  </si>
  <si>
    <t xml:space="preserve">محمدكامل </t>
  </si>
  <si>
    <t xml:space="preserve">منار مرشد رضوان </t>
  </si>
  <si>
    <t>مها بحصاص</t>
  </si>
  <si>
    <t xml:space="preserve">نارمين منصور </t>
  </si>
  <si>
    <t xml:space="preserve">نور الحفار </t>
  </si>
  <si>
    <t xml:space="preserve">فاروق </t>
  </si>
  <si>
    <t xml:space="preserve">هبه فرا </t>
  </si>
  <si>
    <t>وعد زين الدين</t>
  </si>
  <si>
    <t xml:space="preserve">ولاء علوش </t>
  </si>
  <si>
    <t xml:space="preserve">راجي </t>
  </si>
  <si>
    <t>احمد دردس</t>
  </si>
  <si>
    <t>اسماء الوادي</t>
  </si>
  <si>
    <t>اسماعيل ونوس</t>
  </si>
  <si>
    <t>اصاله زهر الدين</t>
  </si>
  <si>
    <t>ايمان ابو قويدر</t>
  </si>
  <si>
    <t>ايمان الشالات</t>
  </si>
  <si>
    <t>بثينه الشلبي</t>
  </si>
  <si>
    <t>بشار الحلقي</t>
  </si>
  <si>
    <t>بشرى بشير</t>
  </si>
  <si>
    <t>جعفر الحافي</t>
  </si>
  <si>
    <t>حلا كلزيه</t>
  </si>
  <si>
    <t>حنان مفلح</t>
  </si>
  <si>
    <t>خاشعه علي</t>
  </si>
  <si>
    <t>خالده عبد الرحمن</t>
  </si>
  <si>
    <t>خليل العلي</t>
  </si>
  <si>
    <t>خليل خليل</t>
  </si>
  <si>
    <t>رحمه القاسم</t>
  </si>
  <si>
    <t>ردينه علامه</t>
  </si>
  <si>
    <t>رزان الرفاعي</t>
  </si>
  <si>
    <t>رشا مصطفى</t>
  </si>
  <si>
    <t>وهب</t>
  </si>
  <si>
    <t>رنا اليونس</t>
  </si>
  <si>
    <t>رنى ديوب</t>
  </si>
  <si>
    <t>رؤى شيخو بيري</t>
  </si>
  <si>
    <t>رياض الاحمد</t>
  </si>
  <si>
    <t>خلوف</t>
  </si>
  <si>
    <t>ريم زخور</t>
  </si>
  <si>
    <t>ريم طراف</t>
  </si>
  <si>
    <t>زينب علي جبري</t>
  </si>
  <si>
    <t>ساره شموط</t>
  </si>
  <si>
    <t>سوسن صقر</t>
  </si>
  <si>
    <t>صفيه الحماده</t>
  </si>
  <si>
    <t>عادل العلي</t>
  </si>
  <si>
    <t>عبد القادر الحكيم</t>
  </si>
  <si>
    <t>عمار شراره</t>
  </si>
  <si>
    <t>فاطمه دحدوح</t>
  </si>
  <si>
    <t>فدوى سليمان</t>
  </si>
  <si>
    <t>فرح نتوف</t>
  </si>
  <si>
    <t>فضيه السلمان</t>
  </si>
  <si>
    <t>فينوس الحجلي</t>
  </si>
  <si>
    <t>كندا نصر</t>
  </si>
  <si>
    <t>نصار</t>
  </si>
  <si>
    <t>لميس العثمان</t>
  </si>
  <si>
    <t>مهواش</t>
  </si>
  <si>
    <t>مجد اليوسف</t>
  </si>
  <si>
    <t>محمد ديوب</t>
  </si>
  <si>
    <t>محمد عدنان المنير</t>
  </si>
  <si>
    <t>مروة القاضي</t>
  </si>
  <si>
    <t>احمدحلمي</t>
  </si>
  <si>
    <t>مروه الشفيع</t>
  </si>
  <si>
    <t>مريم غزال فتح الله</t>
  </si>
  <si>
    <t>فتح الله</t>
  </si>
  <si>
    <t>مريم منصور</t>
  </si>
  <si>
    <t>معاويه الحلبي</t>
  </si>
  <si>
    <t>منال بيضون</t>
  </si>
  <si>
    <t>ميسم العلي</t>
  </si>
  <si>
    <t>نجلاء خليل</t>
  </si>
  <si>
    <t>نرجس الحمود</t>
  </si>
  <si>
    <t>نسيبه الديري</t>
  </si>
  <si>
    <t>نور الرفاعي</t>
  </si>
  <si>
    <t>نيكول بلوظيه</t>
  </si>
  <si>
    <t>هزار الحلبي</t>
  </si>
  <si>
    <t>هلا ملحم</t>
  </si>
  <si>
    <t>وافي المفلح</t>
  </si>
  <si>
    <t>وجيه نحلاوي</t>
  </si>
  <si>
    <t>وسام تقلا</t>
  </si>
  <si>
    <t>يارا اليونس</t>
  </si>
  <si>
    <t>عند اختيار المقرر تضع بجانب اسم المقرر بالعمود الأزرق رقم /1/</t>
  </si>
  <si>
    <r>
      <t xml:space="preserve">ثم تسليم استمارة التسجيل مع إيصال المصرف إلى شؤون طلاب الدراسات الدولية والدبلوماسية - كلية الالعلوم السياسية - الطابق الاول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</si>
  <si>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نجاح</t>
  </si>
  <si>
    <t>العربية السورية</t>
  </si>
  <si>
    <t>غاده</t>
  </si>
  <si>
    <t>سحر</t>
  </si>
  <si>
    <t>كفر بني</t>
  </si>
  <si>
    <t>سرغايا</t>
  </si>
  <si>
    <t>كريمه</t>
  </si>
  <si>
    <t>سكينه</t>
  </si>
  <si>
    <t>مريم</t>
  </si>
  <si>
    <t>غادة</t>
  </si>
  <si>
    <t>جرمانا</t>
  </si>
  <si>
    <t>خديجه</t>
  </si>
  <si>
    <t>ماجده</t>
  </si>
  <si>
    <t>زهرة</t>
  </si>
  <si>
    <t>منبج</t>
  </si>
  <si>
    <t>ازرع</t>
  </si>
  <si>
    <t>كسوه</t>
  </si>
  <si>
    <t>حماه</t>
  </si>
  <si>
    <t>ملك</t>
  </si>
  <si>
    <t>ليلى</t>
  </si>
  <si>
    <t>فاديا</t>
  </si>
  <si>
    <t>ابتسام</t>
  </si>
  <si>
    <t>القريا</t>
  </si>
  <si>
    <t>فاطمه</t>
  </si>
  <si>
    <t>الكويت</t>
  </si>
  <si>
    <t>الفلسطينية السورية</t>
  </si>
  <si>
    <t>هيام</t>
  </si>
  <si>
    <t>هدى</t>
  </si>
  <si>
    <t>وفاء</t>
  </si>
  <si>
    <t>زينه</t>
  </si>
  <si>
    <t>عائده</t>
  </si>
  <si>
    <t>يرموك</t>
  </si>
  <si>
    <t>نهى</t>
  </si>
  <si>
    <t>الرياض</t>
  </si>
  <si>
    <t>هامة</t>
  </si>
  <si>
    <t>بانياس</t>
  </si>
  <si>
    <t>حلوه</t>
  </si>
  <si>
    <t>شمسه</t>
  </si>
  <si>
    <t>هويده</t>
  </si>
  <si>
    <t xml:space="preserve">السويداء </t>
  </si>
  <si>
    <t>حفير فوقا</t>
  </si>
  <si>
    <t>سناء</t>
  </si>
  <si>
    <t>سمر</t>
  </si>
  <si>
    <t>فدوى ديار بكرلي</t>
  </si>
  <si>
    <t>بوتسدام</t>
  </si>
  <si>
    <t>اسيما</t>
  </si>
  <si>
    <t>آمنه</t>
  </si>
  <si>
    <t>ناديا</t>
  </si>
  <si>
    <t>عرطوز</t>
  </si>
  <si>
    <t>صحنايا</t>
  </si>
  <si>
    <t>ثناء</t>
  </si>
  <si>
    <t>كامله</t>
  </si>
  <si>
    <t>مريقب</t>
  </si>
  <si>
    <t>مخيم اليرموك</t>
  </si>
  <si>
    <t>هيفاء</t>
  </si>
  <si>
    <t>معضميه</t>
  </si>
  <si>
    <t>دوما</t>
  </si>
  <si>
    <t>دربل</t>
  </si>
  <si>
    <t>منى</t>
  </si>
  <si>
    <t>سلميه</t>
  </si>
  <si>
    <t>منال</t>
  </si>
  <si>
    <t>يسرى</t>
  </si>
  <si>
    <t>هاله</t>
  </si>
  <si>
    <t>حلا</t>
  </si>
  <si>
    <t>سعاد</t>
  </si>
  <si>
    <t>حدة</t>
  </si>
  <si>
    <t>بلقيس</t>
  </si>
  <si>
    <t>فلك</t>
  </si>
  <si>
    <t>فوزية</t>
  </si>
  <si>
    <t>كوثر</t>
  </si>
  <si>
    <t>النبك</t>
  </si>
  <si>
    <t>اميره</t>
  </si>
  <si>
    <t>مشفى درعا</t>
  </si>
  <si>
    <t>ميساء</t>
  </si>
  <si>
    <t>لطفيه</t>
  </si>
  <si>
    <t>جيرود</t>
  </si>
  <si>
    <t>ايمان</t>
  </si>
  <si>
    <t>رمزيه</t>
  </si>
  <si>
    <t>يبرود</t>
  </si>
  <si>
    <t>عليا</t>
  </si>
  <si>
    <t>نوى</t>
  </si>
  <si>
    <t>عبير</t>
  </si>
  <si>
    <t>مهى</t>
  </si>
  <si>
    <t xml:space="preserve">فاطمة </t>
  </si>
  <si>
    <t xml:space="preserve">دمشق </t>
  </si>
  <si>
    <t>شبعا</t>
  </si>
  <si>
    <t>غادا</t>
  </si>
  <si>
    <t>قصير</t>
  </si>
  <si>
    <t>فاطمة</t>
  </si>
  <si>
    <t>البارقيه</t>
  </si>
  <si>
    <t>امونه</t>
  </si>
  <si>
    <t>بشيرة</t>
  </si>
  <si>
    <t>رانيا</t>
  </si>
  <si>
    <t>حباب</t>
  </si>
  <si>
    <t>سبينه</t>
  </si>
  <si>
    <t>تاج الحلبي</t>
  </si>
  <si>
    <t>التل</t>
  </si>
  <si>
    <t>لبيبه</t>
  </si>
  <si>
    <t>عفاف</t>
  </si>
  <si>
    <t>سمية</t>
  </si>
  <si>
    <t>نعمه</t>
  </si>
  <si>
    <t>القطيفة</t>
  </si>
  <si>
    <t>جديدة عرطوز</t>
  </si>
  <si>
    <t>الفتايا</t>
  </si>
  <si>
    <t>انتصار</t>
  </si>
  <si>
    <t>جبله</t>
  </si>
  <si>
    <t>المعرة</t>
  </si>
  <si>
    <t xml:space="preserve">ايمان </t>
  </si>
  <si>
    <t>دلال</t>
  </si>
  <si>
    <t>هاجر</t>
  </si>
  <si>
    <t>نجاه</t>
  </si>
  <si>
    <t>باسمه</t>
  </si>
  <si>
    <t>هناء</t>
  </si>
  <si>
    <t>المران</t>
  </si>
  <si>
    <t>زكاء</t>
  </si>
  <si>
    <t>رشا</t>
  </si>
  <si>
    <t>الهام</t>
  </si>
  <si>
    <t>زينب</t>
  </si>
  <si>
    <t>اميرة</t>
  </si>
  <si>
    <t>الدمام</t>
  </si>
  <si>
    <t>عبيده</t>
  </si>
  <si>
    <t>حسنه</t>
  </si>
  <si>
    <t>بشيره</t>
  </si>
  <si>
    <t>هند</t>
  </si>
  <si>
    <t>جميلة</t>
  </si>
  <si>
    <t>سميره</t>
  </si>
  <si>
    <t>ندوه</t>
  </si>
  <si>
    <t>داريا</t>
  </si>
  <si>
    <t>بارعه النحاس</t>
  </si>
  <si>
    <t>مياده</t>
  </si>
  <si>
    <t>لورا</t>
  </si>
  <si>
    <t>ادلب</t>
  </si>
  <si>
    <t>سميره الخلف</t>
  </si>
  <si>
    <t>نور الهدى</t>
  </si>
  <si>
    <t>خاتون</t>
  </si>
  <si>
    <t>بيررزات</t>
  </si>
  <si>
    <t>مرسيل</t>
  </si>
  <si>
    <t>هنادي</t>
  </si>
  <si>
    <t>حنان</t>
  </si>
  <si>
    <t xml:space="preserve">خديجة </t>
  </si>
  <si>
    <t>منتهى</t>
  </si>
  <si>
    <t>وادي العيون</t>
  </si>
  <si>
    <t>سميحة</t>
  </si>
  <si>
    <t>سميرة</t>
  </si>
  <si>
    <t>سلام</t>
  </si>
  <si>
    <t>كوكب</t>
  </si>
  <si>
    <t>الانبار</t>
  </si>
  <si>
    <t>العراقية</t>
  </si>
  <si>
    <t>مشفى دوما</t>
  </si>
  <si>
    <t>زاكية</t>
  </si>
  <si>
    <t>مريم الراشد</t>
  </si>
  <si>
    <t>حليمه</t>
  </si>
  <si>
    <t xml:space="preserve">اللاذقية </t>
  </si>
  <si>
    <t>صباح</t>
  </si>
  <si>
    <t>الحجر الاسود</t>
  </si>
  <si>
    <t>ازدهار</t>
  </si>
  <si>
    <t>جليلة</t>
  </si>
  <si>
    <t>جسر الشغور</t>
  </si>
  <si>
    <t>حرستا</t>
  </si>
  <si>
    <t>وداد</t>
  </si>
  <si>
    <t>استهام</t>
  </si>
  <si>
    <t>لاهثه</t>
  </si>
  <si>
    <t>هلا</t>
  </si>
  <si>
    <t xml:space="preserve">سمر </t>
  </si>
  <si>
    <t xml:space="preserve">صباح </t>
  </si>
  <si>
    <t>غصون</t>
  </si>
  <si>
    <t>فريزة</t>
  </si>
  <si>
    <t>دير عطيه</t>
  </si>
  <si>
    <t>قدسيا</t>
  </si>
  <si>
    <t>ميسون</t>
  </si>
  <si>
    <t xml:space="preserve">خديجة زيتون </t>
  </si>
  <si>
    <t>نيله</t>
  </si>
  <si>
    <t>مجد مروة</t>
  </si>
  <si>
    <t>شذا</t>
  </si>
  <si>
    <t>ابوظبي</t>
  </si>
  <si>
    <t>معضمية</t>
  </si>
  <si>
    <t>تغريد</t>
  </si>
  <si>
    <t xml:space="preserve">دير الزور </t>
  </si>
  <si>
    <t>شيخه</t>
  </si>
  <si>
    <t>رجمان</t>
  </si>
  <si>
    <t>ياسمين</t>
  </si>
  <si>
    <t>جميله</t>
  </si>
  <si>
    <t>ناهد</t>
  </si>
  <si>
    <t>جبلة</t>
  </si>
  <si>
    <t>لطيفة</t>
  </si>
  <si>
    <t>الحسينية</t>
  </si>
  <si>
    <t>اعتدال</t>
  </si>
  <si>
    <t>قطنا</t>
  </si>
  <si>
    <t>داعل</t>
  </si>
  <si>
    <t>اسيمه</t>
  </si>
  <si>
    <t>خديجة</t>
  </si>
  <si>
    <t>البوكمال</t>
  </si>
  <si>
    <t>انخل</t>
  </si>
  <si>
    <t>اريحا</t>
  </si>
  <si>
    <t>ديماس</t>
  </si>
  <si>
    <t>حنجور</t>
  </si>
  <si>
    <t>انعام</t>
  </si>
  <si>
    <t>قبر الست</t>
  </si>
  <si>
    <t>ريما</t>
  </si>
  <si>
    <t>مميز</t>
  </si>
  <si>
    <t>منين</t>
  </si>
  <si>
    <t>امال</t>
  </si>
  <si>
    <t>سوسن</t>
  </si>
  <si>
    <t>الجدوعيه</t>
  </si>
  <si>
    <t>روضه</t>
  </si>
  <si>
    <t>بشرى</t>
  </si>
  <si>
    <t>لباب</t>
  </si>
  <si>
    <t xml:space="preserve">الكفر </t>
  </si>
  <si>
    <t>نجاة</t>
  </si>
  <si>
    <t>رانية</t>
  </si>
  <si>
    <t>فوزيه</t>
  </si>
  <si>
    <t>نهاد</t>
  </si>
  <si>
    <t>الخفجي</t>
  </si>
  <si>
    <t>شفيقه</t>
  </si>
  <si>
    <t>رحيبه</t>
  </si>
  <si>
    <t>مورك</t>
  </si>
  <si>
    <t>هنا</t>
  </si>
  <si>
    <t>نعامه</t>
  </si>
  <si>
    <t>الضمير</t>
  </si>
  <si>
    <t>امينه</t>
  </si>
  <si>
    <t>رجاء</t>
  </si>
  <si>
    <t>مياماس</t>
  </si>
  <si>
    <t>حفيان</t>
  </si>
  <si>
    <t>سقبا</t>
  </si>
  <si>
    <t>فاطسه</t>
  </si>
  <si>
    <t>عبير قصاد</t>
  </si>
  <si>
    <t>القرداحه</t>
  </si>
  <si>
    <t>الشجره</t>
  </si>
  <si>
    <t>انتصار الراغب</t>
  </si>
  <si>
    <t>فتاه</t>
  </si>
  <si>
    <t>خيريه</t>
  </si>
  <si>
    <t>رنكوس</t>
  </si>
  <si>
    <t>ذكاء</t>
  </si>
  <si>
    <t>زبداني</t>
  </si>
  <si>
    <t>حصنان</t>
  </si>
  <si>
    <t>انديره</t>
  </si>
  <si>
    <t>كويت</t>
  </si>
  <si>
    <t>فضه</t>
  </si>
  <si>
    <t>غباغب</t>
  </si>
  <si>
    <t>جب البيبا</t>
  </si>
  <si>
    <t>الجوره</t>
  </si>
  <si>
    <t>ميرفت</t>
  </si>
  <si>
    <t>دورس</t>
  </si>
  <si>
    <t>اللبنانية</t>
  </si>
  <si>
    <t>القدموس</t>
  </si>
  <si>
    <t>رقيه الحموي</t>
  </si>
  <si>
    <t>محموده</t>
  </si>
  <si>
    <t>ملح</t>
  </si>
  <si>
    <t>حطين</t>
  </si>
  <si>
    <t>اميره موسى</t>
  </si>
  <si>
    <t>المليحة الشرقية</t>
  </si>
  <si>
    <t>خزنه</t>
  </si>
  <si>
    <t xml:space="preserve">نجاح </t>
  </si>
  <si>
    <t>فيروز</t>
  </si>
  <si>
    <t>مهدات</t>
  </si>
  <si>
    <t>سلوى</t>
  </si>
  <si>
    <t>صافيتا</t>
  </si>
  <si>
    <t>ظريفة</t>
  </si>
  <si>
    <t>عتيبة</t>
  </si>
  <si>
    <t>اسعاف</t>
  </si>
  <si>
    <t>قمر</t>
  </si>
  <si>
    <t>سليمه</t>
  </si>
  <si>
    <t>بديعه</t>
  </si>
  <si>
    <t>بيصين</t>
  </si>
  <si>
    <t>راغده عيد</t>
  </si>
  <si>
    <t>جديده عرطوز</t>
  </si>
  <si>
    <t xml:space="preserve">ميثة </t>
  </si>
  <si>
    <t>الكوم</t>
  </si>
  <si>
    <t>معربا</t>
  </si>
  <si>
    <t>مؤمنه</t>
  </si>
  <si>
    <t>هيام الخطيب</t>
  </si>
  <si>
    <t>ندى</t>
  </si>
  <si>
    <t>حداد</t>
  </si>
  <si>
    <t>مره</t>
  </si>
  <si>
    <t>فنزويلا سانتا بريرا</t>
  </si>
  <si>
    <t>براءة</t>
  </si>
  <si>
    <t>مثيله عيسى</t>
  </si>
  <si>
    <t>مصاد</t>
  </si>
  <si>
    <t>جميله عاصي</t>
  </si>
  <si>
    <t>بداده</t>
  </si>
  <si>
    <t>شهيره</t>
  </si>
  <si>
    <t>الصوراني</t>
  </si>
  <si>
    <t>عطاف</t>
  </si>
  <si>
    <t>الحريسه</t>
  </si>
  <si>
    <t>جديدة الوادي</t>
  </si>
  <si>
    <t>طهران</t>
  </si>
  <si>
    <t>الحيدريه</t>
  </si>
  <si>
    <t>شكريه</t>
  </si>
  <si>
    <t>نجوى</t>
  </si>
  <si>
    <t>روضة</t>
  </si>
  <si>
    <t>حكيمة</t>
  </si>
  <si>
    <t>شمسة</t>
  </si>
  <si>
    <t>عبله</t>
  </si>
  <si>
    <t>غزاله</t>
  </si>
  <si>
    <t>هيفا</t>
  </si>
  <si>
    <t>خان شيخون</t>
  </si>
  <si>
    <t>العيس</t>
  </si>
  <si>
    <t>واسط</t>
  </si>
  <si>
    <t>القامشلي</t>
  </si>
  <si>
    <t>ريمة اللحف</t>
  </si>
  <si>
    <t>وهيبه</t>
  </si>
  <si>
    <t>ديبه</t>
  </si>
  <si>
    <t>انيسه</t>
  </si>
  <si>
    <t>المالكيه</t>
  </si>
  <si>
    <t>عوفه</t>
  </si>
  <si>
    <t>نهله</t>
  </si>
  <si>
    <t>لمياء</t>
  </si>
  <si>
    <t>نوره</t>
  </si>
  <si>
    <t>يسره</t>
  </si>
  <si>
    <t>كرميا</t>
  </si>
  <si>
    <t>علا</t>
  </si>
  <si>
    <t>وفيقة</t>
  </si>
  <si>
    <t>الأردنية</t>
  </si>
  <si>
    <t>رمزية</t>
  </si>
  <si>
    <t>قرة دوكار</t>
  </si>
  <si>
    <t xml:space="preserve">مريم </t>
  </si>
  <si>
    <t>مطيعه حسن</t>
  </si>
  <si>
    <t>حداده</t>
  </si>
  <si>
    <t xml:space="preserve">كوثر </t>
  </si>
  <si>
    <t>منيره عبود</t>
  </si>
  <si>
    <t>نايفه</t>
  </si>
  <si>
    <t>العشارة</t>
  </si>
  <si>
    <t>نعيمه</t>
  </si>
  <si>
    <t>شهبا</t>
  </si>
  <si>
    <t>روميه خلف حمود</t>
  </si>
  <si>
    <t>حبابه</t>
  </si>
  <si>
    <t>نحل</t>
  </si>
  <si>
    <t>فايزه</t>
  </si>
  <si>
    <t>محجه</t>
  </si>
  <si>
    <t>سمره</t>
  </si>
  <si>
    <t>سفيره</t>
  </si>
  <si>
    <t>اتحاد</t>
  </si>
  <si>
    <t xml:space="preserve">سعاد </t>
  </si>
  <si>
    <t>نوال</t>
  </si>
  <si>
    <t>زرده</t>
  </si>
  <si>
    <t>خلود</t>
  </si>
  <si>
    <t xml:space="preserve">صباح سلاخ </t>
  </si>
  <si>
    <t>فريال</t>
  </si>
  <si>
    <t>بصرى الشام</t>
  </si>
  <si>
    <t>فريال الشلبي</t>
  </si>
  <si>
    <t>فيضه العويد</t>
  </si>
  <si>
    <t>نبيله</t>
  </si>
  <si>
    <t>حرنه</t>
  </si>
  <si>
    <t>شمسكين</t>
  </si>
  <si>
    <t>حسنية</t>
  </si>
  <si>
    <t>رقيه</t>
  </si>
  <si>
    <t>تل كمبتري</t>
  </si>
  <si>
    <t>امل</t>
  </si>
  <si>
    <t>ناجية</t>
  </si>
  <si>
    <t>غندورة</t>
  </si>
  <si>
    <t xml:space="preserve">جبعدين </t>
  </si>
  <si>
    <t>نجله</t>
  </si>
  <si>
    <t>عدله الشيباني</t>
  </si>
  <si>
    <t>ترفه الخطيب ابو فخر</t>
  </si>
  <si>
    <t>غلوه</t>
  </si>
  <si>
    <t xml:space="preserve">جبله </t>
  </si>
  <si>
    <t>الثورة</t>
  </si>
  <si>
    <t>حطلة</t>
  </si>
  <si>
    <t xml:space="preserve">سهام </t>
  </si>
  <si>
    <t xml:space="preserve">اميرة </t>
  </si>
  <si>
    <t xml:space="preserve">غادة </t>
  </si>
  <si>
    <t>راس العين</t>
  </si>
  <si>
    <t>نظيره</t>
  </si>
  <si>
    <t>نصرة</t>
  </si>
  <si>
    <t>مخيم جرمانا</t>
  </si>
  <si>
    <t>عائدة</t>
  </si>
  <si>
    <t>امون</t>
  </si>
  <si>
    <t>هالة</t>
  </si>
  <si>
    <t>سكينه العواد</t>
  </si>
  <si>
    <t>مجيده</t>
  </si>
  <si>
    <t xml:space="preserve">فهيده </t>
  </si>
  <si>
    <t xml:space="preserve">عليا </t>
  </si>
  <si>
    <t xml:space="preserve">درعا - نوى </t>
  </si>
  <si>
    <t>الكفر</t>
  </si>
  <si>
    <t>ربيحه</t>
  </si>
  <si>
    <t>وجيهه</t>
  </si>
  <si>
    <t>زور بقرايا</t>
  </si>
  <si>
    <t>ابو حبة</t>
  </si>
  <si>
    <t>رئيفة</t>
  </si>
  <si>
    <t>بودي</t>
  </si>
  <si>
    <t>رئاس</t>
  </si>
  <si>
    <t xml:space="preserve">رحاب </t>
  </si>
  <si>
    <t>حسيبي</t>
  </si>
  <si>
    <t>بسيمه</t>
  </si>
  <si>
    <t>رفيفه</t>
  </si>
  <si>
    <t>شرعية</t>
  </si>
  <si>
    <t>فرزت أنجو</t>
  </si>
  <si>
    <t>شمس الدين</t>
  </si>
  <si>
    <t>نوفه</t>
  </si>
  <si>
    <t>ساميه</t>
  </si>
  <si>
    <t>اليزابيت</t>
  </si>
  <si>
    <t>سمية الشرع</t>
  </si>
  <si>
    <t>نزهة</t>
  </si>
  <si>
    <t>مها</t>
  </si>
  <si>
    <t>حليمة</t>
  </si>
  <si>
    <t>خانم</t>
  </si>
  <si>
    <t xml:space="preserve">حسكة </t>
  </si>
  <si>
    <t>اديبه</t>
  </si>
  <si>
    <t xml:space="preserve">ضحية </t>
  </si>
  <si>
    <t>ميادة</t>
  </si>
  <si>
    <t xml:space="preserve">حماه </t>
  </si>
  <si>
    <t xml:space="preserve">نوال </t>
  </si>
  <si>
    <t xml:space="preserve">تبارك </t>
  </si>
  <si>
    <t xml:space="preserve">جيرود </t>
  </si>
  <si>
    <t>سميحه</t>
  </si>
  <si>
    <t>عائشة</t>
  </si>
  <si>
    <t>رضيه</t>
  </si>
  <si>
    <t>صالحه</t>
  </si>
  <si>
    <t>العربية الفلسطينية</t>
  </si>
  <si>
    <t xml:space="preserve">شمسه الجاسم </t>
  </si>
  <si>
    <t xml:space="preserve">لانا
</t>
  </si>
  <si>
    <t xml:space="preserve">رمزيه </t>
  </si>
  <si>
    <t xml:space="preserve">وداد </t>
  </si>
  <si>
    <t>عين الشعرة</t>
  </si>
  <si>
    <t>سميه</t>
  </si>
  <si>
    <t>رنده</t>
  </si>
  <si>
    <t xml:space="preserve">كفر حايا </t>
  </si>
  <si>
    <t xml:space="preserve">سعده عبد الملك </t>
  </si>
  <si>
    <t xml:space="preserve">حفير فوقا </t>
  </si>
  <si>
    <t>زكيه</t>
  </si>
  <si>
    <t>البيلونة</t>
  </si>
  <si>
    <t>هرمس</t>
  </si>
  <si>
    <t>القصيبيه</t>
  </si>
  <si>
    <t xml:space="preserve">فاطمه </t>
  </si>
  <si>
    <t>سعدى</t>
  </si>
  <si>
    <t>نورة</t>
  </si>
  <si>
    <t>سميره ملحم</t>
  </si>
  <si>
    <t>غير سورية</t>
  </si>
  <si>
    <t>عطيه</t>
  </si>
  <si>
    <t xml:space="preserve">اليمنية </t>
  </si>
  <si>
    <t>خالديه</t>
  </si>
  <si>
    <t>هناده</t>
  </si>
  <si>
    <t>احلام</t>
  </si>
  <si>
    <t>حسرات</t>
  </si>
  <si>
    <t>خوله</t>
  </si>
  <si>
    <t xml:space="preserve">سجى </t>
  </si>
  <si>
    <t>رتيبه</t>
  </si>
  <si>
    <t xml:space="preserve">عبير الشاطر </t>
  </si>
  <si>
    <t>عدلة</t>
  </si>
  <si>
    <t xml:space="preserve">جهان </t>
  </si>
  <si>
    <t>شاديه</t>
  </si>
  <si>
    <t>عفاف عباس</t>
  </si>
  <si>
    <t>أمل</t>
  </si>
  <si>
    <t>ربيعه</t>
  </si>
  <si>
    <t>باريهان</t>
  </si>
  <si>
    <t>معارة الأخوان</t>
  </si>
  <si>
    <t>البصيرة</t>
  </si>
  <si>
    <t>فايزة</t>
  </si>
  <si>
    <t>اميمة</t>
  </si>
  <si>
    <t>صفاء</t>
  </si>
  <si>
    <t>لبنه</t>
  </si>
  <si>
    <t>حنان السلال</t>
  </si>
  <si>
    <t xml:space="preserve">حنان </t>
  </si>
  <si>
    <t>جهينه</t>
  </si>
  <si>
    <t>انشراح</t>
  </si>
  <si>
    <t xml:space="preserve">ماجده </t>
  </si>
  <si>
    <t>ايفون</t>
  </si>
  <si>
    <t>لودي</t>
  </si>
  <si>
    <t xml:space="preserve">ربيعه العقاد </t>
  </si>
  <si>
    <t>تهاني</t>
  </si>
  <si>
    <t xml:space="preserve">سويدان شامية </t>
  </si>
  <si>
    <t xml:space="preserve">قارة </t>
  </si>
  <si>
    <t>كفر بطنا</t>
  </si>
  <si>
    <t>عين دليمه</t>
  </si>
  <si>
    <t xml:space="preserve">مها </t>
  </si>
  <si>
    <t>ضهر اليازدية</t>
  </si>
  <si>
    <t>قرحتا</t>
  </si>
  <si>
    <t>لينا</t>
  </si>
  <si>
    <t>اروى</t>
  </si>
  <si>
    <t>رنا</t>
  </si>
  <si>
    <t>اقبال</t>
  </si>
  <si>
    <t>اسماء</t>
  </si>
  <si>
    <t>شيرين</t>
  </si>
  <si>
    <t>واجده</t>
  </si>
  <si>
    <t>اريا</t>
  </si>
  <si>
    <t>رويده</t>
  </si>
  <si>
    <t>بهيه</t>
  </si>
  <si>
    <t>رحاب</t>
  </si>
  <si>
    <t>فاتن</t>
  </si>
  <si>
    <t>دير العدس</t>
  </si>
  <si>
    <t>هيلا</t>
  </si>
  <si>
    <t>حميدة</t>
  </si>
  <si>
    <t>ميا</t>
  </si>
  <si>
    <t>عيده</t>
  </si>
  <si>
    <t>التونسية</t>
  </si>
  <si>
    <t>رباب</t>
  </si>
  <si>
    <t>لميس</t>
  </si>
  <si>
    <t>ايفا</t>
  </si>
  <si>
    <t xml:space="preserve">نسرين </t>
  </si>
  <si>
    <t>فصل ثاني 2020-2021</t>
  </si>
  <si>
    <t>رقم الإيقاف</t>
  </si>
  <si>
    <t>تدوير الرسوم</t>
  </si>
  <si>
    <t>أدخل الرقم الإمتحاني</t>
  </si>
  <si>
    <t>غير سوري</t>
  </si>
  <si>
    <t>01</t>
  </si>
  <si>
    <t>رقم جواز السفر لغير السوريين</t>
  </si>
  <si>
    <t>رقم الهاتف</t>
  </si>
  <si>
    <t>02</t>
  </si>
  <si>
    <t>03</t>
  </si>
  <si>
    <t>04</t>
  </si>
  <si>
    <t>05</t>
  </si>
  <si>
    <t>06</t>
  </si>
  <si>
    <t>07</t>
  </si>
  <si>
    <t>08</t>
  </si>
  <si>
    <t>09</t>
  </si>
  <si>
    <t>10</t>
  </si>
  <si>
    <t>11</t>
  </si>
  <si>
    <t>12</t>
  </si>
  <si>
    <t>13</t>
  </si>
  <si>
    <t>14</t>
  </si>
  <si>
    <t>الثانوية</t>
  </si>
  <si>
    <t>الأولى حديث</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</si>
  <si>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</si>
  <si>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</si>
  <si>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</si>
  <si>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</si>
  <si>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</si>
  <si>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</si>
  <si>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</si>
  <si>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</si>
  <si>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</si>
  <si>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</si>
  <si>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</si>
  <si>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</si>
  <si>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</si>
  <si>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</si>
  <si>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</si>
  <si>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</si>
  <si>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</si>
  <si>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</si>
  <si>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</si>
  <si>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</si>
  <si>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</si>
  <si>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</si>
  <si>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</si>
  <si>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</si>
  <si>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</si>
  <si>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</si>
  <si>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</si>
  <si>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</si>
  <si>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</si>
  <si>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</si>
  <si>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</si>
  <si>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</si>
  <si>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</si>
  <si>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</si>
  <si>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</si>
  <si>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</si>
  <si>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</si>
  <si>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</si>
  <si>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</si>
  <si>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</si>
  <si>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</si>
  <si>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</si>
  <si>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</si>
  <si>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</si>
  <si>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</si>
  <si>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</si>
  <si>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</si>
  <si>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</si>
  <si>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</si>
  <si>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</si>
  <si>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</si>
  <si>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</si>
  <si>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</si>
  <si>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</si>
  <si>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</si>
  <si>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</si>
  <si>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</si>
  <si>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</si>
  <si>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</si>
  <si>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</si>
  <si>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</si>
  <si>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</si>
  <si>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</si>
  <si>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</si>
  <si>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</si>
  <si>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</si>
  <si>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</si>
  <si>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</si>
  <si>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</si>
  <si>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</si>
  <si>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الموبايل:</t>
  </si>
  <si>
    <t>الهاتف:</t>
  </si>
  <si>
    <t>الرسوم المدورة</t>
  </si>
  <si>
    <t>الرسوم</t>
  </si>
  <si>
    <t>البيانات باللغة الإنكليزية</t>
  </si>
  <si>
    <t>فصول الإنقطاع</t>
  </si>
  <si>
    <t>رسم فصل الانقطاع</t>
  </si>
  <si>
    <t>رسم تسجيل سنوي</t>
  </si>
  <si>
    <t>م</t>
  </si>
  <si>
    <t>محافظة الشهادة</t>
  </si>
  <si>
    <t>ايمن البلخي</t>
  </si>
  <si>
    <t>معن ديوب</t>
  </si>
  <si>
    <t>عبود</t>
  </si>
  <si>
    <t>هيام حباب</t>
  </si>
  <si>
    <t>لين مدينه</t>
  </si>
  <si>
    <t xml:space="preserve">راما محمد </t>
  </si>
  <si>
    <t xml:space="preserve">اياد ابو حمود </t>
  </si>
  <si>
    <t xml:space="preserve">مخلص </t>
  </si>
  <si>
    <t xml:space="preserve">أحمد بردان </t>
  </si>
  <si>
    <t xml:space="preserve">رؤوف </t>
  </si>
  <si>
    <t xml:space="preserve">عبير سلطان </t>
  </si>
  <si>
    <t xml:space="preserve">عذبه حوريه </t>
  </si>
  <si>
    <t xml:space="preserve">نادر </t>
  </si>
  <si>
    <t>كنانه الحارس</t>
  </si>
  <si>
    <t xml:space="preserve">رشيد </t>
  </si>
  <si>
    <t>منار النفوري</t>
  </si>
  <si>
    <t xml:space="preserve">نورا السمان </t>
  </si>
  <si>
    <t xml:space="preserve">محمد سامر </t>
  </si>
  <si>
    <t>احمد الحجي</t>
  </si>
  <si>
    <t>باسمه بركات</t>
  </si>
  <si>
    <t>حسين همام</t>
  </si>
  <si>
    <t>جودت</t>
  </si>
  <si>
    <t>رأفت الخليل</t>
  </si>
  <si>
    <t>رفاه يوسف</t>
  </si>
  <si>
    <t>روان هيا الخطيب</t>
  </si>
  <si>
    <t>روز تقلا</t>
  </si>
  <si>
    <t>شحيده</t>
  </si>
  <si>
    <t>روزانا الباسط</t>
  </si>
  <si>
    <t>روضه السعيدي</t>
  </si>
  <si>
    <t>ريم الحسن</t>
  </si>
  <si>
    <t>زينب ديب</t>
  </si>
  <si>
    <t>سناء الحمود</t>
  </si>
  <si>
    <t>سناء خطاب</t>
  </si>
  <si>
    <t>سوزان الخليف</t>
  </si>
  <si>
    <t>شايش</t>
  </si>
  <si>
    <t>طارق عبد الله</t>
  </si>
  <si>
    <t>عامر عبيد</t>
  </si>
  <si>
    <t>محمد صلاح</t>
  </si>
  <si>
    <t>علي صبوح</t>
  </si>
  <si>
    <t>رضى</t>
  </si>
  <si>
    <t>علي عباس</t>
  </si>
  <si>
    <t>عمار الناصر</t>
  </si>
  <si>
    <t>عمار درموش</t>
  </si>
  <si>
    <t>عدوان</t>
  </si>
  <si>
    <t>لينا الميسر</t>
  </si>
  <si>
    <t>خير</t>
  </si>
  <si>
    <t>محمد حسام فرحات الجزائري</t>
  </si>
  <si>
    <t>مريان طاووش</t>
  </si>
  <si>
    <t>بسلان</t>
  </si>
  <si>
    <t>ملهم اسماعيل</t>
  </si>
  <si>
    <t>مهران كرمو</t>
  </si>
  <si>
    <t>نبيله منينه</t>
  </si>
  <si>
    <t>هاجر الحاج جنيد</t>
  </si>
  <si>
    <t>هدى الحميد</t>
  </si>
  <si>
    <t>هديه قدور</t>
  </si>
  <si>
    <t>هناء الاحمد</t>
  </si>
  <si>
    <t>وفاء زاهر</t>
  </si>
  <si>
    <t>احمد نزار  تمر اغا</t>
  </si>
  <si>
    <t>نذير</t>
  </si>
  <si>
    <t>دانا غنام</t>
  </si>
  <si>
    <t>رامي يحيى</t>
  </si>
  <si>
    <t>صباح صهريج</t>
  </si>
  <si>
    <t>محمد القنطار</t>
  </si>
  <si>
    <t>محمود طارق  صباغ</t>
  </si>
  <si>
    <t xml:space="preserve">مرح ابويزبك </t>
  </si>
  <si>
    <t>A</t>
  </si>
  <si>
    <t>معضاد ابو عمار</t>
  </si>
  <si>
    <t>صابر</t>
  </si>
  <si>
    <t>آيات الحسوني</t>
  </si>
  <si>
    <t>تمام عابدين</t>
  </si>
  <si>
    <t>روان حسون</t>
  </si>
  <si>
    <t>ادوار</t>
  </si>
  <si>
    <t>محمد موسى</t>
  </si>
  <si>
    <t>يزن السهوي</t>
  </si>
  <si>
    <t>مراد فطوم</t>
  </si>
  <si>
    <t>صدر الدين</t>
  </si>
  <si>
    <t>عبد العزيز  الماشي</t>
  </si>
  <si>
    <t xml:space="preserve">وضاء عمران </t>
  </si>
  <si>
    <t>سوزان اليمني</t>
  </si>
  <si>
    <t>تغريد الشربجي</t>
  </si>
  <si>
    <t>ابراهيم اوهان</t>
  </si>
  <si>
    <t>جوزيف</t>
  </si>
  <si>
    <t>ابراهيم حرب</t>
  </si>
  <si>
    <t>احلام عليشه</t>
  </si>
  <si>
    <t>احمد المحمدالهلال</t>
  </si>
  <si>
    <t>عبدالمجيد</t>
  </si>
  <si>
    <t>اروى الغزالي</t>
  </si>
  <si>
    <t>اسامة بوفاضل</t>
  </si>
  <si>
    <t>اسماعيل منصور</t>
  </si>
  <si>
    <t>الاء نصرالله</t>
  </si>
  <si>
    <t>محمد رافت</t>
  </si>
  <si>
    <t>البراء علوني</t>
  </si>
  <si>
    <t>الحمزه عيسى</t>
  </si>
  <si>
    <t>الفاتح مهنا</t>
  </si>
  <si>
    <t>انس الجنيد</t>
  </si>
  <si>
    <t>اياد عبود</t>
  </si>
  <si>
    <t>ايفلين علي</t>
  </si>
  <si>
    <t>ايلين حمدان</t>
  </si>
  <si>
    <t>أحلام سلحب</t>
  </si>
  <si>
    <t>أحمد سميد</t>
  </si>
  <si>
    <t>آزر درويش</t>
  </si>
  <si>
    <t>آلاء الدهام</t>
  </si>
  <si>
    <t xml:space="preserve">آلاء العياش </t>
  </si>
  <si>
    <t>آلاء زاكياني</t>
  </si>
  <si>
    <t>آية النجار</t>
  </si>
  <si>
    <t>باسل ابوالهيجاء</t>
  </si>
  <si>
    <t>باسل ظاظا</t>
  </si>
  <si>
    <t>براءه نشواتي</t>
  </si>
  <si>
    <t>محمدلؤي</t>
  </si>
  <si>
    <t xml:space="preserve">بيان بزازه </t>
  </si>
  <si>
    <t>تغريد محمد</t>
  </si>
  <si>
    <t>جلنار عباس</t>
  </si>
  <si>
    <t>جورج كوركيس</t>
  </si>
  <si>
    <t>حسام اسماعيل</t>
  </si>
  <si>
    <t>حسام الحاج كسار</t>
  </si>
  <si>
    <t>سلوم</t>
  </si>
  <si>
    <t>حسام الخليل</t>
  </si>
  <si>
    <t>مطانس</t>
  </si>
  <si>
    <t>حسن خطاب</t>
  </si>
  <si>
    <t>حسناء الكيالي</t>
  </si>
  <si>
    <t>حمادة رحابي</t>
  </si>
  <si>
    <t>حمزه الشحادات</t>
  </si>
  <si>
    <t>حمود المشوط</t>
  </si>
  <si>
    <t>غياس</t>
  </si>
  <si>
    <t>حميد السينو</t>
  </si>
  <si>
    <t>حنين المصطفى</t>
  </si>
  <si>
    <t>خطار أبوضاهر</t>
  </si>
  <si>
    <t>دعاء زيتون</t>
  </si>
  <si>
    <t>ديما فرهود</t>
  </si>
  <si>
    <t>راما محمود</t>
  </si>
  <si>
    <t>رانيا جديد</t>
  </si>
  <si>
    <t>ربا الغصيني</t>
  </si>
  <si>
    <t>ربى عبد النور</t>
  </si>
  <si>
    <t>ربيع خزام</t>
  </si>
  <si>
    <t>رشا حيش</t>
  </si>
  <si>
    <t>رضوه السليمان</t>
  </si>
  <si>
    <t>رندى حسن</t>
  </si>
  <si>
    <t>رنيم شجره</t>
  </si>
  <si>
    <t>روان ابوالروس</t>
  </si>
  <si>
    <t>روشين نعسان</t>
  </si>
  <si>
    <t>ريدان  حاج علي</t>
  </si>
  <si>
    <t>ريم حيدر</t>
  </si>
  <si>
    <t>عبدالعزيز</t>
  </si>
  <si>
    <t>زين شاهين</t>
  </si>
  <si>
    <t>زينب حمود</t>
  </si>
  <si>
    <t>ساره ابراهيم</t>
  </si>
  <si>
    <t>سالي الرعواني</t>
  </si>
  <si>
    <t>سحر العقباني</t>
  </si>
  <si>
    <t>سلاف ابراهيم</t>
  </si>
  <si>
    <t>سلمى نادر</t>
  </si>
  <si>
    <t>سليم حلال</t>
  </si>
  <si>
    <t>سليمان التوت</t>
  </si>
  <si>
    <t>سمر الخطيب</t>
  </si>
  <si>
    <t>سمر خبيز</t>
  </si>
  <si>
    <t>سناء ابراهيم</t>
  </si>
  <si>
    <t>سندس ابواللبن</t>
  </si>
  <si>
    <t>سهى فالح</t>
  </si>
  <si>
    <t>عبد المولى</t>
  </si>
  <si>
    <t>سيرين العاقل</t>
  </si>
  <si>
    <t>شادي الحلبي</t>
  </si>
  <si>
    <t>شادي عيسى</t>
  </si>
  <si>
    <t>راجح</t>
  </si>
  <si>
    <t>شادي فارس</t>
  </si>
  <si>
    <t>شاديه الضاهر</t>
  </si>
  <si>
    <t>شام سكر</t>
  </si>
  <si>
    <t>شهاب الجبل</t>
  </si>
  <si>
    <t>شهد الشراره</t>
  </si>
  <si>
    <t>صبا صوان</t>
  </si>
  <si>
    <t>صفاء حسن</t>
  </si>
  <si>
    <t>صفيه خالد</t>
  </si>
  <si>
    <t>صهيب احمد</t>
  </si>
  <si>
    <t>طارق عباس</t>
  </si>
  <si>
    <t>طلال العلي</t>
  </si>
  <si>
    <t>عادل الخوري</t>
  </si>
  <si>
    <t>عامر حديدي</t>
  </si>
  <si>
    <t>عامر حمود</t>
  </si>
  <si>
    <t>عبد الله اسماعيل</t>
  </si>
  <si>
    <t>عبدالله المحيميد</t>
  </si>
  <si>
    <t>عبدالمحسن غصن</t>
  </si>
  <si>
    <t>عبير عقل</t>
  </si>
  <si>
    <t>عبير عويد</t>
  </si>
  <si>
    <t>عصام عامر</t>
  </si>
  <si>
    <t>غالب</t>
  </si>
  <si>
    <t xml:space="preserve">عفراء عثمان </t>
  </si>
  <si>
    <t>عقبه اسماعيل</t>
  </si>
  <si>
    <t>علا سلمان</t>
  </si>
  <si>
    <t>علا نقار</t>
  </si>
  <si>
    <t>علاء عيسى</t>
  </si>
  <si>
    <t>علي الاحمد</t>
  </si>
  <si>
    <t>علي الجمال</t>
  </si>
  <si>
    <t>علي ديوب</t>
  </si>
  <si>
    <t>علي علي</t>
  </si>
  <si>
    <t>علياء علي الابرص</t>
  </si>
  <si>
    <t>عمر السليمان</t>
  </si>
  <si>
    <t>عهد القبلان</t>
  </si>
  <si>
    <t>غدير عاقل</t>
  </si>
  <si>
    <t>فادي العقلة</t>
  </si>
  <si>
    <t>عبد المحسن</t>
  </si>
  <si>
    <t>فاديا الجوجو</t>
  </si>
  <si>
    <t>فاطمه السعد</t>
  </si>
  <si>
    <t xml:space="preserve">فراس بلال </t>
  </si>
  <si>
    <t>فرحان الحسون الخلف</t>
  </si>
  <si>
    <t>فردوس جنيد</t>
  </si>
  <si>
    <t>قصي سويدان</t>
  </si>
  <si>
    <t>كريم حسن</t>
  </si>
  <si>
    <t>كندا محمدعلي حسن</t>
  </si>
  <si>
    <t>وائل</t>
  </si>
  <si>
    <t xml:space="preserve">لام مجبور </t>
  </si>
  <si>
    <t>لانا شكير</t>
  </si>
  <si>
    <t xml:space="preserve">محمد حسام الدين </t>
  </si>
  <si>
    <t>لما اسعد</t>
  </si>
  <si>
    <t>على</t>
  </si>
  <si>
    <t>لؤي اليماني</t>
  </si>
  <si>
    <t>ليزا عرابي</t>
  </si>
  <si>
    <t xml:space="preserve">ليلى عبيد </t>
  </si>
  <si>
    <t>لين الكراد</t>
  </si>
  <si>
    <t>ليندا الدارس</t>
  </si>
  <si>
    <t>ماجد الاخرس</t>
  </si>
  <si>
    <t xml:space="preserve">ماجده محمد </t>
  </si>
  <si>
    <t>مجد احمد</t>
  </si>
  <si>
    <t>مجد مضاوي</t>
  </si>
  <si>
    <t>مجدولين الرفاعي</t>
  </si>
  <si>
    <t>محمد ادريس</t>
  </si>
  <si>
    <t>محمد الحمدان</t>
  </si>
  <si>
    <t>محمد بحاح</t>
  </si>
  <si>
    <t>محمد حسين</t>
  </si>
  <si>
    <t>محمد حميدو</t>
  </si>
  <si>
    <t>مرشد</t>
  </si>
  <si>
    <t>محمد عاشور</t>
  </si>
  <si>
    <t>عبداللطيف</t>
  </si>
  <si>
    <t>محمد علوش</t>
  </si>
  <si>
    <t>محمد مهند السبيعي</t>
  </si>
  <si>
    <t>محمد نور الشراره</t>
  </si>
  <si>
    <t>محمد هشام المعراوي</t>
  </si>
  <si>
    <t>محمد جهاد</t>
  </si>
  <si>
    <t>محمداسامة  الاحمد</t>
  </si>
  <si>
    <t>محمدخير  بزي</t>
  </si>
  <si>
    <t>محمدزهير زيدان</t>
  </si>
  <si>
    <t>محمدعلي الحسن</t>
  </si>
  <si>
    <t>محمدنزار بنيان</t>
  </si>
  <si>
    <t>محمديامن الكل</t>
  </si>
  <si>
    <t xml:space="preserve">محمود الويس </t>
  </si>
  <si>
    <t>محمود درويش</t>
  </si>
  <si>
    <t>محمود سعد</t>
  </si>
  <si>
    <t>مرح حيدر</t>
  </si>
  <si>
    <t>مروه الحسن سيف</t>
  </si>
  <si>
    <t>مروى أحمد</t>
  </si>
  <si>
    <t>مريم الدرج</t>
  </si>
  <si>
    <t>مصعب مبارك</t>
  </si>
  <si>
    <t>معين دالي</t>
  </si>
  <si>
    <t>منار اسماعيل</t>
  </si>
  <si>
    <t>موسى القاسم</t>
  </si>
  <si>
    <t>مؤيد شاهين</t>
  </si>
  <si>
    <t>مي بارودي</t>
  </si>
  <si>
    <t>حكم</t>
  </si>
  <si>
    <t>ميساء العلي</t>
  </si>
  <si>
    <t>ناصيف</t>
  </si>
  <si>
    <t>ميساء حبقه</t>
  </si>
  <si>
    <t>ميساء يونس</t>
  </si>
  <si>
    <t>ناصر العقيد</t>
  </si>
  <si>
    <t>نبيل يوسف</t>
  </si>
  <si>
    <t>نورالدين</t>
  </si>
  <si>
    <t>نجود ضاوي</t>
  </si>
  <si>
    <t>نسرين الرافع</t>
  </si>
  <si>
    <t>نسرين المصري</t>
  </si>
  <si>
    <t>أسامة</t>
  </si>
  <si>
    <t>نعمات النومان</t>
  </si>
  <si>
    <t>نوار اسماعيل</t>
  </si>
  <si>
    <t>نوال السعدي</t>
  </si>
  <si>
    <t>نور الحريري</t>
  </si>
  <si>
    <t>محمدخالد</t>
  </si>
  <si>
    <t>نور الدالاتي</t>
  </si>
  <si>
    <t>نور شمص</t>
  </si>
  <si>
    <t>نور عقيل</t>
  </si>
  <si>
    <t>نور ميلان قول</t>
  </si>
  <si>
    <t>نورشان العلي العبد</t>
  </si>
  <si>
    <t>نورما اسماعيل</t>
  </si>
  <si>
    <t>هادي جنود</t>
  </si>
  <si>
    <t>هاني فرجاني</t>
  </si>
  <si>
    <t>هبا عربي</t>
  </si>
  <si>
    <t>هبه خضره</t>
  </si>
  <si>
    <t>هبه ديب</t>
  </si>
  <si>
    <t>هدى السفطلي</t>
  </si>
  <si>
    <t>هديل الناصر</t>
  </si>
  <si>
    <t>هزار جوده</t>
  </si>
  <si>
    <t>محمدسعيد</t>
  </si>
  <si>
    <t>هنادي عتمه</t>
  </si>
  <si>
    <t>هنادي عزام</t>
  </si>
  <si>
    <t>هيفاء الحمصي</t>
  </si>
  <si>
    <t>وائل اسبر</t>
  </si>
  <si>
    <t>وسيم ابراهيم</t>
  </si>
  <si>
    <t>وسيم عاشور</t>
  </si>
  <si>
    <t>وصال بدور</t>
  </si>
  <si>
    <t>ولاء حمدان</t>
  </si>
  <si>
    <t>يارا علان</t>
  </si>
  <si>
    <t>يحيى السيدذاكر</t>
  </si>
  <si>
    <t>صهيب</t>
  </si>
  <si>
    <t>يسره كيوان</t>
  </si>
  <si>
    <t>يوشع جديد</t>
  </si>
  <si>
    <t>ايمن الطعمه</t>
  </si>
  <si>
    <t>سلاف الخطيب</t>
  </si>
  <si>
    <t>احمد عجاج</t>
  </si>
  <si>
    <t>تمام ابراهيم</t>
  </si>
  <si>
    <t>ميرفت الحمد</t>
  </si>
  <si>
    <t>احمد صبح</t>
  </si>
  <si>
    <t>رنا الابراهيم</t>
  </si>
  <si>
    <t>ادهم شقير</t>
  </si>
  <si>
    <t xml:space="preserve">هبا بدور </t>
  </si>
  <si>
    <t>روبينيا البدور</t>
  </si>
  <si>
    <t>فصل أول 2021-2022</t>
  </si>
  <si>
    <t>ضعف الرسوم</t>
  </si>
  <si>
    <t>ادبي</t>
  </si>
  <si>
    <t>سلمية</t>
  </si>
  <si>
    <t xml:space="preserve">رضيمه اللواء </t>
  </si>
  <si>
    <t>نبع الطيب</t>
  </si>
  <si>
    <t>رأس المعرة</t>
  </si>
  <si>
    <t>انثى</t>
  </si>
  <si>
    <t>رستن</t>
  </si>
  <si>
    <t>جعفينة الماشي</t>
  </si>
  <si>
    <t>الثوره</t>
  </si>
  <si>
    <t>سرغايه</t>
  </si>
  <si>
    <t xml:space="preserve">رأس المعرة </t>
  </si>
  <si>
    <t>حوايج ذباب</t>
  </si>
  <si>
    <t>ليبيا</t>
  </si>
  <si>
    <t>معرة صيدنايا</t>
  </si>
  <si>
    <t>محرده</t>
  </si>
  <si>
    <t>اليمنية</t>
  </si>
  <si>
    <t>حلب الجينة</t>
  </si>
  <si>
    <t>الحريجية</t>
  </si>
  <si>
    <t>طرابلس ليبيا</t>
  </si>
  <si>
    <t xml:space="preserve">منبج </t>
  </si>
  <si>
    <t>ابو الظهور</t>
  </si>
  <si>
    <t>الحسكه</t>
  </si>
  <si>
    <t>تل التتن</t>
  </si>
  <si>
    <t>السفيرة</t>
  </si>
  <si>
    <t>قرفا</t>
  </si>
  <si>
    <t>بيت الشيخ يونس</t>
  </si>
  <si>
    <t>الشويهدات</t>
  </si>
  <si>
    <t>النبك- ريف دمشق</t>
  </si>
  <si>
    <t xml:space="preserve">مخيم اليرموك </t>
  </si>
  <si>
    <t xml:space="preserve">دمر </t>
  </si>
  <si>
    <t>جوزات</t>
  </si>
  <si>
    <t>فيروزه</t>
  </si>
  <si>
    <t>حورات عمورين</t>
  </si>
  <si>
    <t>عمان</t>
  </si>
  <si>
    <t>شبرونيه</t>
  </si>
  <si>
    <t>اشرفية صحنايا</t>
  </si>
  <si>
    <t>damascus</t>
  </si>
  <si>
    <t>الهامه</t>
  </si>
  <si>
    <t>كريم</t>
  </si>
  <si>
    <t>الزاويه</t>
  </si>
  <si>
    <t>العزيزية</t>
  </si>
  <si>
    <t>شرقليه</t>
  </si>
  <si>
    <t>عين غليم</t>
  </si>
  <si>
    <t>تدمر</t>
  </si>
  <si>
    <t>عين التينه</t>
  </si>
  <si>
    <t>خبب</t>
  </si>
  <si>
    <t>المجوي</t>
  </si>
  <si>
    <t>مشرفه</t>
  </si>
  <si>
    <t>الرمادي</t>
  </si>
  <si>
    <t>الرفيد</t>
  </si>
  <si>
    <t>دبسي فرج</t>
  </si>
  <si>
    <t>الخنساء</t>
  </si>
  <si>
    <t>كفر ناسج</t>
  </si>
  <si>
    <t>مرانة</t>
  </si>
  <si>
    <t>بيت حجيرة</t>
  </si>
  <si>
    <t>يبوس</t>
  </si>
  <si>
    <t>المتراس</t>
  </si>
  <si>
    <t>رقه</t>
  </si>
  <si>
    <t>منطار</t>
  </si>
  <si>
    <t>الدانا</t>
  </si>
  <si>
    <t>المعموره</t>
  </si>
  <si>
    <t>غدير البستان</t>
  </si>
  <si>
    <t>البهلولية</t>
  </si>
  <si>
    <t>شقا</t>
  </si>
  <si>
    <t>الحتان</t>
  </si>
  <si>
    <t>بويضان</t>
  </si>
  <si>
    <t>بيت حجيره</t>
  </si>
  <si>
    <t>الماب</t>
  </si>
  <si>
    <t>نبع البارد</t>
  </si>
  <si>
    <t xml:space="preserve">جلين </t>
  </si>
  <si>
    <t>والدتهاكرجيه</t>
  </si>
  <si>
    <t>صوريا</t>
  </si>
  <si>
    <t>ساره</t>
  </si>
  <si>
    <t>نعيمه جرجس</t>
  </si>
  <si>
    <t>رفيف</t>
  </si>
  <si>
    <t>ريم</t>
  </si>
  <si>
    <t>شهر زاد</t>
  </si>
  <si>
    <t>حسناء</t>
  </si>
  <si>
    <t>ابتهال</t>
  </si>
  <si>
    <t>فيحاء</t>
  </si>
  <si>
    <t>منتها</t>
  </si>
  <si>
    <t>نافله</t>
  </si>
  <si>
    <t>ليمونه</t>
  </si>
  <si>
    <t>ثريا</t>
  </si>
  <si>
    <t>زهية</t>
  </si>
  <si>
    <t>فلسطين</t>
  </si>
  <si>
    <t>سهير</t>
  </si>
  <si>
    <t>أنيسة</t>
  </si>
  <si>
    <t>عيشه</t>
  </si>
  <si>
    <t>عواطف</t>
  </si>
  <si>
    <t>بتول</t>
  </si>
  <si>
    <t>وزيره</t>
  </si>
  <si>
    <t>تعيبه</t>
  </si>
  <si>
    <t>نهديه</t>
  </si>
  <si>
    <t>حفيظه</t>
  </si>
  <si>
    <t>شمسيه</t>
  </si>
  <si>
    <t>نجود</t>
  </si>
  <si>
    <t>شوق</t>
  </si>
  <si>
    <t>عليه</t>
  </si>
  <si>
    <t>سراج</t>
  </si>
  <si>
    <t>صيته</t>
  </si>
  <si>
    <t>فيوليت</t>
  </si>
  <si>
    <t>زهرالهيل</t>
  </si>
  <si>
    <t>جهينا</t>
  </si>
  <si>
    <t>رشيده</t>
  </si>
  <si>
    <t>ألطاف</t>
  </si>
  <si>
    <t>بريه</t>
  </si>
  <si>
    <t>غنادا</t>
  </si>
  <si>
    <t>مسيره</t>
  </si>
  <si>
    <t>عمشة</t>
  </si>
  <si>
    <t>شامه</t>
  </si>
  <si>
    <t>نجلا</t>
  </si>
  <si>
    <t>فوزه</t>
  </si>
  <si>
    <t>ماريه</t>
  </si>
  <si>
    <t>ريماز</t>
  </si>
  <si>
    <t>دارين</t>
  </si>
  <si>
    <t>عدويه</t>
  </si>
  <si>
    <t>افرنجيه</t>
  </si>
  <si>
    <t>نجيحه</t>
  </si>
  <si>
    <t>عوش</t>
  </si>
  <si>
    <t>رقية</t>
  </si>
  <si>
    <t>شيحة</t>
  </si>
  <si>
    <t>سريره</t>
  </si>
  <si>
    <t>شهيرة</t>
  </si>
  <si>
    <t>لويزه</t>
  </si>
  <si>
    <t>دنيا البيطار</t>
  </si>
  <si>
    <t>والدتهاسعديه</t>
  </si>
  <si>
    <t>عبلا</t>
  </si>
  <si>
    <t>نصره</t>
  </si>
  <si>
    <t>فاتن الشرابي</t>
  </si>
  <si>
    <t>هدى عثمان</t>
  </si>
  <si>
    <t>منيره</t>
  </si>
  <si>
    <t>فضيله</t>
  </si>
  <si>
    <t>سوريا</t>
  </si>
  <si>
    <t>دير خبيه</t>
  </si>
  <si>
    <t>الاكمه</t>
  </si>
  <si>
    <t>الظاهرية</t>
  </si>
  <si>
    <t>حموره</t>
  </si>
  <si>
    <t>ديرالزور</t>
  </si>
  <si>
    <t>زملكا</t>
  </si>
  <si>
    <t>درعا -جاسم</t>
  </si>
  <si>
    <t>السويداء الكفر</t>
  </si>
  <si>
    <t>الخندق الشرقي</t>
  </si>
  <si>
    <t>تلحودان 1/25</t>
  </si>
  <si>
    <t>هريرة</t>
  </si>
  <si>
    <t>الفصل الأول 2018-2019</t>
  </si>
  <si>
    <t>الفصل الثاني 2018-2019</t>
  </si>
  <si>
    <t>الفصل الأول 2019-2020</t>
  </si>
  <si>
    <t>ebrahem</t>
  </si>
  <si>
    <t>hanaa</t>
  </si>
  <si>
    <t>DAMASCUS</t>
  </si>
  <si>
    <t>Ghassan</t>
  </si>
  <si>
    <t>latakia</t>
  </si>
  <si>
    <t>mahmoud</t>
  </si>
  <si>
    <t>hasna</t>
  </si>
  <si>
    <t>hasan</t>
  </si>
  <si>
    <t>HAMA</t>
  </si>
  <si>
    <t>Damascus</t>
  </si>
  <si>
    <t>khalil</t>
  </si>
  <si>
    <t>mona</t>
  </si>
  <si>
    <t>damascous</t>
  </si>
  <si>
    <t>thanaa</t>
  </si>
  <si>
    <t>mazen</t>
  </si>
  <si>
    <t>daraa</t>
  </si>
  <si>
    <t>bashera</t>
  </si>
  <si>
    <t>altal</t>
  </si>
  <si>
    <t>Homs</t>
  </si>
  <si>
    <t>amal</t>
  </si>
  <si>
    <t>damascus suburb</t>
  </si>
  <si>
    <t>mohamad</t>
  </si>
  <si>
    <t>aleppo</t>
  </si>
  <si>
    <t>SALAH</t>
  </si>
  <si>
    <t>SHAMSA</t>
  </si>
  <si>
    <t>DARAA</t>
  </si>
  <si>
    <t>RANA ALABRAHIM</t>
  </si>
  <si>
    <t>MOHMMAD</t>
  </si>
  <si>
    <t>ZINA</t>
  </si>
  <si>
    <t>amena</t>
  </si>
  <si>
    <t>aeman</t>
  </si>
  <si>
    <t>ADNAN</t>
  </si>
  <si>
    <t>HIAM</t>
  </si>
  <si>
    <t>DAMAS SUBURB</t>
  </si>
  <si>
    <t>saeed</t>
  </si>
  <si>
    <t>NADIA</t>
  </si>
  <si>
    <t>SANAA</t>
  </si>
  <si>
    <t>mohammad</t>
  </si>
  <si>
    <t>damas</t>
  </si>
  <si>
    <t>KHALED</t>
  </si>
  <si>
    <t>issa</t>
  </si>
  <si>
    <t>waled</t>
  </si>
  <si>
    <t>NADA</t>
  </si>
  <si>
    <t>MOHAMAD</t>
  </si>
  <si>
    <t>ahmad</t>
  </si>
  <si>
    <t>souad</t>
  </si>
  <si>
    <t>hama</t>
  </si>
  <si>
    <t>MOHAMAD MAHER ALHARES</t>
  </si>
  <si>
    <t>MOHAMAD NEDAL</t>
  </si>
  <si>
    <t>KHADIJAH</t>
  </si>
  <si>
    <t>MAHMOUD</t>
  </si>
  <si>
    <t>mwaheb</t>
  </si>
  <si>
    <t>ali</t>
  </si>
  <si>
    <t>basheerh</t>
  </si>
  <si>
    <t>ALHASAKA</t>
  </si>
  <si>
    <t>Wissam Taqla</t>
  </si>
  <si>
    <t>Ahmad</t>
  </si>
  <si>
    <t>Amal</t>
  </si>
  <si>
    <t>Latakkia</t>
  </si>
  <si>
    <t>ALIA</t>
  </si>
  <si>
    <t>Mumena Ali</t>
  </si>
  <si>
    <t>Mouhamed Sbhe</t>
  </si>
  <si>
    <t>Marem</t>
  </si>
  <si>
    <t>ALI</t>
  </si>
  <si>
    <t>DOUMA</t>
  </si>
  <si>
    <t>zakia</t>
  </si>
  <si>
    <t>doma</t>
  </si>
  <si>
    <t>AHMAD</t>
  </si>
  <si>
    <t>DAMASCUS SUBURB</t>
  </si>
  <si>
    <t>HOMS</t>
  </si>
  <si>
    <t>alia</t>
  </si>
  <si>
    <t>YOUSEF</t>
  </si>
  <si>
    <t>SWAIDAA</t>
  </si>
  <si>
    <t>ali albarho aldebo</t>
  </si>
  <si>
    <t>fawzeah</t>
  </si>
  <si>
    <t>adnan</t>
  </si>
  <si>
    <t>fadia</t>
  </si>
  <si>
    <t>DAMAS</t>
  </si>
  <si>
    <t>ghada</t>
  </si>
  <si>
    <t>swaida</t>
  </si>
  <si>
    <t>alswedaa</t>
  </si>
  <si>
    <t>ZIAD SKMANI</t>
  </si>
  <si>
    <t>EBRAHIM</t>
  </si>
  <si>
    <t>ESAAF</t>
  </si>
  <si>
    <t>SALMIA</t>
  </si>
  <si>
    <t>yousef</t>
  </si>
  <si>
    <t>homs</t>
  </si>
  <si>
    <t>saleh</t>
  </si>
  <si>
    <t>HEND JARBUH</t>
  </si>
  <si>
    <t>JAMIL</t>
  </si>
  <si>
    <t>AMAL</t>
  </si>
  <si>
    <t>SWAIDA</t>
  </si>
  <si>
    <t>jamal</t>
  </si>
  <si>
    <t>adel</t>
  </si>
  <si>
    <t>zenab younes</t>
  </si>
  <si>
    <t>ghandoura</t>
  </si>
  <si>
    <t>almaran</t>
  </si>
  <si>
    <t>syria</t>
  </si>
  <si>
    <t>kenda naser</t>
  </si>
  <si>
    <t>nasar</t>
  </si>
  <si>
    <t>samra</t>
  </si>
  <si>
    <t>shadia aldaher</t>
  </si>
  <si>
    <t>abdalkareem</t>
  </si>
  <si>
    <t>korjeah</t>
  </si>
  <si>
    <t>shrklih</t>
  </si>
  <si>
    <t>rajaa alkhouja</t>
  </si>
  <si>
    <t>mohamad bashar</t>
  </si>
  <si>
    <t>nouha</t>
  </si>
  <si>
    <t>Trtos</t>
  </si>
  <si>
    <t>majed aluseef</t>
  </si>
  <si>
    <t>khedr</t>
  </si>
  <si>
    <t>deir alzor</t>
  </si>
  <si>
    <t>NAWAL ALSADE</t>
  </si>
  <si>
    <t>ABDULALLAH</t>
  </si>
  <si>
    <t>ADIBA</t>
  </si>
  <si>
    <t>tartous</t>
  </si>
  <si>
    <t>RASHA ALSOLIMAN</t>
  </si>
  <si>
    <t>SOKENA</t>
  </si>
  <si>
    <t>DEAR ALZOR</t>
  </si>
  <si>
    <t>REEM HAIDAR</t>
  </si>
  <si>
    <t>ABD ALAZIZ</t>
  </si>
  <si>
    <t>HOSNIA</t>
  </si>
  <si>
    <t>ZABADANI</t>
  </si>
  <si>
    <t>Maream Kmal Aldeen</t>
  </si>
  <si>
    <t>MheAldeen</t>
  </si>
  <si>
    <t>Khadeja</t>
  </si>
  <si>
    <t>ENTISAR ALBADAWI</t>
  </si>
  <si>
    <t>MUSTAFA</t>
  </si>
  <si>
    <t>FATIMA</t>
  </si>
  <si>
    <t>WAFAA</t>
  </si>
  <si>
    <t>MOHAMMAD</t>
  </si>
  <si>
    <t>TARTUS</t>
  </si>
  <si>
    <t>kinda mohammad ali hassan</t>
  </si>
  <si>
    <t>wael</t>
  </si>
  <si>
    <t>johaina</t>
  </si>
  <si>
    <t>lattakia</t>
  </si>
  <si>
    <t>rania souliman</t>
  </si>
  <si>
    <t>mia</t>
  </si>
  <si>
    <t>fawzi</t>
  </si>
  <si>
    <t>WAEED ZEIN ELDEN</t>
  </si>
  <si>
    <t>SALEM</t>
  </si>
  <si>
    <t>OTAF</t>
  </si>
  <si>
    <t>ALSWIDAA</t>
  </si>
  <si>
    <t>rabaa ibrahim</t>
  </si>
  <si>
    <t>fodah</t>
  </si>
  <si>
    <t>LOUBNA YASMINAH</t>
  </si>
  <si>
    <t>FISAL</t>
  </si>
  <si>
    <t>FARZAT</t>
  </si>
  <si>
    <t>SAFEAH KHALED</t>
  </si>
  <si>
    <t>FATEMA</t>
  </si>
  <si>
    <t>TADMOR</t>
  </si>
  <si>
    <t>OMAR</t>
  </si>
  <si>
    <t>NAEFA</t>
  </si>
  <si>
    <t>REF DAMASCUS</t>
  </si>
  <si>
    <t>lama asaad</t>
  </si>
  <si>
    <t>rabeaa</t>
  </si>
  <si>
    <t>TAGHREED MEFLEH</t>
  </si>
  <si>
    <t>HUSSEIN</t>
  </si>
  <si>
    <t>REHAB</t>
  </si>
  <si>
    <t>yosef</t>
  </si>
  <si>
    <t>jaramana</t>
  </si>
  <si>
    <t>DALIA ALZEIN</t>
  </si>
  <si>
    <t>FARES</t>
  </si>
  <si>
    <t>HOUDA</t>
  </si>
  <si>
    <t>mouhamad</t>
  </si>
  <si>
    <t>alhasaka</t>
  </si>
  <si>
    <t>ROZANA ALBASET</t>
  </si>
  <si>
    <t>LYBIA</t>
  </si>
  <si>
    <t>RUBA MAKAREM</t>
  </si>
  <si>
    <t>RAMEZ</t>
  </si>
  <si>
    <t>NEHAD</t>
  </si>
  <si>
    <t>majeda</t>
  </si>
  <si>
    <t>idleb</t>
  </si>
  <si>
    <t>samia</t>
  </si>
  <si>
    <t>AMER HAMOUD</t>
  </si>
  <si>
    <t>WAZERA</t>
  </si>
  <si>
    <t>Mohammed</t>
  </si>
  <si>
    <t>karema</t>
  </si>
  <si>
    <t>fatema</t>
  </si>
  <si>
    <t>shamsa</t>
  </si>
  <si>
    <t>yaser</t>
  </si>
  <si>
    <t>khaled</t>
  </si>
  <si>
    <t>maream</t>
  </si>
  <si>
    <t>ASALA ZAHR ALDEEN</t>
  </si>
  <si>
    <t>KASEM</t>
  </si>
  <si>
    <t>SAMR</t>
  </si>
  <si>
    <t>GRMANA</t>
  </si>
  <si>
    <t>mhmad</t>
  </si>
  <si>
    <t>Safaa Hasan</t>
  </si>
  <si>
    <t>Aref</t>
  </si>
  <si>
    <t>Jamela</t>
  </si>
  <si>
    <t>mousa</t>
  </si>
  <si>
    <t>basema alali alsarhan</t>
  </si>
  <si>
    <t>shokrea</t>
  </si>
  <si>
    <t>nahla</t>
  </si>
  <si>
    <t>myssam alali</t>
  </si>
  <si>
    <t>afif</t>
  </si>
  <si>
    <t>adah</t>
  </si>
  <si>
    <t>fawaz</t>
  </si>
  <si>
    <t>samera</t>
  </si>
  <si>
    <t>Houda AlSaftle</t>
  </si>
  <si>
    <t>Youseef</t>
  </si>
  <si>
    <t>Nadea</t>
  </si>
  <si>
    <t>Aleppo</t>
  </si>
  <si>
    <t>hoda kewan</t>
  </si>
  <si>
    <t>taghred</t>
  </si>
  <si>
    <t>HUSAM ISMAEL</t>
  </si>
  <si>
    <t>SHAMSEHA</t>
  </si>
  <si>
    <t>Marwa alshafie</t>
  </si>
  <si>
    <t>muhamad jama</t>
  </si>
  <si>
    <t>sabah turk</t>
  </si>
  <si>
    <t>Hama</t>
  </si>
  <si>
    <t>HAMAH</t>
  </si>
  <si>
    <t>fadiah alsalman</t>
  </si>
  <si>
    <t>kawkab</t>
  </si>
  <si>
    <t>walaa hamdan</t>
  </si>
  <si>
    <t>maha</t>
  </si>
  <si>
    <t>sanaa</t>
  </si>
  <si>
    <t>NOUR SHNANA</t>
  </si>
  <si>
    <t>SAMIR</t>
  </si>
  <si>
    <t>AEDA</t>
  </si>
  <si>
    <t>HANAA ALSMAN</t>
  </si>
  <si>
    <t>rana salame</t>
  </si>
  <si>
    <t>faeez</t>
  </si>
  <si>
    <t>essrah</t>
  </si>
  <si>
    <t>AHMAD HALAWEH</t>
  </si>
  <si>
    <t>MOSTAFA</t>
  </si>
  <si>
    <t>HALEMEH</t>
  </si>
  <si>
    <t>YARMOOK</t>
  </si>
  <si>
    <t>SLIMAN ALTOT</t>
  </si>
  <si>
    <t>ABDALMJED</t>
  </si>
  <si>
    <t>SAMIA</t>
  </si>
  <si>
    <t>DOMA</t>
  </si>
  <si>
    <t>MUNA</t>
  </si>
  <si>
    <t>SYRIA</t>
  </si>
  <si>
    <t>DEER ALZOUR</t>
  </si>
  <si>
    <t>read alahmad</t>
  </si>
  <si>
    <t>khalowf</t>
  </si>
  <si>
    <t>najea</t>
  </si>
  <si>
    <t>alboukmal</t>
  </si>
  <si>
    <t>LATTAKIA</t>
  </si>
  <si>
    <t>YARA ALYOUNES</t>
  </si>
  <si>
    <t>Lubna junah</t>
  </si>
  <si>
    <t>eabd alghafa</t>
  </si>
  <si>
    <t>sawsan</t>
  </si>
  <si>
    <t>darya</t>
  </si>
  <si>
    <t>MOHAMAD KHATIB</t>
  </si>
  <si>
    <t>NAWAL</t>
  </si>
  <si>
    <t>TARTOUS</t>
  </si>
  <si>
    <t>NASER ALAKID</t>
  </si>
  <si>
    <t>NASER</t>
  </si>
  <si>
    <t>AISHA</t>
  </si>
  <si>
    <t>GHADEERALBUSTAN</t>
  </si>
  <si>
    <t>ALIAA ALI ALABRAS</t>
  </si>
  <si>
    <t>HOSIN</t>
  </si>
  <si>
    <t>THANAA</t>
  </si>
  <si>
    <t>ALEPPO</t>
  </si>
  <si>
    <t>ADEL ALKHOURI</t>
  </si>
  <si>
    <t>MAHER</t>
  </si>
  <si>
    <t>SAHAR</t>
  </si>
  <si>
    <t>marwa bazazi</t>
  </si>
  <si>
    <t>nabel</t>
  </si>
  <si>
    <t>amera</t>
  </si>
  <si>
    <t>SALIM HALAL</t>
  </si>
  <si>
    <t>GHASSAN</t>
  </si>
  <si>
    <t>RIMA</t>
  </si>
  <si>
    <t>ebtesam</t>
  </si>
  <si>
    <t>sharif</t>
  </si>
  <si>
    <t>kudsia</t>
  </si>
  <si>
    <t>FADIA ALJOUJOU</t>
  </si>
  <si>
    <t>HAMIDA</t>
  </si>
  <si>
    <t>REEF DAMASCUS</t>
  </si>
  <si>
    <t>REEM ALALBOUD</t>
  </si>
  <si>
    <t>MOUAFAQ</t>
  </si>
  <si>
    <t>ABEER</t>
  </si>
  <si>
    <t>HIBA ARABE</t>
  </si>
  <si>
    <t>YHEA</t>
  </si>
  <si>
    <t>NAHDEA</t>
  </si>
  <si>
    <t>Ahmad ASSloum</t>
  </si>
  <si>
    <t>ABD Almalk</t>
  </si>
  <si>
    <t>Rawda</t>
  </si>
  <si>
    <t>Kabr Assat</t>
  </si>
  <si>
    <t>AMIRA</t>
  </si>
  <si>
    <t>SOMIA</t>
  </si>
  <si>
    <t>soaad</t>
  </si>
  <si>
    <t>der alzor</t>
  </si>
  <si>
    <t>GHALIEH TARABLSI</t>
  </si>
  <si>
    <t>hanan</t>
  </si>
  <si>
    <t>kasem</t>
  </si>
  <si>
    <t>FOUZAT</t>
  </si>
  <si>
    <t>LATAKIA</t>
  </si>
  <si>
    <t>abd alrazak</t>
  </si>
  <si>
    <t>mouhamd</t>
  </si>
  <si>
    <t>khaldoun</t>
  </si>
  <si>
    <t>maryam</t>
  </si>
  <si>
    <t>HUDA</t>
  </si>
  <si>
    <t>suheb al asker</t>
  </si>
  <si>
    <t>mohammed ali alhasan</t>
  </si>
  <si>
    <t>mariam</t>
  </si>
  <si>
    <t>rqaah</t>
  </si>
  <si>
    <t>MARAH ABO YAZBEK</t>
  </si>
  <si>
    <t>EMAD</t>
  </si>
  <si>
    <t>REEM</t>
  </si>
  <si>
    <t>SUWAYDA</t>
  </si>
  <si>
    <t>NASREIN ALDBESE</t>
  </si>
  <si>
    <t>JADEE</t>
  </si>
  <si>
    <t>NAAMEH</t>
  </si>
  <si>
    <t>LEBIA</t>
  </si>
  <si>
    <t>Alfateh Mouhanna</t>
  </si>
  <si>
    <t>Salahaldin</t>
  </si>
  <si>
    <t>Hayam</t>
  </si>
  <si>
    <t>Latakia</t>
  </si>
  <si>
    <t>JORJEENA SAMAAN</t>
  </si>
  <si>
    <t>ELIAS</t>
  </si>
  <si>
    <t>GHADA</t>
  </si>
  <si>
    <t>HUMES</t>
  </si>
  <si>
    <t>Hasan</t>
  </si>
  <si>
    <t>HALA MELHM</t>
  </si>
  <si>
    <t>AKRAM</t>
  </si>
  <si>
    <t>SAMIRA</t>
  </si>
  <si>
    <t>NAWRAS YOUSEF</t>
  </si>
  <si>
    <t>NABIL</t>
  </si>
  <si>
    <t>ANAAM</t>
  </si>
  <si>
    <t>HAITHAM</t>
  </si>
  <si>
    <t>TARTOS</t>
  </si>
  <si>
    <t>HIBA LAILA</t>
  </si>
  <si>
    <t>HUSEN</t>
  </si>
  <si>
    <t>ZAKEA</t>
  </si>
  <si>
    <t>afaf</t>
  </si>
  <si>
    <t>HALEMA MOHAMMAD</t>
  </si>
  <si>
    <t>SHAMSIAH</t>
  </si>
  <si>
    <t>ABD ALLAH ISMAIL</t>
  </si>
  <si>
    <t>AHED ALKABLAN</t>
  </si>
  <si>
    <t>HAFIZA</t>
  </si>
  <si>
    <t>wafaa</t>
  </si>
  <si>
    <t>ABEER AOWYED</t>
  </si>
  <si>
    <t>SOUOD</t>
  </si>
  <si>
    <t>NAJAT</t>
  </si>
  <si>
    <t>DEER EZZOR</t>
  </si>
  <si>
    <t>hala</t>
  </si>
  <si>
    <t>TALAL ALALI</t>
  </si>
  <si>
    <t>TAEEBAH</t>
  </si>
  <si>
    <t>ALQONAYTRA</t>
  </si>
  <si>
    <t>IDLB</t>
  </si>
  <si>
    <t>DARA</t>
  </si>
  <si>
    <t>LEEN ALKRAD</t>
  </si>
  <si>
    <t>JAMAL</t>
  </si>
  <si>
    <t>sanaa abd alrahman</t>
  </si>
  <si>
    <t>amerah</t>
  </si>
  <si>
    <t>RIF DIMASHQ</t>
  </si>
  <si>
    <t>mohammed mousa</t>
  </si>
  <si>
    <t>adla</t>
  </si>
  <si>
    <t>MAAN DYOUB</t>
  </si>
  <si>
    <t>ABOUD</t>
  </si>
  <si>
    <t>MUNTAHA</t>
  </si>
  <si>
    <t>alaa aldandal</t>
  </si>
  <si>
    <t>ayman</t>
  </si>
  <si>
    <t>khawal</t>
  </si>
  <si>
    <t>dir alzor</t>
  </si>
  <si>
    <t>emad</t>
  </si>
  <si>
    <t>rif damascus</t>
  </si>
  <si>
    <t>RAWDA</t>
  </si>
  <si>
    <t>ALYA</t>
  </si>
  <si>
    <t>SHAZA DIAB</t>
  </si>
  <si>
    <t>HUSSAIN</t>
  </si>
  <si>
    <t>HANA</t>
  </si>
  <si>
    <t>AHMAD ALHALABY</t>
  </si>
  <si>
    <t>HAIDAR</t>
  </si>
  <si>
    <t>SOMAIA</t>
  </si>
  <si>
    <t>Ibrahim Ohan</t>
  </si>
  <si>
    <t>Joseph</t>
  </si>
  <si>
    <t>Loudi</t>
  </si>
  <si>
    <t>Alhasaka</t>
  </si>
  <si>
    <t>ALAA NASR ALLAH</t>
  </si>
  <si>
    <t>MOHAMED RAFAT</t>
  </si>
  <si>
    <t>ALLEPO</t>
  </si>
  <si>
    <t>BATOUL AYOUSH</t>
  </si>
  <si>
    <t>MOHAMMAD AYMAN</t>
  </si>
  <si>
    <t>SAWSAN</t>
  </si>
  <si>
    <t>mhd almohamaad</t>
  </si>
  <si>
    <t>MOUHAMD ZOUHIR</t>
  </si>
  <si>
    <t>Alaa Zanboaa</t>
  </si>
  <si>
    <t>Maha</t>
  </si>
  <si>
    <t>asmaa aluade</t>
  </si>
  <si>
    <t>klef</t>
  </si>
  <si>
    <t>ahlam</t>
  </si>
  <si>
    <t>dir alzour</t>
  </si>
  <si>
    <t>asala shaghwry</t>
  </si>
  <si>
    <t>mahmud</t>
  </si>
  <si>
    <t>saedah</t>
  </si>
  <si>
    <t>hafir</t>
  </si>
  <si>
    <t>AYMAN ALKHOURJ</t>
  </si>
  <si>
    <t>JIHAD</t>
  </si>
  <si>
    <t>SAMEREA</t>
  </si>
  <si>
    <t>HARASTA</t>
  </si>
  <si>
    <t>RAMA HAMSHO</t>
  </si>
  <si>
    <t>HUSSAM ALDIN</t>
  </si>
  <si>
    <t>AFAF</t>
  </si>
  <si>
    <t>YOUSHA.A JADEED</t>
  </si>
  <si>
    <t>GHASAN</t>
  </si>
  <si>
    <t>EBTSAM</t>
  </si>
  <si>
    <t>RAGHAD AL DAKHLALLAH</t>
  </si>
  <si>
    <t>MOHAMMED</t>
  </si>
  <si>
    <t>HIFAA</t>
  </si>
  <si>
    <t>ADEL</t>
  </si>
  <si>
    <t>SARA SHAMOT</t>
  </si>
  <si>
    <t>HANADI</t>
  </si>
  <si>
    <t>linda wanly</t>
  </si>
  <si>
    <t>diab</t>
  </si>
  <si>
    <t>haifaa</t>
  </si>
  <si>
    <t>damascos</t>
  </si>
  <si>
    <t>basem</t>
  </si>
  <si>
    <t>heam</t>
  </si>
  <si>
    <t>NASMA MHANA</t>
  </si>
  <si>
    <t>EMAN</t>
  </si>
  <si>
    <t>SAHNAYA</t>
  </si>
  <si>
    <t>NOUR ALDALATI</t>
  </si>
  <si>
    <t>MAHA OUN</t>
  </si>
  <si>
    <t>RIZK</t>
  </si>
  <si>
    <t>NAZERA</t>
  </si>
  <si>
    <t>RAMI MASLOUB</t>
  </si>
  <si>
    <t>NADEM</t>
  </si>
  <si>
    <t>YABROD</t>
  </si>
  <si>
    <t>HASAN</t>
  </si>
  <si>
    <t>GEMMA ALHAMWI</t>
  </si>
  <si>
    <t>BASSAM</t>
  </si>
  <si>
    <t>SAMAR</t>
  </si>
  <si>
    <t>elham</t>
  </si>
  <si>
    <t>MAHMOUD DADEH</t>
  </si>
  <si>
    <t>HANAN</t>
  </si>
  <si>
    <t>samer</t>
  </si>
  <si>
    <t>venous alhajale</t>
  </si>
  <si>
    <t>RANIA</t>
  </si>
  <si>
    <t>ALNABK</t>
  </si>
  <si>
    <t>damas suburb</t>
  </si>
  <si>
    <t>muna</t>
  </si>
  <si>
    <t>NAHLA</t>
  </si>
  <si>
    <t>MAHMOUD BLORFAN</t>
  </si>
  <si>
    <t>YASSIN</t>
  </si>
  <si>
    <t>GHSON</t>
  </si>
  <si>
    <t>meada</t>
  </si>
  <si>
    <t>SHADI ISSA</t>
  </si>
  <si>
    <t>RAJEH</t>
  </si>
  <si>
    <t>NOUJOD</t>
  </si>
  <si>
    <t>zahra alfayd</t>
  </si>
  <si>
    <t>yhya</t>
  </si>
  <si>
    <t>shbaa</t>
  </si>
  <si>
    <t>nedal</t>
  </si>
  <si>
    <t>NASNUSAIBA ALDIRI</t>
  </si>
  <si>
    <t>ABDALSALAM</t>
  </si>
  <si>
    <t>KHLOUD</t>
  </si>
  <si>
    <t>MUSHFA DARAA</t>
  </si>
  <si>
    <t>REEM ZAKHOR</t>
  </si>
  <si>
    <t>OLAA</t>
  </si>
  <si>
    <t>AL REYAD</t>
  </si>
  <si>
    <t>ABD ALRAHMAN</t>
  </si>
  <si>
    <t>muneib</t>
  </si>
  <si>
    <t>omaima</t>
  </si>
  <si>
    <t>BARAA GHANEM</t>
  </si>
  <si>
    <t>SUDEQ</t>
  </si>
  <si>
    <t>WAHEBA</t>
  </si>
  <si>
    <t>WASET</t>
  </si>
  <si>
    <t>RAGHDAA AL SAPPAN</t>
  </si>
  <si>
    <t>YASEEN</t>
  </si>
  <si>
    <t>SHIHAM</t>
  </si>
  <si>
    <t>DALAL</t>
  </si>
  <si>
    <t>maha bhsas</t>
  </si>
  <si>
    <t>nasib</t>
  </si>
  <si>
    <t>santa barira</t>
  </si>
  <si>
    <t>hussein</t>
  </si>
  <si>
    <t>WAJEHA</t>
  </si>
  <si>
    <t>taleb</t>
  </si>
  <si>
    <t>ameen</t>
  </si>
  <si>
    <t>tartus</t>
  </si>
  <si>
    <t>heama ali</t>
  </si>
  <si>
    <t>hahmood</t>
  </si>
  <si>
    <t>rakea</t>
  </si>
  <si>
    <t>aidah</t>
  </si>
  <si>
    <t>nour nezha</t>
  </si>
  <si>
    <t>mohamad safouh</t>
  </si>
  <si>
    <t>amina</t>
  </si>
  <si>
    <t>hussam ibrahem</t>
  </si>
  <si>
    <t>anesaa</t>
  </si>
  <si>
    <t>wahed</t>
  </si>
  <si>
    <t>katana</t>
  </si>
  <si>
    <t>nsren almasri</t>
  </si>
  <si>
    <t>ousama</t>
  </si>
  <si>
    <t>ghofran</t>
  </si>
  <si>
    <t>salem</t>
  </si>
  <si>
    <t>BASEL ABO ALHAIJA</t>
  </si>
  <si>
    <t>FARHAN</t>
  </si>
  <si>
    <t>FALASTIN</t>
  </si>
  <si>
    <t>EDWARD</t>
  </si>
  <si>
    <t>LOESA</t>
  </si>
  <si>
    <t>HASAKA</t>
  </si>
  <si>
    <t>hilal easkar</t>
  </si>
  <si>
    <t>abrahim</t>
  </si>
  <si>
    <t>sakina</t>
  </si>
  <si>
    <t>19/6/1984</t>
  </si>
  <si>
    <t>HOSSAM ALKHALIL</t>
  </si>
  <si>
    <t>MTANOUS</t>
  </si>
  <si>
    <t>MARIAM</t>
  </si>
  <si>
    <t>22/4/1985</t>
  </si>
  <si>
    <t>YOUSSEF</t>
  </si>
  <si>
    <t>JAMILEH</t>
  </si>
  <si>
    <t>KUWAIT</t>
  </si>
  <si>
    <t>mohamad ashour</t>
  </si>
  <si>
    <t>abdulateef</t>
  </si>
  <si>
    <t>rokya</t>
  </si>
  <si>
    <t>rankouss</t>
  </si>
  <si>
    <t>OLA NAKKAR</t>
  </si>
  <si>
    <t>SEIF ALDEN</t>
  </si>
  <si>
    <t>SEHAM</t>
  </si>
  <si>
    <t>ALKTIFAH</t>
  </si>
  <si>
    <t>haider daeakur</t>
  </si>
  <si>
    <t>faris</t>
  </si>
  <si>
    <t>muntahaa ealiin</t>
  </si>
  <si>
    <t>albarigih</t>
  </si>
  <si>
    <t>RANA ALYOUNIES</t>
  </si>
  <si>
    <t>JWDAT</t>
  </si>
  <si>
    <t>NOURA</t>
  </si>
  <si>
    <t>SHADI FARES</t>
  </si>
  <si>
    <t>HEAM</t>
  </si>
  <si>
    <t>ALAZIZEAH</t>
  </si>
  <si>
    <t>HAMZA ALSHEHADAT</t>
  </si>
  <si>
    <t>AYMAN</t>
  </si>
  <si>
    <t>MOHAMAD NEZAR BOUNIAN</t>
  </si>
  <si>
    <t>LATEFAH</t>
  </si>
  <si>
    <t>Mohmad</t>
  </si>
  <si>
    <t>lana shker</t>
  </si>
  <si>
    <t>mohamad hosam al deen</t>
  </si>
  <si>
    <t>GHADEER AKEL</t>
  </si>
  <si>
    <t>AWATEF</t>
  </si>
  <si>
    <t>baraa</t>
  </si>
  <si>
    <t>GHAZAL MAKHALALATI</t>
  </si>
  <si>
    <t>MHD GHASSAN</t>
  </si>
  <si>
    <t>NAJAH</t>
  </si>
  <si>
    <t>esraa barhoum</t>
  </si>
  <si>
    <t>RAHMA AL KASSIAM</t>
  </si>
  <si>
    <t>ZAID</t>
  </si>
  <si>
    <t>JAMELA</t>
  </si>
  <si>
    <t>DRAA</t>
  </si>
  <si>
    <t>walid</t>
  </si>
  <si>
    <t>mahmod ahamad</t>
  </si>
  <si>
    <t>nadya</t>
  </si>
  <si>
    <t>OMAR GHAFIR</t>
  </si>
  <si>
    <t>MOHAMMAD BASSAM</t>
  </si>
  <si>
    <t>Ahlam Alisheh</t>
  </si>
  <si>
    <t>Kawthar</t>
  </si>
  <si>
    <t>HASSNA KAYROT</t>
  </si>
  <si>
    <t>ABDOLLMGIED</t>
  </si>
  <si>
    <t>ANDERA</t>
  </si>
  <si>
    <t>EBAA OTHMAN</t>
  </si>
  <si>
    <t>ABDULLAH</t>
  </si>
  <si>
    <t>ZAKAA</t>
  </si>
  <si>
    <t>alswidaa</t>
  </si>
  <si>
    <t>AAMER ASHMAR</t>
  </si>
  <si>
    <t>BUSHRA</t>
  </si>
  <si>
    <t>OKBA ISMAIL</t>
  </si>
  <si>
    <t>KHALDIA</t>
  </si>
  <si>
    <t>QUNAITRA</t>
  </si>
  <si>
    <t>ammar deeb</t>
  </si>
  <si>
    <t>abdalsalam</t>
  </si>
  <si>
    <t>naamah</t>
  </si>
  <si>
    <t>rana</t>
  </si>
  <si>
    <t>najwa</t>
  </si>
  <si>
    <t>rawan aboalruws</t>
  </si>
  <si>
    <t>kattar abo daher</t>
  </si>
  <si>
    <t>ebtehal</t>
  </si>
  <si>
    <t>alnabek</t>
  </si>
  <si>
    <t>mwaffak osman</t>
  </si>
  <si>
    <t>nabela</t>
  </si>
  <si>
    <t>MOUAWIEH ALHALABI</t>
  </si>
  <si>
    <t>ABDULHADI</t>
  </si>
  <si>
    <t>FERYAL ALSHALBY</t>
  </si>
  <si>
    <t>NAGAH</t>
  </si>
  <si>
    <t>fateama</t>
  </si>
  <si>
    <t>douma</t>
  </si>
  <si>
    <t>MAJDOULEN ALREFAE</t>
  </si>
  <si>
    <t>AMER</t>
  </si>
  <si>
    <t>KAOTHER</t>
  </si>
  <si>
    <t>DAAMSCUS</t>
  </si>
  <si>
    <t>OMAR ALSULIMAN</t>
  </si>
  <si>
    <t>SHOQ</t>
  </si>
  <si>
    <t>tahani</t>
  </si>
  <si>
    <t>SALEH</t>
  </si>
  <si>
    <t>MHD Hisham Al-Marrawi</t>
  </si>
  <si>
    <t>MHD Jihad</t>
  </si>
  <si>
    <t>Batoul Nakhleh</t>
  </si>
  <si>
    <t>MOHAMAD ALQALEH</t>
  </si>
  <si>
    <t>KHADR</t>
  </si>
  <si>
    <t>MOUMNA</t>
  </si>
  <si>
    <t>QARA</t>
  </si>
  <si>
    <t>hazar alhalabi</t>
  </si>
  <si>
    <t>borhan</t>
  </si>
  <si>
    <t>nisreen</t>
  </si>
  <si>
    <t>SAWSAN SAQER</t>
  </si>
  <si>
    <t>FATEN</t>
  </si>
  <si>
    <t>sally alrawani</t>
  </si>
  <si>
    <t>gamel</t>
  </si>
  <si>
    <t>Sham Sukkar</t>
  </si>
  <si>
    <t>Assem</t>
  </si>
  <si>
    <t>Shireen</t>
  </si>
  <si>
    <t>MAJD MADAWI</t>
  </si>
  <si>
    <t>ATA</t>
  </si>
  <si>
    <t>shehab aljabal</t>
  </si>
  <si>
    <t>shahed alsharara</t>
  </si>
  <si>
    <t>monir</t>
  </si>
  <si>
    <t>adawia</t>
  </si>
  <si>
    <t>MARWA AL HASAN SIEF</t>
  </si>
  <si>
    <t>ABD AL KADER</t>
  </si>
  <si>
    <t>JAMELAH</t>
  </si>
  <si>
    <t>DER AL ZOUR</t>
  </si>
  <si>
    <t>Njoud Dawi</t>
  </si>
  <si>
    <t>Salim</t>
  </si>
  <si>
    <t>Dounia</t>
  </si>
  <si>
    <t>AL Nabk</t>
  </si>
  <si>
    <t>manal</t>
  </si>
  <si>
    <t>hadi jannoud</t>
  </si>
  <si>
    <t>في حال وجود أي خطأ يمكنك التعديل من هنا</t>
  </si>
  <si>
    <t>إلى المصرف العقاري</t>
  </si>
  <si>
    <t>فصل ثاني 2021-2022</t>
  </si>
  <si>
    <t>الفصل الثاني 2021-2022</t>
  </si>
  <si>
    <t>فصل اول 2022-2023</t>
  </si>
  <si>
    <t>1</t>
  </si>
  <si>
    <t>0</t>
  </si>
  <si>
    <t>ROBENEA ALBADOUR</t>
  </si>
  <si>
    <t>SHAFIKA</t>
  </si>
  <si>
    <t>IBTEHAL</t>
  </si>
  <si>
    <t>DAMASCUS SURBUB</t>
  </si>
  <si>
    <t>RAMYA SAAID</t>
  </si>
  <si>
    <t>ZEINAB ALAHMAD</t>
  </si>
  <si>
    <t>HAMED</t>
  </si>
  <si>
    <t>MARYAM</t>
  </si>
  <si>
    <t>ISSA</t>
  </si>
  <si>
    <t>MERVAT AL HAMAD</t>
  </si>
  <si>
    <t>MAHMUD</t>
  </si>
  <si>
    <t>ZAHRA</t>
  </si>
  <si>
    <t>31116</t>
  </si>
  <si>
    <t>SNAA</t>
  </si>
  <si>
    <t>ALRAKA</t>
  </si>
  <si>
    <t>RAJAA</t>
  </si>
  <si>
    <t>ATHAR HUSSEIN</t>
  </si>
  <si>
    <t>MALAK</t>
  </si>
  <si>
    <t>AZIZ</t>
  </si>
  <si>
    <t>FADIA</t>
  </si>
  <si>
    <t>AMER ALSOSO</t>
  </si>
  <si>
    <t>HASN</t>
  </si>
  <si>
    <t>KHADEJA</t>
  </si>
  <si>
    <t>FATEN RAAD</t>
  </si>
  <si>
    <t>IBTESAM</t>
  </si>
  <si>
    <t>ALKARIA</t>
  </si>
  <si>
    <t>MAJD ABU HASSOUN</t>
  </si>
  <si>
    <t>FATMA</t>
  </si>
  <si>
    <t>HAEL</t>
  </si>
  <si>
    <t>NOFA</t>
  </si>
  <si>
    <t>OULA MOHAMAD</t>
  </si>
  <si>
    <t>AIDAH</t>
  </si>
  <si>
    <t>MORAD FATTOUM</t>
  </si>
  <si>
    <t>SADR ALDIN</t>
  </si>
  <si>
    <t>YOSRA</t>
  </si>
  <si>
    <t>HANAN ZETON</t>
  </si>
  <si>
    <t>MOHAMD EID</t>
  </si>
  <si>
    <t>SAMEHA</t>
  </si>
  <si>
    <t>DANA GANAM</t>
  </si>
  <si>
    <t>ABD ALKAREEM</t>
  </si>
  <si>
    <t>AMENA</t>
  </si>
  <si>
    <t>RANIM HAGALI</t>
  </si>
  <si>
    <t>HELWA</t>
  </si>
  <si>
    <t>SOBHI</t>
  </si>
  <si>
    <t>ALTHWRA</t>
  </si>
  <si>
    <t>ADHAM SHKEER</t>
  </si>
  <si>
    <t>MORSAL</t>
  </si>
  <si>
    <t>SWIDAA</t>
  </si>
  <si>
    <t>BADER ALKIKI ALKORDI</t>
  </si>
  <si>
    <t>M ALI</t>
  </si>
  <si>
    <t>FADWA</t>
  </si>
  <si>
    <t>GERMANY</t>
  </si>
  <si>
    <t>BADEH AL-ZILA</t>
  </si>
  <si>
    <t>MNHAL</t>
  </si>
  <si>
    <t>OSAIMA</t>
  </si>
  <si>
    <t>JRAMANA</t>
  </si>
  <si>
    <t>HAMZA KADOUR</t>
  </si>
  <si>
    <t>ABD ALHAKEM</t>
  </si>
  <si>
    <t>MERFAT</t>
  </si>
  <si>
    <t>KASWA</t>
  </si>
  <si>
    <t>RAMI YHYA</t>
  </si>
  <si>
    <t>HEDAR</t>
  </si>
  <si>
    <t>SBAH</t>
  </si>
  <si>
    <t>MOHAMED BURHAN AL-ZARLI</t>
  </si>
  <si>
    <t>KASIM</t>
  </si>
  <si>
    <t>EAYIDUH</t>
  </si>
  <si>
    <t>DMASCUS</t>
  </si>
  <si>
    <t>MAREAM MOUSA</t>
  </si>
  <si>
    <t>MWAFAK</t>
  </si>
  <si>
    <t>SOUMIA</t>
  </si>
  <si>
    <t>MODAR ALAJI</t>
  </si>
  <si>
    <t>ISMAIL</t>
  </si>
  <si>
    <t>KAMLA</t>
  </si>
  <si>
    <t>ALAA ABO NAHI</t>
  </si>
  <si>
    <t>HODA</t>
  </si>
  <si>
    <t>ABRAR SALEH</t>
  </si>
  <si>
    <t>BILAL ALDOSHAH</t>
  </si>
  <si>
    <t>RANDA</t>
  </si>
  <si>
    <t>MOUHAMD</t>
  </si>
  <si>
    <t>RASHA FLEON</t>
  </si>
  <si>
    <t>RADWAN</t>
  </si>
  <si>
    <t>LENA</t>
  </si>
  <si>
    <t>ZAHR ALDEEN ALJOMAA</t>
  </si>
  <si>
    <t>ABD ALJALIL</t>
  </si>
  <si>
    <t>HADA</t>
  </si>
  <si>
    <t>ZOUHER HAMEDE</t>
  </si>
  <si>
    <t>FAKHRE</t>
  </si>
  <si>
    <t>SAMI ALZAYAT</t>
  </si>
  <si>
    <t>HAMADH</t>
  </si>
  <si>
    <t>MYASSAR</t>
  </si>
  <si>
    <t>SOLAF ALSABAA</t>
  </si>
  <si>
    <t>MHD MAZEN</t>
  </si>
  <si>
    <t>BALKEES</t>
  </si>
  <si>
    <t>SAWSAN LABABIDI</t>
  </si>
  <si>
    <t>MOHAMAD AMIN</t>
  </si>
  <si>
    <t>FALAK</t>
  </si>
  <si>
    <t>SABAH SAHREEJ</t>
  </si>
  <si>
    <t>HASNAA</t>
  </si>
  <si>
    <t>GHIATH EALISHA</t>
  </si>
  <si>
    <t>GHASAAN</t>
  </si>
  <si>
    <t>KAWTHAR</t>
  </si>
  <si>
    <t>ALGHAB</t>
  </si>
  <si>
    <t>MOHAMMAD ALKNTAR</t>
  </si>
  <si>
    <t>KAMEL</t>
  </si>
  <si>
    <t>SAMERA</t>
  </si>
  <si>
    <t>DAMA</t>
  </si>
  <si>
    <t>MAHMOUD TAREK SABBAGH</t>
  </si>
  <si>
    <t>MAZEN</t>
  </si>
  <si>
    <t>GAIDA</t>
  </si>
  <si>
    <t>NAWAR MAGDMA</t>
  </si>
  <si>
    <t>FATEK</t>
  </si>
  <si>
    <t>RAMZEA</t>
  </si>
  <si>
    <t>HUMAM KAMOR</t>
  </si>
  <si>
    <t>SOUAD</t>
  </si>
  <si>
    <t>AHMAD NEZAR TAMR AGHA</t>
  </si>
  <si>
    <t>NAZIR</t>
  </si>
  <si>
    <t>LAILA</t>
  </si>
  <si>
    <t>EKTEMAL</t>
  </si>
  <si>
    <t>KHANOUM</t>
  </si>
  <si>
    <t>DAMASCOUS</t>
  </si>
  <si>
    <t>ALAA OBIED</t>
  </si>
  <si>
    <t>THAANA</t>
  </si>
  <si>
    <t>YABROUD</t>
  </si>
  <si>
    <t>AYMAN ALKHALIL</t>
  </si>
  <si>
    <t>KHALIL</t>
  </si>
  <si>
    <t>ENAS ALMASRI</t>
  </si>
  <si>
    <t>BARAAH GHRIRI</t>
  </si>
  <si>
    <t>JABR</t>
  </si>
  <si>
    <t>SHABAA</t>
  </si>
  <si>
    <t>TAMEM ALMSALMEH</t>
  </si>
  <si>
    <t>MUSA</t>
  </si>
  <si>
    <t>AMERA</t>
  </si>
  <si>
    <t>HUSSAM ALMOHAMMAD</t>
  </si>
  <si>
    <t>DOAA TAKE</t>
  </si>
  <si>
    <t>FAHD</t>
  </si>
  <si>
    <t>MONA</t>
  </si>
  <si>
    <t>RAZAN TAILONI</t>
  </si>
  <si>
    <t>BASHEER</t>
  </si>
  <si>
    <t>BASHEERA</t>
  </si>
  <si>
    <t>REEM WANLI</t>
  </si>
  <si>
    <t>NAEEM</t>
  </si>
  <si>
    <t>BARIHAN</t>
  </si>
  <si>
    <t>WALED</t>
  </si>
  <si>
    <t>KSA</t>
  </si>
  <si>
    <t>SALLY SHBANY</t>
  </si>
  <si>
    <t>NIZAR</t>
  </si>
  <si>
    <t>RANA</t>
  </si>
  <si>
    <t>SAMI IBRAHEM</t>
  </si>
  <si>
    <t>TAWFEK</t>
  </si>
  <si>
    <t>HABAB</t>
  </si>
  <si>
    <t>SANAA ABO HAMRA</t>
  </si>
  <si>
    <t>MAHMOD</t>
  </si>
  <si>
    <t>TAJ</t>
  </si>
  <si>
    <t>TAREF AL KASME</t>
  </si>
  <si>
    <t>MOHMAD BASHAR</t>
  </si>
  <si>
    <t>LOBEBA</t>
  </si>
  <si>
    <t>ABEER ALREFAIE</t>
  </si>
  <si>
    <t>DAMASCUS CONTRYSIDE</t>
  </si>
  <si>
    <t>ALAA GHEZAWI</t>
  </si>
  <si>
    <t>FAIROUZ ALALI</t>
  </si>
  <si>
    <t>GLOA</t>
  </si>
  <si>
    <t>CARLEN AHMAD</t>
  </si>
  <si>
    <t>HETHM</t>
  </si>
  <si>
    <t>ENTESAR</t>
  </si>
  <si>
    <t>KASIR ALSAEID</t>
  </si>
  <si>
    <t>TAHA</t>
  </si>
  <si>
    <t>SHADIA</t>
  </si>
  <si>
    <t>LOREEN AHMAD</t>
  </si>
  <si>
    <t>ABD ALHAMEED</t>
  </si>
  <si>
    <t>ALAKMAH</t>
  </si>
  <si>
    <t>MOHAMAD MOAAZ ALFAYOMI</t>
  </si>
  <si>
    <t>MOHAMAD SAMEH</t>
  </si>
  <si>
    <t>MARWA ALBASHA</t>
  </si>
  <si>
    <t>MESAA</t>
  </si>
  <si>
    <t>MODAR RIZK</t>
  </si>
  <si>
    <t>KASSAR</t>
  </si>
  <si>
    <t>HAGAR</t>
  </si>
  <si>
    <t>MAAN ALMASRI ALSHHER BALHERSTANI</t>
  </si>
  <si>
    <t>NOOR ALDEEN</t>
  </si>
  <si>
    <t>UBEDA</t>
  </si>
  <si>
    <t>NOURAN AL NATOUR</t>
  </si>
  <si>
    <t>ZIAD</t>
  </si>
  <si>
    <t>BIAISMIH</t>
  </si>
  <si>
    <t>1992\3\1</t>
  </si>
  <si>
    <t>abtesam</t>
  </si>
  <si>
    <t>WAAD FAYAD</t>
  </si>
  <si>
    <t>FAYAD</t>
  </si>
  <si>
    <t>RAS ALMARRA</t>
  </si>
  <si>
    <t>EBTESAM ARBASHA</t>
  </si>
  <si>
    <t>MOHAMMAD AZAT</t>
  </si>
  <si>
    <t>RASHA</t>
  </si>
  <si>
    <t>AHMAD SHRBAJE</t>
  </si>
  <si>
    <t>AYAT ALHASONI</t>
  </si>
  <si>
    <t>ALZAHIRYA</t>
  </si>
  <si>
    <t>BUSHRA BOZO</t>
  </si>
  <si>
    <t>HONADA</t>
  </si>
  <si>
    <t>DEANA SLEMAN</t>
  </si>
  <si>
    <t>RAMA KHLIL</t>
  </si>
  <si>
    <t>KHLIL</t>
  </si>
  <si>
    <t>NADWAH</t>
  </si>
  <si>
    <t>RAYA MALAS</t>
  </si>
  <si>
    <t>BAREAA</t>
  </si>
  <si>
    <t>SARAH YAKOUB</t>
  </si>
  <si>
    <t>NOUMAN</t>
  </si>
  <si>
    <t>LOURA</t>
  </si>
  <si>
    <t>SALE ALSHEKH ALI</t>
  </si>
  <si>
    <t>JEHAD</t>
  </si>
  <si>
    <t>SARAA MAYYA</t>
  </si>
  <si>
    <t>SULIMAN</t>
  </si>
  <si>
    <t>SAADA</t>
  </si>
  <si>
    <t>SOBHI SHIK SHABAN</t>
  </si>
  <si>
    <t>DER ALZOR</t>
  </si>
  <si>
    <t>ABD ALAZIZ ALMASHI</t>
  </si>
  <si>
    <t>ZIAB</t>
  </si>
  <si>
    <t>NAFLA</t>
  </si>
  <si>
    <t>ABEER ALKHALAF</t>
  </si>
  <si>
    <t>HUSSAM</t>
  </si>
  <si>
    <t>OULA MOUHAMMAD</t>
  </si>
  <si>
    <t>MOFED</t>
  </si>
  <si>
    <t>ALI ANIS BARAKAT</t>
  </si>
  <si>
    <t>ANEES</t>
  </si>
  <si>
    <t>SHAHLAH</t>
  </si>
  <si>
    <t>ALI HAYEK</t>
  </si>
  <si>
    <t>IBRAHEM</t>
  </si>
  <si>
    <t>GHENA ALDAQAQ</t>
  </si>
  <si>
    <t>MHD MOHI ELDEEN</t>
  </si>
  <si>
    <t>NORA</t>
  </si>
  <si>
    <t>FAYSAL ALHAJI</t>
  </si>
  <si>
    <t>ABDULKADEER</t>
  </si>
  <si>
    <t>KHATOON</t>
  </si>
  <si>
    <t>KLODEN ABDO</t>
  </si>
  <si>
    <t>SAEED</t>
  </si>
  <si>
    <t>MARSEL</t>
  </si>
  <si>
    <t>MOUHAMD MAHER RADI</t>
  </si>
  <si>
    <t>SAMER</t>
  </si>
  <si>
    <t>HANADE</t>
  </si>
  <si>
    <t>MIQDAD OTHMAN</t>
  </si>
  <si>
    <t>HASHEM</t>
  </si>
  <si>
    <t>KHADIJA</t>
  </si>
  <si>
    <t>30204</t>
  </si>
  <si>
    <t>MAXIM MANSOUR</t>
  </si>
  <si>
    <t>ABDALKAREM</t>
  </si>
  <si>
    <t>MONTAHA</t>
  </si>
  <si>
    <t>MAISSA KHEIR</t>
  </si>
  <si>
    <t>SALAH ALDEN</t>
  </si>
  <si>
    <t>KAWTHER</t>
  </si>
  <si>
    <t>NOOR KHALIL</t>
  </si>
  <si>
    <t>HISHAM</t>
  </si>
  <si>
    <t>ALIRAQ</t>
  </si>
  <si>
    <t>YASER ALATESH</t>
  </si>
  <si>
    <t>RAHEL</t>
  </si>
  <si>
    <t>MAREAM</t>
  </si>
  <si>
    <t>ASMAHAN JAFOO</t>
  </si>
  <si>
    <t>JAFAR</t>
  </si>
  <si>
    <t>SABAH</t>
  </si>
  <si>
    <t>ALAA SHRIDI</t>
  </si>
  <si>
    <t>ALAA ABAAS</t>
  </si>
  <si>
    <t>NAHNOUD</t>
  </si>
  <si>
    <t>AZDEHAR</t>
  </si>
  <si>
    <t>AMANY ALSHOLY</t>
  </si>
  <si>
    <t>ABD ALHKEM</t>
  </si>
  <si>
    <t>AHMAD BROO</t>
  </si>
  <si>
    <t>SALH</t>
  </si>
  <si>
    <t>MEADA</t>
  </si>
  <si>
    <t>ALAA ALSHAMI</t>
  </si>
  <si>
    <t>MHEE ALDEEN</t>
  </si>
  <si>
    <t>WEDAD</t>
  </si>
  <si>
    <t>ALAA ALSHABINE</t>
  </si>
  <si>
    <t>BASEL ALBASHLAWY</t>
  </si>
  <si>
    <t>GAMIL</t>
  </si>
  <si>
    <t>BOSINA JABER</t>
  </si>
  <si>
    <t>FAWZI</t>
  </si>
  <si>
    <t>ISTEHAM</t>
  </si>
  <si>
    <t>LATHA</t>
  </si>
  <si>
    <t>BUSHRA ALRETB</t>
  </si>
  <si>
    <t>SADEK</t>
  </si>
  <si>
    <t>HALA</t>
  </si>
  <si>
    <t>TAMAM ABDEEN</t>
  </si>
  <si>
    <t>MUNERA</t>
  </si>
  <si>
    <t>AIDA</t>
  </si>
  <si>
    <t>HOSEN SRJAWE</t>
  </si>
  <si>
    <t>GHOSON</t>
  </si>
  <si>
    <t>KAFAR HAYA</t>
  </si>
  <si>
    <t>DOUAA SAKKER</t>
  </si>
  <si>
    <t>FARIZA</t>
  </si>
  <si>
    <t>RAGHEDA RASHID</t>
  </si>
  <si>
    <t>JADO</t>
  </si>
  <si>
    <t>NAJLA</t>
  </si>
  <si>
    <t>RAZAN AL NATOUR</t>
  </si>
  <si>
    <t>MOUHMMAD</t>
  </si>
  <si>
    <t>KLOUD</t>
  </si>
  <si>
    <t>ALHGAR ALASOAD</t>
  </si>
  <si>
    <t>RANA SAAD</t>
  </si>
  <si>
    <t>IMAD</t>
  </si>
  <si>
    <t>MAISON</t>
  </si>
  <si>
    <t>REIF DAMASCUS</t>
  </si>
  <si>
    <t>RAHAF ABOZAID</t>
  </si>
  <si>
    <t>ABD ALRHEM</t>
  </si>
  <si>
    <t>KADEJA</t>
  </si>
  <si>
    <t>RIF DAMASCUS</t>
  </si>
  <si>
    <t>RAHAF ALBADER</t>
  </si>
  <si>
    <t>NAYLA</t>
  </si>
  <si>
    <t>RAWAN HASON</t>
  </si>
  <si>
    <t>MOHAMMAD SAEED</t>
  </si>
  <si>
    <t>HASSAN</t>
  </si>
  <si>
    <t>RIMA FORANI</t>
  </si>
  <si>
    <t>ISSAM</t>
  </si>
  <si>
    <t>MAJED</t>
  </si>
  <si>
    <t>ZAKOOR ALALI</t>
  </si>
  <si>
    <t>ABD ALRAZAK</t>
  </si>
  <si>
    <t>SHAMSAH</t>
  </si>
  <si>
    <t>SARA BAHBOUH</t>
  </si>
  <si>
    <t>MOHAMAD FAWZI</t>
  </si>
  <si>
    <t>SHAZA</t>
  </si>
  <si>
    <t>UAE</t>
  </si>
  <si>
    <t>SOKAINA AMEER</t>
  </si>
  <si>
    <t>FAEZ</t>
  </si>
  <si>
    <t>SOHA FADLOON</t>
  </si>
  <si>
    <t>AHMAD JALAL ALDEEN</t>
  </si>
  <si>
    <t>HIND</t>
  </si>
  <si>
    <t>DAMSCOUS</t>
  </si>
  <si>
    <t>TARIK HAMADI</t>
  </si>
  <si>
    <t>GASAN</t>
  </si>
  <si>
    <t>TALAL ALBARJAS</t>
  </si>
  <si>
    <t>DIR ALZOR</t>
  </si>
  <si>
    <t>ABEER ALHOUSEN</t>
  </si>
  <si>
    <t>MKHLIF</t>
  </si>
  <si>
    <t>WAFEKA</t>
  </si>
  <si>
    <t>ALBASERA</t>
  </si>
  <si>
    <t>OMAR DABBAS</t>
  </si>
  <si>
    <t>ABD ALHADE</t>
  </si>
  <si>
    <t>RABEAA</t>
  </si>
  <si>
    <t>AHED MERSHED</t>
  </si>
  <si>
    <t>FAIEZ</t>
  </si>
  <si>
    <t>YASMIN</t>
  </si>
  <si>
    <t>FERAS RUDINI</t>
  </si>
  <si>
    <t>KENANA ZAROUR</t>
  </si>
  <si>
    <t>SULIEMAN</t>
  </si>
  <si>
    <t>MHMAD DMAEREA</t>
  </si>
  <si>
    <t>TAYSER</t>
  </si>
  <si>
    <t>MOHAMAD KARAH HADED</t>
  </si>
  <si>
    <t>BASHER</t>
  </si>
  <si>
    <t>NAHED</t>
  </si>
  <si>
    <t>MOHMAD MOUSA</t>
  </si>
  <si>
    <t>FADELA</t>
  </si>
  <si>
    <t>mariana aessa</t>
  </si>
  <si>
    <t>omiamuh</t>
  </si>
  <si>
    <t>jabeh</t>
  </si>
  <si>
    <t>MARIAM ALMASSRI</t>
  </si>
  <si>
    <t>AZRAA</t>
  </si>
  <si>
    <t>MOUNA</t>
  </si>
  <si>
    <t>NISREN HASN</t>
  </si>
  <si>
    <t>NAWAL ALENAD</t>
  </si>
  <si>
    <t>SMER</t>
  </si>
  <si>
    <t>NOOR ALSALMAN</t>
  </si>
  <si>
    <t>EITEDAL</t>
  </si>
  <si>
    <t>NOURA WAZZAN</t>
  </si>
  <si>
    <t>MOHAMMAD HASHEM</t>
  </si>
  <si>
    <t>HAYA ALJARMAKANI</t>
  </si>
  <si>
    <t>JOUHAINA</t>
  </si>
  <si>
    <t>YAMEN DYAB</t>
  </si>
  <si>
    <t>HOUMS</t>
  </si>
  <si>
    <t>YAMEN SHAKER</t>
  </si>
  <si>
    <t>YEZAN ALSAHWI</t>
  </si>
  <si>
    <t>ALMOTSEM BELLAH NASAR</t>
  </si>
  <si>
    <t>NAJEB</t>
  </si>
  <si>
    <t>ALAA ALAHMAD</t>
  </si>
  <si>
    <t>THRAA BZMAOUE</t>
  </si>
  <si>
    <t>AREHA</t>
  </si>
  <si>
    <t>THANAA ALATRASH</t>
  </si>
  <si>
    <t>KHALAD</t>
  </si>
  <si>
    <t>اHIND</t>
  </si>
  <si>
    <t>HALA DAMLAKHE</t>
  </si>
  <si>
    <t>ABDALAZIZ</t>
  </si>
  <si>
    <t>FATEAMA</t>
  </si>
  <si>
    <t>HAMEDA MOHAMED</t>
  </si>
  <si>
    <t>KOUKAB</t>
  </si>
  <si>
    <t>HANJOUR</t>
  </si>
  <si>
    <t>ALRAQA</t>
  </si>
  <si>
    <t>HAIDAR HASSAN</t>
  </si>
  <si>
    <t>SAJA</t>
  </si>
  <si>
    <t>DUAA HAMADYA</t>
  </si>
  <si>
    <t>MOMYAZ</t>
  </si>
  <si>
    <t>RAGHEB YOUSEF</t>
  </si>
  <si>
    <t>RAMA MOHAMMAD</t>
  </si>
  <si>
    <t>KOSAR</t>
  </si>
  <si>
    <t>RAAD HALAWA</t>
  </si>
  <si>
    <t>SAOSAN</t>
  </si>
  <si>
    <t>ALTAL</t>
  </si>
  <si>
    <t>REHAB ALDIAB</t>
  </si>
  <si>
    <t>GALAL</t>
  </si>
  <si>
    <t>RANA SWADE</t>
  </si>
  <si>
    <t>RAHAF ALJABEN</t>
  </si>
  <si>
    <t>SLOUEMAN</t>
  </si>
  <si>
    <t>HALAH</t>
  </si>
  <si>
    <t>DYR ALZOUR</t>
  </si>
  <si>
    <t>SOUHILA ALHAMEED</t>
  </si>
  <si>
    <t>SLEMAN</t>
  </si>
  <si>
    <t>NASRAA</t>
  </si>
  <si>
    <t>DAMSCUS</t>
  </si>
  <si>
    <t>AMER SHAHOUD</t>
  </si>
  <si>
    <t>WALID</t>
  </si>
  <si>
    <t>LOUBAB</t>
  </si>
  <si>
    <t>JAIROUD</t>
  </si>
  <si>
    <t>ABEER HAMDAN</t>
  </si>
  <si>
    <t>JAMEEL</t>
  </si>
  <si>
    <t>SAMRA</t>
  </si>
  <si>
    <t>ALSWYDAA</t>
  </si>
  <si>
    <t>OLA SHARAF AL DEEN</t>
  </si>
  <si>
    <t>ALSWEDAA</t>
  </si>
  <si>
    <t>FAWZIA</t>
  </si>
  <si>
    <t>GHADEER ABO HAMED</t>
  </si>
  <si>
    <t>FATTOM KASSAB</t>
  </si>
  <si>
    <t>MOUZAFR</t>
  </si>
  <si>
    <t>MAHA</t>
  </si>
  <si>
    <t>ALKHFJI</t>
  </si>
  <si>
    <t>QUMAR NAGEB</t>
  </si>
  <si>
    <t>ATEAA</t>
  </si>
  <si>
    <t>MOHAMAD YASSER</t>
  </si>
  <si>
    <t>MOHAMAD ISSA</t>
  </si>
  <si>
    <t>NAZEH</t>
  </si>
  <si>
    <t>LEMONA</t>
  </si>
  <si>
    <t>MOUHIEALDEEN ALFAREKH</t>
  </si>
  <si>
    <t>MARAH IBRAHEM</t>
  </si>
  <si>
    <t>MONZER</t>
  </si>
  <si>
    <t>MARWA SHAWE</t>
  </si>
  <si>
    <t>MOUSTAFA</t>
  </si>
  <si>
    <t>LATIFA</t>
  </si>
  <si>
    <t>MOUHAMAD</t>
  </si>
  <si>
    <t>NABEH ALLAHAM</t>
  </si>
  <si>
    <t>MOUEN</t>
  </si>
  <si>
    <t>EBTESAM</t>
  </si>
  <si>
    <t>MAHMOOD</t>
  </si>
  <si>
    <t>NIVEN RAZAZ</t>
  </si>
  <si>
    <t>WAED GHANEM</t>
  </si>
  <si>
    <t>NEZAM ALDEEN</t>
  </si>
  <si>
    <t>EBRAHEM MOUSA ALALI</t>
  </si>
  <si>
    <t>ABD</t>
  </si>
  <si>
    <t>MAGEDA</t>
  </si>
  <si>
    <t>AHLAM ALBSHASH</t>
  </si>
  <si>
    <t>MOHAMAD ALI</t>
  </si>
  <si>
    <t>SUMIEA</t>
  </si>
  <si>
    <t>SAKBA</t>
  </si>
  <si>
    <t>MOUSA</t>
  </si>
  <si>
    <t>YSRA</t>
  </si>
  <si>
    <t>AHMAD MAHMOUD</t>
  </si>
  <si>
    <t>ABEAR</t>
  </si>
  <si>
    <t>INTSAR KHALIL</t>
  </si>
  <si>
    <t>ADEEL</t>
  </si>
  <si>
    <t>IDLEB</t>
  </si>
  <si>
    <t>AHMAD BARDAN</t>
  </si>
  <si>
    <t>RAWUF</t>
  </si>
  <si>
    <t>Alaa dyab</t>
  </si>
  <si>
    <t>Yasen</t>
  </si>
  <si>
    <t>Fatat</t>
  </si>
  <si>
    <t>Aleppo 10/1/1990</t>
  </si>
  <si>
    <t>ALAA ALSAADI</t>
  </si>
  <si>
    <t>MHD NABEEL</t>
  </si>
  <si>
    <t>KHEREAH</t>
  </si>
  <si>
    <t>BASHAR QURAISH</t>
  </si>
  <si>
    <t>RANKOS</t>
  </si>
  <si>
    <t>BAYAN ALBAHASH</t>
  </si>
  <si>
    <t>MOHMAD NADEM</t>
  </si>
  <si>
    <t>TAMER ALDALATI</t>
  </si>
  <si>
    <t>MOHAMAD KIR</t>
  </si>
  <si>
    <t>FAIZA</t>
  </si>
  <si>
    <t>TEMARA OTHMAN</t>
  </si>
  <si>
    <t>ABDUL RAZZAQ</t>
  </si>
  <si>
    <t>RUQIAH HAMOUDA</t>
  </si>
  <si>
    <t>HASNAN</t>
  </si>
  <si>
    <t>KHADIJA ASAAD</t>
  </si>
  <si>
    <t>KHALDOUN</t>
  </si>
  <si>
    <t>DUEA' ALQADI</t>
  </si>
  <si>
    <t>SAFAA</t>
  </si>
  <si>
    <t>DELEL NASSR</t>
  </si>
  <si>
    <t>RIAD</t>
  </si>
  <si>
    <t>HERMES GIL</t>
  </si>
  <si>
    <t>RAJHA ALABD</t>
  </si>
  <si>
    <t>ABRAHهM</t>
  </si>
  <si>
    <t>SHAMS ALDIN</t>
  </si>
  <si>
    <t>RAMA AL NOQTAH</t>
  </si>
  <si>
    <t>RIAAS</t>
  </si>
  <si>
    <t>RAMIA GHADEER</t>
  </si>
  <si>
    <t>FATIMAH</t>
  </si>
  <si>
    <t>RUBA EIDA</t>
  </si>
  <si>
    <t>RASHA MALIK</t>
  </si>
  <si>
    <t>MAJDI</t>
  </si>
  <si>
    <t>MERVAT</t>
  </si>
  <si>
    <t>RANA NASR</t>
  </si>
  <si>
    <t>SAND</t>
  </si>
  <si>
    <t>YOSEF</t>
  </si>
  <si>
    <t>ROLA SADAKA</t>
  </si>
  <si>
    <t>RADIA</t>
  </si>
  <si>
    <t>LIBAN</t>
  </si>
  <si>
    <t>RETA MAREA</t>
  </si>
  <si>
    <t>ABDLAH</t>
  </si>
  <si>
    <t>EFON</t>
  </si>
  <si>
    <t>ALKADMOS</t>
  </si>
  <si>
    <t>REEM FLETE</t>
  </si>
  <si>
    <t>RKEAH</t>
  </si>
  <si>
    <t>REMAZ ALTAGHOS</t>
  </si>
  <si>
    <t>EMAD ALDIN</t>
  </si>
  <si>
    <t>TAHANI</t>
  </si>
  <si>
    <t>ZENAB ALHROOB</t>
  </si>
  <si>
    <t>SAHAR ABOALWAN</t>
  </si>
  <si>
    <t>SAAD</t>
  </si>
  <si>
    <t>MALAH</t>
  </si>
  <si>
    <t>SOAAD MOUSA</t>
  </si>
  <si>
    <t>INSHIRAH</t>
  </si>
  <si>
    <t>SAMAR SLITEN</t>
  </si>
  <si>
    <t>SAFI</t>
  </si>
  <si>
    <t>HETEN</t>
  </si>
  <si>
    <t>SOMAY HOSAEN</t>
  </si>
  <si>
    <t>ABD ALRHMAN</t>
  </si>
  <si>
    <t>BASHERA</t>
  </si>
  <si>
    <t>SOMAR SAKER</t>
  </si>
  <si>
    <t>TAREF ALMHAENI</t>
  </si>
  <si>
    <t>MOUNTASER</t>
  </si>
  <si>
    <t>ASEMAH</t>
  </si>
  <si>
    <t>TAHA ALZOUBI</t>
  </si>
  <si>
    <t>HAYFAA</t>
  </si>
  <si>
    <t>ABD ALSATAR HUSSIN</t>
  </si>
  <si>
    <t>HUSSIN</t>
  </si>
  <si>
    <t>KHZNA</t>
  </si>
  <si>
    <t>ABD ALKAREM ALATRASH</t>
  </si>
  <si>
    <t>ABEER ALSHAER</t>
  </si>
  <si>
    <t>AZPA HORIE</t>
  </si>
  <si>
    <t>NADRE</t>
  </si>
  <si>
    <t>SARA</t>
  </si>
  <si>
    <t>ALI SOULAYMAN</t>
  </si>
  <si>
    <t>FAIROZ</t>
  </si>
  <si>
    <t>LATAKYA</t>
  </si>
  <si>
    <t>ALI KADDOUR</t>
  </si>
  <si>
    <t>MAHDAT</t>
  </si>
  <si>
    <t>ALI MOHAMAD</t>
  </si>
  <si>
    <t>SOHEL</t>
  </si>
  <si>
    <t>SALWA</t>
  </si>
  <si>
    <t>SAFITA</t>
  </si>
  <si>
    <t>GHADER ESKANDER</t>
  </si>
  <si>
    <t>FAYZA NASR</t>
  </si>
  <si>
    <t>ZARIFA</t>
  </si>
  <si>
    <t>OTAEBA</t>
  </si>
  <si>
    <t>KAMAL JARAD</t>
  </si>
  <si>
    <t>ISAAF</t>
  </si>
  <si>
    <t>Syria/Hama/Maharda</t>
  </si>
  <si>
    <t>LOUBNA KHAIRI AGHA</t>
  </si>
  <si>
    <t>SALIMA</t>
  </si>
  <si>
    <t>LEEN JUMRAN</t>
  </si>
  <si>
    <t>MUHANNAD</t>
  </si>
  <si>
    <t>LANA</t>
  </si>
  <si>
    <t>MARIA IBRAHIM</t>
  </si>
  <si>
    <t>BSEN</t>
  </si>
  <si>
    <t>MARINA LOUTFE</t>
  </si>
  <si>
    <t>RAGHDA</t>
  </si>
  <si>
    <t>JEDAIT ARTOUZ</t>
  </si>
  <si>
    <t>MUHAMAD ALHAJIYU</t>
  </si>
  <si>
    <t>METH</t>
  </si>
  <si>
    <t>MOHAMAD ALHANASH</t>
  </si>
  <si>
    <t>MOHAMAD SUFYANI</t>
  </si>
  <si>
    <t>ABD ALRAZZAK</t>
  </si>
  <si>
    <t>HEIAM</t>
  </si>
  <si>
    <t>MOHAMMAD NOUR DRAK ALSIBAI</t>
  </si>
  <si>
    <t>AMMAR</t>
  </si>
  <si>
    <t>KAMAR</t>
  </si>
  <si>
    <t>MUSTAFA DARWISH</t>
  </si>
  <si>
    <t>MHMED KAMIL</t>
  </si>
  <si>
    <t>RAFIFA</t>
  </si>
  <si>
    <t>HADAD</t>
  </si>
  <si>
    <t>IDLIB</t>
  </si>
  <si>
    <t>MANAR ALNAFOURI</t>
  </si>
  <si>
    <t>MANAR MERSHED RADWAN</t>
  </si>
  <si>
    <t>YASER</t>
  </si>
  <si>
    <t>MORA</t>
  </si>
  <si>
    <t>MOUHANAD ALSAER</t>
  </si>
  <si>
    <t>ABED ALMONEM</t>
  </si>
  <si>
    <t>BARAA</t>
  </si>
  <si>
    <t>ZAAFARANA</t>
  </si>
  <si>
    <t>NARMEAN MNSOUR</t>
  </si>
  <si>
    <t>BADR</t>
  </si>
  <si>
    <t>MASYLA</t>
  </si>
  <si>
    <t>NOUR ALHAFFAR</t>
  </si>
  <si>
    <t>FAROUQ</t>
  </si>
  <si>
    <t>MAYSOUN</t>
  </si>
  <si>
    <t>NURA YUNUS</t>
  </si>
  <si>
    <t>HAMD</t>
  </si>
  <si>
    <t>HALLA NEMEH</t>
  </si>
  <si>
    <t>GERGEIS</t>
  </si>
  <si>
    <t>HEBAA BADOWR</t>
  </si>
  <si>
    <t>SURIA</t>
  </si>
  <si>
    <t>HEBA FARRA</t>
  </si>
  <si>
    <t>MOHAMAD JAMAL</t>
  </si>
  <si>
    <t>WESAL EBRAHEM</t>
  </si>
  <si>
    <t>KASER</t>
  </si>
  <si>
    <t>SHAHERA</t>
  </si>
  <si>
    <t>ALSOURANI</t>
  </si>
  <si>
    <t>WALAA ALOSH</t>
  </si>
  <si>
    <t>RAJI</t>
  </si>
  <si>
    <t>TAHRAN</t>
  </si>
  <si>
    <t>YAHYA YOUSEF</t>
  </si>
  <si>
    <t>NAJOA</t>
  </si>
  <si>
    <t>SUZAN ALYMANI</t>
  </si>
  <si>
    <t>AHMAD DARDAS</t>
  </si>
  <si>
    <t>FAYZ</t>
  </si>
  <si>
    <t>AHMAD SHAKH</t>
  </si>
  <si>
    <t>MOHMAD</t>
  </si>
  <si>
    <t>HAKEMA</t>
  </si>
  <si>
    <t>ADLEB</t>
  </si>
  <si>
    <t>ISKANDAR YASEEN</t>
  </si>
  <si>
    <t>HAZAA</t>
  </si>
  <si>
    <t>ISMAIL WANNOUS</t>
  </si>
  <si>
    <t>ABLA</t>
  </si>
  <si>
    <t>EVLEEN DAW</t>
  </si>
  <si>
    <t>GHAZALA</t>
  </si>
  <si>
    <t>GARAMANA</t>
  </si>
  <si>
    <t>IMAN ABOU KWIDER</t>
  </si>
  <si>
    <t>HAIFA</t>
  </si>
  <si>
    <t>IEMAN ALSHALAT</t>
  </si>
  <si>
    <t>KHAN SHEKON</t>
  </si>
  <si>
    <t>BASEL ALSHOUFI</t>
  </si>
  <si>
    <t>BUTHAINA AISHAIABI</t>
  </si>
  <si>
    <t>MRRIAM</t>
  </si>
  <si>
    <t>BASHAR ALHALQI</t>
  </si>
  <si>
    <t>DARAA-JASEM</t>
  </si>
  <si>
    <t>BOUSHRA BACHIR</t>
  </si>
  <si>
    <t>ELIZABIT</t>
  </si>
  <si>
    <t>BUSHRA YOUSEF</t>
  </si>
  <si>
    <t>RAEEFA</t>
  </si>
  <si>
    <t>taghreed alshurbaji</t>
  </si>
  <si>
    <t>JADAA ALKHATEEB ABO FAKHER</t>
  </si>
  <si>
    <t>SALAMA</t>
  </si>
  <si>
    <t>TERFA</t>
  </si>
  <si>
    <t>HARMOUN ABDULHAI</t>
  </si>
  <si>
    <t>DIBA</t>
  </si>
  <si>
    <t>HANAN MEFLEH</t>
  </si>
  <si>
    <t>SHHADEH</t>
  </si>
  <si>
    <t>NAIFEH</t>
  </si>
  <si>
    <t>HAIDR SALUM</t>
  </si>
  <si>
    <t>KHALIL ALALI</t>
  </si>
  <si>
    <t>AUFA</t>
  </si>
  <si>
    <t>DEIRAZZOR</t>
  </si>
  <si>
    <t>RAED AL-KHLYF</t>
  </si>
  <si>
    <t>SALMAN</t>
  </si>
  <si>
    <t>LMAIAA</t>
  </si>
  <si>
    <t>DEERALZOUR</t>
  </si>
  <si>
    <t>RAHMA ALABD ALSHAWA</t>
  </si>
  <si>
    <t>DIR ALZOUR</t>
  </si>
  <si>
    <t>ROUDINA ALAMA</t>
  </si>
  <si>
    <t>YOSIF</t>
  </si>
  <si>
    <t>RAMZIA</t>
  </si>
  <si>
    <t>RAZAN ALREFAEI</t>
  </si>
  <si>
    <t>RASHA MUSTAFA</t>
  </si>
  <si>
    <t>WAHAB</t>
  </si>
  <si>
    <t>RANA DAYUB</t>
  </si>
  <si>
    <t>SHABAAN</t>
  </si>
  <si>
    <t>ROSE MAYYA</t>
  </si>
  <si>
    <t>ZAENAB</t>
  </si>
  <si>
    <t>ROWAA SHEKHO BERE</t>
  </si>
  <si>
    <t>ALAA ALDEEN</t>
  </si>
  <si>
    <t>ZAENAB DEEB</t>
  </si>
  <si>
    <t>SABOOR ALAITA</t>
  </si>
  <si>
    <t>MOHAMMAD BASEL</t>
  </si>
  <si>
    <t>SLIMAN HASOUN</t>
  </si>
  <si>
    <t>HASIBE</t>
  </si>
  <si>
    <t>SAMAH HASSAN</t>
  </si>
  <si>
    <t>MOTIAH HASSAN</t>
  </si>
  <si>
    <t>SOHA BKR</t>
  </si>
  <si>
    <t>AMRAN</t>
  </si>
  <si>
    <t>TBARK</t>
  </si>
  <si>
    <t>SAFAA YOUSAF</t>
  </si>
  <si>
    <t>MONYRA</t>
  </si>
  <si>
    <t>SAFEA ALHAMADA</t>
  </si>
  <si>
    <t>AMER ABED</t>
  </si>
  <si>
    <t>MOHAMMAD SALAH</t>
  </si>
  <si>
    <t>ABDULKADER ALHAKIM</t>
  </si>
  <si>
    <t>ABDULHAMID</t>
  </si>
  <si>
    <t>ROUMIEH</t>
  </si>
  <si>
    <t>ALI AL AZZ AL DIN</t>
  </si>
  <si>
    <t xml:space="preserve">AHMAD </t>
  </si>
  <si>
    <t>NAZHA</t>
  </si>
  <si>
    <t>AOSAJ KABER</t>
  </si>
  <si>
    <t>ALI MOHAMMED</t>
  </si>
  <si>
    <t>FIRAS</t>
  </si>
  <si>
    <t>NAJWA</t>
  </si>
  <si>
    <t>BANYAS</t>
  </si>
  <si>
    <t>FADWA SOLIMAN</t>
  </si>
  <si>
    <t>HUSSIEN</t>
  </si>
  <si>
    <t>HABABA</t>
  </si>
  <si>
    <t>NAHL</t>
  </si>
  <si>
    <t>FARAH NATOUF</t>
  </si>
  <si>
    <t>FAYZA</t>
  </si>
  <si>
    <t>FORSAN ESMAAIL</t>
  </si>
  <si>
    <t>MAHAJA</t>
  </si>
  <si>
    <t>FRYAL ABO SMAEEL</t>
  </si>
  <si>
    <t>ADLEH</t>
  </si>
  <si>
    <t>ALMALKEAH</t>
  </si>
  <si>
    <t>LAMEES ALOTHMAN</t>
  </si>
  <si>
    <t>MHOASH</t>
  </si>
  <si>
    <t>FAHEDA</t>
  </si>
  <si>
    <t>HALAA</t>
  </si>
  <si>
    <t>MOHAMMAD JAMAL</t>
  </si>
  <si>
    <t xml:space="preserve">ALI </t>
  </si>
  <si>
    <t>MOHAMMAD DAYOUB</t>
  </si>
  <si>
    <t>ZARDA</t>
  </si>
  <si>
    <t>MOHAMMAD SAMEER ALGAZALI</t>
  </si>
  <si>
    <t>TAISER</t>
  </si>
  <si>
    <t>FAEEZI</t>
  </si>
  <si>
    <t>MOHAMMAD MLHEM</t>
  </si>
  <si>
    <t>ATEEF</t>
  </si>
  <si>
    <t>ILHAM</t>
  </si>
  <si>
    <t>MOHAMD MANAR HEMEGO</t>
  </si>
  <si>
    <t>ABD ALLAH</t>
  </si>
  <si>
    <t>ADLEEB</t>
  </si>
  <si>
    <t>MARWA ALKADI</t>
  </si>
  <si>
    <t>AHMAD HILMY</t>
  </si>
  <si>
    <t>MARIAM SAFIA</t>
  </si>
  <si>
    <t>ASMIA</t>
  </si>
  <si>
    <t>MARIAM GHAZALFATH ALLA</t>
  </si>
  <si>
    <t>FATH ALLA</t>
  </si>
  <si>
    <t>MARIAM MANSOUR</t>
  </si>
  <si>
    <t>MANSOUR</t>
  </si>
  <si>
    <t>DAHR ALYAZIDIYAH</t>
  </si>
  <si>
    <t>MANAL BAYDOUN</t>
  </si>
  <si>
    <t>ABD ALMOUNAEM</t>
  </si>
  <si>
    <t>ABO ALZOUHOWR</t>
  </si>
  <si>
    <t>MAHA KHOULANI</t>
  </si>
  <si>
    <t>MHMOUD</t>
  </si>
  <si>
    <t>MOHANAD ALKHLEF</t>
  </si>
  <si>
    <t>AHAMAD</t>
  </si>
  <si>
    <t>FEEDA</t>
  </si>
  <si>
    <t>ALTHAWRA</t>
  </si>
  <si>
    <t>MOUMENA ANBARA</t>
  </si>
  <si>
    <t>NADIA SAWAF</t>
  </si>
  <si>
    <t>KHALID</t>
  </si>
  <si>
    <t>IDLEP</t>
  </si>
  <si>
    <t>NAJLAA KHALIL</t>
  </si>
  <si>
    <t>SHAYKH MISKIN</t>
  </si>
  <si>
    <t>NESSRINE ALSALAMEH</t>
  </si>
  <si>
    <t>NOUR ALREFAIE</t>
  </si>
  <si>
    <t>MOUHAMD AYMAN</t>
  </si>
  <si>
    <t>NICOLE BALOZIAH</t>
  </si>
  <si>
    <t>MICHAEL</t>
  </si>
  <si>
    <t>EVA</t>
  </si>
  <si>
    <t>HDEA KADUR</t>
  </si>
  <si>
    <t>METHAM</t>
  </si>
  <si>
    <t>HAITHAM ALTAHHAN ALZAIM</t>
  </si>
  <si>
    <t>MHD SULAIMAN</t>
  </si>
  <si>
    <t>NABILA</t>
  </si>
  <si>
    <t>WAFI ALMEFLEH</t>
  </si>
  <si>
    <t>WAJEH NAHLAWI</t>
  </si>
  <si>
    <t>LUBNA</t>
  </si>
  <si>
    <t>WADIH FARAH ANTON</t>
  </si>
  <si>
    <t>ANTON</t>
  </si>
  <si>
    <t>AMAAL</t>
  </si>
  <si>
    <t>JARAMANA</t>
  </si>
  <si>
    <t>WAAM HAMDAN</t>
  </si>
  <si>
    <t>WAHED</t>
  </si>
  <si>
    <t>RBEAHA</t>
  </si>
  <si>
    <t>KATANA</t>
  </si>
  <si>
    <t>EBRAHIM HARB</t>
  </si>
  <si>
    <t>ARWA ALGHAZALI</t>
  </si>
  <si>
    <t>BARYA</t>
  </si>
  <si>
    <t>ANAS ALGNED</t>
  </si>
  <si>
    <t>AYAD ABOOD</t>
  </si>
  <si>
    <t>EASSA</t>
  </si>
  <si>
    <t>EVLEN ALI</t>
  </si>
  <si>
    <t>TRTOS</t>
  </si>
  <si>
    <t>ELEN HAMDAN</t>
  </si>
  <si>
    <t>AHMAD SAMEED</t>
  </si>
  <si>
    <t>TAMER</t>
  </si>
  <si>
    <t>AL-NABK</t>
  </si>
  <si>
    <t>AZER DARWISH</t>
  </si>
  <si>
    <t>THOURAYA</t>
  </si>
  <si>
    <t>ALAA</t>
  </si>
  <si>
    <t>ZOHER</t>
  </si>
  <si>
    <t>MAHAA</t>
  </si>
  <si>
    <t>BASEL ZAZA</t>
  </si>
  <si>
    <t>TAGRED MUHAMD</t>
  </si>
  <si>
    <t>ZAHEA</t>
  </si>
  <si>
    <t>GEORGE KORKES</t>
  </si>
  <si>
    <t>HASNAA ALKEALY</t>
  </si>
  <si>
    <t>RAMA MAHMOUD</t>
  </si>
  <si>
    <t>RANYA JDEED</t>
  </si>
  <si>
    <t>JOHINA</t>
  </si>
  <si>
    <t>RUBA ALGHUSSINI</t>
  </si>
  <si>
    <t>THEAB</t>
  </si>
  <si>
    <t>YASMEEN</t>
  </si>
  <si>
    <t>AMMAN</t>
  </si>
  <si>
    <t>RABEI KHUZAM</t>
  </si>
  <si>
    <t>RASHA HEASH</t>
  </si>
  <si>
    <t>GHENADA</t>
  </si>
  <si>
    <t>GHABAGHEB</t>
  </si>
  <si>
    <t>RANDA HASSAN</t>
  </si>
  <si>
    <t>FAESAL</t>
  </si>
  <si>
    <t>NAJLAA</t>
  </si>
  <si>
    <t>RANEEM SHAGRA</t>
  </si>
  <si>
    <t>ASF</t>
  </si>
  <si>
    <t>JOHENA</t>
  </si>
  <si>
    <t>ROUSHEEN NASAAN</t>
  </si>
  <si>
    <t>BADEAA</t>
  </si>
  <si>
    <t>REDAN HAJ ALI</t>
  </si>
  <si>
    <t>MAHMOUDA</t>
  </si>
  <si>
    <t>ZENAB HAMOUD</t>
  </si>
  <si>
    <t>ANESA</t>
  </si>
  <si>
    <t>SARA EBRAHEM</t>
  </si>
  <si>
    <t>ALHAMEH</t>
  </si>
  <si>
    <t>ZEHRALHEAL</t>
  </si>
  <si>
    <t>SULAF EBRAHIM</t>
  </si>
  <si>
    <t>ABER</t>
  </si>
  <si>
    <t>SALMA NADER</t>
  </si>
  <si>
    <t>SULEMAN</t>
  </si>
  <si>
    <t>SMAR KHBEZ</t>
  </si>
  <si>
    <t>AFIF</t>
  </si>
  <si>
    <t>SHUKREA</t>
  </si>
  <si>
    <t>SONDOS ABO AL-LBAN</t>
  </si>
  <si>
    <t>AZAT</t>
  </si>
  <si>
    <t>DARIA</t>
  </si>
  <si>
    <t>SOHA FALH</t>
  </si>
  <si>
    <t>ABD ALMAWLA</t>
  </si>
  <si>
    <t>ETHAD</t>
  </si>
  <si>
    <t>SEREN ALAKEL</t>
  </si>
  <si>
    <t>MRWAN</t>
  </si>
  <si>
    <t>REMAZ</t>
  </si>
  <si>
    <t>SHADE ALHALBE</t>
  </si>
  <si>
    <t>RADEA</t>
  </si>
  <si>
    <t>AL ZAWEA</t>
  </si>
  <si>
    <t>SIBA SAWAN</t>
  </si>
  <si>
    <t>MAAMOON</t>
  </si>
  <si>
    <t>ABDALLH ALMOHEMED</t>
  </si>
  <si>
    <t>ATTEF</t>
  </si>
  <si>
    <t>ALI ALJAMMAL</t>
  </si>
  <si>
    <t>FARIS</t>
  </si>
  <si>
    <t>ALI DAYOB</t>
  </si>
  <si>
    <t>ALI SULIMAN</t>
  </si>
  <si>
    <t>SAIF ALDEEN</t>
  </si>
  <si>
    <t>FADI ALAOUKLEH</t>
  </si>
  <si>
    <t>ABD ALMOUHSEN</t>
  </si>
  <si>
    <t>KNITRA</t>
  </si>
  <si>
    <t>FIRAS BILAL</t>
  </si>
  <si>
    <t>LOURANCE FAKHOURY</t>
  </si>
  <si>
    <t>ALKWAIT</t>
  </si>
  <si>
    <t>LOUAI ALYAMANI</t>
  </si>
  <si>
    <t>LINDA ALDARES</t>
  </si>
  <si>
    <t>MAGD ALAKHRAS</t>
  </si>
  <si>
    <t>LELA</t>
  </si>
  <si>
    <t>MAJD AHMAD</t>
  </si>
  <si>
    <t>MOHAMMAD ALHAMDAN</t>
  </si>
  <si>
    <t>SOAAD</t>
  </si>
  <si>
    <t>MOHAMAD BAHAH</t>
  </si>
  <si>
    <t>HAISSAM</t>
  </si>
  <si>
    <t>MAISSA</t>
  </si>
  <si>
    <t>MOHAMMAD HUSAIN</t>
  </si>
  <si>
    <t>YOUSIF</t>
  </si>
  <si>
    <t>NAJIHA</t>
  </si>
  <si>
    <t>MOHAMMAD NOOR ALSHARARA</t>
  </si>
  <si>
    <t>MONTHER</t>
  </si>
  <si>
    <t>MHD ZOUHER ZEDAN</t>
  </si>
  <si>
    <t>DAMACUS</t>
  </si>
  <si>
    <t>MAHMOUD DARWISH</t>
  </si>
  <si>
    <t>MAREAM ALDARAJ</t>
  </si>
  <si>
    <t>MEDAD ABOUAMMAR</t>
  </si>
  <si>
    <t>SABER</t>
  </si>
  <si>
    <t>TERFAH</t>
  </si>
  <si>
    <t>ALSWIEDAA</t>
  </si>
  <si>
    <t>MNAR ESMAEEL</t>
  </si>
  <si>
    <t>MOUSSA ALKASEM</t>
  </si>
  <si>
    <t>MOUHAMMAD</t>
  </si>
  <si>
    <t>ALDANA</t>
  </si>
  <si>
    <t>MAY BAROUDI</t>
  </si>
  <si>
    <t>HAKAM</t>
  </si>
  <si>
    <t>BOUCHRA</t>
  </si>
  <si>
    <t>MYSAA HABAKA</t>
  </si>
  <si>
    <t>NWAL</t>
  </si>
  <si>
    <t>NSREN ALRAFEE</t>
  </si>
  <si>
    <t>KAMLEH</t>
  </si>
  <si>
    <t>SHAKA</t>
  </si>
  <si>
    <t>NAWAR ISMAEL</t>
  </si>
  <si>
    <t>JAMEL</t>
  </si>
  <si>
    <t>ALHETAN</t>
  </si>
  <si>
    <t>NOUR AKEEL</t>
  </si>
  <si>
    <t>SOUHAER</t>
  </si>
  <si>
    <t>NORMA ESMAIEL</t>
  </si>
  <si>
    <t>NAZEEH</t>
  </si>
  <si>
    <t>SMERA</t>
  </si>
  <si>
    <t>HANI FRJANI</t>
  </si>
  <si>
    <t>HIBA KHADRA</t>
  </si>
  <si>
    <t>ABDULLRAHMAN</t>
  </si>
  <si>
    <t>OBIDA</t>
  </si>
  <si>
    <t>HADEL ALNASER</t>
  </si>
  <si>
    <t>DAREN</t>
  </si>
  <si>
    <t>HAZAR JOUDEH</t>
  </si>
  <si>
    <t>HANADI AZZAM</t>
  </si>
  <si>
    <t>IBREHEEM</t>
  </si>
  <si>
    <t>ALTAF</t>
  </si>
  <si>
    <t>WAEEL ESBER</t>
  </si>
  <si>
    <t>HAJR</t>
  </si>
  <si>
    <t>BIT HJIRA</t>
  </si>
  <si>
    <t>WASIM EBRAHIM</t>
  </si>
  <si>
    <t>SWSAN</t>
  </si>
  <si>
    <t>YARA ALLAN</t>
  </si>
  <si>
    <t>YASSEN</t>
  </si>
  <si>
    <t>KAOKAB</t>
  </si>
  <si>
    <t>YUSRA KIWAN</t>
  </si>
  <si>
    <t>SALEEM</t>
  </si>
  <si>
    <t>FAWZEA</t>
  </si>
  <si>
    <t>SWAIDA-MAIMAS</t>
  </si>
  <si>
    <t>AYMAN ALTUMAH</t>
  </si>
  <si>
    <t>AWAD</t>
  </si>
  <si>
    <t>BALSHAH</t>
  </si>
  <si>
    <t>SULAF ALKHATEEB</t>
  </si>
  <si>
    <t>ahmad alsaeed</t>
  </si>
  <si>
    <t>zahra</t>
  </si>
  <si>
    <t>sbeneh</t>
  </si>
  <si>
    <t>ahmad almohamad</t>
  </si>
  <si>
    <t>kadri</t>
  </si>
  <si>
    <t>wadha</t>
  </si>
  <si>
    <t>ahmad debo</t>
  </si>
  <si>
    <t>ratiba</t>
  </si>
  <si>
    <t>arej kabakli</t>
  </si>
  <si>
    <t>sahr</t>
  </si>
  <si>
    <t>osamah alwan</t>
  </si>
  <si>
    <t>asaad  taha</t>
  </si>
  <si>
    <t>badr aldien</t>
  </si>
  <si>
    <t>samiha</t>
  </si>
  <si>
    <t>35084</t>
  </si>
  <si>
    <t>ismaeel albrho</t>
  </si>
  <si>
    <t>abd alraheem</t>
  </si>
  <si>
    <t>althwra</t>
  </si>
  <si>
    <t>AGHYAD ALSOSI</t>
  </si>
  <si>
    <t>MOJEEP</t>
  </si>
  <si>
    <t>amal esper</t>
  </si>
  <si>
    <t>hekmat</t>
  </si>
  <si>
    <t>eptisam</t>
  </si>
  <si>
    <t>najha</t>
  </si>
  <si>
    <t>ensaf ahmad</t>
  </si>
  <si>
    <t>wajiha</t>
  </si>
  <si>
    <t>owais dres</t>
  </si>
  <si>
    <t>bilal</t>
  </si>
  <si>
    <t>iman</t>
  </si>
  <si>
    <t>eman alyusef</t>
  </si>
  <si>
    <t>yunes</t>
  </si>
  <si>
    <t>enas ali</t>
  </si>
  <si>
    <t>muteaa</t>
  </si>
  <si>
    <t>ahmad jojo</t>
  </si>
  <si>
    <t>mohamad salem</t>
  </si>
  <si>
    <t>ahmad hamza</t>
  </si>
  <si>
    <t>fatoum</t>
  </si>
  <si>
    <t>Arej Mohmad</t>
  </si>
  <si>
    <t>Yousef</t>
  </si>
  <si>
    <t>Malak</t>
  </si>
  <si>
    <t>osama ebrahim</t>
  </si>
  <si>
    <t>abd alkader</t>
  </si>
  <si>
    <t>ghaida</t>
  </si>
  <si>
    <t>alhska</t>
  </si>
  <si>
    <t>asad alatrash</t>
  </si>
  <si>
    <t>abd ulkareem</t>
  </si>
  <si>
    <t>nadira</t>
  </si>
  <si>
    <t xml:space="preserve">assia  allaham </t>
  </si>
  <si>
    <t xml:space="preserve">essam </t>
  </si>
  <si>
    <t>smira</t>
  </si>
  <si>
    <t xml:space="preserve">dbai </t>
  </si>
  <si>
    <t>alaa arnaut</t>
  </si>
  <si>
    <t>mohamad farok</t>
  </si>
  <si>
    <t>aber</t>
  </si>
  <si>
    <t>Bakre Al kasebate</t>
  </si>
  <si>
    <t>Ahmed</t>
  </si>
  <si>
    <t>Asmaa</t>
  </si>
  <si>
    <t>bian alahmad</t>
  </si>
  <si>
    <t>abd alsamee</t>
  </si>
  <si>
    <t>radea</t>
  </si>
  <si>
    <t>tabarak istanbuli</t>
  </si>
  <si>
    <t>mohammad eid</t>
  </si>
  <si>
    <t>khlood</t>
  </si>
  <si>
    <t>Toka Othman</t>
  </si>
  <si>
    <t>Saleh</t>
  </si>
  <si>
    <t>Hanan</t>
  </si>
  <si>
    <t>Arben</t>
  </si>
  <si>
    <t>thorea alkanj</t>
  </si>
  <si>
    <t>moafak</t>
  </si>
  <si>
    <t>grandal</t>
  </si>
  <si>
    <t>edleb</t>
  </si>
  <si>
    <t>Gaffar Alsadeq Albadrani</t>
  </si>
  <si>
    <t>Khazna</t>
  </si>
  <si>
    <t>Deir ez-Zor</t>
  </si>
  <si>
    <t>jamal almansour</t>
  </si>
  <si>
    <t>fuda</t>
  </si>
  <si>
    <t>nassouh kablan harb</t>
  </si>
  <si>
    <t>rehab</t>
  </si>
  <si>
    <t xml:space="preserve">damascus </t>
  </si>
  <si>
    <t>jenan Raba'a</t>
  </si>
  <si>
    <t>Mohammad Nizar</t>
  </si>
  <si>
    <t>Sawasan</t>
  </si>
  <si>
    <t>husam suliman</t>
  </si>
  <si>
    <t>eyad</t>
  </si>
  <si>
    <t>housam aazer</t>
  </si>
  <si>
    <t>husen  alshmaly</t>
  </si>
  <si>
    <t>wgeha</t>
  </si>
  <si>
    <t>hasan  ibrahim</t>
  </si>
  <si>
    <t>jableh</t>
  </si>
  <si>
    <t>HADERE ALHESHAN</t>
  </si>
  <si>
    <t>JASEM</t>
  </si>
  <si>
    <t>WADHA</t>
  </si>
  <si>
    <t>hamzeh alkalil</t>
  </si>
  <si>
    <t>turky</t>
  </si>
  <si>
    <t>hlwa</t>
  </si>
  <si>
    <t>awenat kabera</t>
  </si>
  <si>
    <t>hamzeh yosef</t>
  </si>
  <si>
    <t>amen</t>
  </si>
  <si>
    <t>njah</t>
  </si>
  <si>
    <t>hanan  debuo</t>
  </si>
  <si>
    <t>waed</t>
  </si>
  <si>
    <t>alkswa</t>
  </si>
  <si>
    <t>hanan shehab</t>
  </si>
  <si>
    <t>hanan mohammad</t>
  </si>
  <si>
    <t>shadea</t>
  </si>
  <si>
    <t>ketam mohamad</t>
  </si>
  <si>
    <t>khattar mallak</t>
  </si>
  <si>
    <t>okab</t>
  </si>
  <si>
    <t>hella</t>
  </si>
  <si>
    <t>alkwait</t>
  </si>
  <si>
    <t>daren satuf alkasem</t>
  </si>
  <si>
    <t>badrea</t>
  </si>
  <si>
    <t>Dalea Haj Yaseen</t>
  </si>
  <si>
    <t>Jalela</t>
  </si>
  <si>
    <t>Telon</t>
  </si>
  <si>
    <t>DALIA MATOUK</t>
  </si>
  <si>
    <t>MELETHONA</t>
  </si>
  <si>
    <t>ISPANIA</t>
  </si>
  <si>
    <t>DURAID ALABDULLA</t>
  </si>
  <si>
    <t>MOHAMAD WALED</t>
  </si>
  <si>
    <t>dile almihub</t>
  </si>
  <si>
    <t>sulayman</t>
  </si>
  <si>
    <t>salwaa</t>
  </si>
  <si>
    <t>salmih</t>
  </si>
  <si>
    <t>deana  alshle</t>
  </si>
  <si>
    <t xml:space="preserve">malak </t>
  </si>
  <si>
    <t>diana salman</t>
  </si>
  <si>
    <t>alrsafi</t>
  </si>
  <si>
    <t>rania takla</t>
  </si>
  <si>
    <t>shaheda</t>
  </si>
  <si>
    <t>استنفذ في الفصل الأول 2022-2023</t>
  </si>
  <si>
    <t>ام رواق</t>
  </si>
  <si>
    <t>داما</t>
  </si>
  <si>
    <t>جيداء</t>
  </si>
  <si>
    <t>عسال الرد</t>
  </si>
  <si>
    <t>آيه  بكر الشهير بالكسواني</t>
  </si>
  <si>
    <t>زبدين</t>
  </si>
  <si>
    <t>MERVAT SHANAN</t>
  </si>
  <si>
    <t>EKBAL</t>
  </si>
  <si>
    <t>SHAHRAZAD ALSHOGHRI</t>
  </si>
  <si>
    <t>TAGHREED</t>
  </si>
  <si>
    <t>ثناء السرحان</t>
  </si>
  <si>
    <t>الهيت</t>
  </si>
  <si>
    <t>كوسر</t>
  </si>
  <si>
    <t>قطيفه</t>
  </si>
  <si>
    <t>AHMED ALHAMOUD ALDHHAM</t>
  </si>
  <si>
    <t>AMMONA</t>
  </si>
  <si>
    <t>DEIR EZZOR</t>
  </si>
  <si>
    <t>5160025346</t>
  </si>
  <si>
    <t xml:space="preserve">رولا عثمان </t>
  </si>
  <si>
    <t>SUZAN OBEID</t>
  </si>
  <si>
    <t>NAEMA</t>
  </si>
  <si>
    <t>MAARAT SAIDNAYA</t>
  </si>
  <si>
    <t xml:space="preserve">يحيى يوسف </t>
  </si>
  <si>
    <t>قلعه جندل</t>
  </si>
  <si>
    <t>عوسج كبير</t>
  </si>
  <si>
    <t>ALI SULAYMAN</t>
  </si>
  <si>
    <t>MUHAMAD</t>
  </si>
  <si>
    <t>MUNAA</t>
  </si>
  <si>
    <t>ميثم</t>
  </si>
  <si>
    <t>لورانس فاخوري</t>
  </si>
  <si>
    <t>MARWA AHMAD</t>
  </si>
  <si>
    <t>DAMASCUS SUBRUB</t>
  </si>
  <si>
    <t>ترفه أبو عمار</t>
  </si>
  <si>
    <t>الشبكي</t>
  </si>
  <si>
    <t>بلشه</t>
  </si>
  <si>
    <t>التبه</t>
  </si>
  <si>
    <t>احمد السعيد</t>
  </si>
  <si>
    <t>زهره</t>
  </si>
  <si>
    <t>السورية</t>
  </si>
  <si>
    <t>احمد المحمد</t>
  </si>
  <si>
    <t>قدري</t>
  </si>
  <si>
    <t>وضحه</t>
  </si>
  <si>
    <t>2004</t>
  </si>
  <si>
    <t>أحمد حمزة</t>
  </si>
  <si>
    <t>فطوم</t>
  </si>
  <si>
    <t>2001</t>
  </si>
  <si>
    <t>احمد ديبو</t>
  </si>
  <si>
    <t>بستان الحمام</t>
  </si>
  <si>
    <t>اريج قباقلي</t>
  </si>
  <si>
    <t>2012</t>
  </si>
  <si>
    <t>اسامة علوان</t>
  </si>
  <si>
    <t>العربية اليمنية</t>
  </si>
  <si>
    <t>2011</t>
  </si>
  <si>
    <t>اسعد طه</t>
  </si>
  <si>
    <t>بدرالدين</t>
  </si>
  <si>
    <t>عربي سوري</t>
  </si>
  <si>
    <t>اسماعيل البرهو</t>
  </si>
  <si>
    <t>عبدالرحيم</t>
  </si>
  <si>
    <t>اغيد السوسي</t>
  </si>
  <si>
    <t>مجيب</t>
  </si>
  <si>
    <t>امل اسبر</t>
  </si>
  <si>
    <t>ريف دمشق-نجها</t>
  </si>
  <si>
    <t>انصاف احمد</t>
  </si>
  <si>
    <t>الصياديه</t>
  </si>
  <si>
    <t>اويس ادريس</t>
  </si>
  <si>
    <t>بلال</t>
  </si>
  <si>
    <t>فلسطيني سوري</t>
  </si>
  <si>
    <t>2020</t>
  </si>
  <si>
    <t>ايمان اليوسف</t>
  </si>
  <si>
    <t>2005</t>
  </si>
  <si>
    <t>ايناس علي</t>
  </si>
  <si>
    <t>مطيعه</t>
  </si>
  <si>
    <t>أحمد جوجو</t>
  </si>
  <si>
    <t>محمد سالم</t>
  </si>
  <si>
    <t>أريج محمد</t>
  </si>
  <si>
    <t>أسامه ابراهيم</t>
  </si>
  <si>
    <t>عبدالقادر</t>
  </si>
  <si>
    <t>غيده</t>
  </si>
  <si>
    <t>أسعد الاطرش</t>
  </si>
  <si>
    <t>نادره</t>
  </si>
  <si>
    <t>انب</t>
  </si>
  <si>
    <t>2014</t>
  </si>
  <si>
    <t>آسيا اللحام</t>
  </si>
  <si>
    <t>دبي</t>
  </si>
  <si>
    <t xml:space="preserve">عربي سوري </t>
  </si>
  <si>
    <t>آلاء أرناؤوط</t>
  </si>
  <si>
    <t>محمدفاروق</t>
  </si>
  <si>
    <t>بكري القصيباتي</t>
  </si>
  <si>
    <t>بيان الأحمد</t>
  </si>
  <si>
    <t>عبد السميع</t>
  </si>
  <si>
    <t>رضية</t>
  </si>
  <si>
    <t>تبارك استانبولي</t>
  </si>
  <si>
    <t>خلود ناجي الحايك</t>
  </si>
  <si>
    <t>تقى عثمان</t>
  </si>
  <si>
    <t>عربين</t>
  </si>
  <si>
    <t>ثريا الكنج</t>
  </si>
  <si>
    <t>غرندل</t>
  </si>
  <si>
    <t>2015</t>
  </si>
  <si>
    <t>جعفرالصادق البدراني</t>
  </si>
  <si>
    <t>جمال المنصور</t>
  </si>
  <si>
    <t>جباب</t>
  </si>
  <si>
    <t>جنان العبد</t>
  </si>
  <si>
    <t>جنان رابعه</t>
  </si>
  <si>
    <t>محمدنذار</t>
  </si>
  <si>
    <t>حسام سليمان</t>
  </si>
  <si>
    <t>اياد</t>
  </si>
  <si>
    <t>منال محمد</t>
  </si>
  <si>
    <t>حسام عازر</t>
  </si>
  <si>
    <t>حسن ابراهيم</t>
  </si>
  <si>
    <t>حسين الشمالي</t>
  </si>
  <si>
    <t>1999</t>
  </si>
  <si>
    <t>حضيري الهيشان</t>
  </si>
  <si>
    <t>جاسم</t>
  </si>
  <si>
    <t>الحصين</t>
  </si>
  <si>
    <t>حمزة الخليل</t>
  </si>
  <si>
    <t>تركي</t>
  </si>
  <si>
    <t>حلوة</t>
  </si>
  <si>
    <t>عوينات كبيرة</t>
  </si>
  <si>
    <t>2018</t>
  </si>
  <si>
    <t>حمزه يوسف</t>
  </si>
  <si>
    <t>حنان ديبو</t>
  </si>
  <si>
    <t>وعد</t>
  </si>
  <si>
    <t>الكسوة</t>
  </si>
  <si>
    <t>حنان شهاب</t>
  </si>
  <si>
    <t>حنان محمد</t>
  </si>
  <si>
    <t>هامه</t>
  </si>
  <si>
    <t>حنين عامر</t>
  </si>
  <si>
    <t>نبال</t>
  </si>
  <si>
    <t>haneen amer</t>
  </si>
  <si>
    <t>nebal</t>
  </si>
  <si>
    <t>ختام محمد</t>
  </si>
  <si>
    <t>خطار ملاك</t>
  </si>
  <si>
    <t>عقاب</t>
  </si>
  <si>
    <t>دارين صطوف القاسم</t>
  </si>
  <si>
    <t>بدريه</t>
  </si>
  <si>
    <t>2013</t>
  </si>
  <si>
    <t>داليا حاج ياسين</t>
  </si>
  <si>
    <t>فيلون</t>
  </si>
  <si>
    <t>داليا معتوق</t>
  </si>
  <si>
    <t>ميليثونا</t>
  </si>
  <si>
    <t>اسبانيا</t>
  </si>
  <si>
    <t>دريد العبدالله</t>
  </si>
  <si>
    <t>محمدوليد</t>
  </si>
  <si>
    <t>دلع الميهوب</t>
  </si>
  <si>
    <t>عربية سوري</t>
  </si>
  <si>
    <t>ديانا الشلي</t>
  </si>
  <si>
    <t>ديانا سلمان</t>
  </si>
  <si>
    <t>الرصافي</t>
  </si>
  <si>
    <t>رانيه تقلا</t>
  </si>
  <si>
    <t>رانيه حداد</t>
  </si>
  <si>
    <t xml:space="preserve">العربية السورية </t>
  </si>
  <si>
    <t>RANIA HADAD</t>
  </si>
  <si>
    <t>ربا العجيل</t>
  </si>
  <si>
    <t>roba alijeel</t>
  </si>
  <si>
    <t>mohamaad</t>
  </si>
  <si>
    <t>dear alzour</t>
  </si>
  <si>
    <t>ردينه مضهور</t>
  </si>
  <si>
    <t>القريتين 257</t>
  </si>
  <si>
    <t>ROUDAINA MADHOR</t>
  </si>
  <si>
    <t>MNIRAA</t>
  </si>
  <si>
    <t>ALKARIATEEN</t>
  </si>
  <si>
    <t>رشا السمان</t>
  </si>
  <si>
    <t>حميد</t>
  </si>
  <si>
    <t>زهري</t>
  </si>
  <si>
    <t>الحقف</t>
  </si>
  <si>
    <t>2009</t>
  </si>
  <si>
    <t>rsha alsman</t>
  </si>
  <si>
    <t>hmed</t>
  </si>
  <si>
    <t>zhri</t>
  </si>
  <si>
    <t>رغد مزعل</t>
  </si>
  <si>
    <t>raghad mzel</t>
  </si>
  <si>
    <t>trki</t>
  </si>
  <si>
    <t>kherea</t>
  </si>
  <si>
    <t>رنا عثمان</t>
  </si>
  <si>
    <t>نجيده</t>
  </si>
  <si>
    <t>سورية</t>
  </si>
  <si>
    <t>Rana othman</t>
  </si>
  <si>
    <t>Najidah</t>
  </si>
  <si>
    <t>رنا ميا</t>
  </si>
  <si>
    <t>rana  mea</t>
  </si>
  <si>
    <t>rabeha</t>
  </si>
  <si>
    <t>damasccous</t>
  </si>
  <si>
    <t>رنيم زيود</t>
  </si>
  <si>
    <t>سوري</t>
  </si>
  <si>
    <t>ranim zaiod</t>
  </si>
  <si>
    <t>mouner</t>
  </si>
  <si>
    <t>qamar</t>
  </si>
  <si>
    <t>رود الكويفي</t>
  </si>
  <si>
    <t>محمدديب</t>
  </si>
  <si>
    <t>rawad alkwaify</t>
  </si>
  <si>
    <t>mhd dib</t>
  </si>
  <si>
    <t>zabadai</t>
  </si>
  <si>
    <t>roz takla</t>
  </si>
  <si>
    <t>روله جمعه</t>
  </si>
  <si>
    <t>الاشرفية</t>
  </si>
  <si>
    <t>rola jomaah</t>
  </si>
  <si>
    <t>najib</t>
  </si>
  <si>
    <t>sameara</t>
  </si>
  <si>
    <t>ريم الحداد</t>
  </si>
  <si>
    <t>محمدفؤاد</t>
  </si>
  <si>
    <t>حورية</t>
  </si>
  <si>
    <t>REEM HDAD</t>
  </si>
  <si>
    <t>MOHAMAD FOAD</t>
  </si>
  <si>
    <t>HOOREA</t>
  </si>
  <si>
    <t>ريم يونس</t>
  </si>
  <si>
    <t>سعده</t>
  </si>
  <si>
    <t>2006</t>
  </si>
  <si>
    <t>rim yones</t>
  </si>
  <si>
    <t>sada</t>
  </si>
  <si>
    <t>زكيه الحموي</t>
  </si>
  <si>
    <t xml:space="preserve">درعا </t>
  </si>
  <si>
    <t xml:space="preserve">zakai  alhamwi </t>
  </si>
  <si>
    <t xml:space="preserve">mohmad </t>
  </si>
  <si>
    <t>darra</t>
  </si>
  <si>
    <t>زهرالدين الخلف</t>
  </si>
  <si>
    <t>خود</t>
  </si>
  <si>
    <t>معشوق</t>
  </si>
  <si>
    <t>Zhr Aldeen Alkhalf</t>
  </si>
  <si>
    <t>Khod</t>
  </si>
  <si>
    <t>Mashok</t>
  </si>
  <si>
    <t>زهور المحضر</t>
  </si>
  <si>
    <t>Zohor AlMahdar</t>
  </si>
  <si>
    <t>Rouaida</t>
  </si>
  <si>
    <t>زين العابدين علي</t>
  </si>
  <si>
    <t>مشهور</t>
  </si>
  <si>
    <t>2022</t>
  </si>
  <si>
    <t>zin alabeden ali</t>
  </si>
  <si>
    <t>mshhur</t>
  </si>
  <si>
    <t>زين سليمان</t>
  </si>
  <si>
    <t>فلسطينية سورية</t>
  </si>
  <si>
    <t>zin sulyman</t>
  </si>
  <si>
    <t>زينه نعامي</t>
  </si>
  <si>
    <t>فايزعلاءالدين</t>
  </si>
  <si>
    <t>ابتهاج</t>
  </si>
  <si>
    <t>zina naami</t>
  </si>
  <si>
    <t>fayz alaa alden</t>
  </si>
  <si>
    <t>ebtehaj</t>
  </si>
  <si>
    <t>سارة القطان</t>
  </si>
  <si>
    <t>محمد سامح</t>
  </si>
  <si>
    <t>saara alkatan</t>
  </si>
  <si>
    <t>mohammad sameh</t>
  </si>
  <si>
    <t>khawla</t>
  </si>
  <si>
    <t>ساره العبيدالحسين</t>
  </si>
  <si>
    <t>منور</t>
  </si>
  <si>
    <t>sara alabied alhseen</t>
  </si>
  <si>
    <t>mnawar</t>
  </si>
  <si>
    <t>saudi</t>
  </si>
  <si>
    <t>سدرا بكز</t>
  </si>
  <si>
    <t>2021</t>
  </si>
  <si>
    <t>sedra bkz</t>
  </si>
  <si>
    <t>mrwan</t>
  </si>
  <si>
    <t>سلام قاضي امين</t>
  </si>
  <si>
    <t>salam kadi ameen</t>
  </si>
  <si>
    <t>سما بيبي</t>
  </si>
  <si>
    <t>بكري</t>
  </si>
  <si>
    <t>عروبة</t>
  </si>
  <si>
    <t>sama bebei</t>
  </si>
  <si>
    <t>bakri</t>
  </si>
  <si>
    <t>auroba</t>
  </si>
  <si>
    <t>سماح اتمت</t>
  </si>
  <si>
    <t>حرفا</t>
  </si>
  <si>
    <t>smah atmat</t>
  </si>
  <si>
    <t>salwa</t>
  </si>
  <si>
    <t>سماح قنوت</t>
  </si>
  <si>
    <t>محمدأديب</t>
  </si>
  <si>
    <t>فاكية</t>
  </si>
  <si>
    <t>2008</t>
  </si>
  <si>
    <t>samah kannut</t>
  </si>
  <si>
    <t>mohamad adeb</t>
  </si>
  <si>
    <t>fakea</t>
  </si>
  <si>
    <t>سنا ملص</t>
  </si>
  <si>
    <t>ماريه شكري</t>
  </si>
  <si>
    <t>Sana Malas</t>
  </si>
  <si>
    <t>Wael</t>
  </si>
  <si>
    <t>Maria</t>
  </si>
  <si>
    <t>Damascus, Syria</t>
  </si>
  <si>
    <t>شادي كريم</t>
  </si>
  <si>
    <t>shadi karem</t>
  </si>
  <si>
    <t>abaas</t>
  </si>
  <si>
    <t>شربل خنيفس</t>
  </si>
  <si>
    <t>تبنه</t>
  </si>
  <si>
    <t>sherbel khnefes</t>
  </si>
  <si>
    <t>tabna</t>
  </si>
  <si>
    <t>شعبان عباس</t>
  </si>
  <si>
    <t xml:space="preserve">حماة </t>
  </si>
  <si>
    <t>shaban  abass</t>
  </si>
  <si>
    <t xml:space="preserve">mohamad </t>
  </si>
  <si>
    <t>amoon</t>
  </si>
  <si>
    <t>شهاب بربار</t>
  </si>
  <si>
    <t>shahab barbar</t>
  </si>
  <si>
    <t>شهناز الحمود</t>
  </si>
  <si>
    <t>والدتهافضه</t>
  </si>
  <si>
    <t>shahenaz alhamood</t>
  </si>
  <si>
    <t>husaen</t>
  </si>
  <si>
    <t>der alzoor</t>
  </si>
  <si>
    <t>صبا غرة</t>
  </si>
  <si>
    <t>Siba Gira</t>
  </si>
  <si>
    <t>Bader</t>
  </si>
  <si>
    <t>Naima</t>
  </si>
  <si>
    <t>صفاء اليوسف</t>
  </si>
  <si>
    <t>وهيب</t>
  </si>
  <si>
    <t>نادية</t>
  </si>
  <si>
    <t>المتعارض</t>
  </si>
  <si>
    <t>Safaa Alyousef</t>
  </si>
  <si>
    <t>Waheeb</t>
  </si>
  <si>
    <t>Nadya</t>
  </si>
  <si>
    <t>Almetared</t>
  </si>
  <si>
    <t>صفاء مصطفى</t>
  </si>
  <si>
    <t>بوزان</t>
  </si>
  <si>
    <t>عدوله</t>
  </si>
  <si>
    <t>بيررش</t>
  </si>
  <si>
    <t>SAFAA MOUSTAFA</t>
  </si>
  <si>
    <t>BOZAN</t>
  </si>
  <si>
    <t>ADOULAH</t>
  </si>
  <si>
    <t>BERRSH</t>
  </si>
  <si>
    <t>صفيه محمد</t>
  </si>
  <si>
    <t>Safea Mohmad</t>
  </si>
  <si>
    <t>Hasen</t>
  </si>
  <si>
    <t>Ebtsam</t>
  </si>
  <si>
    <t>صلاح الاحمد</t>
  </si>
  <si>
    <t>salah alahmad</t>
  </si>
  <si>
    <t>soubhi</t>
  </si>
  <si>
    <t>khola</t>
  </si>
  <si>
    <t>palmira</t>
  </si>
  <si>
    <t>ضياء الحمير</t>
  </si>
  <si>
    <t>نجيح</t>
  </si>
  <si>
    <t>1998</t>
  </si>
  <si>
    <t>diaa alhamer</t>
  </si>
  <si>
    <t>عامر أسعد</t>
  </si>
  <si>
    <t>نوزت</t>
  </si>
  <si>
    <t>Amer Asaad</t>
  </si>
  <si>
    <t>Nawzat</t>
  </si>
  <si>
    <t>Harsta</t>
  </si>
  <si>
    <t>عامر ريحان</t>
  </si>
  <si>
    <t>نبيهه</t>
  </si>
  <si>
    <t>AMER RIHAN</t>
  </si>
  <si>
    <t>MAHAMOUD</t>
  </si>
  <si>
    <t>NABIHA</t>
  </si>
  <si>
    <t>عبد العزيز عدي</t>
  </si>
  <si>
    <t>رنا حداد</t>
  </si>
  <si>
    <t>abd alazez adi</t>
  </si>
  <si>
    <t>husam</t>
  </si>
  <si>
    <t>عبدالعزيز ادريس</t>
  </si>
  <si>
    <t>abd alaziz edris</t>
  </si>
  <si>
    <t>brkat</t>
  </si>
  <si>
    <t>bdrea</t>
  </si>
  <si>
    <t>عبيده الشرعان</t>
  </si>
  <si>
    <t>obaeda alsharaan</t>
  </si>
  <si>
    <t>helal</t>
  </si>
  <si>
    <t>عبير حمدو</t>
  </si>
  <si>
    <t>نازك</t>
  </si>
  <si>
    <t>دركوش</t>
  </si>
  <si>
    <t>aber hamdo</t>
  </si>
  <si>
    <t>nazek</t>
  </si>
  <si>
    <t>عبير سنيور</t>
  </si>
  <si>
    <t>نواف</t>
  </si>
  <si>
    <t>المعوانه</t>
  </si>
  <si>
    <t>aber sanyor</t>
  </si>
  <si>
    <t>nwaf</t>
  </si>
  <si>
    <t>عفراء السيد</t>
  </si>
  <si>
    <t>محمدنور</t>
  </si>
  <si>
    <t>حمص - تلدو</t>
  </si>
  <si>
    <t>Afraa  Alsayed</t>
  </si>
  <si>
    <t>Mohammed Noor</t>
  </si>
  <si>
    <t>Fatimah Aljazzar</t>
  </si>
  <si>
    <t xml:space="preserve">Taldo </t>
  </si>
  <si>
    <t>علا النوري</t>
  </si>
  <si>
    <t>محمدنبيل</t>
  </si>
  <si>
    <t>2007</t>
  </si>
  <si>
    <t>ola alnori</t>
  </si>
  <si>
    <t>mohamad nabel</t>
  </si>
  <si>
    <t>fozea</t>
  </si>
  <si>
    <t>علا عطيه</t>
  </si>
  <si>
    <t>ola atea</t>
  </si>
  <si>
    <t>tartos</t>
  </si>
  <si>
    <t>علي الغزبير</t>
  </si>
  <si>
    <t>ali alghzbear</t>
  </si>
  <si>
    <t>dair alzour</t>
  </si>
  <si>
    <t>مدحت</t>
  </si>
  <si>
    <t>ali  hassan</t>
  </si>
  <si>
    <t>mdhat</t>
  </si>
  <si>
    <t>tartws</t>
  </si>
  <si>
    <t>نديمه</t>
  </si>
  <si>
    <t>خربة ابو حمدان</t>
  </si>
  <si>
    <t>ali  solaeman</t>
  </si>
  <si>
    <t>esaa</t>
  </si>
  <si>
    <t>nadema</t>
  </si>
  <si>
    <t>khrba</t>
  </si>
  <si>
    <t>عمر الحسياني</t>
  </si>
  <si>
    <t>رسميه</t>
  </si>
  <si>
    <t>omar alhsiane</t>
  </si>
  <si>
    <t>rasmia</t>
  </si>
  <si>
    <t>damascus subrub</t>
  </si>
  <si>
    <t>عمر ملاح</t>
  </si>
  <si>
    <t>صفوان</t>
  </si>
  <si>
    <t>omar malah</t>
  </si>
  <si>
    <t>safwan</t>
  </si>
  <si>
    <t>rania</t>
  </si>
  <si>
    <t>عيسى مواس</t>
  </si>
  <si>
    <t>جوليت</t>
  </si>
  <si>
    <t>issa mawas</t>
  </si>
  <si>
    <t>jawdat</t>
  </si>
  <si>
    <t>jouliet</t>
  </si>
  <si>
    <t>غنوه الاحمدالشيخ</t>
  </si>
  <si>
    <t>ظبيه</t>
  </si>
  <si>
    <t>ghenwa alahmad alsheekh</t>
  </si>
  <si>
    <t>haydar</t>
  </si>
  <si>
    <t>zabeah</t>
  </si>
  <si>
    <t>deer alzoor</t>
  </si>
  <si>
    <t>فارع الحسين العلي</t>
  </si>
  <si>
    <t>أبو قاووق</t>
  </si>
  <si>
    <t>faree alhusen alali</t>
  </si>
  <si>
    <t>fatemah</t>
  </si>
  <si>
    <t>فاطمه الزهراء موسى</t>
  </si>
  <si>
    <t>محمد بدوي</t>
  </si>
  <si>
    <t>زبيدة</t>
  </si>
  <si>
    <t>حجيرة</t>
  </si>
  <si>
    <t>شرعي</t>
  </si>
  <si>
    <t>fatema alzahraa mousa</t>
  </si>
  <si>
    <t>mohamad badawi</t>
  </si>
  <si>
    <t>zobayda</t>
  </si>
  <si>
    <t>hajera</t>
  </si>
  <si>
    <t>فراس الدرويش</t>
  </si>
  <si>
    <t>كفيه</t>
  </si>
  <si>
    <t>firas aldarwesh</t>
  </si>
  <si>
    <t>khder</t>
  </si>
  <si>
    <t>kfeh</t>
  </si>
  <si>
    <t>كرم ابو حلا</t>
  </si>
  <si>
    <t>آمال</t>
  </si>
  <si>
    <t xml:space="preserve">karam abo hala </t>
  </si>
  <si>
    <t>haeal</t>
  </si>
  <si>
    <t>amaL</t>
  </si>
  <si>
    <t>ALSWAEDA</t>
  </si>
  <si>
    <t>كنان عويدات</t>
  </si>
  <si>
    <t>نوف</t>
  </si>
  <si>
    <t>kinan  owiedat</t>
  </si>
  <si>
    <t>noaf</t>
  </si>
  <si>
    <t>لبنى حداد</t>
  </si>
  <si>
    <t>LUBNA HADDAD</t>
  </si>
  <si>
    <t>BADEH</t>
  </si>
  <si>
    <t>لجين صندوق</t>
  </si>
  <si>
    <t>logaen sandok</t>
  </si>
  <si>
    <t>لونيت ناصر</t>
  </si>
  <si>
    <t>lonet naser</t>
  </si>
  <si>
    <t>naser</t>
  </si>
  <si>
    <t>alea</t>
  </si>
  <si>
    <t>لؤى المتني</t>
  </si>
  <si>
    <t>سلامي</t>
  </si>
  <si>
    <t>قنوات</t>
  </si>
  <si>
    <t>louaa almatny</t>
  </si>
  <si>
    <t>salami</t>
  </si>
  <si>
    <t>swaida-kanwat</t>
  </si>
  <si>
    <t>مادلين شاهين</t>
  </si>
  <si>
    <t>شاهين</t>
  </si>
  <si>
    <t>ماري</t>
  </si>
  <si>
    <t>ابو كليفون</t>
  </si>
  <si>
    <t>MADLEEN SHAHEEN</t>
  </si>
  <si>
    <t>SHAHEEN</t>
  </si>
  <si>
    <t>MARY</t>
  </si>
  <si>
    <t>مارينا خلوف</t>
  </si>
  <si>
    <t>ميراث</t>
  </si>
  <si>
    <t>marena khlof</t>
  </si>
  <si>
    <t>mirath</t>
  </si>
  <si>
    <t>مازن الابراهيم</t>
  </si>
  <si>
    <t>الدرداء</t>
  </si>
  <si>
    <t>mazen alibrahim</t>
  </si>
  <si>
    <t>ramez</t>
  </si>
  <si>
    <t>ماهر الجازي</t>
  </si>
  <si>
    <t xml:space="preserve">سبينه </t>
  </si>
  <si>
    <t>MAHER  AL JAZI</t>
  </si>
  <si>
    <t xml:space="preserve">MOHAMMAD </t>
  </si>
  <si>
    <t xml:space="preserve">MAGEDA </t>
  </si>
  <si>
    <t xml:space="preserve">DAMAS SUBURB </t>
  </si>
  <si>
    <t>مايا الجعل العبد الرزاق</t>
  </si>
  <si>
    <t>سعودية</t>
  </si>
  <si>
    <t>maya aljael abdulrazak</t>
  </si>
  <si>
    <t>fatmeh</t>
  </si>
  <si>
    <t>yarmook camp</t>
  </si>
  <si>
    <t>مايا العلي</t>
  </si>
  <si>
    <t>maya alali</t>
  </si>
  <si>
    <t>lamis</t>
  </si>
  <si>
    <t>مايا سليمان</t>
  </si>
  <si>
    <t>علاء</t>
  </si>
  <si>
    <t>Maya  Sulaiman</t>
  </si>
  <si>
    <t>Alaa</t>
  </si>
  <si>
    <t>Samia</t>
  </si>
  <si>
    <t>مايا عبيدو</t>
  </si>
  <si>
    <t>عبد المعين</t>
  </si>
  <si>
    <t>2017</t>
  </si>
  <si>
    <t>maya abedo</t>
  </si>
  <si>
    <t>abd almuen</t>
  </si>
  <si>
    <t>keswa</t>
  </si>
  <si>
    <t>مجد اللحام</t>
  </si>
  <si>
    <t>Majd Al laham</t>
  </si>
  <si>
    <t>Zuhair</t>
  </si>
  <si>
    <t>Tagrid</t>
  </si>
  <si>
    <t>As-Suwayda</t>
  </si>
  <si>
    <t>محمد راشد</t>
  </si>
  <si>
    <t>mohammad rashed</t>
  </si>
  <si>
    <t>محمد زهير الطيان</t>
  </si>
  <si>
    <t>mohammad zuher altayan</t>
  </si>
  <si>
    <t>khloud</t>
  </si>
  <si>
    <t>محمد قشقو</t>
  </si>
  <si>
    <t>زمزم</t>
  </si>
  <si>
    <t>معاره الارتيق</t>
  </si>
  <si>
    <t>mohamad kashko</t>
  </si>
  <si>
    <t>zamzam</t>
  </si>
  <si>
    <t>محمد أيهم طه</t>
  </si>
  <si>
    <t>همسه</t>
  </si>
  <si>
    <t>Mohamed ayham taha</t>
  </si>
  <si>
    <t>Majead</t>
  </si>
  <si>
    <t>Hamsa</t>
  </si>
  <si>
    <t>zabadani</t>
  </si>
  <si>
    <t>محمد عدنان صليبي</t>
  </si>
  <si>
    <t>سعسع</t>
  </si>
  <si>
    <t>mhd adnan saliibi</t>
  </si>
  <si>
    <t>sasaa</t>
  </si>
  <si>
    <t>محمد علاء العايق</t>
  </si>
  <si>
    <t>mohamad alaa alaik</t>
  </si>
  <si>
    <t>hnada</t>
  </si>
  <si>
    <t>محمدنبيل الحوشان</t>
  </si>
  <si>
    <t>MHD NABIL ALHOSHAN</t>
  </si>
  <si>
    <t>JAMELH</t>
  </si>
  <si>
    <t>مريانا العزام</t>
  </si>
  <si>
    <t>mreana alazam</t>
  </si>
  <si>
    <t>yasmen</t>
  </si>
  <si>
    <t>مريم العبيد الذيب</t>
  </si>
  <si>
    <t>mariam alabeed alzeab</t>
  </si>
  <si>
    <t>abd alkaream</t>
  </si>
  <si>
    <t>deer alzour</t>
  </si>
  <si>
    <t>مريم رجوب</t>
  </si>
  <si>
    <t>maream rujob</t>
  </si>
  <si>
    <t>مصعب النداف</t>
  </si>
  <si>
    <t>عبدالستار</t>
  </si>
  <si>
    <t>MUSAAB ALNDAF</t>
  </si>
  <si>
    <t>ABDALSATTAR</t>
  </si>
  <si>
    <t>DAMASCUS SUBURB - ALKISWA</t>
  </si>
  <si>
    <t>مها عبدالكريم</t>
  </si>
  <si>
    <t>mha abd alkareem</t>
  </si>
  <si>
    <t>abd alrahmman</t>
  </si>
  <si>
    <t>rna</t>
  </si>
  <si>
    <t>موفق حجازي</t>
  </si>
  <si>
    <t>mofak hijazi</t>
  </si>
  <si>
    <t>noor alhuda</t>
  </si>
  <si>
    <t>alriad</t>
  </si>
  <si>
    <t>نبال الشمالي</t>
  </si>
  <si>
    <t>جونيت</t>
  </si>
  <si>
    <t>تلعداي</t>
  </si>
  <si>
    <t>nbal alshamali</t>
  </si>
  <si>
    <t>jounet</t>
  </si>
  <si>
    <t>نزهان عيسى</t>
  </si>
  <si>
    <t>رقمه يوسف</t>
  </si>
  <si>
    <t>اومريك</t>
  </si>
  <si>
    <t>1989</t>
  </si>
  <si>
    <t>nazhan issa</t>
  </si>
  <si>
    <t>rakma</t>
  </si>
  <si>
    <t>alhassaka</t>
  </si>
  <si>
    <t>نسرين الحماده</t>
  </si>
  <si>
    <t>nasrean alhammad</t>
  </si>
  <si>
    <t>alqwait</t>
  </si>
  <si>
    <t>نسرين محمد</t>
  </si>
  <si>
    <t>دعد</t>
  </si>
  <si>
    <t>nsren mohamad</t>
  </si>
  <si>
    <t>daad</t>
  </si>
  <si>
    <t>نصوح قبلان حرب</t>
  </si>
  <si>
    <t>بشمانا</t>
  </si>
  <si>
    <t>nwar esmaeel</t>
  </si>
  <si>
    <t>swsan</t>
  </si>
  <si>
    <t>نور الهدى بيطار</t>
  </si>
  <si>
    <t>nor alhuda betar</t>
  </si>
  <si>
    <t>نور بدران</t>
  </si>
  <si>
    <t>معين</t>
  </si>
  <si>
    <t>اللاذقية/جبلة</t>
  </si>
  <si>
    <t>Nour Bdran</t>
  </si>
  <si>
    <t>Moein</t>
  </si>
  <si>
    <t>Nadia</t>
  </si>
  <si>
    <t>نور حسن</t>
  </si>
  <si>
    <t>لينة</t>
  </si>
  <si>
    <t>noor hasan</t>
  </si>
  <si>
    <t>lina</t>
  </si>
  <si>
    <t>نورا عوده</t>
  </si>
  <si>
    <t>noora awda</t>
  </si>
  <si>
    <t>zenab</t>
  </si>
  <si>
    <t>نورس  معط الله</t>
  </si>
  <si>
    <t>مبروك</t>
  </si>
  <si>
    <t>المهدية</t>
  </si>
  <si>
    <t>NAOURES BEN MAATALLAH</t>
  </si>
  <si>
    <t>MABROK</t>
  </si>
  <si>
    <t>FAREZA</t>
  </si>
  <si>
    <t>TUNISIAN</t>
  </si>
  <si>
    <t>نورهان خريمه</t>
  </si>
  <si>
    <t>ساميلا</t>
  </si>
  <si>
    <t>norhan khremah</t>
  </si>
  <si>
    <t>sulyman</t>
  </si>
  <si>
    <t>samela</t>
  </si>
  <si>
    <t>هادي عثمان حسن</t>
  </si>
  <si>
    <t>hadi othman hasn</t>
  </si>
  <si>
    <t>othman</t>
  </si>
  <si>
    <t>هبة لحم العجنجي</t>
  </si>
  <si>
    <t>Hiba Al Ajanje</t>
  </si>
  <si>
    <t>Basam</t>
  </si>
  <si>
    <t>هشام بعق</t>
  </si>
  <si>
    <t>hisham baak</t>
  </si>
  <si>
    <t>هنادي عيسى</t>
  </si>
  <si>
    <t>ذوات</t>
  </si>
  <si>
    <t>hanadi issa</t>
  </si>
  <si>
    <t>thawat</t>
  </si>
  <si>
    <t>هيثم شرم</t>
  </si>
  <si>
    <t>hatham  ahmad</t>
  </si>
  <si>
    <t>هيه الشريف الحمدان</t>
  </si>
  <si>
    <t>تلعاكوله</t>
  </si>
  <si>
    <t>hia alshref alhmdan</t>
  </si>
  <si>
    <t>وسيم عيسى</t>
  </si>
  <si>
    <t xml:space="preserve">wseem </t>
  </si>
  <si>
    <t>وضاح صعب</t>
  </si>
  <si>
    <t>شكيب</t>
  </si>
  <si>
    <t>إسعاف</t>
  </si>
  <si>
    <t>عربية سورية</t>
  </si>
  <si>
    <t>WADAH SAEB</t>
  </si>
  <si>
    <t>SHAKEB</t>
  </si>
  <si>
    <t>ISAF</t>
  </si>
  <si>
    <t>ALSWEIDA</t>
  </si>
  <si>
    <t>وعد قنطار</t>
  </si>
  <si>
    <t>محمدعيد</t>
  </si>
  <si>
    <t>waad kentar</t>
  </si>
  <si>
    <t>وفاء عبدالحفيظ</t>
  </si>
  <si>
    <t>والدتهانوره</t>
  </si>
  <si>
    <t>Wafaa Abd AlHavez</t>
  </si>
  <si>
    <t>Hesham</t>
  </si>
  <si>
    <t>Noura</t>
  </si>
  <si>
    <t>Zamlka</t>
  </si>
  <si>
    <t>ولاء بدرة</t>
  </si>
  <si>
    <t>عرفان</t>
  </si>
  <si>
    <t>walaa badra</t>
  </si>
  <si>
    <t>erfan</t>
  </si>
  <si>
    <t>ياسمين سوسو</t>
  </si>
  <si>
    <t>ديرعطية</t>
  </si>
  <si>
    <t>Yasmin  Sousou</t>
  </si>
  <si>
    <t>Mohamad Dib</t>
  </si>
  <si>
    <t>Wafaa</t>
  </si>
  <si>
    <t>Damas Suburb</t>
  </si>
  <si>
    <t>يزن صقور</t>
  </si>
  <si>
    <t>yazan sakour</t>
  </si>
  <si>
    <t>يزن غازي</t>
  </si>
  <si>
    <t>YAZAN GHAZI</t>
  </si>
  <si>
    <t>EYAD</t>
  </si>
  <si>
    <t>ZIBDEN</t>
  </si>
  <si>
    <t>يسار الحلبي</t>
  </si>
  <si>
    <t>مصراته</t>
  </si>
  <si>
    <t>yasar alhalabe</t>
  </si>
  <si>
    <t>hayel</t>
  </si>
  <si>
    <t>libya-misrata</t>
  </si>
  <si>
    <t>يوسف الجداوي</t>
  </si>
  <si>
    <t>سلحب</t>
  </si>
  <si>
    <t>2000</t>
  </si>
  <si>
    <t>yousef aljaddawi</t>
  </si>
  <si>
    <t>jamil</t>
  </si>
  <si>
    <t>نوف الفندي</t>
  </si>
  <si>
    <t>نهيده</t>
  </si>
  <si>
    <t>موحسن</t>
  </si>
  <si>
    <t>noof alfande</t>
  </si>
  <si>
    <t>nsir</t>
  </si>
  <si>
    <t>nheda</t>
  </si>
  <si>
    <t>mo hasan</t>
  </si>
  <si>
    <t>سامي قرموشة</t>
  </si>
  <si>
    <t>sami qarmoshah</t>
  </si>
  <si>
    <t>youseef</t>
  </si>
  <si>
    <t>مسهوج الأحمد العساف</t>
  </si>
  <si>
    <t>جربوع</t>
  </si>
  <si>
    <t>عامها</t>
  </si>
  <si>
    <t>الفصل الثاني 2020-2021</t>
  </si>
  <si>
    <t>غنى غنوم</t>
  </si>
  <si>
    <t>محمد زين البرازي</t>
  </si>
  <si>
    <t>يزن الصفدي</t>
  </si>
  <si>
    <t>الفصل الثاني 2023/2022</t>
  </si>
  <si>
    <t>فصل 2  2023/2022</t>
  </si>
  <si>
    <t>الفصل الاول 2020-2021</t>
  </si>
  <si>
    <t>الفصل الاول2021-2022</t>
  </si>
  <si>
    <t>القائمة.ID</t>
  </si>
  <si>
    <t>القائمة.F4</t>
  </si>
  <si>
    <t>الانقطاع</t>
  </si>
  <si>
    <t>الاستنفاذ</t>
  </si>
  <si>
    <t>هيا بركات</t>
  </si>
  <si>
    <t>طارق</t>
  </si>
  <si>
    <t>أميرة الفارس</t>
  </si>
  <si>
    <t>مهند عدره</t>
  </si>
  <si>
    <t>حنان العبد</t>
  </si>
  <si>
    <t>رتيبة الحسن</t>
  </si>
  <si>
    <t>يوسف جافي</t>
  </si>
  <si>
    <t>غانم العفاش</t>
  </si>
  <si>
    <t>رنيم النجار</t>
  </si>
  <si>
    <t>ريم سليمان</t>
  </si>
  <si>
    <t>حسين علي</t>
  </si>
  <si>
    <t>نزار جاسم</t>
  </si>
  <si>
    <t>نسرين حمدان</t>
  </si>
  <si>
    <t>حمزي</t>
  </si>
  <si>
    <t>إرسال ملف الإستمارة (Excel ) عبر البريد الإلكتروني إلى العنوان التالي : 
polopenlearning116@hotmail.com
ويجب أن يكون موضوع الإيميل هو الرقم الإمتحاني للطالب</t>
  </si>
  <si>
    <t>آنا ماريا زودة</t>
  </si>
  <si>
    <t>تميم حموده</t>
  </si>
  <si>
    <t xml:space="preserve">كلوديا حسن </t>
  </si>
  <si>
    <t>اعتدال يوسف</t>
  </si>
  <si>
    <t>علي كويفاتي</t>
  </si>
  <si>
    <t>أديب</t>
  </si>
  <si>
    <t>محمد المزعل</t>
  </si>
  <si>
    <t>سالي السلامه</t>
  </si>
  <si>
    <t>عوض العلي</t>
  </si>
  <si>
    <t>موسى الموسى</t>
  </si>
  <si>
    <t>رنا شعبان</t>
  </si>
  <si>
    <t>نجم الدين</t>
  </si>
  <si>
    <t>سامر حسين</t>
  </si>
  <si>
    <t>تماره المصري</t>
  </si>
  <si>
    <t>منى الحميد</t>
  </si>
  <si>
    <t>اصاله الفندي</t>
  </si>
  <si>
    <t>حنين جديداني</t>
  </si>
  <si>
    <t>لينه غليون</t>
  </si>
  <si>
    <t>حمزه</t>
  </si>
  <si>
    <t>جهاد الحسين</t>
  </si>
  <si>
    <t>عمار خبيز</t>
  </si>
  <si>
    <t>لبنى رزق</t>
  </si>
  <si>
    <t>محمود عز الدين</t>
  </si>
  <si>
    <t>نبهان احمد</t>
  </si>
  <si>
    <t>جابر</t>
  </si>
  <si>
    <t>روان الحسن</t>
  </si>
  <si>
    <t>ليلى الشربجي</t>
  </si>
  <si>
    <t>محمد منير الحموي</t>
  </si>
  <si>
    <t>نور الظواهره</t>
  </si>
  <si>
    <t>آمنه المخزوم</t>
  </si>
  <si>
    <t>بتول حج عوض</t>
  </si>
  <si>
    <t>شحود</t>
  </si>
  <si>
    <t>حيدر الديوب</t>
  </si>
  <si>
    <t>زعيم التركي</t>
  </si>
  <si>
    <t>شذا النوفل</t>
  </si>
  <si>
    <t>شهد  الحسن المحيمد</t>
  </si>
  <si>
    <t>علي بركات</t>
  </si>
  <si>
    <t>أنيس</t>
  </si>
  <si>
    <t>غاده الأمين</t>
  </si>
  <si>
    <t>بهاء احمد</t>
  </si>
  <si>
    <t>رفيق</t>
  </si>
  <si>
    <t>حسن كريم</t>
  </si>
  <si>
    <t>علا السعدي</t>
  </si>
  <si>
    <t>لينا حميدة</t>
  </si>
  <si>
    <t>محمد نور صائمه</t>
  </si>
  <si>
    <t>نادر</t>
  </si>
  <si>
    <t>حنان العناز</t>
  </si>
  <si>
    <t>عبدالله</t>
  </si>
  <si>
    <t>دلال حميدي</t>
  </si>
  <si>
    <t>زينب العلي</t>
  </si>
  <si>
    <t>فرح نصر الله</t>
  </si>
  <si>
    <t>إسماعيل</t>
  </si>
  <si>
    <t>ساريه الغضبان</t>
  </si>
  <si>
    <t>احمد الفياض</t>
  </si>
  <si>
    <t>احمد سريه</t>
  </si>
  <si>
    <t>عناد</t>
  </si>
  <si>
    <t>احمد شبلي</t>
  </si>
  <si>
    <t>اديبه حسن</t>
  </si>
  <si>
    <t>اسلام مرعي</t>
  </si>
  <si>
    <t>اكرم المحمد</t>
  </si>
  <si>
    <t>الحسين محمد</t>
  </si>
  <si>
    <t>اليسار ابو كم</t>
  </si>
  <si>
    <t>اميمه علي</t>
  </si>
  <si>
    <t>ايناس الخطيب</t>
  </si>
  <si>
    <t>ايهم قدسيه</t>
  </si>
  <si>
    <t>إسراء عبيد</t>
  </si>
  <si>
    <t>مهند</t>
  </si>
  <si>
    <t>أحمد عزالدين</t>
  </si>
  <si>
    <t>أروى الأحمر</t>
  </si>
  <si>
    <t>أريج نقار</t>
  </si>
  <si>
    <t>أزهار بلبل</t>
  </si>
  <si>
    <t>أمجد العلبي</t>
  </si>
  <si>
    <t>أمجد برهوم</t>
  </si>
  <si>
    <t>أمين المر</t>
  </si>
  <si>
    <t>عبدالرزاق</t>
  </si>
  <si>
    <t>أنوار صالح</t>
  </si>
  <si>
    <t>باسل جهيم</t>
  </si>
  <si>
    <t>باهي الدين خانكان</t>
  </si>
  <si>
    <t>بتول ابونبوت</t>
  </si>
  <si>
    <t>فريد</t>
  </si>
  <si>
    <t>براءه الحريري</t>
  </si>
  <si>
    <t>بشار طراف</t>
  </si>
  <si>
    <t>تميم النعسان</t>
  </si>
  <si>
    <t>جمال عزي</t>
  </si>
  <si>
    <t>جوانا شريقي</t>
  </si>
  <si>
    <t>ميلاد</t>
  </si>
  <si>
    <t>حسن الخضور</t>
  </si>
  <si>
    <t>حسن العجوز</t>
  </si>
  <si>
    <t>حسناء بدران</t>
  </si>
  <si>
    <t>حسين المحمد</t>
  </si>
  <si>
    <t>حسين رميح</t>
  </si>
  <si>
    <t>ممدوح</t>
  </si>
  <si>
    <t>حسين شعبون</t>
  </si>
  <si>
    <t>حفيضه شحاده</t>
  </si>
  <si>
    <t>حميدة الحسن</t>
  </si>
  <si>
    <t>حيان قبلان</t>
  </si>
  <si>
    <t>خديجه الحمصي</t>
  </si>
  <si>
    <t>خديجه شنوان</t>
  </si>
  <si>
    <t>سعدو</t>
  </si>
  <si>
    <t>خولة رجب</t>
  </si>
  <si>
    <t>دارين رعد</t>
  </si>
  <si>
    <t>دلع شهابي</t>
  </si>
  <si>
    <t>ديالا بركات</t>
  </si>
  <si>
    <t>رابعه فلاح</t>
  </si>
  <si>
    <t>عبدالحكيم</t>
  </si>
  <si>
    <t>راغدة علي</t>
  </si>
  <si>
    <t>راما الحاج شاهر</t>
  </si>
  <si>
    <t>راما رشيد</t>
  </si>
  <si>
    <t>رحاب الخلوف</t>
  </si>
  <si>
    <t>رزان اللافي</t>
  </si>
  <si>
    <t>رشا حمود</t>
  </si>
  <si>
    <t>رنا صالح</t>
  </si>
  <si>
    <t>معن</t>
  </si>
  <si>
    <t>رنيم قدح سليم</t>
  </si>
  <si>
    <t>روان قره جولي الكردي</t>
  </si>
  <si>
    <t>رولا باش امام</t>
  </si>
  <si>
    <t>محمداسامه</t>
  </si>
  <si>
    <t>رؤى الكيلاني</t>
  </si>
  <si>
    <t>ريم العدوي</t>
  </si>
  <si>
    <t>اكرم</t>
  </si>
  <si>
    <t>ريم صبيحه</t>
  </si>
  <si>
    <t>ريم مداح</t>
  </si>
  <si>
    <t>ساره الصالح</t>
  </si>
  <si>
    <t>فاروق</t>
  </si>
  <si>
    <t>سعيد ابراهيم</t>
  </si>
  <si>
    <t>ناجح</t>
  </si>
  <si>
    <t>سليمان ديوب</t>
  </si>
  <si>
    <t>سمر نسيبة</t>
  </si>
  <si>
    <t>سميح ديروان</t>
  </si>
  <si>
    <t>سوزان العلي</t>
  </si>
  <si>
    <t>سوسن نبهان</t>
  </si>
  <si>
    <t>عموري</t>
  </si>
  <si>
    <t>سومر العزاوي</t>
  </si>
  <si>
    <t>رحيم</t>
  </si>
  <si>
    <t>سيلفارت سلوم</t>
  </si>
  <si>
    <t>شعله العبود الخاروف</t>
  </si>
  <si>
    <t>عبد الواحد</t>
  </si>
  <si>
    <t>شهد الدنحه</t>
  </si>
  <si>
    <t>شيرين عثمان</t>
  </si>
  <si>
    <t>صبحي سويلم</t>
  </si>
  <si>
    <t>صفاء الابراهيم</t>
  </si>
  <si>
    <t>طارق علي</t>
  </si>
  <si>
    <t>عبد الرحمن المصري</t>
  </si>
  <si>
    <t>محمد بشير</t>
  </si>
  <si>
    <t>عبد الرزاق العبد الله</t>
  </si>
  <si>
    <t>عبدالحسيب النعيمي</t>
  </si>
  <si>
    <t>عبدالرحمن هنانو</t>
  </si>
  <si>
    <t>رضا</t>
  </si>
  <si>
    <t>عزالدين المنجد</t>
  </si>
  <si>
    <t>علي الشيخ</t>
  </si>
  <si>
    <t>علي زيدان</t>
  </si>
  <si>
    <t>علي ناعمه</t>
  </si>
  <si>
    <t>عبدالنافع</t>
  </si>
  <si>
    <t>علياء دملخي</t>
  </si>
  <si>
    <t>عماد العواد</t>
  </si>
  <si>
    <t>عمار زيدان</t>
  </si>
  <si>
    <t>عمار نادر</t>
  </si>
  <si>
    <t>فاتنة شقوف</t>
  </si>
  <si>
    <t>فاطر خضور</t>
  </si>
  <si>
    <t>فضل الله عقل</t>
  </si>
  <si>
    <t>قصي عزيزة</t>
  </si>
  <si>
    <t>كفى الزامل</t>
  </si>
  <si>
    <t>لمى صالح</t>
  </si>
  <si>
    <t>لؤي شنودي</t>
  </si>
  <si>
    <t>جورج</t>
  </si>
  <si>
    <t>ليدا يوسف</t>
  </si>
  <si>
    <t>مادلين سليمان</t>
  </si>
  <si>
    <t>ماسة سلهب</t>
  </si>
  <si>
    <t>ماهر هناوي</t>
  </si>
  <si>
    <t>محمد ابو الريش</t>
  </si>
  <si>
    <t>محمد البريدي</t>
  </si>
  <si>
    <t>محمد العبيد</t>
  </si>
  <si>
    <t>محمد طارق تقوى</t>
  </si>
  <si>
    <t>حمود</t>
  </si>
  <si>
    <t>محمد مطر</t>
  </si>
  <si>
    <t>محمدهاشم بارود</t>
  </si>
  <si>
    <t>عبدالمنعم</t>
  </si>
  <si>
    <t>محمدهيثم الفلاحه</t>
  </si>
  <si>
    <t>محمود العيفان</t>
  </si>
  <si>
    <t>محمود المصطفى</t>
  </si>
  <si>
    <t>محي الدين العتوم</t>
  </si>
  <si>
    <t>ايوب</t>
  </si>
  <si>
    <t>مرهف عبيدو</t>
  </si>
  <si>
    <t>مروه عبدربه</t>
  </si>
  <si>
    <t>مريم شندين</t>
  </si>
  <si>
    <t>مصطفى اصطيلة</t>
  </si>
  <si>
    <t>مناف العيدان</t>
  </si>
  <si>
    <t>منال برنيك</t>
  </si>
  <si>
    <t>منذر عرسان</t>
  </si>
  <si>
    <t>ميره الفجاري الجابر</t>
  </si>
  <si>
    <t>ميشيل المسبر</t>
  </si>
  <si>
    <t>كمال</t>
  </si>
  <si>
    <t>نالين سليمان</t>
  </si>
  <si>
    <t>عصمت</t>
  </si>
  <si>
    <t>نسرين الف</t>
  </si>
  <si>
    <t>نور الجاسم</t>
  </si>
  <si>
    <t>نور الصلخدي</t>
  </si>
  <si>
    <t>حسان</t>
  </si>
  <si>
    <t>هبة الشيخ الطباخ</t>
  </si>
  <si>
    <t>هلال العلي</t>
  </si>
  <si>
    <t>هناء جاروش</t>
  </si>
  <si>
    <t>هناء حمود</t>
  </si>
  <si>
    <t>تميم</t>
  </si>
  <si>
    <t>وفاء نجق</t>
  </si>
  <si>
    <t>ولاء الحمزاوي</t>
  </si>
  <si>
    <t>ولام طليعه</t>
  </si>
  <si>
    <t>يارا حمدان</t>
  </si>
  <si>
    <t>يارا محفوض</t>
  </si>
  <si>
    <t>يحيى الاحمد</t>
  </si>
  <si>
    <t>يحيى الكضيب العبودي</t>
  </si>
  <si>
    <t>يحيى زين</t>
  </si>
  <si>
    <t>حسين البياع</t>
  </si>
  <si>
    <t>علي ميهوب</t>
  </si>
  <si>
    <t>مازن طربوش</t>
  </si>
  <si>
    <t>محمود تركية</t>
  </si>
  <si>
    <t>مالك</t>
  </si>
  <si>
    <t>فاطمه شيتي</t>
  </si>
  <si>
    <t>علي البقاعي</t>
  </si>
  <si>
    <t>غزل الغضبان</t>
  </si>
  <si>
    <t>إيقاف</t>
  </si>
  <si>
    <t>الفصل الاول 2024/2023</t>
  </si>
  <si>
    <t>الفصل الاول 2023/2022</t>
  </si>
  <si>
    <t>مستنفذ</t>
  </si>
  <si>
    <t>منقطع</t>
  </si>
  <si>
    <t>محمود  عز الدين</t>
  </si>
  <si>
    <t>بتول  حج عوض</t>
  </si>
  <si>
    <t>غاده الامين</t>
  </si>
  <si>
    <t>محمد نور  صائمه</t>
  </si>
  <si>
    <t xml:space="preserve">دلال حميدي </t>
  </si>
  <si>
    <t xml:space="preserve">خلف </t>
  </si>
  <si>
    <t xml:space="preserve">زينب العلي </t>
  </si>
  <si>
    <t xml:space="preserve">غازي </t>
  </si>
  <si>
    <t>فرح نصرالله</t>
  </si>
  <si>
    <t xml:space="preserve">ساريه الغضبان </t>
  </si>
  <si>
    <t xml:space="preserve">ميسر </t>
  </si>
  <si>
    <t>الدفع بالدولار</t>
  </si>
  <si>
    <t>لورانس فاخورى</t>
  </si>
  <si>
    <t>هشام العاسمي</t>
  </si>
  <si>
    <t>حرمان سابق</t>
  </si>
  <si>
    <t>احمد حمزه</t>
  </si>
  <si>
    <t>آلاء أرناؤط</t>
  </si>
  <si>
    <t>صبا غره</t>
  </si>
  <si>
    <t>عامر اسعد</t>
  </si>
  <si>
    <t>عبيدة الشرعان</t>
  </si>
  <si>
    <t>فارع  الحسين العلي</t>
  </si>
  <si>
    <t>محمد زهير  الطيان</t>
  </si>
  <si>
    <t>محمدأيهم  طه</t>
  </si>
  <si>
    <t>محمدعدنان  صليبي</t>
  </si>
  <si>
    <t>محمدعلاء  العايق</t>
  </si>
  <si>
    <t>نصوح  قبلان حرب</t>
  </si>
  <si>
    <t>نورس  ابن معط الله</t>
  </si>
  <si>
    <t>احمد المصري</t>
  </si>
  <si>
    <t xml:space="preserve">حرمان دورتين من ف1 2024  </t>
  </si>
  <si>
    <t>عبدالله سلخو</t>
  </si>
  <si>
    <t>تحويل مماثل</t>
  </si>
  <si>
    <t>حرمان 3 دورات من ف2  2023/2022</t>
  </si>
  <si>
    <t>مستنفذ س 1</t>
  </si>
  <si>
    <t>ترفع الى س 2</t>
  </si>
  <si>
    <t>مستنفذ س1 ترفع اداري</t>
  </si>
  <si>
    <t>ترفع اداري</t>
  </si>
  <si>
    <t>مستنفذ س 1 ترفع اداري</t>
  </si>
  <si>
    <t>معاذ  عواجي الحسن</t>
  </si>
  <si>
    <t>مستنفذ تعادل مواد  س3+س4</t>
  </si>
  <si>
    <t>مستنفذ س 2</t>
  </si>
  <si>
    <t>مستنفذ س2ترفع اداري</t>
  </si>
  <si>
    <t>مستنفذ س2</t>
  </si>
  <si>
    <t>ترفع الى س 3</t>
  </si>
  <si>
    <t>قيس نصور</t>
  </si>
  <si>
    <t>غفران الخليف</t>
  </si>
  <si>
    <t>مرعي</t>
  </si>
  <si>
    <t>مستنفذ تعادل مواد س4</t>
  </si>
  <si>
    <t>مستنفذ س 3 ترفع اداري</t>
  </si>
  <si>
    <t>مستنفذ س 3</t>
  </si>
  <si>
    <t>ترفع الى س 4</t>
  </si>
  <si>
    <t xml:space="preserve">علي خنسه </t>
  </si>
  <si>
    <t xml:space="preserve">فرنسي </t>
  </si>
  <si>
    <t>الرقم</t>
  </si>
  <si>
    <t>الفصل الاول 2023-2024</t>
  </si>
  <si>
    <t>حالة الطالب</t>
  </si>
  <si>
    <t>ايقاف</t>
  </si>
  <si>
    <t>منقطعين.ID</t>
  </si>
  <si>
    <t>2</t>
  </si>
  <si>
    <t>3</t>
  </si>
  <si>
    <t>4</t>
  </si>
  <si>
    <t>5</t>
  </si>
  <si>
    <t>6</t>
  </si>
  <si>
    <t>7</t>
  </si>
  <si>
    <t>8</t>
  </si>
  <si>
    <t>9</t>
  </si>
  <si>
    <t>الاستمارة الخاصة بتسجيل طلاب برنامج الدراسات الدولية والدبلوماسية في الفصل الثاني للعام الدراسي 2023/2024</t>
  </si>
  <si>
    <t xml:space="preserve">                                                       المقررات المسجلة في الفصل الثاني للعام الدراسي 2024/ 2023
ملاحظة 1:تقع اختيار جميع هذه المقررات على مسؤولية الطالب.
ملاحظة 2 :لا تعدل هذه المقررات أو يضاف تسجيل أي مقرر بعد تسديد الرسوم وتثبيت التسجيل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</si>
</sst>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010000]yyyy/mm/dd;@"/>
    <numFmt numFmtId="165" formatCode="#,##0\ &quot;ل.س.‏&quot;"/>
    <numFmt numFmtId="166" formatCode="yyyy/mm/dd;@"/>
  </numFmts>
  <fonts count="147" x14ac:knownFonts="1">
    <font>
      <sz val="11"/>
      <color theme="1"/>
      <name val="Arial"/>
      <family val="2"/>
      <scheme val="minor"/>
    </font>
    <font>
      <b/>
      <sz val="10"/>
      <name val="Arial"/>
      <family val="2"/>
    </font>
    <font>
      <b/>
      <sz val="16"/>
      <name val="Arial"/>
      <family val="2"/>
    </font>
    <font>
      <b/>
      <sz val="12"/>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sz val="11"/>
      <color theme="0"/>
      <name val="Arial"/>
      <family val="2"/>
      <scheme val="minor"/>
    </font>
    <font>
      <u/>
      <sz val="10"/>
      <color theme="10"/>
      <name val="Arial"/>
      <family val="2"/>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sz val="1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6"/>
      <color theme="1"/>
      <name val="Arial"/>
      <family val="2"/>
      <scheme val="minor"/>
    </font>
    <font>
      <sz val="14"/>
      <color theme="10"/>
      <name val="Arial"/>
      <family val="2"/>
    </font>
    <font>
      <b/>
      <u/>
      <sz val="12"/>
      <color rgb="FF0070C0"/>
      <name val="Arial"/>
      <family val="2"/>
    </font>
    <font>
      <b/>
      <sz val="14"/>
      <color theme="7" tint="0.59999389629810485"/>
      <name val="Arial"/>
      <family val="2"/>
      <scheme val="minor"/>
    </font>
    <font>
      <b/>
      <u/>
      <sz val="12"/>
      <color theme="10"/>
      <name val="Arial"/>
      <family val="2"/>
    </font>
    <font>
      <sz val="16"/>
      <color theme="1"/>
      <name val="Arial"/>
      <family val="2"/>
      <scheme val="minor"/>
    </font>
    <font>
      <b/>
      <sz val="14"/>
      <name val="Arial"/>
      <family val="2"/>
      <scheme val="minor"/>
    </font>
    <font>
      <b/>
      <sz val="12"/>
      <color theme="0"/>
      <name val="Arial"/>
      <family val="2"/>
    </font>
    <font>
      <sz val="12"/>
      <color theme="0"/>
      <name val="Arial"/>
      <family val="2"/>
      <scheme val="minor"/>
    </font>
    <font>
      <b/>
      <sz val="13"/>
      <color rgb="FFFF0000"/>
      <name val="Arial"/>
      <family val="2"/>
      <scheme val="minor"/>
    </font>
    <font>
      <b/>
      <sz val="8"/>
      <name val="Arial"/>
      <family val="2"/>
      <scheme val="minor"/>
    </font>
    <font>
      <sz val="8"/>
      <name val="Arial"/>
      <family val="2"/>
      <scheme val="minor"/>
    </font>
    <font>
      <sz val="11"/>
      <color theme="5" tint="0.59999389629810485"/>
      <name val="Arial"/>
      <family val="2"/>
      <scheme val="minor"/>
    </font>
    <font>
      <b/>
      <sz val="12"/>
      <color rgb="FFFF0000"/>
      <name val="Sakkal Majalla"/>
    </font>
    <font>
      <b/>
      <sz val="16"/>
      <color theme="1"/>
      <name val="Sakkal Majalla"/>
    </font>
    <font>
      <u/>
      <sz val="10"/>
      <color indexed="12"/>
      <name val="Arial"/>
      <family val="2"/>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
      <b/>
      <sz val="12"/>
      <color theme="0"/>
      <name val="Arial"/>
      <family val="2"/>
      <scheme val="minor"/>
    </font>
    <font>
      <b/>
      <sz val="12"/>
      <color theme="0"/>
      <name val="Sakkal Majalla"/>
    </font>
    <font>
      <b/>
      <sz val="16"/>
      <color theme="4" tint="-0.249977111117893"/>
      <name val="Arial"/>
      <family val="2"/>
      <scheme val="minor"/>
    </font>
    <font>
      <b/>
      <sz val="12"/>
      <color rgb="FF002060"/>
      <name val="Sakkal Majalla"/>
    </font>
    <font>
      <b/>
      <sz val="16"/>
      <color theme="0"/>
      <name val="Sakkal Majalla"/>
    </font>
    <font>
      <sz val="11"/>
      <name val="Sakkal Majalla"/>
    </font>
    <font>
      <b/>
      <sz val="11"/>
      <color theme="0"/>
      <name val="Sakkal Majalla"/>
    </font>
    <font>
      <sz val="11"/>
      <color rgb="FFFF0000"/>
      <name val="Sakkal Majalla"/>
    </font>
    <font>
      <b/>
      <sz val="16"/>
      <color rgb="FF002060"/>
      <name val="Sakkal Majalla"/>
    </font>
    <font>
      <b/>
      <u/>
      <sz val="12"/>
      <name val="Arial"/>
      <family val="2"/>
    </font>
    <font>
      <b/>
      <sz val="16"/>
      <color theme="1"/>
      <name val="Arial"/>
      <family val="2"/>
    </font>
    <font>
      <sz val="20"/>
      <color theme="1"/>
      <name val="Arial"/>
      <family val="2"/>
    </font>
    <font>
      <sz val="11"/>
      <color theme="1"/>
      <name val="Arial"/>
      <family val="2"/>
    </font>
    <font>
      <b/>
      <sz val="10"/>
      <color theme="1"/>
      <name val="Arial"/>
      <family val="2"/>
    </font>
    <font>
      <sz val="10"/>
      <color theme="1"/>
      <name val="Arial"/>
      <family val="2"/>
    </font>
    <font>
      <sz val="10"/>
      <color rgb="FF002060"/>
      <name val="Arial"/>
      <family val="2"/>
    </font>
    <font>
      <sz val="14"/>
      <name val="Sakkal Majalla"/>
    </font>
    <font>
      <sz val="14"/>
      <color rgb="FFFF0000"/>
      <name val="Sakkal Majalla"/>
    </font>
    <font>
      <sz val="10"/>
      <color theme="1"/>
      <name val="Arial"/>
      <family val="2"/>
      <scheme val="minor"/>
    </font>
    <font>
      <sz val="9"/>
      <color theme="1"/>
      <name val="Arial"/>
      <family val="2"/>
      <scheme val="minor"/>
    </font>
    <font>
      <b/>
      <sz val="11"/>
      <color rgb="FFFF0000"/>
      <name val="Arial"/>
      <family val="2"/>
      <scheme val="minor"/>
    </font>
    <font>
      <b/>
      <sz val="16"/>
      <color rgb="FFFF0000"/>
      <name val="Arial"/>
      <family val="2"/>
      <scheme val="minor"/>
    </font>
    <font>
      <sz val="12"/>
      <color rgb="FFFF0000"/>
      <name val="Arial"/>
      <family val="2"/>
      <scheme val="minor"/>
    </font>
    <font>
      <sz val="16"/>
      <color theme="1"/>
      <name val="Sakkal Majalla"/>
    </font>
    <font>
      <sz val="10"/>
      <color rgb="FFFF0000"/>
      <name val="Arial"/>
      <family val="2"/>
      <scheme val="minor"/>
    </font>
    <font>
      <b/>
      <sz val="12"/>
      <color theme="1"/>
      <name val="Arial"/>
      <family val="2"/>
    </font>
    <font>
      <sz val="9"/>
      <color indexed="81"/>
      <name val="Tahoma"/>
      <family val="2"/>
    </font>
    <font>
      <b/>
      <sz val="9"/>
      <color indexed="81"/>
      <name val="Tahoma"/>
      <family val="2"/>
    </font>
    <font>
      <sz val="10"/>
      <color indexed="8"/>
      <name val="Arial"/>
      <family val="2"/>
    </font>
    <font>
      <sz val="11"/>
      <color indexed="8"/>
      <name val="Calibri"/>
      <family val="2"/>
    </font>
    <font>
      <sz val="10"/>
      <color indexed="8"/>
      <name val="Arial"/>
      <family val="2"/>
    </font>
    <font>
      <sz val="11"/>
      <color indexed="8"/>
      <name val="Calibri"/>
      <family val="2"/>
    </font>
    <font>
      <sz val="28"/>
      <name val="Arial"/>
      <family val="2"/>
      <scheme val="minor"/>
    </font>
    <font>
      <sz val="10"/>
      <color indexed="8"/>
      <name val="Arial"/>
      <family val="2"/>
    </font>
    <font>
      <sz val="11"/>
      <color indexed="8"/>
      <name val="Calibri"/>
      <family val="2"/>
    </font>
    <font>
      <b/>
      <sz val="14"/>
      <color theme="1"/>
      <name val="Arial"/>
      <family val="2"/>
    </font>
    <font>
      <sz val="12"/>
      <name val="Arial"/>
      <family val="2"/>
      <scheme val="minor"/>
    </font>
    <font>
      <sz val="10"/>
      <color indexed="8"/>
      <name val="Calibri"/>
      <family val="2"/>
    </font>
    <font>
      <b/>
      <sz val="26"/>
      <name val="Arial"/>
      <family val="2"/>
      <scheme val="minor"/>
    </font>
    <font>
      <b/>
      <sz val="28"/>
      <name val="Arial"/>
      <family val="2"/>
      <scheme val="minor"/>
    </font>
    <font>
      <sz val="26"/>
      <name val="Arial"/>
      <family val="2"/>
    </font>
    <font>
      <sz val="28"/>
      <name val="Arial"/>
      <family val="2"/>
    </font>
    <font>
      <b/>
      <sz val="22"/>
      <name val="Arial"/>
      <family val="2"/>
      <scheme val="minor"/>
    </font>
    <font>
      <sz val="26"/>
      <name val="Arial"/>
      <family val="2"/>
      <scheme val="minor"/>
    </font>
    <font>
      <b/>
      <sz val="18"/>
      <name val="Arial"/>
      <family val="2"/>
    </font>
    <font>
      <b/>
      <sz val="24"/>
      <name val="Arial"/>
      <family val="2"/>
    </font>
    <font>
      <b/>
      <sz val="26"/>
      <color rgb="FF000000"/>
      <name val="Arial"/>
      <family val="2"/>
      <scheme val="minor"/>
    </font>
    <font>
      <sz val="22"/>
      <color rgb="FF000000"/>
      <name val="Arial"/>
      <family val="2"/>
    </font>
    <font>
      <b/>
      <sz val="26"/>
      <color theme="1"/>
      <name val="Arial"/>
      <family val="2"/>
      <scheme val="minor"/>
    </font>
    <font>
      <b/>
      <sz val="22"/>
      <color theme="1" tint="0.14999847407452621"/>
      <name val="Arial"/>
      <family val="2"/>
      <scheme val="minor"/>
    </font>
    <font>
      <b/>
      <sz val="26"/>
      <color theme="1" tint="0.14999847407452621"/>
      <name val="Arial"/>
      <family val="2"/>
      <scheme val="minor"/>
    </font>
    <font>
      <b/>
      <sz val="22"/>
      <color theme="1"/>
      <name val="Arial"/>
      <family val="2"/>
      <scheme val="minor"/>
    </font>
    <font>
      <b/>
      <sz val="32"/>
      <color rgb="FFFF0000"/>
      <name val="Arial"/>
      <family val="2"/>
      <scheme val="minor"/>
    </font>
    <font>
      <b/>
      <sz val="18"/>
      <name val="Arial"/>
      <family val="2"/>
      <scheme val="minor"/>
    </font>
    <font>
      <sz val="28"/>
      <name val="Times New Roman"/>
      <family val="1"/>
      <scheme val="major"/>
    </font>
    <font>
      <b/>
      <sz val="26"/>
      <name val="Arial"/>
      <family val="2"/>
    </font>
    <font>
      <b/>
      <sz val="22"/>
      <name val="Arial"/>
      <family val="2"/>
    </font>
    <font>
      <b/>
      <sz val="24"/>
      <name val="Times New Roman"/>
      <family val="1"/>
      <scheme val="major"/>
    </font>
    <font>
      <b/>
      <sz val="24"/>
      <name val="Arial"/>
      <family val="2"/>
      <scheme val="minor"/>
    </font>
    <font>
      <b/>
      <sz val="28"/>
      <name val="Arial"/>
      <family val="2"/>
    </font>
    <font>
      <b/>
      <sz val="20"/>
      <name val="Arial"/>
      <family val="2"/>
    </font>
    <font>
      <sz val="18"/>
      <name val="Arial"/>
      <family val="2"/>
    </font>
    <font>
      <b/>
      <sz val="28"/>
      <color theme="1"/>
      <name val="Arial"/>
      <family val="2"/>
      <scheme val="minor"/>
    </font>
    <font>
      <b/>
      <sz val="24"/>
      <color rgb="FFC00000"/>
      <name val="Arial"/>
      <family val="2"/>
    </font>
    <font>
      <sz val="22"/>
      <name val="Arial"/>
      <family val="2"/>
    </font>
    <font>
      <b/>
      <sz val="28"/>
      <color rgb="FF000000"/>
      <name val="Arial"/>
      <family val="2"/>
      <scheme val="minor"/>
    </font>
    <font>
      <sz val="32"/>
      <name val="Arial"/>
      <family val="2"/>
      <scheme val="minor"/>
    </font>
    <font>
      <b/>
      <sz val="18"/>
      <name val="Times New Roman"/>
      <family val="1"/>
      <scheme val="major"/>
    </font>
    <font>
      <b/>
      <sz val="20"/>
      <name val="Times New Roman"/>
      <family val="1"/>
      <scheme val="major"/>
    </font>
    <font>
      <b/>
      <sz val="36"/>
      <name val="Arial"/>
      <family val="2"/>
    </font>
    <font>
      <b/>
      <sz val="22"/>
      <color rgb="FFC00000"/>
      <name val="Arial"/>
      <family val="2"/>
    </font>
    <font>
      <sz val="12"/>
      <name val="Times New Roman"/>
      <family val="1"/>
      <scheme val="major"/>
    </font>
    <font>
      <b/>
      <sz val="28"/>
      <color theme="1" tint="0.14999847407452621"/>
      <name val="Arial"/>
      <family val="2"/>
      <scheme val="minor"/>
    </font>
    <font>
      <b/>
      <sz val="20"/>
      <name val="Arial"/>
      <family val="2"/>
      <scheme val="minor"/>
    </font>
    <font>
      <b/>
      <sz val="30"/>
      <name val="Arial"/>
      <family val="2"/>
      <scheme val="minor"/>
    </font>
    <font>
      <b/>
      <sz val="24"/>
      <color rgb="FF000000"/>
      <name val="Arial"/>
      <family val="2"/>
    </font>
    <font>
      <sz val="11"/>
      <color theme="1"/>
      <name val="Arial"/>
      <family val="2"/>
      <scheme val="minor"/>
    </font>
    <font>
      <sz val="11"/>
      <color indexed="8"/>
      <name val="Calibri"/>
      <charset val="178"/>
    </font>
    <font>
      <sz val="10"/>
      <color indexed="8"/>
      <name val="Arial"/>
      <charset val="178"/>
    </font>
  </fonts>
  <fills count="33">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8"/>
        <bgColor indexed="64"/>
      </patternFill>
    </fill>
    <fill>
      <patternFill patternType="solid">
        <fgColor rgb="FF002060"/>
        <bgColor indexed="64"/>
      </patternFill>
    </fill>
    <fill>
      <patternFill patternType="solid">
        <fgColor theme="4" tint="0.59999389629810485"/>
        <bgColor indexed="64"/>
      </patternFill>
    </fill>
    <fill>
      <patternFill patternType="solid">
        <fgColor theme="0"/>
        <bgColor indexed="64"/>
      </patternFill>
    </fill>
    <fill>
      <patternFill patternType="solid">
        <fgColor rgb="FF3855A6"/>
        <bgColor indexed="64"/>
      </patternFill>
    </fill>
    <fill>
      <patternFill patternType="solid">
        <fgColor theme="4" tint="0.39997558519241921"/>
        <bgColor indexed="64"/>
      </patternFill>
    </fill>
    <fill>
      <patternFill patternType="solid">
        <fgColor rgb="FFC00000"/>
        <bgColor indexed="64"/>
      </patternFill>
    </fill>
    <fill>
      <patternFill patternType="solid">
        <fgColor theme="3" tint="0.39997558519241921"/>
        <bgColor indexed="64"/>
      </patternFill>
    </fill>
    <fill>
      <patternFill patternType="solid">
        <fgColor rgb="FFFFFF00"/>
        <bgColor indexed="64"/>
      </patternFill>
    </fill>
    <fill>
      <patternFill patternType="solid">
        <fgColor indexed="22"/>
        <bgColor indexed="0"/>
      </patternFill>
    </fill>
    <fill>
      <patternFill patternType="solid">
        <fgColor rgb="FF92D050"/>
        <bgColor indexed="64"/>
      </patternFill>
    </fill>
    <fill>
      <patternFill patternType="solid">
        <fgColor rgb="FF00B0F0"/>
        <bgColor indexed="64"/>
      </patternFill>
    </fill>
  </fills>
  <borders count="177">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dashed">
        <color indexed="64"/>
      </left>
      <right style="dashed">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ashed">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dashed">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bottom style="medium">
        <color indexed="64"/>
      </bottom>
      <diagonal/>
    </border>
    <border>
      <left style="dashed">
        <color indexed="64"/>
      </left>
      <right/>
      <top/>
      <bottom/>
      <diagonal/>
    </border>
    <border>
      <left/>
      <right style="dashed">
        <color indexed="64"/>
      </right>
      <top/>
      <bottom/>
      <diagonal/>
    </border>
    <border>
      <left style="double">
        <color indexed="64"/>
      </left>
      <right/>
      <top/>
      <bottom/>
      <diagonal/>
    </border>
    <border>
      <left/>
      <right style="medium">
        <color indexed="64"/>
      </right>
      <top style="medium">
        <color indexed="64"/>
      </top>
      <bottom/>
      <diagonal/>
    </border>
    <border>
      <left/>
      <right/>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dashDot">
        <color theme="0"/>
      </left>
      <right/>
      <top/>
      <bottom/>
      <diagonal/>
    </border>
    <border>
      <left/>
      <right style="thick">
        <color theme="0"/>
      </right>
      <top/>
      <bottom/>
      <diagonal/>
    </border>
    <border>
      <left/>
      <right/>
      <top style="medium">
        <color theme="0"/>
      </top>
      <bottom style="medium">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style="thin">
        <color indexed="64"/>
      </right>
      <top style="thin">
        <color indexed="64"/>
      </top>
      <bottom style="thin">
        <color indexed="64"/>
      </bottom>
      <diagonal/>
    </border>
    <border>
      <left/>
      <right/>
      <top/>
      <bottom style="medium">
        <color theme="0"/>
      </bottom>
      <diagonal/>
    </border>
    <border>
      <left/>
      <right/>
      <top style="medium">
        <color theme="0"/>
      </top>
      <bottom/>
      <diagonal/>
    </border>
    <border>
      <left style="thin">
        <color indexed="64"/>
      </left>
      <right/>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top style="thin">
        <color theme="0"/>
      </top>
      <bottom style="thin">
        <color theme="0"/>
      </bottom>
      <diagonal/>
    </border>
    <border>
      <left/>
      <right style="thin">
        <color indexed="64"/>
      </right>
      <top/>
      <bottom/>
      <diagonal/>
    </border>
    <border>
      <left/>
      <right style="thin">
        <color indexed="64"/>
      </right>
      <top/>
      <bottom style="thin">
        <color indexed="64"/>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auto="1"/>
      </left>
      <right style="mediumDashDot">
        <color auto="1"/>
      </right>
      <top style="medium">
        <color auto="1"/>
      </top>
      <bottom/>
      <diagonal/>
    </border>
    <border>
      <left style="mediumDashDot">
        <color auto="1"/>
      </left>
      <right style="mediumDashDot">
        <color auto="1"/>
      </right>
      <top style="medium">
        <color auto="1"/>
      </top>
      <bottom/>
      <diagonal/>
    </border>
    <border>
      <left style="mediumDashDot">
        <color auto="1"/>
      </left>
      <right style="double">
        <color auto="1"/>
      </right>
      <top style="medium">
        <color auto="1"/>
      </top>
      <bottom/>
      <diagonal/>
    </border>
    <border>
      <left style="thin">
        <color theme="0"/>
      </left>
      <right/>
      <top/>
      <bottom/>
      <diagonal/>
    </border>
    <border>
      <left/>
      <right style="thin">
        <color theme="0"/>
      </right>
      <top/>
      <bottom/>
      <diagonal/>
    </border>
    <border>
      <left/>
      <right/>
      <top style="thin">
        <color theme="0"/>
      </top>
      <bottom/>
      <diagonal/>
    </border>
    <border>
      <left/>
      <right style="thin">
        <color theme="0"/>
      </right>
      <top style="thin">
        <color theme="0"/>
      </top>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style="medium">
        <color indexed="64"/>
      </left>
      <right/>
      <top style="thin">
        <color indexed="64"/>
      </top>
      <bottom/>
      <diagonal/>
    </border>
    <border>
      <left/>
      <right style="medium">
        <color indexed="64"/>
      </right>
      <top style="thin">
        <color indexed="64"/>
      </top>
      <bottom/>
      <diagonal/>
    </border>
    <border>
      <left style="thin">
        <color theme="0"/>
      </left>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ck">
        <color auto="1"/>
      </left>
      <right/>
      <top/>
      <bottom/>
      <diagonal/>
    </border>
    <border>
      <left/>
      <right style="thick">
        <color auto="1"/>
      </right>
      <top/>
      <bottom/>
      <diagonal/>
    </border>
    <border>
      <left style="double">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ck">
        <color auto="1"/>
      </left>
      <right style="thin">
        <color auto="1"/>
      </right>
      <top/>
      <bottom/>
      <diagonal/>
    </border>
    <border>
      <left style="thin">
        <color auto="1"/>
      </left>
      <right style="double">
        <color auto="1"/>
      </right>
      <top/>
      <bottom/>
      <diagonal/>
    </border>
    <border>
      <left style="double">
        <color indexed="64"/>
      </left>
      <right style="thin">
        <color indexed="64"/>
      </right>
      <top/>
      <bottom/>
      <diagonal/>
    </border>
    <border>
      <left style="thin">
        <color indexed="64"/>
      </left>
      <right style="thick">
        <color auto="1"/>
      </right>
      <top/>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thin">
        <color auto="1"/>
      </left>
      <right style="thick">
        <color auto="1"/>
      </right>
      <top/>
      <bottom style="thin">
        <color auto="1"/>
      </bottom>
      <diagonal/>
    </border>
    <border>
      <left/>
      <right style="double">
        <color auto="1"/>
      </right>
      <top/>
      <bottom style="thin">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auto="1"/>
      </bottom>
      <diagonal/>
    </border>
    <border>
      <left style="double">
        <color indexed="64"/>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
      <left style="double">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ck">
        <color indexed="64"/>
      </right>
      <top style="medium">
        <color indexed="64"/>
      </top>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medium">
        <color indexed="64"/>
      </right>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bottom style="thin">
        <color indexed="64"/>
      </bottom>
      <diagonal/>
    </border>
    <border>
      <left style="thick">
        <color indexed="64"/>
      </left>
      <right style="thin">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dashDotDot">
        <color theme="0"/>
      </left>
      <right style="dashDotDot">
        <color theme="0"/>
      </right>
      <top style="thin">
        <color theme="0"/>
      </top>
      <bottom style="thin">
        <color theme="0"/>
      </bottom>
      <diagonal/>
    </border>
    <border>
      <left style="thick">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3">
    <xf numFmtId="0" fontId="0" fillId="0" borderId="0"/>
    <xf numFmtId="0" fontId="13" fillId="0" borderId="0" applyNumberFormat="0" applyFill="0" applyBorder="0" applyAlignment="0" applyProtection="0"/>
    <xf numFmtId="0" fontId="10" fillId="0" borderId="0"/>
    <xf numFmtId="0" fontId="11" fillId="0" borderId="0"/>
    <xf numFmtId="0" fontId="53" fillId="0" borderId="0" applyNumberFormat="0" applyFill="0" applyBorder="0" applyAlignment="0" applyProtection="0">
      <alignment vertical="top"/>
      <protection locked="0"/>
    </xf>
    <xf numFmtId="0" fontId="98" fillId="0" borderId="0"/>
    <xf numFmtId="0" fontId="101" fillId="0" borderId="0"/>
    <xf numFmtId="0" fontId="96" fillId="0" borderId="0"/>
    <xf numFmtId="0" fontId="146" fillId="0" borderId="0"/>
    <xf numFmtId="0" fontId="146" fillId="0" borderId="0"/>
    <xf numFmtId="0" fontId="96" fillId="0" borderId="0"/>
    <xf numFmtId="0" fontId="144" fillId="0" borderId="0"/>
    <xf numFmtId="0" fontId="96" fillId="0" borderId="0"/>
  </cellStyleXfs>
  <cellXfs count="990">
    <xf numFmtId="0" fontId="0" fillId="0" borderId="0" xfId="0"/>
    <xf numFmtId="0" fontId="0" fillId="0" borderId="0" xfId="0" applyProtection="1">
      <protection hidden="1"/>
    </xf>
    <xf numFmtId="0" fontId="2" fillId="0" borderId="0" xfId="0" applyFont="1" applyProtection="1">
      <protection hidden="1"/>
    </xf>
    <xf numFmtId="0" fontId="14" fillId="0" borderId="0" xfId="0" applyFont="1" applyProtection="1">
      <protection hidden="1"/>
    </xf>
    <xf numFmtId="0" fontId="15" fillId="0" borderId="0" xfId="0" applyFont="1" applyAlignment="1" applyProtection="1">
      <alignment horizontal="center" vertical="center"/>
      <protection hidden="1"/>
    </xf>
    <xf numFmtId="0" fontId="15" fillId="0" borderId="0" xfId="0" applyFont="1" applyProtection="1">
      <protection hidden="1"/>
    </xf>
    <xf numFmtId="0" fontId="16" fillId="0" borderId="0" xfId="0" applyFont="1" applyProtection="1">
      <protection hidden="1"/>
    </xf>
    <xf numFmtId="0" fontId="15" fillId="0" borderId="0" xfId="0" applyFont="1" applyAlignment="1" applyProtection="1">
      <alignment horizontal="center"/>
      <protection hidden="1"/>
    </xf>
    <xf numFmtId="0" fontId="17" fillId="0" borderId="0" xfId="0" applyFont="1" applyAlignment="1" applyProtection="1">
      <alignment vertical="center"/>
      <protection hidden="1"/>
    </xf>
    <xf numFmtId="0" fontId="17" fillId="0" borderId="0" xfId="0" applyFont="1" applyAlignment="1" applyProtection="1">
      <alignment horizontal="right" vertical="center"/>
      <protection hidden="1"/>
    </xf>
    <xf numFmtId="0" fontId="18" fillId="0" borderId="0" xfId="0" applyFont="1" applyAlignment="1" applyProtection="1">
      <alignment vertical="center"/>
      <protection hidden="1"/>
    </xf>
    <xf numFmtId="0" fontId="19" fillId="0" borderId="0" xfId="1" applyFont="1" applyFill="1" applyBorder="1" applyProtection="1">
      <protection hidden="1"/>
    </xf>
    <xf numFmtId="0" fontId="15" fillId="0" borderId="0" xfId="0" applyFont="1" applyAlignment="1" applyProtection="1">
      <alignment horizontal="center" vertical="center" wrapText="1"/>
      <protection hidden="1"/>
    </xf>
    <xf numFmtId="0" fontId="20" fillId="0" borderId="0" xfId="0" applyFont="1" applyAlignment="1" applyProtection="1">
      <alignment vertical="center"/>
      <protection hidden="1"/>
    </xf>
    <xf numFmtId="0" fontId="21" fillId="0" borderId="0" xfId="0" applyFont="1" applyAlignment="1" applyProtection="1">
      <alignment vertical="center"/>
      <protection hidden="1"/>
    </xf>
    <xf numFmtId="0" fontId="22" fillId="0" borderId="0" xfId="0" applyFont="1" applyAlignment="1" applyProtection="1">
      <alignment vertical="center"/>
      <protection hidden="1"/>
    </xf>
    <xf numFmtId="0" fontId="22" fillId="0" borderId="0" xfId="0" applyFont="1" applyAlignment="1" applyProtection="1">
      <alignment vertical="center" shrinkToFit="1"/>
      <protection hidden="1"/>
    </xf>
    <xf numFmtId="0" fontId="22" fillId="0" borderId="0" xfId="0" applyFont="1" applyAlignment="1" applyProtection="1">
      <alignment horizontal="center" vertical="center"/>
      <protection hidden="1"/>
    </xf>
    <xf numFmtId="0" fontId="22" fillId="0" borderId="0" xfId="0" applyFont="1" applyAlignment="1" applyProtection="1">
      <alignment horizontal="right"/>
      <protection hidden="1"/>
    </xf>
    <xf numFmtId="0" fontId="22" fillId="0" borderId="0" xfId="0" applyFont="1" applyAlignment="1" applyProtection="1">
      <alignment horizontal="center"/>
      <protection hidden="1"/>
    </xf>
    <xf numFmtId="0" fontId="23" fillId="0" borderId="0" xfId="0" applyFont="1" applyAlignment="1" applyProtection="1">
      <alignment horizontal="center"/>
      <protection hidden="1"/>
    </xf>
    <xf numFmtId="0" fontId="22" fillId="0" borderId="0" xfId="0" applyFont="1" applyProtection="1">
      <protection hidden="1"/>
    </xf>
    <xf numFmtId="0" fontId="15" fillId="0" borderId="0" xfId="0" applyFont="1" applyAlignment="1" applyProtection="1">
      <alignment horizontal="right"/>
      <protection hidden="1"/>
    </xf>
    <xf numFmtId="0" fontId="24" fillId="0" borderId="0" xfId="0" applyFont="1" applyProtection="1">
      <protection hidden="1"/>
    </xf>
    <xf numFmtId="0" fontId="24" fillId="0" borderId="0" xfId="0" applyFont="1" applyAlignment="1" applyProtection="1">
      <alignment vertical="center" textRotation="90"/>
      <protection hidden="1"/>
    </xf>
    <xf numFmtId="0" fontId="24" fillId="0" borderId="0" xfId="0" applyFont="1" applyAlignment="1" applyProtection="1">
      <alignment vertical="center"/>
      <protection hidden="1"/>
    </xf>
    <xf numFmtId="0" fontId="15" fillId="0" borderId="0" xfId="0" applyFont="1" applyAlignment="1" applyProtection="1">
      <alignment vertical="center" wrapText="1"/>
      <protection hidden="1"/>
    </xf>
    <xf numFmtId="0" fontId="25" fillId="0" borderId="0" xfId="0" applyFont="1" applyAlignment="1" applyProtection="1">
      <alignment shrinkToFit="1"/>
      <protection hidden="1"/>
    </xf>
    <xf numFmtId="0" fontId="26" fillId="0" borderId="0" xfId="0" applyFont="1" applyProtection="1">
      <protection hidden="1"/>
    </xf>
    <xf numFmtId="0" fontId="3" fillId="3" borderId="2" xfId="0" applyFont="1" applyFill="1" applyBorder="1" applyAlignment="1" applyProtection="1">
      <alignment horizontal="center" vertical="center"/>
      <protection hidden="1"/>
    </xf>
    <xf numFmtId="0" fontId="0" fillId="3" borderId="1" xfId="0" applyFill="1" applyBorder="1" applyAlignment="1">
      <alignment horizontal="center" vertical="center"/>
    </xf>
    <xf numFmtId="0" fontId="0" fillId="0" borderId="0" xfId="0" applyAlignment="1" applyProtection="1">
      <alignment horizontal="center" vertical="center"/>
      <protection hidden="1"/>
    </xf>
    <xf numFmtId="0" fontId="1" fillId="3" borderId="8"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27" fillId="0" borderId="0" xfId="0" applyFont="1" applyAlignment="1" applyProtection="1">
      <alignment horizontal="center" vertical="center"/>
      <protection hidden="1"/>
    </xf>
    <xf numFmtId="0" fontId="3" fillId="3" borderId="0" xfId="0" applyFont="1" applyFill="1" applyAlignment="1" applyProtection="1">
      <alignment horizontal="center" vertical="center"/>
      <protection hidden="1"/>
    </xf>
    <xf numFmtId="0" fontId="3" fillId="6" borderId="0" xfId="0" applyFont="1" applyFill="1" applyAlignment="1" applyProtection="1">
      <alignment horizontal="center" vertical="center" textRotation="90"/>
      <protection hidden="1"/>
    </xf>
    <xf numFmtId="0" fontId="3" fillId="3" borderId="17" xfId="0" applyFont="1" applyFill="1" applyBorder="1" applyAlignment="1" applyProtection="1">
      <alignment horizontal="center" vertical="center"/>
      <protection hidden="1"/>
    </xf>
    <xf numFmtId="0" fontId="24" fillId="0" borderId="5" xfId="0" applyFont="1" applyBorder="1" applyProtection="1">
      <protection hidden="1"/>
    </xf>
    <xf numFmtId="0" fontId="6" fillId="3" borderId="22" xfId="0" applyFont="1" applyFill="1" applyBorder="1" applyAlignment="1" applyProtection="1">
      <alignment horizontal="center" vertical="center"/>
      <protection hidden="1"/>
    </xf>
    <xf numFmtId="0" fontId="6" fillId="3" borderId="23" xfId="0" applyFont="1" applyFill="1" applyBorder="1" applyAlignment="1" applyProtection="1">
      <alignment horizontal="center" vertical="center"/>
      <protection hidden="1"/>
    </xf>
    <xf numFmtId="0" fontId="6" fillId="5" borderId="0" xfId="0" applyFont="1" applyFill="1" applyAlignment="1" applyProtection="1">
      <alignment horizontal="center" vertical="center"/>
      <protection hidden="1"/>
    </xf>
    <xf numFmtId="0" fontId="6" fillId="3" borderId="24" xfId="0" applyFont="1" applyFill="1" applyBorder="1" applyAlignment="1" applyProtection="1">
      <alignment horizontal="center" vertical="center"/>
      <protection hidden="1"/>
    </xf>
    <xf numFmtId="0" fontId="6" fillId="6" borderId="0" xfId="0" applyFont="1" applyFill="1" applyAlignment="1" applyProtection="1">
      <alignment horizontal="center" vertical="center" textRotation="90"/>
      <protection hidden="1"/>
    </xf>
    <xf numFmtId="0" fontId="27" fillId="4" borderId="4" xfId="0" applyFont="1" applyFill="1" applyBorder="1" applyAlignment="1" applyProtection="1">
      <alignment horizontal="center" vertical="center"/>
      <protection hidden="1"/>
    </xf>
    <xf numFmtId="0" fontId="27" fillId="4" borderId="0" xfId="0" applyFont="1" applyFill="1" applyAlignment="1" applyProtection="1">
      <alignment horizontal="center" vertical="center"/>
      <protection hidden="1"/>
    </xf>
    <xf numFmtId="0" fontId="6" fillId="3" borderId="0" xfId="0" applyFont="1" applyFill="1" applyAlignment="1" applyProtection="1">
      <alignment horizontal="center" vertical="center"/>
      <protection hidden="1"/>
    </xf>
    <xf numFmtId="0" fontId="6" fillId="3" borderId="19" xfId="0" applyFont="1" applyFill="1" applyBorder="1" applyAlignment="1" applyProtection="1">
      <alignment vertical="center"/>
      <protection hidden="1"/>
    </xf>
    <xf numFmtId="0" fontId="6" fillId="3" borderId="0" xfId="0" applyFont="1" applyFill="1" applyAlignment="1" applyProtection="1">
      <alignment vertical="center"/>
      <protection hidden="1"/>
    </xf>
    <xf numFmtId="0" fontId="47" fillId="15" borderId="0" xfId="0" applyFont="1" applyFill="1" applyAlignment="1" applyProtection="1">
      <alignment horizontal="center" vertical="center" wrapText="1"/>
      <protection hidden="1"/>
    </xf>
    <xf numFmtId="0" fontId="48" fillId="2" borderId="21" xfId="0" applyFont="1" applyFill="1" applyBorder="1" applyAlignment="1" applyProtection="1">
      <alignment horizontal="center" vertical="center" wrapText="1"/>
      <protection hidden="1"/>
    </xf>
    <xf numFmtId="0" fontId="33" fillId="2" borderId="10" xfId="0" applyFont="1" applyFill="1" applyBorder="1" applyAlignment="1" applyProtection="1">
      <alignment horizontal="center" vertical="center"/>
      <protection hidden="1"/>
    </xf>
    <xf numFmtId="0" fontId="33" fillId="2" borderId="3" xfId="0" applyFont="1" applyFill="1" applyBorder="1" applyAlignment="1" applyProtection="1">
      <alignment horizontal="center" vertical="center" shrinkToFit="1"/>
      <protection hidden="1"/>
    </xf>
    <xf numFmtId="0" fontId="33" fillId="2" borderId="3" xfId="0" applyFont="1" applyFill="1" applyBorder="1" applyAlignment="1" applyProtection="1">
      <alignment horizontal="center" vertical="center"/>
      <protection hidden="1"/>
    </xf>
    <xf numFmtId="0" fontId="33" fillId="2" borderId="0" xfId="0" applyFont="1" applyFill="1" applyAlignment="1" applyProtection="1">
      <alignment horizontal="center" vertical="center"/>
      <protection hidden="1"/>
    </xf>
    <xf numFmtId="0" fontId="46" fillId="0" borderId="0" xfId="0" applyFont="1" applyAlignment="1" applyProtection="1">
      <alignment horizontal="center" vertical="center"/>
      <protection hidden="1"/>
    </xf>
    <xf numFmtId="0" fontId="33" fillId="0" borderId="20" xfId="0" applyFont="1"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63" xfId="0" applyBorder="1" applyAlignment="1" applyProtection="1">
      <alignment horizontal="center" vertical="center"/>
      <protection hidden="1"/>
    </xf>
    <xf numFmtId="0" fontId="33" fillId="0" borderId="0" xfId="0" applyFont="1" applyAlignment="1" applyProtection="1">
      <alignment horizontal="center" vertical="center"/>
      <protection hidden="1"/>
    </xf>
    <xf numFmtId="0" fontId="27" fillId="0" borderId="0" xfId="0" applyFont="1" applyProtection="1">
      <protection hidden="1"/>
    </xf>
    <xf numFmtId="0" fontId="35" fillId="12" borderId="50" xfId="0" applyFont="1" applyFill="1" applyBorder="1" applyAlignment="1" applyProtection="1">
      <alignment horizontal="center" vertical="center"/>
      <protection hidden="1"/>
    </xf>
    <xf numFmtId="0" fontId="35" fillId="12" borderId="51" xfId="0" applyFont="1" applyFill="1" applyBorder="1" applyAlignment="1" applyProtection="1">
      <alignment horizontal="center" vertical="center"/>
      <protection hidden="1"/>
    </xf>
    <xf numFmtId="14" fontId="35" fillId="12" borderId="51" xfId="0" applyNumberFormat="1" applyFont="1" applyFill="1" applyBorder="1" applyAlignment="1" applyProtection="1">
      <alignment horizontal="center" vertical="center"/>
      <protection hidden="1"/>
    </xf>
    <xf numFmtId="0" fontId="28" fillId="0" borderId="48" xfId="0" applyFont="1" applyBorder="1" applyAlignment="1" applyProtection="1">
      <alignment horizontal="center" vertical="center"/>
      <protection hidden="1"/>
    </xf>
    <xf numFmtId="0" fontId="29" fillId="0" borderId="48" xfId="0" applyFont="1" applyBorder="1" applyAlignment="1" applyProtection="1">
      <alignment vertical="center"/>
      <protection hidden="1"/>
    </xf>
    <xf numFmtId="0" fontId="36" fillId="12" borderId="50" xfId="0" applyFont="1" applyFill="1" applyBorder="1" applyAlignment="1" applyProtection="1">
      <alignment horizontal="center" vertical="center"/>
      <protection hidden="1"/>
    </xf>
    <xf numFmtId="0" fontId="36" fillId="12" borderId="51" xfId="0" applyFont="1" applyFill="1" applyBorder="1" applyAlignment="1" applyProtection="1">
      <alignment horizontal="center" vertical="center"/>
      <protection hidden="1"/>
    </xf>
    <xf numFmtId="14" fontId="36" fillId="12" borderId="51" xfId="0" applyNumberFormat="1" applyFont="1" applyFill="1" applyBorder="1" applyAlignment="1" applyProtection="1">
      <alignment horizontal="center" vertical="center"/>
      <protection hidden="1"/>
    </xf>
    <xf numFmtId="0" fontId="28" fillId="0" borderId="0" xfId="0" applyFont="1" applyAlignment="1" applyProtection="1">
      <alignment horizontal="center" vertical="center"/>
      <protection hidden="1"/>
    </xf>
    <xf numFmtId="0" fontId="0" fillId="0" borderId="28" xfId="0" applyBorder="1" applyAlignment="1" applyProtection="1">
      <alignment horizontal="center" vertical="center"/>
      <protection hidden="1"/>
    </xf>
    <xf numFmtId="0" fontId="54" fillId="0" borderId="0" xfId="0" applyFont="1"/>
    <xf numFmtId="0" fontId="57" fillId="0" borderId="0" xfId="0" applyFont="1" applyAlignment="1">
      <alignment horizontal="center"/>
    </xf>
    <xf numFmtId="0" fontId="57" fillId="0" borderId="0" xfId="0" applyFont="1"/>
    <xf numFmtId="0" fontId="60" fillId="12" borderId="81" xfId="1" applyFont="1" applyFill="1" applyBorder="1"/>
    <xf numFmtId="0" fontId="64" fillId="0" borderId="0" xfId="0" applyFont="1"/>
    <xf numFmtId="0" fontId="64" fillId="0" borderId="0" xfId="0" applyFont="1" applyAlignment="1">
      <alignment horizontal="center"/>
    </xf>
    <xf numFmtId="0" fontId="66" fillId="0" borderId="0" xfId="1" applyFont="1" applyFill="1" applyBorder="1" applyAlignment="1">
      <alignment vertical="center" wrapText="1"/>
    </xf>
    <xf numFmtId="0" fontId="66" fillId="0" borderId="0" xfId="1" applyFont="1" applyFill="1" applyAlignment="1"/>
    <xf numFmtId="0" fontId="6" fillId="3" borderId="21" xfId="0" applyFont="1" applyFill="1" applyBorder="1" applyAlignment="1" applyProtection="1">
      <alignment horizontal="center" vertical="center"/>
      <protection hidden="1"/>
    </xf>
    <xf numFmtId="0" fontId="6" fillId="3" borderId="20" xfId="0" applyFont="1" applyFill="1" applyBorder="1" applyAlignment="1" applyProtection="1">
      <alignment horizontal="center" vertical="center"/>
      <protection hidden="1"/>
    </xf>
    <xf numFmtId="0" fontId="70" fillId="20" borderId="32" xfId="0" applyFont="1" applyFill="1" applyBorder="1" applyAlignment="1" applyProtection="1">
      <alignment horizontal="center" vertical="center"/>
      <protection locked="0" hidden="1"/>
    </xf>
    <xf numFmtId="0" fontId="27" fillId="19" borderId="3" xfId="0" applyFont="1" applyFill="1" applyBorder="1" applyAlignment="1" applyProtection="1">
      <alignment horizontal="center" vertical="center"/>
      <protection hidden="1"/>
    </xf>
    <xf numFmtId="0" fontId="27" fillId="19" borderId="4" xfId="0" applyFont="1" applyFill="1" applyBorder="1" applyAlignment="1" applyProtection="1">
      <alignment horizontal="center" vertical="center"/>
      <protection hidden="1"/>
    </xf>
    <xf numFmtId="0" fontId="0" fillId="19" borderId="3" xfId="0" applyFill="1" applyBorder="1" applyAlignment="1" applyProtection="1">
      <alignment horizontal="center" vertical="center"/>
      <protection hidden="1"/>
    </xf>
    <xf numFmtId="0" fontId="0" fillId="19" borderId="4" xfId="0" applyFill="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33" fillId="0" borderId="64" xfId="0" applyFont="1" applyBorder="1" applyAlignment="1" applyProtection="1">
      <alignment vertical="center" textRotation="90"/>
      <protection hidden="1"/>
    </xf>
    <xf numFmtId="0" fontId="0" fillId="0" borderId="64" xfId="0" applyBorder="1" applyAlignment="1" applyProtection="1">
      <alignment horizontal="center" vertical="center"/>
      <protection hidden="1"/>
    </xf>
    <xf numFmtId="0" fontId="54" fillId="0" borderId="0" xfId="0" applyFont="1" applyProtection="1">
      <protection hidden="1"/>
    </xf>
    <xf numFmtId="0" fontId="54" fillId="0" borderId="95" xfId="0" applyFont="1" applyBorder="1" applyProtection="1">
      <protection hidden="1"/>
    </xf>
    <xf numFmtId="0" fontId="73" fillId="0" borderId="0" xfId="0" applyFont="1" applyProtection="1">
      <protection hidden="1"/>
    </xf>
    <xf numFmtId="0" fontId="54" fillId="11" borderId="0" xfId="0" applyFont="1" applyFill="1" applyProtection="1">
      <protection hidden="1"/>
    </xf>
    <xf numFmtId="0" fontId="62" fillId="22" borderId="94" xfId="0" applyFont="1" applyFill="1" applyBorder="1" applyAlignment="1" applyProtection="1">
      <alignment vertical="center"/>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0" fontId="30" fillId="0" borderId="0" xfId="0" applyFont="1" applyAlignment="1" applyProtection="1">
      <alignment vertical="center"/>
      <protection hidden="1"/>
    </xf>
    <xf numFmtId="0" fontId="30" fillId="0" borderId="13" xfId="0" applyFont="1" applyBorder="1" applyAlignment="1" applyProtection="1">
      <alignment vertical="center"/>
      <protection hidden="1"/>
    </xf>
    <xf numFmtId="0" fontId="37" fillId="13" borderId="28" xfId="0" applyFont="1" applyFill="1" applyBorder="1" applyAlignment="1" applyProtection="1">
      <alignment horizontal="center" vertical="center"/>
      <protection hidden="1"/>
    </xf>
    <xf numFmtId="49" fontId="37" fillId="13" borderId="28" xfId="0" applyNumberFormat="1" applyFont="1" applyFill="1" applyBorder="1" applyAlignment="1" applyProtection="1">
      <alignment horizontal="center" vertical="center"/>
      <protection hidden="1"/>
    </xf>
    <xf numFmtId="0" fontId="29" fillId="4" borderId="28" xfId="0" applyFont="1" applyFill="1" applyBorder="1" applyAlignment="1" applyProtection="1">
      <alignment horizontal="center" vertical="center"/>
      <protection hidden="1"/>
    </xf>
    <xf numFmtId="49" fontId="29" fillId="4" borderId="28" xfId="0" applyNumberFormat="1" applyFont="1" applyFill="1" applyBorder="1" applyAlignment="1" applyProtection="1">
      <alignment horizontal="center" vertical="center"/>
      <protection hidden="1"/>
    </xf>
    <xf numFmtId="0" fontId="37" fillId="10" borderId="28" xfId="0" applyFont="1" applyFill="1" applyBorder="1" applyAlignment="1" applyProtection="1">
      <alignment horizontal="center" vertical="center"/>
      <protection hidden="1"/>
    </xf>
    <xf numFmtId="0" fontId="29" fillId="14" borderId="28" xfId="0" applyFont="1" applyFill="1" applyBorder="1" applyAlignment="1" applyProtection="1">
      <alignment horizontal="center" vertical="center"/>
      <protection hidden="1"/>
    </xf>
    <xf numFmtId="0" fontId="3" fillId="6" borderId="28" xfId="0" applyFont="1" applyFill="1" applyBorder="1" applyAlignment="1" applyProtection="1">
      <alignment horizontal="center" vertical="center"/>
      <protection hidden="1"/>
    </xf>
    <xf numFmtId="0" fontId="3" fillId="9" borderId="28" xfId="0" applyFont="1" applyFill="1" applyBorder="1" applyAlignment="1" applyProtection="1">
      <alignment horizontal="center" vertical="center"/>
      <protection hidden="1"/>
    </xf>
    <xf numFmtId="0" fontId="33" fillId="0" borderId="64" xfId="0" applyFont="1" applyBorder="1" applyAlignment="1" applyProtection="1">
      <alignment horizontal="center" vertical="top"/>
      <protection hidden="1"/>
    </xf>
    <xf numFmtId="0" fontId="30" fillId="0" borderId="0" xfId="0" applyFont="1" applyAlignment="1" applyProtection="1">
      <alignment horizontal="center" vertical="center"/>
      <protection hidden="1"/>
    </xf>
    <xf numFmtId="0" fontId="8" fillId="3" borderId="91" xfId="1" applyFont="1" applyFill="1" applyBorder="1" applyAlignment="1" applyProtection="1">
      <alignment vertical="center" shrinkToFit="1"/>
      <protection hidden="1"/>
    </xf>
    <xf numFmtId="0" fontId="24" fillId="3" borderId="0" xfId="0" applyFont="1" applyFill="1" applyAlignment="1" applyProtection="1">
      <alignment vertical="center" shrinkToFit="1"/>
      <protection hidden="1"/>
    </xf>
    <xf numFmtId="0" fontId="28" fillId="6" borderId="91" xfId="0" applyFont="1" applyFill="1" applyBorder="1" applyAlignment="1" applyProtection="1">
      <alignment horizontal="center" vertical="center" shrinkToFit="1"/>
      <protection hidden="1"/>
    </xf>
    <xf numFmtId="0" fontId="40" fillId="6" borderId="91" xfId="1" applyFont="1" applyFill="1" applyBorder="1" applyAlignment="1" applyProtection="1">
      <alignment horizontal="center" vertical="center" shrinkToFit="1"/>
      <protection hidden="1"/>
    </xf>
    <xf numFmtId="0" fontId="8" fillId="3" borderId="91" xfId="0" applyFont="1" applyFill="1" applyBorder="1" applyAlignment="1" applyProtection="1">
      <alignment vertical="center" shrinkToFit="1"/>
      <protection hidden="1"/>
    </xf>
    <xf numFmtId="0" fontId="24" fillId="6" borderId="91" xfId="0" applyFont="1" applyFill="1" applyBorder="1" applyAlignment="1" applyProtection="1">
      <alignment horizontal="center" vertical="center" shrinkToFit="1"/>
      <protection hidden="1"/>
    </xf>
    <xf numFmtId="49" fontId="8" fillId="3" borderId="91" xfId="0" applyNumberFormat="1" applyFont="1" applyFill="1" applyBorder="1" applyAlignment="1" applyProtection="1">
      <alignment vertical="center" shrinkToFit="1"/>
      <protection hidden="1"/>
    </xf>
    <xf numFmtId="0" fontId="45" fillId="11" borderId="91" xfId="0" applyFont="1" applyFill="1" applyBorder="1" applyAlignment="1" applyProtection="1">
      <alignment horizontal="center" vertical="center" shrinkToFit="1"/>
      <protection hidden="1"/>
    </xf>
    <xf numFmtId="0" fontId="68" fillId="0" borderId="91" xfId="0" applyFont="1" applyBorder="1" applyAlignment="1" applyProtection="1">
      <alignment horizontal="center" vertical="center" shrinkToFit="1"/>
      <protection hidden="1"/>
    </xf>
    <xf numFmtId="14" fontId="29" fillId="0" borderId="91" xfId="0" applyNumberFormat="1" applyFont="1" applyBorder="1" applyAlignment="1" applyProtection="1">
      <alignment vertical="center" shrinkToFit="1"/>
      <protection hidden="1"/>
    </xf>
    <xf numFmtId="0" fontId="68" fillId="0" borderId="91" xfId="0" applyFont="1" applyBorder="1" applyAlignment="1" applyProtection="1">
      <alignment vertical="center" shrinkToFit="1"/>
      <protection hidden="1"/>
    </xf>
    <xf numFmtId="0" fontId="68" fillId="0" borderId="0" xfId="0" applyFont="1" applyAlignment="1" applyProtection="1">
      <alignment vertical="center" shrinkToFit="1"/>
      <protection hidden="1"/>
    </xf>
    <xf numFmtId="0" fontId="0" fillId="25" borderId="0" xfId="0" applyFill="1" applyAlignment="1" applyProtection="1">
      <alignment horizontal="center" vertical="center"/>
      <protection hidden="1"/>
    </xf>
    <xf numFmtId="0" fontId="0" fillId="25" borderId="0" xfId="0" applyFill="1" applyAlignment="1" applyProtection="1">
      <alignment horizontal="center" vertical="center" wrapText="1"/>
      <protection hidden="1"/>
    </xf>
    <xf numFmtId="0" fontId="0" fillId="25" borderId="0" xfId="0" applyFill="1" applyProtection="1">
      <protection hidden="1"/>
    </xf>
    <xf numFmtId="0" fontId="10" fillId="3" borderId="14" xfId="0" applyFont="1" applyFill="1" applyBorder="1" applyAlignment="1" applyProtection="1">
      <alignment horizontal="center" vertical="center" shrinkToFit="1"/>
      <protection hidden="1"/>
    </xf>
    <xf numFmtId="0" fontId="10" fillId="0" borderId="14" xfId="0" applyFont="1" applyBorder="1" applyAlignment="1" applyProtection="1">
      <alignment vertical="center" shrinkToFit="1"/>
      <protection hidden="1"/>
    </xf>
    <xf numFmtId="0" fontId="82" fillId="0" borderId="14" xfId="0" applyFont="1" applyBorder="1" applyAlignment="1" applyProtection="1">
      <alignment horizontal="center" vertical="center" shrinkToFit="1"/>
      <protection hidden="1"/>
    </xf>
    <xf numFmtId="0" fontId="82" fillId="3" borderId="14" xfId="0" applyFont="1" applyFill="1" applyBorder="1" applyAlignment="1" applyProtection="1">
      <alignment vertical="center" shrinkToFit="1"/>
      <protection hidden="1"/>
    </xf>
    <xf numFmtId="0" fontId="82" fillId="3" borderId="65" xfId="0" applyFont="1" applyFill="1" applyBorder="1" applyAlignment="1" applyProtection="1">
      <alignment vertical="center" shrinkToFit="1"/>
      <protection hidden="1"/>
    </xf>
    <xf numFmtId="0" fontId="28" fillId="0" borderId="0" xfId="0" applyFont="1" applyAlignment="1" applyProtection="1">
      <alignment horizontal="center" vertical="center" shrinkToFit="1"/>
      <protection hidden="1"/>
    </xf>
    <xf numFmtId="0" fontId="0" fillId="0" borderId="0" xfId="0" applyAlignment="1" applyProtection="1">
      <alignment horizontal="center" shrinkToFit="1"/>
      <protection hidden="1"/>
    </xf>
    <xf numFmtId="0" fontId="0" fillId="3" borderId="1" xfId="0" applyFill="1" applyBorder="1" applyAlignment="1" applyProtection="1">
      <alignment horizontal="center" vertical="center"/>
      <protection hidden="1"/>
    </xf>
    <xf numFmtId="164" fontId="37" fillId="13" borderId="28" xfId="0" applyNumberFormat="1" applyFont="1" applyFill="1" applyBorder="1" applyAlignment="1" applyProtection="1">
      <alignment horizontal="center" vertical="center"/>
      <protection hidden="1"/>
    </xf>
    <xf numFmtId="0" fontId="79" fillId="5" borderId="28" xfId="0" applyFont="1" applyFill="1" applyBorder="1" applyAlignment="1" applyProtection="1">
      <alignment horizontal="center" vertical="center" wrapText="1"/>
      <protection locked="0"/>
    </xf>
    <xf numFmtId="164" fontId="8" fillId="3" borderId="91" xfId="0" applyNumberFormat="1" applyFont="1" applyFill="1" applyBorder="1" applyAlignment="1" applyProtection="1">
      <alignment vertical="center" shrinkToFit="1"/>
      <protection locked="0" hidden="1"/>
    </xf>
    <xf numFmtId="0" fontId="1" fillId="5" borderId="0" xfId="0" applyFont="1" applyFill="1" applyAlignment="1" applyProtection="1">
      <alignment horizontal="center" vertical="center"/>
      <protection hidden="1"/>
    </xf>
    <xf numFmtId="0" fontId="82" fillId="0" borderId="14" xfId="0" applyFont="1" applyBorder="1" applyAlignment="1" applyProtection="1">
      <alignment horizontal="right" vertical="center" shrinkToFit="1"/>
      <protection hidden="1"/>
    </xf>
    <xf numFmtId="0" fontId="10" fillId="0" borderId="14" xfId="0" applyFont="1" applyBorder="1" applyAlignment="1" applyProtection="1">
      <alignment horizontal="right" vertical="center" shrinkToFit="1"/>
      <protection hidden="1"/>
    </xf>
    <xf numFmtId="0" fontId="88" fillId="0" borderId="0" xfId="0" applyFont="1" applyAlignment="1" applyProtection="1">
      <alignment vertical="center"/>
      <protection hidden="1"/>
    </xf>
    <xf numFmtId="0" fontId="88" fillId="0" borderId="0" xfId="0" applyFont="1" applyAlignment="1" applyProtection="1">
      <alignment vertical="center" shrinkToFit="1"/>
      <protection hidden="1"/>
    </xf>
    <xf numFmtId="0" fontId="14" fillId="0" borderId="0" xfId="0" applyFont="1" applyAlignment="1" applyProtection="1">
      <alignment vertical="center"/>
      <protection hidden="1"/>
    </xf>
    <xf numFmtId="0" fontId="89" fillId="0" borderId="0" xfId="0" applyFont="1" applyAlignment="1" applyProtection="1">
      <alignment horizontal="center" vertical="center"/>
      <protection hidden="1"/>
    </xf>
    <xf numFmtId="0" fontId="90" fillId="0" borderId="0" xfId="0" applyFont="1" applyProtection="1">
      <protection hidden="1"/>
    </xf>
    <xf numFmtId="0" fontId="14" fillId="0" borderId="0" xfId="0" applyFont="1" applyAlignment="1" applyProtection="1">
      <alignment vertical="top" wrapText="1"/>
      <protection hidden="1"/>
    </xf>
    <xf numFmtId="0" fontId="32" fillId="12" borderId="0" xfId="0" applyFont="1" applyFill="1" applyAlignment="1" applyProtection="1">
      <alignment vertical="center"/>
      <protection hidden="1"/>
    </xf>
    <xf numFmtId="49" fontId="90" fillId="5" borderId="148" xfId="0" applyNumberFormat="1" applyFont="1" applyFill="1" applyBorder="1" applyAlignment="1" applyProtection="1">
      <alignment horizontal="center" vertical="center" shrinkToFit="1"/>
      <protection locked="0"/>
    </xf>
    <xf numFmtId="0" fontId="90" fillId="5" borderId="148" xfId="0" applyFont="1" applyFill="1" applyBorder="1" applyAlignment="1" applyProtection="1">
      <alignment horizontal="center" vertical="center" shrinkToFit="1"/>
      <protection locked="0"/>
    </xf>
    <xf numFmtId="0" fontId="90" fillId="5" borderId="149" xfId="0" applyFont="1" applyFill="1" applyBorder="1" applyAlignment="1" applyProtection="1">
      <alignment horizontal="center" vertical="center" shrinkToFit="1"/>
      <protection locked="0"/>
    </xf>
    <xf numFmtId="0" fontId="90" fillId="5" borderId="147" xfId="0" applyFont="1" applyFill="1" applyBorder="1" applyAlignment="1" applyProtection="1">
      <alignment horizontal="center" vertical="center" shrinkToFit="1"/>
      <protection locked="0"/>
    </xf>
    <xf numFmtId="164" fontId="90" fillId="5" borderId="147" xfId="0" applyNumberFormat="1" applyFont="1" applyFill="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hidden="1"/>
    </xf>
    <xf numFmtId="0" fontId="82" fillId="0" borderId="15" xfId="0" applyFont="1" applyBorder="1" applyAlignment="1" applyProtection="1">
      <alignment horizontal="right" vertical="center" shrinkToFit="1"/>
      <protection hidden="1"/>
    </xf>
    <xf numFmtId="0" fontId="12" fillId="0" borderId="0" xfId="0" applyFont="1" applyProtection="1">
      <protection locked="0"/>
    </xf>
    <xf numFmtId="0" fontId="52" fillId="10" borderId="42" xfId="0" applyFont="1" applyFill="1" applyBorder="1" applyAlignment="1" applyProtection="1">
      <alignment vertical="center" wrapText="1"/>
      <protection hidden="1"/>
    </xf>
    <xf numFmtId="0" fontId="52" fillId="10" borderId="92" xfId="0" applyFont="1" applyFill="1" applyBorder="1" applyAlignment="1" applyProtection="1">
      <alignment vertical="center" wrapText="1"/>
      <protection hidden="1"/>
    </xf>
    <xf numFmtId="0" fontId="84" fillId="3" borderId="131" xfId="0" applyFont="1" applyFill="1" applyBorder="1" applyAlignment="1" applyProtection="1">
      <alignment horizontal="center" vertical="center"/>
      <protection hidden="1"/>
    </xf>
    <xf numFmtId="0" fontId="84" fillId="3" borderId="28" xfId="0" applyFont="1" applyFill="1" applyBorder="1" applyAlignment="1" applyProtection="1">
      <alignment horizontal="center" vertical="center"/>
      <protection hidden="1"/>
    </xf>
    <xf numFmtId="1" fontId="84" fillId="3" borderId="132" xfId="0" applyNumberFormat="1" applyFont="1" applyFill="1" applyBorder="1" applyAlignment="1" applyProtection="1">
      <alignment horizontal="center"/>
      <protection hidden="1"/>
    </xf>
    <xf numFmtId="0" fontId="84" fillId="3" borderId="132" xfId="0" applyFont="1" applyFill="1" applyBorder="1" applyAlignment="1" applyProtection="1">
      <alignment horizontal="center"/>
      <protection hidden="1"/>
    </xf>
    <xf numFmtId="0" fontId="84" fillId="3" borderId="131" xfId="0" applyFont="1" applyFill="1" applyBorder="1" applyAlignment="1" applyProtection="1">
      <alignment horizontal="center"/>
      <protection hidden="1"/>
    </xf>
    <xf numFmtId="0" fontId="84" fillId="3" borderId="28" xfId="0" applyFont="1" applyFill="1" applyBorder="1" applyAlignment="1" applyProtection="1">
      <alignment horizontal="center"/>
      <protection hidden="1"/>
    </xf>
    <xf numFmtId="0" fontId="85" fillId="3" borderId="28" xfId="0" applyFont="1" applyFill="1" applyBorder="1" applyAlignment="1" applyProtection="1">
      <alignment horizontal="center"/>
      <protection hidden="1"/>
    </xf>
    <xf numFmtId="0" fontId="84" fillId="3" borderId="28" xfId="0" applyFont="1" applyFill="1" applyBorder="1" applyProtection="1">
      <protection hidden="1"/>
    </xf>
    <xf numFmtId="0" fontId="84" fillId="3" borderId="132" xfId="0" applyFont="1" applyFill="1" applyBorder="1" applyAlignment="1" applyProtection="1">
      <alignment horizontal="center" vertical="center"/>
      <protection hidden="1"/>
    </xf>
    <xf numFmtId="0" fontId="0" fillId="12" borderId="53" xfId="0" applyFill="1" applyBorder="1" applyAlignment="1" applyProtection="1">
      <alignment vertical="center"/>
      <protection hidden="1"/>
    </xf>
    <xf numFmtId="0" fontId="32" fillId="12" borderId="9" xfId="0" applyFont="1" applyFill="1" applyBorder="1" applyAlignment="1" applyProtection="1">
      <alignment horizontal="center" vertical="center"/>
      <protection hidden="1"/>
    </xf>
    <xf numFmtId="0" fontId="34" fillId="11" borderId="0" xfId="0" applyFont="1" applyFill="1" applyProtection="1">
      <protection hidden="1"/>
    </xf>
    <xf numFmtId="0" fontId="0" fillId="11" borderId="0" xfId="0" applyFill="1" applyProtection="1">
      <protection hidden="1"/>
    </xf>
    <xf numFmtId="0" fontId="3" fillId="5" borderId="6" xfId="0" applyFont="1" applyFill="1" applyBorder="1" applyAlignment="1" applyProtection="1">
      <alignment horizontal="center" vertical="center"/>
      <protection hidden="1"/>
    </xf>
    <xf numFmtId="0" fontId="0" fillId="6" borderId="18" xfId="0" applyFill="1" applyBorder="1" applyAlignment="1" applyProtection="1">
      <alignment vertical="center"/>
      <protection hidden="1"/>
    </xf>
    <xf numFmtId="0" fontId="0" fillId="0" borderId="49" xfId="0" applyBorder="1" applyAlignment="1" applyProtection="1">
      <alignment vertical="center"/>
      <protection hidden="1"/>
    </xf>
    <xf numFmtId="0" fontId="0" fillId="5" borderId="5" xfId="0" applyFill="1" applyBorder="1" applyAlignment="1" applyProtection="1">
      <alignment horizontal="center" vertical="center"/>
      <protection hidden="1"/>
    </xf>
    <xf numFmtId="0" fontId="12" fillId="6" borderId="18" xfId="0" applyFont="1" applyFill="1" applyBorder="1" applyAlignment="1" applyProtection="1">
      <alignment vertical="center"/>
      <protection hidden="1"/>
    </xf>
    <xf numFmtId="0" fontId="0" fillId="5" borderId="6" xfId="0" applyFill="1" applyBorder="1" applyAlignment="1" applyProtection="1">
      <alignment horizontal="center" vertical="center"/>
      <protection hidden="1"/>
    </xf>
    <xf numFmtId="0" fontId="87" fillId="3" borderId="1" xfId="0" applyFont="1" applyFill="1" applyBorder="1" applyAlignment="1" applyProtection="1">
      <alignment horizontal="center" vertical="center"/>
      <protection hidden="1"/>
    </xf>
    <xf numFmtId="0" fontId="50" fillId="6" borderId="19" xfId="0" applyFont="1" applyFill="1" applyBorder="1" applyAlignment="1" applyProtection="1">
      <alignment vertical="center"/>
      <protection hidden="1"/>
    </xf>
    <xf numFmtId="0" fontId="86" fillId="3" borderId="1" xfId="0" applyFont="1" applyFill="1" applyBorder="1" applyAlignment="1" applyProtection="1">
      <alignment horizontal="center" vertical="center"/>
      <protection hidden="1"/>
    </xf>
    <xf numFmtId="0" fontId="12" fillId="0" borderId="49" xfId="0" applyFont="1" applyBorder="1" applyAlignment="1" applyProtection="1">
      <alignment vertical="center"/>
      <protection hidden="1"/>
    </xf>
    <xf numFmtId="0" fontId="28" fillId="11" borderId="0" xfId="0" applyFont="1" applyFill="1" applyProtection="1">
      <protection hidden="1"/>
    </xf>
    <xf numFmtId="0" fontId="3" fillId="3" borderId="7" xfId="0" applyFont="1" applyFill="1" applyBorder="1" applyAlignment="1" applyProtection="1">
      <alignment horizontal="center" vertical="center"/>
      <protection hidden="1"/>
    </xf>
    <xf numFmtId="0" fontId="3" fillId="3" borderId="12" xfId="0" applyFont="1" applyFill="1" applyBorder="1" applyAlignment="1" applyProtection="1">
      <alignment horizontal="center" vertical="center"/>
      <protection hidden="1"/>
    </xf>
    <xf numFmtId="0" fontId="27" fillId="7" borderId="11" xfId="0" applyFont="1" applyFill="1" applyBorder="1" applyAlignment="1" applyProtection="1">
      <alignment horizontal="center" vertical="center"/>
      <protection hidden="1"/>
    </xf>
    <xf numFmtId="0" fontId="12" fillId="6" borderId="9" xfId="0" applyFont="1" applyFill="1" applyBorder="1" applyAlignment="1" applyProtection="1">
      <alignment horizontal="center" vertical="center"/>
      <protection hidden="1"/>
    </xf>
    <xf numFmtId="0" fontId="32" fillId="11" borderId="6" xfId="0" applyFont="1" applyFill="1" applyBorder="1" applyAlignment="1" applyProtection="1">
      <alignment horizontal="center" vertical="center"/>
      <protection hidden="1"/>
    </xf>
    <xf numFmtId="0" fontId="28" fillId="8" borderId="0" xfId="0" applyFont="1" applyFill="1" applyProtection="1">
      <protection hidden="1"/>
    </xf>
    <xf numFmtId="0" fontId="0" fillId="8" borderId="0" xfId="0" applyFill="1" applyProtection="1">
      <protection hidden="1"/>
    </xf>
    <xf numFmtId="0" fontId="27" fillId="3" borderId="0" xfId="0" applyFont="1" applyFill="1" applyAlignment="1" applyProtection="1">
      <alignment horizontal="center" vertical="center"/>
      <protection hidden="1"/>
    </xf>
    <xf numFmtId="0" fontId="0" fillId="3" borderId="68" xfId="0" applyFill="1" applyBorder="1" applyAlignment="1" applyProtection="1">
      <alignment horizontal="center" vertical="center"/>
      <protection hidden="1"/>
    </xf>
    <xf numFmtId="0" fontId="75" fillId="0" borderId="0" xfId="0" applyFont="1" applyProtection="1">
      <protection hidden="1"/>
    </xf>
    <xf numFmtId="0" fontId="79" fillId="0" borderId="68" xfId="0" applyFont="1" applyBorder="1" applyAlignment="1" applyProtection="1">
      <alignment horizontal="center" vertical="center"/>
      <protection locked="0"/>
    </xf>
    <xf numFmtId="0" fontId="0" fillId="0" borderId="0" xfId="0" applyProtection="1">
      <protection locked="0"/>
    </xf>
    <xf numFmtId="49" fontId="0" fillId="0" borderId="0" xfId="0" applyNumberFormat="1" applyProtection="1">
      <protection locked="0"/>
    </xf>
    <xf numFmtId="0" fontId="31" fillId="10" borderId="142" xfId="0" applyFont="1" applyFill="1" applyBorder="1" applyAlignment="1" applyProtection="1">
      <alignment horizontal="center" vertical="center"/>
      <protection locked="0"/>
    </xf>
    <xf numFmtId="49" fontId="31" fillId="10" borderId="142" xfId="0" applyNumberFormat="1" applyFont="1" applyFill="1" applyBorder="1" applyAlignment="1" applyProtection="1">
      <alignment horizontal="center" vertical="center"/>
      <protection locked="0"/>
    </xf>
    <xf numFmtId="0" fontId="31" fillId="10" borderId="143" xfId="0" applyFont="1" applyFill="1" applyBorder="1" applyAlignment="1" applyProtection="1">
      <alignment horizontal="center" vertical="center"/>
      <protection locked="0"/>
    </xf>
    <xf numFmtId="49" fontId="80" fillId="0" borderId="0" xfId="0" applyNumberFormat="1" applyFont="1" applyAlignment="1" applyProtection="1">
      <alignment shrinkToFit="1"/>
      <protection locked="0"/>
    </xf>
    <xf numFmtId="0" fontId="31" fillId="10" borderId="150" xfId="0" applyFont="1" applyFill="1" applyBorder="1" applyAlignment="1" applyProtection="1">
      <alignment horizontal="center" vertical="center"/>
      <protection locked="0"/>
    </xf>
    <xf numFmtId="0" fontId="31" fillId="10" borderId="151" xfId="0" applyFont="1" applyFill="1" applyBorder="1" applyAlignment="1" applyProtection="1">
      <alignment horizontal="center" vertical="center"/>
      <protection locked="0"/>
    </xf>
    <xf numFmtId="0" fontId="31" fillId="10" borderId="152" xfId="0" applyFont="1" applyFill="1" applyBorder="1" applyAlignment="1" applyProtection="1">
      <alignment horizontal="center" vertical="center"/>
      <protection locked="0"/>
    </xf>
    <xf numFmtId="0" fontId="0" fillId="0" borderId="0" xfId="0" applyAlignment="1" applyProtection="1">
      <alignment wrapText="1"/>
      <protection locked="0"/>
    </xf>
    <xf numFmtId="0" fontId="31" fillId="10" borderId="141" xfId="0" applyFont="1" applyFill="1" applyBorder="1" applyAlignment="1" applyProtection="1">
      <alignment horizontal="center" vertical="center"/>
      <protection locked="0"/>
    </xf>
    <xf numFmtId="0" fontId="91" fillId="0" borderId="0" xfId="0" applyFont="1" applyAlignment="1" applyProtection="1">
      <alignment vertical="center"/>
      <protection locked="0"/>
    </xf>
    <xf numFmtId="0" fontId="90" fillId="5" borderId="144" xfId="0" applyFont="1" applyFill="1" applyBorder="1" applyAlignment="1">
      <alignment horizontal="center" vertical="center" shrinkToFit="1"/>
    </xf>
    <xf numFmtId="0" fontId="90" fillId="5" borderId="145" xfId="0" applyFont="1" applyFill="1" applyBorder="1" applyAlignment="1">
      <alignment horizontal="center" vertical="center" shrinkToFit="1"/>
    </xf>
    <xf numFmtId="0" fontId="90" fillId="5" borderId="146" xfId="0" applyFont="1" applyFill="1" applyBorder="1" applyAlignment="1">
      <alignment horizontal="center" vertical="center" shrinkToFit="1"/>
    </xf>
    <xf numFmtId="164" fontId="90" fillId="5" borderId="144" xfId="0" applyNumberFormat="1" applyFont="1" applyFill="1" applyBorder="1" applyAlignment="1">
      <alignment horizontal="center" vertical="center" shrinkToFit="1"/>
    </xf>
    <xf numFmtId="0" fontId="14" fillId="0" borderId="0" xfId="0" applyFont="1" applyProtection="1">
      <protection locked="0"/>
    </xf>
    <xf numFmtId="164" fontId="14" fillId="0" borderId="0" xfId="0" applyNumberFormat="1" applyFont="1" applyProtection="1">
      <protection locked="0"/>
    </xf>
    <xf numFmtId="49" fontId="14" fillId="0" borderId="0" xfId="0" applyNumberFormat="1" applyFont="1" applyProtection="1">
      <protection locked="0"/>
    </xf>
    <xf numFmtId="0" fontId="51" fillId="10" borderId="26" xfId="0" applyFont="1" applyFill="1" applyBorder="1" applyAlignment="1">
      <alignment horizontal="center" vertical="center"/>
    </xf>
    <xf numFmtId="0" fontId="14" fillId="0" borderId="0" xfId="0" applyFont="1"/>
    <xf numFmtId="0" fontId="93" fillId="28" borderId="91" xfId="0" applyFont="1" applyFill="1" applyBorder="1" applyAlignment="1" applyProtection="1">
      <alignment horizontal="center" vertical="center" shrinkToFit="1"/>
      <protection hidden="1"/>
    </xf>
    <xf numFmtId="0" fontId="28" fillId="24" borderId="48" xfId="0" applyFont="1" applyFill="1" applyBorder="1" applyAlignment="1" applyProtection="1">
      <alignment horizontal="center" vertical="center"/>
      <protection hidden="1"/>
    </xf>
    <xf numFmtId="0" fontId="28" fillId="24" borderId="0" xfId="0" applyFont="1" applyFill="1" applyAlignment="1" applyProtection="1">
      <alignment horizontal="center" vertical="center"/>
      <protection hidden="1"/>
    </xf>
    <xf numFmtId="0" fontId="0" fillId="24" borderId="0" xfId="0" applyFill="1" applyProtection="1">
      <protection hidden="1"/>
    </xf>
    <xf numFmtId="0" fontId="54" fillId="24" borderId="0" xfId="0" applyFont="1" applyFill="1" applyProtection="1">
      <protection hidden="1"/>
    </xf>
    <xf numFmtId="0" fontId="75" fillId="24" borderId="0" xfId="0" applyFont="1" applyFill="1" applyProtection="1">
      <protection hidden="1"/>
    </xf>
    <xf numFmtId="0" fontId="14" fillId="24" borderId="0" xfId="0" applyFont="1" applyFill="1" applyProtection="1">
      <protection hidden="1"/>
    </xf>
    <xf numFmtId="0" fontId="34" fillId="24" borderId="0" xfId="0" applyFont="1" applyFill="1" applyProtection="1">
      <protection hidden="1"/>
    </xf>
    <xf numFmtId="0" fontId="0" fillId="0" borderId="154" xfId="0" applyBorder="1"/>
    <xf numFmtId="0" fontId="68" fillId="28" borderId="91" xfId="0" applyFont="1" applyFill="1" applyBorder="1" applyAlignment="1" applyProtection="1">
      <alignment vertical="center" shrinkToFit="1"/>
      <protection hidden="1"/>
    </xf>
    <xf numFmtId="0" fontId="69" fillId="28" borderId="91" xfId="0" applyFont="1" applyFill="1" applyBorder="1" applyAlignment="1" applyProtection="1">
      <alignment vertical="center" shrinkToFit="1"/>
      <protection hidden="1"/>
    </xf>
    <xf numFmtId="0" fontId="45" fillId="28" borderId="91" xfId="0" applyFont="1" applyFill="1" applyBorder="1" applyAlignment="1" applyProtection="1">
      <alignment vertical="center" shrinkToFit="1"/>
      <protection hidden="1"/>
    </xf>
    <xf numFmtId="0" fontId="99" fillId="0" borderId="154" xfId="5" applyFont="1" applyBorder="1" applyAlignment="1">
      <alignment horizontal="right" wrapText="1"/>
    </xf>
    <xf numFmtId="0" fontId="99" fillId="0" borderId="154" xfId="5" applyFont="1" applyBorder="1" applyAlignment="1">
      <alignment wrapText="1"/>
    </xf>
    <xf numFmtId="166" fontId="99" fillId="0" borderId="0" xfId="5" applyNumberFormat="1" applyFont="1" applyAlignment="1">
      <alignment horizontal="right" wrapText="1"/>
    </xf>
    <xf numFmtId="0" fontId="99" fillId="0" borderId="0" xfId="5" applyFont="1" applyAlignment="1">
      <alignment horizontal="right" wrapText="1"/>
    </xf>
    <xf numFmtId="0" fontId="98" fillId="0" borderId="0" xfId="5"/>
    <xf numFmtId="0" fontId="99" fillId="29" borderId="154" xfId="5" applyFont="1" applyFill="1" applyBorder="1" applyAlignment="1">
      <alignment wrapText="1"/>
    </xf>
    <xf numFmtId="0" fontId="99" fillId="0" borderId="155" xfId="5" applyFont="1" applyBorder="1" applyAlignment="1">
      <alignment wrapText="1"/>
    </xf>
    <xf numFmtId="0" fontId="99" fillId="0" borderId="0" xfId="5" applyFont="1" applyAlignment="1">
      <alignment wrapText="1"/>
    </xf>
    <xf numFmtId="166" fontId="99" fillId="0" borderId="154" xfId="5" applyNumberFormat="1" applyFont="1" applyBorder="1" applyAlignment="1">
      <alignment horizontal="right" wrapText="1"/>
    </xf>
    <xf numFmtId="0" fontId="98" fillId="0" borderId="154" xfId="5" applyBorder="1"/>
    <xf numFmtId="0" fontId="14" fillId="0" borderId="154" xfId="0" applyFont="1" applyBorder="1" applyProtection="1">
      <protection locked="0"/>
    </xf>
    <xf numFmtId="164" fontId="14" fillId="0" borderId="154" xfId="0" applyNumberFormat="1" applyFont="1" applyBorder="1" applyProtection="1">
      <protection locked="0"/>
    </xf>
    <xf numFmtId="49" fontId="14" fillId="0" borderId="154" xfId="0" applyNumberFormat="1" applyFont="1" applyBorder="1" applyProtection="1">
      <protection locked="0"/>
    </xf>
    <xf numFmtId="0" fontId="102" fillId="30" borderId="153" xfId="6" applyFont="1" applyFill="1" applyBorder="1" applyAlignment="1">
      <alignment horizontal="center"/>
    </xf>
    <xf numFmtId="0" fontId="0" fillId="29" borderId="0" xfId="0" applyFill="1"/>
    <xf numFmtId="0" fontId="12" fillId="0" borderId="0" xfId="0" applyFont="1" applyProtection="1">
      <protection hidden="1"/>
    </xf>
    <xf numFmtId="0" fontId="14" fillId="0" borderId="155" xfId="0" applyFont="1" applyBorder="1" applyProtection="1">
      <protection locked="0"/>
    </xf>
    <xf numFmtId="0" fontId="90" fillId="0" borderId="154" xfId="0" applyFont="1" applyBorder="1" applyProtection="1">
      <protection locked="0"/>
    </xf>
    <xf numFmtId="164" fontId="90" fillId="0" borderId="154" xfId="0" applyNumberFormat="1" applyFont="1" applyBorder="1" applyProtection="1">
      <protection locked="0"/>
    </xf>
    <xf numFmtId="49" fontId="90" fillId="0" borderId="154" xfId="0" applyNumberFormat="1" applyFont="1" applyBorder="1" applyProtection="1">
      <protection locked="0"/>
    </xf>
    <xf numFmtId="0" fontId="90" fillId="0" borderId="0" xfId="0" applyFont="1" applyProtection="1">
      <protection locked="0"/>
    </xf>
    <xf numFmtId="0" fontId="90" fillId="0" borderId="155" xfId="0" applyFont="1" applyBorder="1" applyProtection="1">
      <protection locked="0"/>
    </xf>
    <xf numFmtId="0" fontId="104" fillId="0" borderId="154" xfId="0" applyFont="1" applyBorder="1" applyAlignment="1">
      <alignment horizontal="center" vertical="center" shrinkToFit="1" readingOrder="2"/>
    </xf>
    <xf numFmtId="0" fontId="104" fillId="0" borderId="0" xfId="0" applyFont="1" applyAlignment="1">
      <alignment horizontal="center" vertical="center" shrinkToFit="1" readingOrder="2"/>
    </xf>
    <xf numFmtId="164" fontId="90" fillId="0" borderId="0" xfId="0" applyNumberFormat="1" applyFont="1" applyProtection="1">
      <protection locked="0"/>
    </xf>
    <xf numFmtId="49" fontId="90" fillId="0" borderId="0" xfId="0" applyNumberFormat="1" applyFont="1" applyProtection="1">
      <protection locked="0"/>
    </xf>
    <xf numFmtId="0" fontId="0" fillId="29" borderId="154" xfId="0" applyFill="1" applyBorder="1"/>
    <xf numFmtId="0" fontId="102" fillId="0" borderId="153" xfId="6" applyFont="1" applyBorder="1" applyAlignment="1">
      <alignment horizontal="center"/>
    </xf>
    <xf numFmtId="0" fontId="97" fillId="0" borderId="154" xfId="5" applyFont="1" applyBorder="1" applyAlignment="1">
      <alignment wrapText="1"/>
    </xf>
    <xf numFmtId="0" fontId="97" fillId="0" borderId="154" xfId="5" applyFont="1" applyBorder="1" applyAlignment="1">
      <alignment horizontal="left" wrapText="1"/>
    </xf>
    <xf numFmtId="0" fontId="97" fillId="0" borderId="0" xfId="5" applyFont="1" applyAlignment="1">
      <alignment horizontal="left" wrapText="1"/>
    </xf>
    <xf numFmtId="0" fontId="14" fillId="0" borderId="0" xfId="0" applyFont="1" applyAlignment="1" applyProtection="1">
      <alignment horizontal="center" vertical="center" wrapText="1"/>
      <protection locked="0"/>
    </xf>
    <xf numFmtId="49" fontId="14" fillId="0" borderId="0" xfId="0" applyNumberFormat="1" applyFont="1" applyAlignment="1" applyProtection="1">
      <alignment horizontal="center" vertical="center" wrapText="1"/>
      <protection locked="0"/>
    </xf>
    <xf numFmtId="0" fontId="99" fillId="0" borderId="154" xfId="5" applyFont="1" applyBorder="1"/>
    <xf numFmtId="0" fontId="99" fillId="0" borderId="0" xfId="5" applyFont="1"/>
    <xf numFmtId="0" fontId="105" fillId="0" borderId="0" xfId="5" applyFont="1" applyAlignment="1">
      <alignment shrinkToFit="1"/>
    </xf>
    <xf numFmtId="0" fontId="83" fillId="6" borderId="68" xfId="0" applyFont="1" applyFill="1" applyBorder="1" applyAlignment="1" applyProtection="1">
      <alignment horizontal="center" shrinkToFit="1"/>
      <protection hidden="1"/>
    </xf>
    <xf numFmtId="0" fontId="83" fillId="6" borderId="0" xfId="0" applyFont="1" applyFill="1" applyAlignment="1" applyProtection="1">
      <alignment horizontal="center" shrinkToFit="1"/>
      <protection hidden="1"/>
    </xf>
    <xf numFmtId="0" fontId="83" fillId="6" borderId="92" xfId="0" applyFont="1" applyFill="1" applyBorder="1" applyAlignment="1" applyProtection="1">
      <alignment horizontal="center" shrinkToFit="1"/>
      <protection hidden="1"/>
    </xf>
    <xf numFmtId="0" fontId="107" fillId="0" borderId="160" xfId="0" applyFont="1" applyBorder="1" applyAlignment="1">
      <alignment horizontal="center" vertical="center"/>
    </xf>
    <xf numFmtId="0" fontId="108" fillId="0" borderId="161" xfId="0" applyFont="1" applyBorder="1" applyAlignment="1">
      <alignment horizontal="center" vertical="center" shrinkToFit="1"/>
    </xf>
    <xf numFmtId="0" fontId="109" fillId="0" borderId="162" xfId="0" applyFont="1" applyBorder="1" applyAlignment="1">
      <alignment horizontal="center" vertical="center"/>
    </xf>
    <xf numFmtId="0" fontId="106" fillId="0" borderId="23" xfId="0" applyFont="1" applyBorder="1" applyAlignment="1">
      <alignment horizontal="center" vertical="center"/>
    </xf>
    <xf numFmtId="0" fontId="106" fillId="0" borderId="156" xfId="0" applyFont="1" applyBorder="1" applyAlignment="1">
      <alignment horizontal="center" vertical="center"/>
    </xf>
    <xf numFmtId="0" fontId="106" fillId="0" borderId="163" xfId="0" applyFont="1" applyBorder="1" applyAlignment="1">
      <alignment horizontal="center" vertical="center"/>
    </xf>
    <xf numFmtId="0" fontId="107" fillId="0" borderId="164" xfId="0" applyFont="1" applyBorder="1" applyAlignment="1">
      <alignment horizontal="center" vertical="center"/>
    </xf>
    <xf numFmtId="0" fontId="106" fillId="29" borderId="23" xfId="0" applyFont="1" applyFill="1" applyBorder="1" applyAlignment="1">
      <alignment horizontal="center" vertical="center"/>
    </xf>
    <xf numFmtId="0" fontId="106" fillId="29" borderId="156" xfId="0" applyFont="1" applyFill="1" applyBorder="1" applyAlignment="1">
      <alignment horizontal="center" vertical="center"/>
    </xf>
    <xf numFmtId="0" fontId="106" fillId="29" borderId="163" xfId="0" applyFont="1" applyFill="1" applyBorder="1" applyAlignment="1">
      <alignment horizontal="center" vertical="center"/>
    </xf>
    <xf numFmtId="0" fontId="100" fillId="29" borderId="164" xfId="0" applyFont="1" applyFill="1" applyBorder="1" applyAlignment="1">
      <alignment horizontal="center" vertical="center"/>
    </xf>
    <xf numFmtId="0" fontId="110" fillId="29" borderId="161" xfId="0" applyFont="1" applyFill="1" applyBorder="1" applyAlignment="1">
      <alignment horizontal="center" vertical="center"/>
    </xf>
    <xf numFmtId="0" fontId="107" fillId="29" borderId="162" xfId="0" applyFont="1" applyFill="1" applyBorder="1" applyAlignment="1">
      <alignment horizontal="center" vertical="center" shrinkToFit="1" readingOrder="2"/>
    </xf>
    <xf numFmtId="0" fontId="111" fillId="0" borderId="162" xfId="0" applyFont="1" applyBorder="1" applyAlignment="1">
      <alignment horizontal="center" vertical="center"/>
    </xf>
    <xf numFmtId="0" fontId="106" fillId="31" borderId="23" xfId="0" applyFont="1" applyFill="1" applyBorder="1" applyAlignment="1">
      <alignment horizontal="center" vertical="center"/>
    </xf>
    <xf numFmtId="0" fontId="106" fillId="31" borderId="156" xfId="0" applyFont="1" applyFill="1" applyBorder="1" applyAlignment="1">
      <alignment horizontal="center" vertical="center"/>
    </xf>
    <xf numFmtId="0" fontId="106" fillId="31" borderId="163" xfId="0" applyFont="1" applyFill="1" applyBorder="1" applyAlignment="1">
      <alignment horizontal="center" vertical="center"/>
    </xf>
    <xf numFmtId="0" fontId="109" fillId="31" borderId="162" xfId="0" applyFont="1" applyFill="1" applyBorder="1" applyAlignment="1">
      <alignment horizontal="center" vertical="center"/>
    </xf>
    <xf numFmtId="0" fontId="112" fillId="0" borderId="161" xfId="0" applyFont="1" applyBorder="1" applyAlignment="1">
      <alignment horizontal="center" vertical="center"/>
    </xf>
    <xf numFmtId="0" fontId="107" fillId="0" borderId="162" xfId="0" applyFont="1" applyBorder="1" applyAlignment="1">
      <alignment horizontal="center" vertical="center" shrinkToFit="1" readingOrder="2"/>
    </xf>
    <xf numFmtId="0" fontId="113" fillId="0" borderId="162" xfId="0" applyFont="1" applyBorder="1" applyAlignment="1">
      <alignment horizontal="center" vertical="center"/>
    </xf>
    <xf numFmtId="0" fontId="114" fillId="29" borderId="23" xfId="0" applyFont="1" applyFill="1" applyBorder="1" applyAlignment="1">
      <alignment horizontal="center" vertical="center"/>
    </xf>
    <xf numFmtId="0" fontId="114" fillId="29" borderId="156" xfId="0" applyFont="1" applyFill="1" applyBorder="1" applyAlignment="1">
      <alignment horizontal="center" vertical="center"/>
    </xf>
    <xf numFmtId="0" fontId="114" fillId="29" borderId="163" xfId="0" applyFont="1" applyFill="1" applyBorder="1" applyAlignment="1">
      <alignment horizontal="center" vertical="center"/>
    </xf>
    <xf numFmtId="0" fontId="100" fillId="0" borderId="162" xfId="0" applyFont="1" applyBorder="1" applyAlignment="1">
      <alignment horizontal="center" vertical="center" shrinkToFit="1" readingOrder="2"/>
    </xf>
    <xf numFmtId="0" fontId="114" fillId="31" borderId="23" xfId="0" applyFont="1" applyFill="1" applyBorder="1" applyAlignment="1">
      <alignment horizontal="center" vertical="center"/>
    </xf>
    <xf numFmtId="0" fontId="114" fillId="31" borderId="156" xfId="0" applyFont="1" applyFill="1" applyBorder="1" applyAlignment="1">
      <alignment horizontal="center" vertical="center"/>
    </xf>
    <xf numFmtId="0" fontId="114" fillId="31" borderId="163" xfId="0" applyFont="1" applyFill="1" applyBorder="1" applyAlignment="1">
      <alignment horizontal="center" vertical="center"/>
    </xf>
    <xf numFmtId="0" fontId="107" fillId="31" borderId="162" xfId="0" applyFont="1" applyFill="1" applyBorder="1" applyAlignment="1">
      <alignment horizontal="center" vertical="center" shrinkToFit="1" readingOrder="2"/>
    </xf>
    <xf numFmtId="0" fontId="8" fillId="0" borderId="161" xfId="0" applyFont="1" applyBorder="1"/>
    <xf numFmtId="0" fontId="100" fillId="31" borderId="162" xfId="0" applyFont="1" applyFill="1" applyBorder="1" applyAlignment="1">
      <alignment horizontal="center" vertical="center" shrinkToFit="1" readingOrder="2"/>
    </xf>
    <xf numFmtId="0" fontId="112" fillId="29" borderId="161" xfId="0" applyFont="1" applyFill="1" applyBorder="1" applyAlignment="1">
      <alignment horizontal="center" vertical="center"/>
    </xf>
    <xf numFmtId="0" fontId="116" fillId="31" borderId="23" xfId="0" applyFont="1" applyFill="1" applyBorder="1" applyAlignment="1">
      <alignment horizontal="center" vertical="center"/>
    </xf>
    <xf numFmtId="0" fontId="116" fillId="29" borderId="23" xfId="0" applyFont="1" applyFill="1" applyBorder="1" applyAlignment="1">
      <alignment horizontal="center" vertical="center"/>
    </xf>
    <xf numFmtId="0" fontId="118" fillId="29" borderId="156" xfId="0" applyFont="1" applyFill="1" applyBorder="1" applyAlignment="1">
      <alignment horizontal="center" vertical="center"/>
    </xf>
    <xf numFmtId="0" fontId="118" fillId="29" borderId="163" xfId="0" applyFont="1" applyFill="1" applyBorder="1" applyAlignment="1">
      <alignment horizontal="center" vertical="center"/>
    </xf>
    <xf numFmtId="0" fontId="108" fillId="0" borderId="14" xfId="0" applyFont="1" applyBorder="1" applyAlignment="1">
      <alignment horizontal="center" vertical="center" shrinkToFit="1"/>
    </xf>
    <xf numFmtId="0" fontId="110" fillId="0" borderId="14" xfId="0" applyFont="1" applyBorder="1" applyAlignment="1">
      <alignment horizontal="center" vertical="center"/>
    </xf>
    <xf numFmtId="0" fontId="110" fillId="29" borderId="14" xfId="0" applyFont="1" applyFill="1" applyBorder="1" applyAlignment="1">
      <alignment horizontal="center" vertical="center"/>
    </xf>
    <xf numFmtId="0" fontId="106" fillId="29" borderId="23" xfId="0" applyFont="1" applyFill="1" applyBorder="1" applyAlignment="1">
      <alignment horizontal="center" vertical="center" shrinkToFit="1" readingOrder="2"/>
    </xf>
    <xf numFmtId="0" fontId="106" fillId="29" borderId="156" xfId="0" applyFont="1" applyFill="1" applyBorder="1" applyAlignment="1">
      <alignment horizontal="center" vertical="center" shrinkToFit="1" readingOrder="2"/>
    </xf>
    <xf numFmtId="0" fontId="106" fillId="29" borderId="163" xfId="0" applyFont="1" applyFill="1" applyBorder="1" applyAlignment="1">
      <alignment horizontal="center" vertical="center" shrinkToFit="1" readingOrder="2"/>
    </xf>
    <xf numFmtId="0" fontId="8" fillId="29" borderId="14" xfId="0" applyFont="1" applyFill="1" applyBorder="1" applyAlignment="1">
      <alignment vertical="center"/>
    </xf>
    <xf numFmtId="0" fontId="106" fillId="31" borderId="23" xfId="0" applyFont="1" applyFill="1" applyBorder="1" applyAlignment="1">
      <alignment horizontal="center" vertical="center" shrinkToFit="1" readingOrder="2"/>
    </xf>
    <xf numFmtId="0" fontId="106" fillId="31" borderId="156" xfId="0" applyFont="1" applyFill="1" applyBorder="1" applyAlignment="1">
      <alignment horizontal="center" vertical="center" shrinkToFit="1" readingOrder="2"/>
    </xf>
    <xf numFmtId="0" fontId="106" fillId="31" borderId="163" xfId="0" applyFont="1" applyFill="1" applyBorder="1" applyAlignment="1">
      <alignment horizontal="center" vertical="center" shrinkToFit="1" readingOrder="2"/>
    </xf>
    <xf numFmtId="0" fontId="112" fillId="0" borderId="14" xfId="0" applyFont="1" applyBorder="1" applyAlignment="1">
      <alignment horizontal="center" vertical="center"/>
    </xf>
    <xf numFmtId="0" fontId="8" fillId="0" borderId="14" xfId="0" applyFont="1" applyBorder="1" applyAlignment="1">
      <alignment vertical="center"/>
    </xf>
    <xf numFmtId="0" fontId="120" fillId="0" borderId="162" xfId="0" applyFont="1" applyBorder="1" applyAlignment="1">
      <alignment horizontal="center" vertical="center" shrinkToFit="1" readingOrder="2"/>
    </xf>
    <xf numFmtId="0" fontId="112" fillId="29" borderId="14" xfId="0" applyFont="1" applyFill="1" applyBorder="1" applyAlignment="1">
      <alignment horizontal="center" vertical="center"/>
    </xf>
    <xf numFmtId="0" fontId="100" fillId="0" borderId="162" xfId="0" applyFont="1" applyBorder="1" applyAlignment="1">
      <alignment horizontal="center" vertical="center"/>
    </xf>
    <xf numFmtId="0" fontId="107" fillId="29" borderId="165" xfId="0" applyFont="1" applyFill="1" applyBorder="1" applyAlignment="1">
      <alignment horizontal="center" vertical="center" shrinkToFit="1" readingOrder="2"/>
    </xf>
    <xf numFmtId="0" fontId="113" fillId="31" borderId="162" xfId="0" applyFont="1" applyFill="1" applyBorder="1" applyAlignment="1">
      <alignment horizontal="center" vertical="center"/>
    </xf>
    <xf numFmtId="0" fontId="106" fillId="32" borderId="23" xfId="0" applyFont="1" applyFill="1" applyBorder="1" applyAlignment="1">
      <alignment horizontal="center" vertical="center" shrinkToFit="1" readingOrder="2"/>
    </xf>
    <xf numFmtId="0" fontId="106" fillId="32" borderId="156" xfId="0" applyFont="1" applyFill="1" applyBorder="1" applyAlignment="1">
      <alignment horizontal="center" vertical="center"/>
    </xf>
    <xf numFmtId="0" fontId="106" fillId="32" borderId="162" xfId="0" applyFont="1" applyFill="1" applyBorder="1" applyAlignment="1" applyProtection="1">
      <alignment horizontal="center" vertical="center" shrinkToFit="1"/>
      <protection locked="0"/>
    </xf>
    <xf numFmtId="0" fontId="106" fillId="29" borderId="23" xfId="0" applyFont="1" applyFill="1" applyBorder="1" applyAlignment="1">
      <alignment horizontal="center" vertical="center" shrinkToFit="1"/>
    </xf>
    <xf numFmtId="0" fontId="114" fillId="29" borderId="156" xfId="0" applyFont="1" applyFill="1" applyBorder="1" applyAlignment="1">
      <alignment horizontal="center" vertical="center" shrinkToFit="1"/>
    </xf>
    <xf numFmtId="0" fontId="114" fillId="29" borderId="163" xfId="0" applyFont="1" applyFill="1" applyBorder="1" applyAlignment="1">
      <alignment horizontal="center" vertical="center" shrinkToFit="1"/>
    </xf>
    <xf numFmtId="0" fontId="100" fillId="29" borderId="14" xfId="0" applyFont="1" applyFill="1" applyBorder="1" applyAlignment="1">
      <alignment horizontal="center" vertical="center"/>
    </xf>
    <xf numFmtId="0" fontId="107" fillId="0" borderId="165" xfId="0" applyFont="1" applyBorder="1" applyAlignment="1">
      <alignment horizontal="center" vertical="center" shrinkToFit="1" readingOrder="2"/>
    </xf>
    <xf numFmtId="0" fontId="107" fillId="0" borderId="14" xfId="0" applyFont="1" applyBorder="1" applyAlignment="1">
      <alignment horizontal="center" vertical="center"/>
    </xf>
    <xf numFmtId="0" fontId="100" fillId="0" borderId="165" xfId="0" applyFont="1" applyBorder="1" applyAlignment="1">
      <alignment horizontal="center" vertical="center" shrinkToFit="1" readingOrder="2"/>
    </xf>
    <xf numFmtId="0" fontId="122" fillId="29" borderId="14" xfId="0" applyFont="1" applyFill="1" applyBorder="1" applyAlignment="1">
      <alignment vertical="center"/>
    </xf>
    <xf numFmtId="0" fontId="122" fillId="0" borderId="14" xfId="0" applyFont="1" applyBorder="1" applyAlignment="1">
      <alignment vertical="center"/>
    </xf>
    <xf numFmtId="0" fontId="106" fillId="31" borderId="23" xfId="0" applyFont="1" applyFill="1" applyBorder="1" applyAlignment="1">
      <alignment horizontal="center" vertical="center" shrinkToFit="1"/>
    </xf>
    <xf numFmtId="0" fontId="114" fillId="31" borderId="156" xfId="0" applyFont="1" applyFill="1" applyBorder="1" applyAlignment="1">
      <alignment horizontal="center" vertical="center" shrinkToFit="1"/>
    </xf>
    <xf numFmtId="0" fontId="114" fillId="31" borderId="163" xfId="0" applyFont="1" applyFill="1" applyBorder="1" applyAlignment="1">
      <alignment horizontal="center" vertical="center" shrinkToFit="1"/>
    </xf>
    <xf numFmtId="0" fontId="107" fillId="31" borderId="165" xfId="0" applyFont="1" applyFill="1" applyBorder="1" applyAlignment="1">
      <alignment horizontal="center" vertical="center" shrinkToFit="1" readingOrder="2"/>
    </xf>
    <xf numFmtId="0" fontId="100" fillId="31" borderId="165" xfId="0" applyFont="1" applyFill="1" applyBorder="1" applyAlignment="1">
      <alignment horizontal="center" vertical="center" shrinkToFit="1" readingOrder="2"/>
    </xf>
    <xf numFmtId="0" fontId="114" fillId="31" borderId="156" xfId="7" applyFont="1" applyFill="1" applyBorder="1" applyAlignment="1">
      <alignment horizontal="center" vertical="center" wrapText="1"/>
    </xf>
    <xf numFmtId="0" fontId="8" fillId="0" borderId="14" xfId="0" applyFont="1" applyBorder="1"/>
    <xf numFmtId="0" fontId="113" fillId="0" borderId="165" xfId="0" applyFont="1" applyBorder="1" applyAlignment="1">
      <alignment horizontal="center" vertical="center" shrinkToFit="1"/>
    </xf>
    <xf numFmtId="0" fontId="113" fillId="0" borderId="165" xfId="0" applyFont="1" applyBorder="1" applyAlignment="1">
      <alignment horizontal="center" vertical="center"/>
    </xf>
    <xf numFmtId="0" fontId="8" fillId="0" borderId="101" xfId="0" applyFont="1" applyBorder="1"/>
    <xf numFmtId="0" fontId="8" fillId="0" borderId="166" xfId="0" applyFont="1" applyBorder="1"/>
    <xf numFmtId="0" fontId="123" fillId="0" borderId="167" xfId="0" applyFont="1" applyBorder="1" applyAlignment="1">
      <alignment horizontal="center" vertical="center"/>
    </xf>
    <xf numFmtId="0" fontId="107" fillId="0" borderId="159" xfId="0" applyFont="1" applyBorder="1" applyAlignment="1">
      <alignment horizontal="center" vertical="center"/>
    </xf>
    <xf numFmtId="0" fontId="125" fillId="0" borderId="161" xfId="0" applyFont="1" applyBorder="1" applyAlignment="1">
      <alignment horizontal="center" vertical="center" shrinkToFit="1"/>
    </xf>
    <xf numFmtId="0" fontId="107" fillId="0" borderId="23" xfId="0" applyFont="1" applyBorder="1" applyAlignment="1">
      <alignment horizontal="center" vertical="center"/>
    </xf>
    <xf numFmtId="0" fontId="107" fillId="0" borderId="156" xfId="0" applyFont="1" applyBorder="1" applyAlignment="1">
      <alignment horizontal="center" vertical="center"/>
    </xf>
    <xf numFmtId="0" fontId="109" fillId="0" borderId="167" xfId="0" applyFont="1" applyBorder="1" applyAlignment="1">
      <alignment horizontal="center" vertical="center"/>
    </xf>
    <xf numFmtId="0" fontId="107" fillId="0" borderId="163" xfId="0" applyFont="1" applyBorder="1" applyAlignment="1">
      <alignment horizontal="center" vertical="center"/>
    </xf>
    <xf numFmtId="0" fontId="112" fillId="0" borderId="161" xfId="0" applyFont="1" applyBorder="1" applyAlignment="1">
      <alignment horizontal="center" vertical="center" shrinkToFit="1"/>
    </xf>
    <xf numFmtId="0" fontId="126" fillId="0" borderId="167" xfId="0" applyFont="1" applyBorder="1" applyAlignment="1">
      <alignment horizontal="center" vertical="center"/>
    </xf>
    <xf numFmtId="0" fontId="107" fillId="29" borderId="23" xfId="0" applyFont="1" applyFill="1" applyBorder="1" applyAlignment="1">
      <alignment horizontal="center" vertical="center"/>
    </xf>
    <xf numFmtId="0" fontId="127" fillId="29" borderId="156" xfId="0" applyFont="1" applyFill="1" applyBorder="1" applyAlignment="1">
      <alignment horizontal="center" vertical="center"/>
    </xf>
    <xf numFmtId="0" fontId="112" fillId="29" borderId="161" xfId="0" applyFont="1" applyFill="1" applyBorder="1" applyAlignment="1">
      <alignment horizontal="center" vertical="center" shrinkToFit="1"/>
    </xf>
    <xf numFmtId="14" fontId="109" fillId="29" borderId="167" xfId="0" applyNumberFormat="1" applyFont="1" applyFill="1" applyBorder="1" applyAlignment="1">
      <alignment horizontal="center" vertical="center"/>
    </xf>
    <xf numFmtId="0" fontId="107" fillId="31" borderId="23" xfId="0" applyFont="1" applyFill="1" applyBorder="1" applyAlignment="1">
      <alignment horizontal="center" vertical="center"/>
    </xf>
    <xf numFmtId="0" fontId="107" fillId="31" borderId="156" xfId="0" applyFont="1" applyFill="1" applyBorder="1" applyAlignment="1">
      <alignment horizontal="center" vertical="center"/>
    </xf>
    <xf numFmtId="0" fontId="113" fillId="31" borderId="167" xfId="0" applyFont="1" applyFill="1" applyBorder="1" applyAlignment="1">
      <alignment horizontal="center" vertical="center"/>
    </xf>
    <xf numFmtId="0" fontId="1" fillId="0" borderId="161" xfId="0" applyFont="1" applyBorder="1" applyAlignment="1">
      <alignment horizontal="center" vertical="center" shrinkToFit="1"/>
    </xf>
    <xf numFmtId="0" fontId="107" fillId="29" borderId="156" xfId="0" applyFont="1" applyFill="1" applyBorder="1" applyAlignment="1">
      <alignment horizontal="center" vertical="center"/>
    </xf>
    <xf numFmtId="0" fontId="8" fillId="29" borderId="161" xfId="0" applyFont="1" applyFill="1" applyBorder="1" applyAlignment="1">
      <alignment vertical="center" shrinkToFit="1"/>
    </xf>
    <xf numFmtId="0" fontId="8" fillId="0" borderId="161" xfId="0" applyFont="1" applyBorder="1" applyAlignment="1">
      <alignment shrinkToFit="1"/>
    </xf>
    <xf numFmtId="0" fontId="8" fillId="0" borderId="161" xfId="0" applyFont="1" applyBorder="1" applyAlignment="1">
      <alignment vertical="center" shrinkToFit="1"/>
    </xf>
    <xf numFmtId="0" fontId="126" fillId="0" borderId="156" xfId="0" applyFont="1" applyBorder="1" applyAlignment="1">
      <alignment horizontal="center" vertical="center"/>
    </xf>
    <xf numFmtId="0" fontId="107" fillId="0" borderId="167" xfId="0" applyFont="1" applyBorder="1" applyAlignment="1">
      <alignment horizontal="center" vertical="center" shrinkToFit="1" readingOrder="2"/>
    </xf>
    <xf numFmtId="0" fontId="100" fillId="0" borderId="167" xfId="0" applyFont="1" applyBorder="1" applyAlignment="1">
      <alignment horizontal="center" vertical="center" shrinkToFit="1" readingOrder="2"/>
    </xf>
    <xf numFmtId="0" fontId="113" fillId="0" borderId="167" xfId="0" applyFont="1" applyBorder="1" applyAlignment="1">
      <alignment horizontal="center" vertical="center"/>
    </xf>
    <xf numFmtId="0" fontId="130" fillId="31" borderId="23" xfId="0" applyFont="1" applyFill="1" applyBorder="1" applyAlignment="1">
      <alignment horizontal="center" vertical="center"/>
    </xf>
    <xf numFmtId="0" fontId="130" fillId="31" borderId="156" xfId="0" applyFont="1" applyFill="1" applyBorder="1" applyAlignment="1">
      <alignment horizontal="center" vertical="center"/>
    </xf>
    <xf numFmtId="0" fontId="130" fillId="29" borderId="23" xfId="0" applyFont="1" applyFill="1" applyBorder="1" applyAlignment="1">
      <alignment horizontal="center" vertical="center"/>
    </xf>
    <xf numFmtId="0" fontId="130" fillId="29" borderId="156" xfId="0" applyFont="1" applyFill="1" applyBorder="1" applyAlignment="1">
      <alignment horizontal="center" vertical="center"/>
    </xf>
    <xf numFmtId="0" fontId="107" fillId="29" borderId="23" xfId="0" applyFont="1" applyFill="1" applyBorder="1" applyAlignment="1">
      <alignment horizontal="center" vertical="center" shrinkToFit="1" readingOrder="2"/>
    </xf>
    <xf numFmtId="0" fontId="107" fillId="29" borderId="156" xfId="0" applyFont="1" applyFill="1" applyBorder="1" applyAlignment="1">
      <alignment horizontal="center" vertical="center" shrinkToFit="1" readingOrder="2"/>
    </xf>
    <xf numFmtId="14" fontId="109" fillId="29" borderId="162" xfId="0" applyNumberFormat="1" applyFont="1" applyFill="1" applyBorder="1" applyAlignment="1">
      <alignment horizontal="center" vertical="center"/>
    </xf>
    <xf numFmtId="14" fontId="109" fillId="0" borderId="162" xfId="0" applyNumberFormat="1" applyFont="1" applyBorder="1" applyAlignment="1">
      <alignment horizontal="center" vertical="center"/>
    </xf>
    <xf numFmtId="0" fontId="124" fillId="0" borderId="162" xfId="0" applyFont="1" applyBorder="1" applyAlignment="1">
      <alignment horizontal="center" vertical="center" shrinkToFit="1"/>
    </xf>
    <xf numFmtId="0" fontId="133" fillId="29" borderId="23" xfId="0" applyFont="1" applyFill="1" applyBorder="1" applyAlignment="1">
      <alignment horizontal="center" vertical="center"/>
    </xf>
    <xf numFmtId="0" fontId="133" fillId="29" borderId="156" xfId="0" applyFont="1" applyFill="1" applyBorder="1" applyAlignment="1">
      <alignment horizontal="center" vertical="center"/>
    </xf>
    <xf numFmtId="0" fontId="133" fillId="31" borderId="23" xfId="0" applyFont="1" applyFill="1" applyBorder="1" applyAlignment="1">
      <alignment horizontal="center" vertical="center"/>
    </xf>
    <xf numFmtId="0" fontId="133" fillId="31" borderId="156" xfId="0" applyFont="1" applyFill="1" applyBorder="1" applyAlignment="1">
      <alignment horizontal="center" vertical="center"/>
    </xf>
    <xf numFmtId="0" fontId="131" fillId="0" borderId="162" xfId="0" applyFont="1" applyBorder="1" applyAlignment="1">
      <alignment horizontal="center" vertical="center"/>
    </xf>
    <xf numFmtId="14" fontId="109" fillId="29" borderId="165" xfId="0" applyNumberFormat="1" applyFont="1" applyFill="1" applyBorder="1" applyAlignment="1">
      <alignment horizontal="center" vertical="center"/>
    </xf>
    <xf numFmtId="0" fontId="8" fillId="0" borderId="14" xfId="0" applyFont="1" applyBorder="1" applyAlignment="1">
      <alignment shrinkToFit="1"/>
    </xf>
    <xf numFmtId="0" fontId="124" fillId="31" borderId="165" xfId="0" applyFont="1" applyFill="1" applyBorder="1" applyAlignment="1">
      <alignment horizontal="center" vertical="center" shrinkToFit="1"/>
    </xf>
    <xf numFmtId="0" fontId="112" fillId="0" borderId="14" xfId="0" applyFont="1" applyBorder="1" applyAlignment="1">
      <alignment horizontal="center" vertical="center" shrinkToFit="1"/>
    </xf>
    <xf numFmtId="0" fontId="124" fillId="0" borderId="162" xfId="0" applyFont="1" applyBorder="1" applyAlignment="1">
      <alignment horizontal="center" vertical="center"/>
    </xf>
    <xf numFmtId="0" fontId="124" fillId="0" borderId="165" xfId="0" applyFont="1" applyBorder="1" applyAlignment="1">
      <alignment horizontal="center" vertical="center"/>
    </xf>
    <xf numFmtId="0" fontId="126" fillId="0" borderId="165" xfId="0" applyFont="1" applyBorder="1" applyAlignment="1">
      <alignment horizontal="center" vertical="center"/>
    </xf>
    <xf numFmtId="0" fontId="131" fillId="0" borderId="165" xfId="0" applyFont="1" applyBorder="1" applyAlignment="1">
      <alignment horizontal="center" vertical="center"/>
    </xf>
    <xf numFmtId="0" fontId="113" fillId="31" borderId="165" xfId="0" applyFont="1" applyFill="1" applyBorder="1" applyAlignment="1">
      <alignment horizontal="center" vertical="center"/>
    </xf>
    <xf numFmtId="0" fontId="134" fillId="0" borderId="165" xfId="0" applyFont="1" applyBorder="1" applyAlignment="1">
      <alignment horizontal="center" vertical="center" shrinkToFit="1"/>
    </xf>
    <xf numFmtId="0" fontId="8" fillId="29" borderId="14" xfId="0" applyFont="1" applyFill="1" applyBorder="1" applyAlignment="1">
      <alignment shrinkToFit="1"/>
    </xf>
    <xf numFmtId="0" fontId="125" fillId="0" borderId="14" xfId="0" applyFont="1" applyBorder="1" applyAlignment="1">
      <alignment horizontal="center" vertical="center" shrinkToFit="1"/>
    </xf>
    <xf numFmtId="0" fontId="9" fillId="29" borderId="14" xfId="0" applyFont="1" applyFill="1" applyBorder="1" applyAlignment="1">
      <alignment horizontal="center" vertical="center" shrinkToFit="1"/>
    </xf>
    <xf numFmtId="14" fontId="109" fillId="0" borderId="165" xfId="0" applyNumberFormat="1" applyFont="1" applyBorder="1" applyAlignment="1">
      <alignment horizontal="center" vertical="center"/>
    </xf>
    <xf numFmtId="0" fontId="112" fillId="29" borderId="14" xfId="0" applyFont="1" applyFill="1" applyBorder="1" applyAlignment="1">
      <alignment horizontal="center" vertical="center" shrinkToFit="1"/>
    </xf>
    <xf numFmtId="0" fontId="135" fillId="0" borderId="165" xfId="0" applyFont="1" applyBorder="1" applyAlignment="1">
      <alignment horizontal="center" vertical="center" shrinkToFit="1"/>
    </xf>
    <xf numFmtId="0" fontId="124" fillId="0" borderId="165" xfId="0" applyFont="1" applyBorder="1" applyAlignment="1">
      <alignment horizontal="center" vertical="center" shrinkToFit="1"/>
    </xf>
    <xf numFmtId="0" fontId="109" fillId="0" borderId="165" xfId="0" applyFont="1" applyBorder="1" applyAlignment="1">
      <alignment horizontal="center" vertical="center"/>
    </xf>
    <xf numFmtId="0" fontId="110" fillId="29" borderId="14" xfId="0" applyFont="1" applyFill="1" applyBorder="1" applyAlignment="1">
      <alignment horizontal="center" vertical="center" shrinkToFit="1"/>
    </xf>
    <xf numFmtId="0" fontId="126" fillId="0" borderId="162" xfId="0" applyFont="1" applyBorder="1" applyAlignment="1">
      <alignment horizontal="center" vertical="center"/>
    </xf>
    <xf numFmtId="0" fontId="110" fillId="0" borderId="161" xfId="0" applyFont="1" applyBorder="1" applyAlignment="1">
      <alignment horizontal="center" vertical="center" shrinkToFit="1"/>
    </xf>
    <xf numFmtId="0" fontId="134" fillId="0" borderId="162" xfId="0" applyFont="1" applyBorder="1" applyAlignment="1">
      <alignment horizontal="center" vertical="center" shrinkToFit="1"/>
    </xf>
    <xf numFmtId="0" fontId="108" fillId="29" borderId="161" xfId="0" applyFont="1" applyFill="1" applyBorder="1" applyAlignment="1">
      <alignment horizontal="center" vertical="center" shrinkToFit="1"/>
    </xf>
    <xf numFmtId="0" fontId="125" fillId="0" borderId="162" xfId="0" applyFont="1" applyBorder="1" applyAlignment="1">
      <alignment horizontal="center" vertical="center"/>
    </xf>
    <xf numFmtId="0" fontId="107" fillId="31" borderId="23" xfId="0" applyFont="1" applyFill="1" applyBorder="1" applyAlignment="1">
      <alignment horizontal="center" vertical="center" shrinkToFit="1" readingOrder="2"/>
    </xf>
    <xf numFmtId="0" fontId="107" fillId="31" borderId="156" xfId="0" applyFont="1" applyFill="1" applyBorder="1" applyAlignment="1">
      <alignment horizontal="center" vertical="center" shrinkToFit="1" readingOrder="2"/>
    </xf>
    <xf numFmtId="0" fontId="100" fillId="0" borderId="161" xfId="0" applyFont="1" applyBorder="1" applyAlignment="1">
      <alignment horizontal="center" vertical="center" shrinkToFit="1"/>
    </xf>
    <xf numFmtId="0" fontId="109" fillId="0" borderId="161" xfId="0" applyFont="1" applyBorder="1" applyAlignment="1">
      <alignment horizontal="center" vertical="center" shrinkToFit="1"/>
    </xf>
    <xf numFmtId="0" fontId="122" fillId="0" borderId="161" xfId="0" applyFont="1" applyBorder="1" applyAlignment="1">
      <alignment vertical="center" shrinkToFit="1"/>
    </xf>
    <xf numFmtId="0" fontId="122" fillId="0" borderId="161" xfId="0" applyFont="1" applyBorder="1" applyAlignment="1">
      <alignment vertical="center"/>
    </xf>
    <xf numFmtId="0" fontId="107" fillId="29" borderId="23" xfId="0" applyFont="1" applyFill="1" applyBorder="1" applyAlignment="1">
      <alignment horizontal="center" vertical="center" shrinkToFit="1"/>
    </xf>
    <xf numFmtId="0" fontId="133" fillId="29" borderId="156" xfId="0" applyFont="1" applyFill="1" applyBorder="1" applyAlignment="1">
      <alignment horizontal="center" vertical="center" shrinkToFit="1"/>
    </xf>
    <xf numFmtId="0" fontId="107" fillId="31" borderId="23" xfId="0" applyFont="1" applyFill="1" applyBorder="1" applyAlignment="1">
      <alignment horizontal="center" vertical="center" shrinkToFit="1"/>
    </xf>
    <xf numFmtId="0" fontId="133" fillId="31" borderId="156" xfId="0" applyFont="1" applyFill="1" applyBorder="1" applyAlignment="1">
      <alignment horizontal="center" vertical="center" shrinkToFit="1"/>
    </xf>
    <xf numFmtId="0" fontId="134" fillId="0" borderId="167" xfId="0" applyFont="1" applyBorder="1" applyAlignment="1">
      <alignment horizontal="center" vertical="center" shrinkToFit="1"/>
    </xf>
    <xf numFmtId="0" fontId="110" fillId="0" borderId="14" xfId="0" applyFont="1" applyBorder="1" applyAlignment="1">
      <alignment horizontal="center" vertical="center" shrinkToFit="1"/>
    </xf>
    <xf numFmtId="0" fontId="130" fillId="0" borderId="29" xfId="0" applyFont="1" applyBorder="1" applyAlignment="1">
      <alignment horizontal="center" vertical="center" shrinkToFit="1"/>
    </xf>
    <xf numFmtId="0" fontId="130" fillId="0" borderId="159" xfId="0" applyFont="1" applyBorder="1" applyAlignment="1">
      <alignment horizontal="center" vertical="center" shrinkToFit="1"/>
    </xf>
    <xf numFmtId="0" fontId="107" fillId="0" borderId="158" xfId="0" applyFont="1" applyBorder="1" applyAlignment="1">
      <alignment horizontal="center" vertical="center" shrinkToFit="1"/>
    </xf>
    <xf numFmtId="0" fontId="107" fillId="0" borderId="156" xfId="0" applyFont="1" applyBorder="1" applyAlignment="1">
      <alignment horizontal="center" vertical="center" shrinkToFit="1"/>
    </xf>
    <xf numFmtId="0" fontId="107" fillId="0" borderId="163" xfId="0" applyFont="1" applyBorder="1" applyAlignment="1">
      <alignment horizontal="center" vertical="center" shrinkToFit="1"/>
    </xf>
    <xf numFmtId="0" fontId="107" fillId="0" borderId="167" xfId="0" applyFont="1" applyBorder="1" applyAlignment="1">
      <alignment horizontal="center" vertical="center"/>
    </xf>
    <xf numFmtId="0" fontId="107" fillId="29" borderId="158" xfId="0" applyFont="1" applyFill="1" applyBorder="1" applyAlignment="1">
      <alignment horizontal="center" vertical="center" shrinkToFit="1"/>
    </xf>
    <xf numFmtId="0" fontId="107" fillId="29" borderId="156" xfId="0" applyFont="1" applyFill="1" applyBorder="1" applyAlignment="1">
      <alignment horizontal="center" vertical="center" shrinkToFit="1"/>
    </xf>
    <xf numFmtId="0" fontId="107" fillId="29" borderId="163" xfId="0" applyFont="1" applyFill="1" applyBorder="1" applyAlignment="1">
      <alignment horizontal="center" vertical="center" shrinkToFit="1"/>
    </xf>
    <xf numFmtId="0" fontId="136" fillId="0" borderId="161" xfId="0" applyFont="1" applyBorder="1" applyAlignment="1">
      <alignment horizontal="center" vertical="center" shrinkToFit="1"/>
    </xf>
    <xf numFmtId="0" fontId="125" fillId="0" borderId="167" xfId="0" applyFont="1" applyBorder="1" applyAlignment="1">
      <alignment horizontal="center" vertical="center"/>
    </xf>
    <xf numFmtId="0" fontId="107" fillId="0" borderId="158" xfId="0" applyFont="1" applyBorder="1" applyAlignment="1">
      <alignment horizontal="center" vertical="center"/>
    </xf>
    <xf numFmtId="0" fontId="130" fillId="31" borderId="156" xfId="0" applyFont="1" applyFill="1" applyBorder="1" applyAlignment="1">
      <alignment horizontal="center" vertical="center" shrinkToFit="1"/>
    </xf>
    <xf numFmtId="0" fontId="130" fillId="31" borderId="163" xfId="0" applyFont="1" applyFill="1" applyBorder="1" applyAlignment="1">
      <alignment horizontal="center" vertical="center" shrinkToFit="1"/>
    </xf>
    <xf numFmtId="0" fontId="8" fillId="29" borderId="161" xfId="0" applyFont="1" applyFill="1" applyBorder="1"/>
    <xf numFmtId="0" fontId="130" fillId="29" borderId="156" xfId="0" applyFont="1" applyFill="1" applyBorder="1" applyAlignment="1">
      <alignment horizontal="center" vertical="center" shrinkToFit="1"/>
    </xf>
    <xf numFmtId="0" fontId="130" fillId="29" borderId="163" xfId="0" applyFont="1" applyFill="1" applyBorder="1" applyAlignment="1">
      <alignment horizontal="center" vertical="center" shrinkToFit="1"/>
    </xf>
    <xf numFmtId="0" fontId="107" fillId="31" borderId="158" xfId="0" applyFont="1" applyFill="1" applyBorder="1" applyAlignment="1">
      <alignment horizontal="center" vertical="center" shrinkToFit="1"/>
    </xf>
    <xf numFmtId="0" fontId="107" fillId="31" borderId="156" xfId="0" applyFont="1" applyFill="1" applyBorder="1" applyAlignment="1">
      <alignment horizontal="center" vertical="center" shrinkToFit="1"/>
    </xf>
    <xf numFmtId="0" fontId="107" fillId="31" borderId="163" xfId="0" applyFont="1" applyFill="1" applyBorder="1" applyAlignment="1">
      <alignment horizontal="center" vertical="center" shrinkToFit="1"/>
    </xf>
    <xf numFmtId="0" fontId="107" fillId="0" borderId="162" xfId="0" applyFont="1" applyBorder="1" applyAlignment="1">
      <alignment horizontal="center" vertical="center"/>
    </xf>
    <xf numFmtId="0" fontId="109" fillId="31" borderId="162" xfId="0" applyFont="1" applyFill="1" applyBorder="1" applyAlignment="1">
      <alignment horizontal="center" vertical="center" shrinkToFit="1"/>
    </xf>
    <xf numFmtId="0" fontId="113" fillId="29" borderId="162" xfId="0" applyFont="1" applyFill="1" applyBorder="1" applyAlignment="1">
      <alignment horizontal="center" vertical="center"/>
    </xf>
    <xf numFmtId="0" fontId="133" fillId="29" borderId="163" xfId="0" applyFont="1" applyFill="1" applyBorder="1" applyAlignment="1">
      <alignment horizontal="center" vertical="center" shrinkToFit="1"/>
    </xf>
    <xf numFmtId="0" fontId="140" fillId="29" borderId="156" xfId="0" applyFont="1" applyFill="1" applyBorder="1" applyAlignment="1">
      <alignment horizontal="center" vertical="center" shrinkToFit="1"/>
    </xf>
    <xf numFmtId="0" fontId="140" fillId="29" borderId="163" xfId="0" applyFont="1" applyFill="1" applyBorder="1" applyAlignment="1">
      <alignment horizontal="center" vertical="center" shrinkToFit="1"/>
    </xf>
    <xf numFmtId="0" fontId="107" fillId="0" borderId="23" xfId="0" applyFont="1" applyBorder="1" applyAlignment="1">
      <alignment horizontal="center" vertical="center" shrinkToFit="1"/>
    </xf>
    <xf numFmtId="0" fontId="107" fillId="0" borderId="100" xfId="0" applyFont="1" applyBorder="1" applyAlignment="1">
      <alignment horizontal="center" vertical="center"/>
    </xf>
    <xf numFmtId="0" fontId="113" fillId="0" borderId="161" xfId="0" applyFont="1" applyBorder="1" applyAlignment="1">
      <alignment horizontal="center" vertical="center" shrinkToFit="1"/>
    </xf>
    <xf numFmtId="0" fontId="113" fillId="0" borderId="167" xfId="0" applyFont="1" applyBorder="1" applyAlignment="1">
      <alignment horizontal="center" vertical="center" shrinkToFit="1"/>
    </xf>
    <xf numFmtId="0" fontId="113" fillId="29" borderId="161" xfId="0" applyFont="1" applyFill="1" applyBorder="1" applyAlignment="1">
      <alignment horizontal="center" vertical="center" shrinkToFit="1"/>
    </xf>
    <xf numFmtId="0" fontId="126" fillId="0" borderId="161" xfId="0" applyFont="1" applyBorder="1" applyAlignment="1" applyProtection="1">
      <alignment horizontal="center" vertical="center" shrinkToFit="1"/>
      <protection locked="0"/>
    </xf>
    <xf numFmtId="0" fontId="125" fillId="0" borderId="161" xfId="0" applyFont="1" applyBorder="1" applyAlignment="1">
      <alignment vertical="center" shrinkToFit="1"/>
    </xf>
    <xf numFmtId="0" fontId="142" fillId="29" borderId="23" xfId="0" applyFont="1" applyFill="1" applyBorder="1" applyAlignment="1">
      <alignment horizontal="center" vertical="center"/>
    </xf>
    <xf numFmtId="0" fontId="142" fillId="29" borderId="156" xfId="0" applyFont="1" applyFill="1" applyBorder="1" applyAlignment="1">
      <alignment horizontal="center" vertical="center"/>
    </xf>
    <xf numFmtId="0" fontId="113" fillId="0" borderId="161" xfId="0" applyFont="1" applyBorder="1" applyAlignment="1">
      <alignment shrinkToFit="1"/>
    </xf>
    <xf numFmtId="0" fontId="142" fillId="31" borderId="23" xfId="0" applyFont="1" applyFill="1" applyBorder="1" applyAlignment="1">
      <alignment horizontal="center" vertical="center"/>
    </xf>
    <xf numFmtId="0" fontId="142" fillId="31" borderId="156" xfId="0" applyFont="1" applyFill="1" applyBorder="1" applyAlignment="1">
      <alignment horizontal="center" vertical="center"/>
    </xf>
    <xf numFmtId="0" fontId="106" fillId="29" borderId="22" xfId="0" applyFont="1" applyFill="1" applyBorder="1" applyAlignment="1">
      <alignment horizontal="center" vertical="center" shrinkToFit="1" readingOrder="2"/>
    </xf>
    <xf numFmtId="0" fontId="106" fillId="29" borderId="158" xfId="0" applyFont="1" applyFill="1" applyBorder="1" applyAlignment="1">
      <alignment horizontal="center" vertical="center" shrinkToFit="1"/>
    </xf>
    <xf numFmtId="0" fontId="107" fillId="0" borderId="22" xfId="0" applyFont="1" applyBorder="1" applyAlignment="1">
      <alignment horizontal="center" vertical="center" shrinkToFit="1"/>
    </xf>
    <xf numFmtId="0" fontId="106" fillId="31" borderId="158" xfId="0" applyFont="1" applyFill="1" applyBorder="1" applyAlignment="1">
      <alignment horizontal="center" vertical="center" shrinkToFit="1"/>
    </xf>
    <xf numFmtId="0" fontId="106" fillId="0" borderId="158" xfId="0" applyFont="1" applyBorder="1" applyAlignment="1">
      <alignment horizontal="center" vertical="center"/>
    </xf>
    <xf numFmtId="0" fontId="130" fillId="29" borderId="23" xfId="0" applyFont="1" applyFill="1" applyBorder="1" applyAlignment="1">
      <alignment horizontal="center" vertical="center" shrinkToFit="1"/>
    </xf>
    <xf numFmtId="0" fontId="106" fillId="31" borderId="158" xfId="0" applyFont="1" applyFill="1" applyBorder="1" applyAlignment="1">
      <alignment horizontal="center" vertical="center" shrinkToFit="1" readingOrder="2"/>
    </xf>
    <xf numFmtId="0" fontId="133" fillId="29" borderId="23" xfId="0" applyFont="1" applyFill="1" applyBorder="1" applyAlignment="1">
      <alignment horizontal="center" vertical="center" shrinkToFit="1"/>
    </xf>
    <xf numFmtId="0" fontId="130" fillId="31" borderId="23" xfId="0" applyFont="1" applyFill="1" applyBorder="1" applyAlignment="1">
      <alignment horizontal="center" vertical="center" shrinkToFit="1"/>
    </xf>
    <xf numFmtId="0" fontId="107" fillId="31" borderId="158" xfId="0" applyFont="1" applyFill="1" applyBorder="1" applyAlignment="1">
      <alignment horizontal="center" vertical="center" shrinkToFit="1" readingOrder="2"/>
    </xf>
    <xf numFmtId="0" fontId="107" fillId="29" borderId="158" xfId="0" applyFont="1" applyFill="1" applyBorder="1" applyAlignment="1">
      <alignment horizontal="center" vertical="center"/>
    </xf>
    <xf numFmtId="0" fontId="107" fillId="0" borderId="169" xfId="0" applyFont="1" applyBorder="1" applyAlignment="1">
      <alignment horizontal="center" vertical="center"/>
    </xf>
    <xf numFmtId="0" fontId="107" fillId="0" borderId="29" xfId="0" applyFont="1" applyBorder="1" applyAlignment="1">
      <alignment horizontal="center" vertical="center"/>
    </xf>
    <xf numFmtId="0" fontId="106" fillId="29" borderId="29" xfId="0" applyFont="1" applyFill="1" applyBorder="1" applyAlignment="1">
      <alignment horizontal="center" vertical="center" shrinkToFit="1" readingOrder="2"/>
    </xf>
    <xf numFmtId="0" fontId="106" fillId="0" borderId="34" xfId="0" applyFont="1" applyBorder="1" applyAlignment="1">
      <alignment horizontal="center" vertical="center"/>
    </xf>
    <xf numFmtId="0" fontId="107" fillId="29" borderId="163" xfId="0" applyFont="1" applyFill="1" applyBorder="1" applyAlignment="1">
      <alignment horizontal="center" vertical="center"/>
    </xf>
    <xf numFmtId="0" fontId="127" fillId="29" borderId="163" xfId="0" applyFont="1" applyFill="1" applyBorder="1" applyAlignment="1">
      <alignment horizontal="center" vertical="center"/>
    </xf>
    <xf numFmtId="0" fontId="133" fillId="29" borderId="163" xfId="0" applyFont="1" applyFill="1" applyBorder="1" applyAlignment="1">
      <alignment horizontal="center" vertical="center"/>
    </xf>
    <xf numFmtId="0" fontId="142" fillId="29" borderId="163" xfId="0" applyFont="1" applyFill="1" applyBorder="1" applyAlignment="1">
      <alignment horizontal="center" vertical="center"/>
    </xf>
    <xf numFmtId="0" fontId="107" fillId="29" borderId="163" xfId="0" applyFont="1" applyFill="1" applyBorder="1" applyAlignment="1">
      <alignment horizontal="center" vertical="center" shrinkToFit="1" readingOrder="2"/>
    </xf>
    <xf numFmtId="0" fontId="130" fillId="29" borderId="163" xfId="0" applyFont="1" applyFill="1" applyBorder="1" applyAlignment="1">
      <alignment horizontal="center" vertical="center"/>
    </xf>
    <xf numFmtId="0" fontId="133" fillId="31" borderId="163" xfId="0" applyFont="1" applyFill="1" applyBorder="1" applyAlignment="1">
      <alignment horizontal="center" vertical="center"/>
    </xf>
    <xf numFmtId="0" fontId="106" fillId="0" borderId="172" xfId="0" applyFont="1" applyBorder="1" applyAlignment="1">
      <alignment horizontal="center" vertical="center"/>
    </xf>
    <xf numFmtId="0" fontId="107" fillId="31" borderId="163" xfId="0" applyFont="1" applyFill="1" applyBorder="1" applyAlignment="1">
      <alignment horizontal="center" vertical="center"/>
    </xf>
    <xf numFmtId="0" fontId="106" fillId="31" borderId="34" xfId="0" applyFont="1" applyFill="1" applyBorder="1" applyAlignment="1">
      <alignment horizontal="center" vertical="center" shrinkToFit="1" readingOrder="2"/>
    </xf>
    <xf numFmtId="0" fontId="106" fillId="31" borderId="34" xfId="0" applyFont="1" applyFill="1" applyBorder="1" applyAlignment="1">
      <alignment horizontal="center" vertical="center"/>
    </xf>
    <xf numFmtId="0" fontId="130" fillId="31" borderId="163" xfId="0" applyFont="1" applyFill="1" applyBorder="1" applyAlignment="1">
      <alignment horizontal="center" vertical="center"/>
    </xf>
    <xf numFmtId="0" fontId="114" fillId="29" borderId="34" xfId="0" applyFont="1" applyFill="1" applyBorder="1" applyAlignment="1">
      <alignment horizontal="center" vertical="center" shrinkToFit="1"/>
    </xf>
    <xf numFmtId="0" fontId="107" fillId="31" borderId="163" xfId="0" applyFont="1" applyFill="1" applyBorder="1" applyAlignment="1">
      <alignment horizontal="center" vertical="center" shrinkToFit="1" readingOrder="2"/>
    </xf>
    <xf numFmtId="0" fontId="142" fillId="31" borderId="163" xfId="0" applyFont="1" applyFill="1" applyBorder="1" applyAlignment="1">
      <alignment horizontal="center" vertical="center"/>
    </xf>
    <xf numFmtId="0" fontId="133" fillId="31" borderId="163" xfId="0" applyFont="1" applyFill="1" applyBorder="1" applyAlignment="1">
      <alignment horizontal="center" vertical="center" shrinkToFit="1"/>
    </xf>
    <xf numFmtId="0" fontId="100" fillId="29" borderId="163" xfId="0" applyFont="1" applyFill="1" applyBorder="1" applyAlignment="1">
      <alignment horizontal="center" vertical="center"/>
    </xf>
    <xf numFmtId="0" fontId="100" fillId="29" borderId="167" xfId="0" applyFont="1" applyFill="1" applyBorder="1" applyAlignment="1">
      <alignment horizontal="center" vertical="center"/>
    </xf>
    <xf numFmtId="0" fontId="110" fillId="0" borderId="164" xfId="0" applyFont="1" applyBorder="1" applyAlignment="1">
      <alignment horizontal="center" vertical="center"/>
    </xf>
    <xf numFmtId="0" fontId="100" fillId="29" borderId="159" xfId="0" applyFont="1" applyFill="1" applyBorder="1" applyAlignment="1">
      <alignment horizontal="center" vertical="center"/>
    </xf>
    <xf numFmtId="0" fontId="107" fillId="31" borderId="167" xfId="0" applyFont="1" applyFill="1" applyBorder="1" applyAlignment="1">
      <alignment horizontal="center" shrinkToFit="1" readingOrder="2"/>
    </xf>
    <xf numFmtId="0" fontId="107" fillId="31" borderId="100" xfId="0" applyFont="1" applyFill="1" applyBorder="1" applyAlignment="1">
      <alignment horizontal="center" shrinkToFit="1" readingOrder="2"/>
    </xf>
    <xf numFmtId="0" fontId="107" fillId="31" borderId="100" xfId="0" applyFont="1" applyFill="1" applyBorder="1" applyAlignment="1">
      <alignment horizontal="center" vertical="center"/>
    </xf>
    <xf numFmtId="0" fontId="110" fillId="0" borderId="167" xfId="0" applyFont="1" applyBorder="1" applyAlignment="1">
      <alignment horizontal="center" vertical="center"/>
    </xf>
    <xf numFmtId="0" fontId="110" fillId="0" borderId="170" xfId="0" applyFont="1" applyBorder="1" applyAlignment="1">
      <alignment horizontal="center" vertical="center"/>
    </xf>
    <xf numFmtId="0" fontId="100" fillId="32" borderId="163" xfId="0" applyFont="1" applyFill="1" applyBorder="1" applyAlignment="1">
      <alignment horizontal="center" vertical="center"/>
    </xf>
    <xf numFmtId="0" fontId="8" fillId="29" borderId="161" xfId="0" applyFont="1" applyFill="1" applyBorder="1" applyAlignment="1">
      <alignment vertical="center"/>
    </xf>
    <xf numFmtId="0" fontId="8" fillId="29" borderId="101" xfId="0" applyFont="1" applyFill="1" applyBorder="1" applyAlignment="1">
      <alignment vertical="center"/>
    </xf>
    <xf numFmtId="0" fontId="113" fillId="0" borderId="14" xfId="0" applyFont="1" applyBorder="1" applyAlignment="1">
      <alignment horizontal="center" vertical="center" shrinkToFit="1"/>
    </xf>
    <xf numFmtId="0" fontId="122" fillId="29" borderId="161" xfId="0" applyFont="1" applyFill="1" applyBorder="1" applyAlignment="1">
      <alignment vertical="center"/>
    </xf>
    <xf numFmtId="0" fontId="109" fillId="29" borderId="161" xfId="0" applyFont="1" applyFill="1" applyBorder="1" applyAlignment="1">
      <alignment horizontal="center" vertical="center"/>
    </xf>
    <xf numFmtId="0" fontId="125" fillId="0" borderId="14" xfId="0" applyFont="1" applyBorder="1" applyAlignment="1">
      <alignment vertical="center" shrinkToFit="1"/>
    </xf>
    <xf numFmtId="0" fontId="112" fillId="0" borderId="101" xfId="0" applyFont="1" applyBorder="1" applyAlignment="1">
      <alignment horizontal="center" vertical="center"/>
    </xf>
    <xf numFmtId="0" fontId="112" fillId="0" borderId="101" xfId="0" applyFont="1" applyBorder="1" applyAlignment="1">
      <alignment horizontal="center" vertical="center" shrinkToFit="1"/>
    </xf>
    <xf numFmtId="0" fontId="108" fillId="0" borderId="101" xfId="0" applyFont="1" applyBorder="1" applyAlignment="1">
      <alignment horizontal="center" vertical="center" shrinkToFit="1"/>
    </xf>
    <xf numFmtId="0" fontId="109" fillId="0" borderId="161" xfId="0" applyFont="1" applyBorder="1" applyAlignment="1">
      <alignment horizontal="center" vertical="center"/>
    </xf>
    <xf numFmtId="0" fontId="110" fillId="29" borderId="101" xfId="0" applyFont="1" applyFill="1" applyBorder="1" applyAlignment="1">
      <alignment horizontal="center" vertical="center"/>
    </xf>
    <xf numFmtId="0" fontId="107" fillId="0" borderId="14" xfId="0" applyFont="1" applyBorder="1" applyAlignment="1">
      <alignment horizontal="center" vertical="center" shrinkToFit="1"/>
    </xf>
    <xf numFmtId="0" fontId="8" fillId="0" borderId="161" xfId="0" applyFont="1" applyBorder="1" applyAlignment="1">
      <alignment vertical="center"/>
    </xf>
    <xf numFmtId="0" fontId="113" fillId="0" borderId="101" xfId="0" applyFont="1" applyBorder="1" applyAlignment="1">
      <alignment shrinkToFit="1"/>
    </xf>
    <xf numFmtId="0" fontId="113" fillId="0" borderId="14" xfId="0" applyFont="1" applyBorder="1" applyAlignment="1">
      <alignment shrinkToFit="1"/>
    </xf>
    <xf numFmtId="0" fontId="108" fillId="0" borderId="14" xfId="0" applyFont="1" applyBorder="1" applyAlignment="1">
      <alignment horizontal="center" vertical="center"/>
    </xf>
    <xf numFmtId="0" fontId="136" fillId="0" borderId="14" xfId="0" applyFont="1" applyBorder="1" applyAlignment="1">
      <alignment horizontal="center" vertical="center" shrinkToFit="1"/>
    </xf>
    <xf numFmtId="0" fontId="108" fillId="0" borderId="165" xfId="0" applyFont="1" applyBorder="1" applyAlignment="1">
      <alignment horizontal="center" vertical="center" shrinkToFit="1"/>
    </xf>
    <xf numFmtId="0" fontId="113" fillId="29" borderId="14" xfId="0" applyFont="1" applyFill="1" applyBorder="1" applyAlignment="1">
      <alignment horizontal="center" vertical="center" shrinkToFit="1"/>
    </xf>
    <xf numFmtId="0" fontId="112" fillId="29" borderId="101" xfId="0" applyFont="1" applyFill="1" applyBorder="1" applyAlignment="1">
      <alignment horizontal="center" vertical="center"/>
    </xf>
    <xf numFmtId="0" fontId="8" fillId="0" borderId="167" xfId="0" applyFont="1" applyBorder="1"/>
    <xf numFmtId="0" fontId="100" fillId="29" borderId="161" xfId="0" applyFont="1" applyFill="1" applyBorder="1" applyAlignment="1">
      <alignment horizontal="center" vertical="center"/>
    </xf>
    <xf numFmtId="0" fontId="8" fillId="0" borderId="14" xfId="0" applyFont="1" applyBorder="1" applyAlignment="1">
      <alignment vertical="center" shrinkToFit="1"/>
    </xf>
    <xf numFmtId="0" fontId="141" fillId="0" borderId="161" xfId="0" applyFont="1" applyBorder="1" applyAlignment="1">
      <alignment horizontal="center" vertical="center" wrapText="1"/>
    </xf>
    <xf numFmtId="0" fontId="8" fillId="0" borderId="101" xfId="0" applyFont="1" applyBorder="1" applyAlignment="1">
      <alignment vertical="center"/>
    </xf>
    <xf numFmtId="0" fontId="112" fillId="29" borderId="166" xfId="0" applyFont="1" applyFill="1" applyBorder="1" applyAlignment="1">
      <alignment horizontal="center" vertical="center"/>
    </xf>
    <xf numFmtId="0" fontId="8" fillId="29" borderId="14" xfId="0" applyFont="1" applyFill="1" applyBorder="1"/>
    <xf numFmtId="0" fontId="8" fillId="29" borderId="166" xfId="0" applyFont="1" applyFill="1" applyBorder="1" applyAlignment="1">
      <alignment vertical="center"/>
    </xf>
    <xf numFmtId="0" fontId="125" fillId="0" borderId="116" xfId="0" applyFont="1" applyBorder="1" applyAlignment="1">
      <alignment horizontal="center" vertical="center" shrinkToFit="1"/>
    </xf>
    <xf numFmtId="0" fontId="113" fillId="0" borderId="116" xfId="0" applyFont="1" applyBorder="1" applyAlignment="1">
      <alignment horizontal="center" vertical="center" shrinkToFit="1"/>
    </xf>
    <xf numFmtId="0" fontId="8" fillId="29" borderId="158" xfId="0" applyFont="1" applyFill="1" applyBorder="1" applyAlignment="1">
      <alignment vertical="center"/>
    </xf>
    <xf numFmtId="0" fontId="110" fillId="29" borderId="101" xfId="0" applyFont="1" applyFill="1" applyBorder="1" applyAlignment="1">
      <alignment horizontal="center" vertical="center" shrinkToFit="1"/>
    </xf>
    <xf numFmtId="0" fontId="8" fillId="0" borderId="171" xfId="0" applyFont="1" applyBorder="1"/>
    <xf numFmtId="0" fontId="108" fillId="29" borderId="101" xfId="0" applyFont="1" applyFill="1" applyBorder="1" applyAlignment="1">
      <alignment horizontal="center" vertical="center" shrinkToFit="1"/>
    </xf>
    <xf numFmtId="0" fontId="10" fillId="29" borderId="14" xfId="0" applyFont="1" applyFill="1" applyBorder="1" applyAlignment="1">
      <alignment vertical="center" shrinkToFit="1"/>
    </xf>
    <xf numFmtId="0" fontId="122" fillId="0" borderId="167" xfId="0" applyFont="1" applyBorder="1" applyAlignment="1">
      <alignment vertical="center"/>
    </xf>
    <xf numFmtId="0" fontId="139" fillId="0" borderId="14" xfId="0" applyFont="1" applyBorder="1" applyAlignment="1">
      <alignment vertical="center"/>
    </xf>
    <xf numFmtId="0" fontId="139" fillId="29" borderId="14" xfId="0" applyFont="1" applyFill="1" applyBorder="1" applyAlignment="1">
      <alignment vertical="center"/>
    </xf>
    <xf numFmtId="0" fontId="100" fillId="0" borderId="161" xfId="0" applyFont="1" applyBorder="1" applyAlignment="1">
      <alignment horizontal="center" vertical="center"/>
    </xf>
    <xf numFmtId="0" fontId="132" fillId="29" borderId="14" xfId="0" applyFont="1" applyFill="1" applyBorder="1" applyAlignment="1">
      <alignment horizontal="center" vertical="center" shrinkToFit="1"/>
    </xf>
    <xf numFmtId="0" fontId="112" fillId="29" borderId="158" xfId="0" applyFont="1" applyFill="1" applyBorder="1" applyAlignment="1">
      <alignment horizontal="center" vertical="center"/>
    </xf>
    <xf numFmtId="0" fontId="9" fillId="0" borderId="14" xfId="0" applyFont="1" applyBorder="1" applyAlignment="1">
      <alignment horizontal="center" vertical="center" shrinkToFit="1"/>
    </xf>
    <xf numFmtId="0" fontId="8" fillId="32" borderId="161" xfId="0" applyFont="1" applyFill="1" applyBorder="1" applyAlignment="1">
      <alignment vertical="center"/>
    </xf>
    <xf numFmtId="0" fontId="113" fillId="0" borderId="14" xfId="0" applyFont="1" applyBorder="1" applyAlignment="1">
      <alignment horizontal="center" vertical="center"/>
    </xf>
    <xf numFmtId="0" fontId="8" fillId="0" borderId="101" xfId="0" applyFont="1" applyBorder="1" applyAlignment="1">
      <alignment vertical="center" shrinkToFit="1"/>
    </xf>
    <xf numFmtId="0" fontId="109" fillId="29" borderId="161" xfId="0" applyFont="1" applyFill="1" applyBorder="1" applyAlignment="1">
      <alignment vertical="center"/>
    </xf>
    <xf numFmtId="0" fontId="9" fillId="29" borderId="101" xfId="0" applyFont="1" applyFill="1" applyBorder="1" applyAlignment="1">
      <alignment horizontal="center" vertical="center" shrinkToFit="1"/>
    </xf>
    <xf numFmtId="0" fontId="8" fillId="29" borderId="14" xfId="0" applyFont="1" applyFill="1" applyBorder="1" applyAlignment="1">
      <alignment vertical="center" shrinkToFit="1"/>
    </xf>
    <xf numFmtId="0" fontId="112" fillId="29" borderId="101" xfId="0" applyFont="1" applyFill="1" applyBorder="1" applyAlignment="1">
      <alignment horizontal="center" vertical="center" shrinkToFit="1"/>
    </xf>
    <xf numFmtId="0" fontId="112" fillId="29" borderId="158" xfId="0" applyFont="1" applyFill="1" applyBorder="1" applyAlignment="1">
      <alignment horizontal="center" vertical="center" shrinkToFit="1"/>
    </xf>
    <xf numFmtId="0" fontId="8" fillId="0" borderId="158" xfId="0" applyFont="1" applyBorder="1"/>
    <xf numFmtId="0" fontId="109" fillId="29" borderId="161" xfId="0" applyFont="1" applyFill="1" applyBorder="1"/>
    <xf numFmtId="0" fontId="143" fillId="0" borderId="162" xfId="0" applyFont="1" applyBorder="1" applyAlignment="1">
      <alignment horizontal="center" vertical="center" shrinkToFit="1"/>
    </xf>
    <xf numFmtId="0" fontId="107" fillId="29" borderId="167" xfId="0" applyFont="1" applyFill="1" applyBorder="1" applyAlignment="1">
      <alignment horizontal="center" vertical="center" shrinkToFit="1" readingOrder="2"/>
    </xf>
    <xf numFmtId="0" fontId="113" fillId="0" borderId="162" xfId="0" applyFont="1" applyBorder="1" applyAlignment="1">
      <alignment horizontal="center" vertical="center" shrinkToFit="1"/>
    </xf>
    <xf numFmtId="0" fontId="120" fillId="0" borderId="165" xfId="0" applyFont="1" applyBorder="1" applyAlignment="1">
      <alignment horizontal="center" vertical="center" shrinkToFit="1" readingOrder="2"/>
    </xf>
    <xf numFmtId="0" fontId="100" fillId="31" borderId="167" xfId="0" applyFont="1" applyFill="1" applyBorder="1" applyAlignment="1">
      <alignment horizontal="center" vertical="center" shrinkToFit="1" readingOrder="2"/>
    </xf>
    <xf numFmtId="0" fontId="100" fillId="0" borderId="167" xfId="0" applyFont="1" applyBorder="1" applyAlignment="1">
      <alignment horizontal="center" vertical="center"/>
    </xf>
    <xf numFmtId="0" fontId="117" fillId="0" borderId="165" xfId="0" applyFont="1" applyBorder="1" applyAlignment="1">
      <alignment horizontal="center" vertical="center"/>
    </xf>
    <xf numFmtId="0" fontId="107" fillId="31" borderId="167" xfId="0" applyFont="1" applyFill="1" applyBorder="1" applyAlignment="1">
      <alignment horizontal="center" vertical="center" shrinkToFit="1" readingOrder="2"/>
    </xf>
    <xf numFmtId="0" fontId="113" fillId="29" borderId="162" xfId="0" applyFont="1" applyFill="1" applyBorder="1" applyAlignment="1">
      <alignment horizontal="center" vertical="center" shrinkToFit="1"/>
    </xf>
    <xf numFmtId="14" fontId="113" fillId="0" borderId="162" xfId="0" applyNumberFormat="1" applyFont="1" applyBorder="1" applyAlignment="1">
      <alignment horizontal="center" vertical="center" shrinkToFit="1"/>
    </xf>
    <xf numFmtId="0" fontId="109" fillId="0" borderId="162" xfId="0" applyFont="1" applyBorder="1" applyAlignment="1">
      <alignment horizontal="center" vertical="center" shrinkToFit="1"/>
    </xf>
    <xf numFmtId="0" fontId="125" fillId="0" borderId="162" xfId="0" applyFont="1" applyBorder="1" applyAlignment="1">
      <alignment horizontal="center" vertical="center" shrinkToFit="1"/>
    </xf>
    <xf numFmtId="0" fontId="124" fillId="31" borderId="162" xfId="0" applyFont="1" applyFill="1" applyBorder="1" applyAlignment="1">
      <alignment horizontal="center" vertical="center"/>
    </xf>
    <xf numFmtId="0" fontId="107" fillId="0" borderId="165" xfId="0" applyFont="1" applyBorder="1" applyAlignment="1">
      <alignment horizontal="center" vertical="center"/>
    </xf>
    <xf numFmtId="0" fontId="5" fillId="29" borderId="162" xfId="0" applyFont="1" applyFill="1" applyBorder="1" applyAlignment="1">
      <alignment horizontal="center" vertical="center" shrinkToFit="1"/>
    </xf>
    <xf numFmtId="0" fontId="124" fillId="31" borderId="162" xfId="0" applyFont="1" applyFill="1" applyBorder="1" applyAlignment="1">
      <alignment horizontal="center" vertical="center" shrinkToFit="1"/>
    </xf>
    <xf numFmtId="0" fontId="110" fillId="0" borderId="165" xfId="0" applyFont="1" applyBorder="1" applyAlignment="1">
      <alignment horizontal="center" vertical="center"/>
    </xf>
    <xf numFmtId="0" fontId="100" fillId="31" borderId="170" xfId="0" applyFont="1" applyFill="1" applyBorder="1" applyAlignment="1">
      <alignment horizontal="center" vertical="center" shrinkToFit="1" readingOrder="2"/>
    </xf>
    <xf numFmtId="0" fontId="119" fillId="0" borderId="165" xfId="0" applyFont="1" applyBorder="1" applyAlignment="1">
      <alignment horizontal="center" vertical="center"/>
    </xf>
    <xf numFmtId="0" fontId="113" fillId="29" borderId="165" xfId="0" applyFont="1" applyFill="1" applyBorder="1" applyAlignment="1">
      <alignment horizontal="center" vertical="center"/>
    </xf>
    <xf numFmtId="0" fontId="100" fillId="0" borderId="165" xfId="0" applyFont="1" applyBorder="1" applyAlignment="1">
      <alignment horizontal="center" vertical="center"/>
    </xf>
    <xf numFmtId="0" fontId="126" fillId="31" borderId="162" xfId="0" applyFont="1" applyFill="1" applyBorder="1" applyAlignment="1">
      <alignment horizontal="center" vertical="center"/>
    </xf>
    <xf numFmtId="0" fontId="131" fillId="0" borderId="162" xfId="0" applyFont="1" applyBorder="1" applyAlignment="1">
      <alignment horizontal="center" vertical="center" shrinkToFit="1"/>
    </xf>
    <xf numFmtId="0" fontId="138" fillId="0" borderId="162" xfId="0" applyFont="1" applyBorder="1" applyAlignment="1">
      <alignment horizontal="center" vertical="center"/>
    </xf>
    <xf numFmtId="0" fontId="107" fillId="29" borderId="168" xfId="0" applyFont="1" applyFill="1" applyBorder="1" applyAlignment="1">
      <alignment horizontal="center" vertical="center" shrinkToFit="1" readingOrder="2"/>
    </xf>
    <xf numFmtId="0" fontId="143" fillId="0" borderId="165" xfId="0" applyFont="1" applyBorder="1" applyAlignment="1">
      <alignment horizontal="center" vertical="center" shrinkToFit="1"/>
    </xf>
    <xf numFmtId="0" fontId="128" fillId="0" borderId="162" xfId="0" applyFont="1" applyBorder="1" applyAlignment="1">
      <alignment horizontal="center" vertical="center"/>
    </xf>
    <xf numFmtId="0" fontId="121" fillId="0" borderId="165" xfId="0" applyFont="1" applyBorder="1" applyAlignment="1">
      <alignment horizontal="center" vertical="center" shrinkToFit="1"/>
    </xf>
    <xf numFmtId="0" fontId="137" fillId="0" borderId="162" xfId="0" applyFont="1" applyBorder="1" applyAlignment="1">
      <alignment horizontal="center" vertical="center" shrinkToFit="1"/>
    </xf>
    <xf numFmtId="0" fontId="125" fillId="31" borderId="162" xfId="0" applyFont="1" applyFill="1" applyBorder="1" applyAlignment="1">
      <alignment horizontal="center" vertical="center"/>
    </xf>
    <xf numFmtId="0" fontId="126" fillId="0" borderId="157" xfId="0" applyFont="1" applyBorder="1" applyAlignment="1">
      <alignment horizontal="center" vertical="center"/>
    </xf>
    <xf numFmtId="0" fontId="113" fillId="31" borderId="162" xfId="0" applyFont="1" applyFill="1" applyBorder="1" applyAlignment="1">
      <alignment horizontal="center" vertical="center" shrinkToFit="1"/>
    </xf>
    <xf numFmtId="0" fontId="123" fillId="0" borderId="170" xfId="0" applyFont="1" applyBorder="1" applyAlignment="1">
      <alignment horizontal="center" vertical="center"/>
    </xf>
    <xf numFmtId="0" fontId="115" fillId="0" borderId="165" xfId="0" applyFont="1" applyBorder="1" applyAlignment="1">
      <alignment horizontal="center" vertical="center"/>
    </xf>
    <xf numFmtId="0" fontId="121" fillId="0" borderId="167" xfId="0" applyFont="1" applyBorder="1" applyAlignment="1">
      <alignment horizontal="center" vertical="center" shrinkToFit="1"/>
    </xf>
    <xf numFmtId="0" fontId="124" fillId="0" borderId="167" xfId="0" applyFont="1" applyBorder="1" applyAlignment="1">
      <alignment horizontal="center" vertical="center" shrinkToFit="1" readingOrder="2"/>
    </xf>
    <xf numFmtId="0" fontId="129" fillId="0" borderId="162" xfId="0" applyFont="1" applyBorder="1" applyAlignment="1">
      <alignment horizontal="center" vertical="center"/>
    </xf>
    <xf numFmtId="0" fontId="123" fillId="0" borderId="167" xfId="0" applyFont="1" applyBorder="1" applyAlignment="1">
      <alignment horizontal="center" vertical="center" shrinkToFit="1"/>
    </xf>
    <xf numFmtId="0" fontId="135" fillId="0" borderId="162" xfId="0" applyFont="1" applyBorder="1" applyAlignment="1">
      <alignment horizontal="center" vertical="center" shrinkToFit="1"/>
    </xf>
    <xf numFmtId="14" fontId="109" fillId="29" borderId="101" xfId="0" applyNumberFormat="1" applyFont="1" applyFill="1" applyBorder="1" applyAlignment="1">
      <alignment horizontal="center" vertical="center"/>
    </xf>
    <xf numFmtId="0" fontId="119" fillId="0" borderId="167" xfId="0" applyFont="1" applyBorder="1" applyAlignment="1">
      <alignment horizontal="center" vertical="center"/>
    </xf>
    <xf numFmtId="0" fontId="109" fillId="31" borderId="165" xfId="0" applyFont="1" applyFill="1" applyBorder="1" applyAlignment="1">
      <alignment horizontal="center" vertical="center" shrinkToFit="1"/>
    </xf>
    <xf numFmtId="0" fontId="99" fillId="29" borderId="154" xfId="5" applyFont="1" applyFill="1" applyBorder="1" applyAlignment="1">
      <alignment horizontal="right" wrapText="1"/>
    </xf>
    <xf numFmtId="0" fontId="99" fillId="29" borderId="154" xfId="5" applyFont="1" applyFill="1" applyBorder="1"/>
    <xf numFmtId="166" fontId="99" fillId="29" borderId="0" xfId="5" applyNumberFormat="1" applyFont="1" applyFill="1" applyAlignment="1">
      <alignment horizontal="right" wrapText="1"/>
    </xf>
    <xf numFmtId="0" fontId="14" fillId="29" borderId="154" xfId="0" applyFont="1" applyFill="1" applyBorder="1" applyProtection="1">
      <protection locked="0"/>
    </xf>
    <xf numFmtId="0" fontId="99" fillId="29" borderId="0" xfId="5" applyFont="1" applyFill="1" applyAlignment="1">
      <alignment horizontal="right" wrapText="1"/>
    </xf>
    <xf numFmtId="0" fontId="98" fillId="29" borderId="0" xfId="5" applyFill="1"/>
    <xf numFmtId="0" fontId="98" fillId="29" borderId="154" xfId="5" applyFill="1" applyBorder="1"/>
    <xf numFmtId="0" fontId="99" fillId="29" borderId="155" xfId="5" applyFont="1" applyFill="1" applyBorder="1" applyAlignment="1">
      <alignment wrapText="1"/>
    </xf>
    <xf numFmtId="0" fontId="99" fillId="29" borderId="0" xfId="5" applyFont="1" applyFill="1" applyAlignment="1">
      <alignment wrapText="1"/>
    </xf>
    <xf numFmtId="0" fontId="14" fillId="29" borderId="0" xfId="0" applyFont="1" applyFill="1" applyProtection="1">
      <protection locked="0"/>
    </xf>
    <xf numFmtId="0" fontId="14" fillId="24" borderId="0" xfId="0" applyFont="1" applyFill="1" applyProtection="1">
      <protection locked="0"/>
    </xf>
    <xf numFmtId="0" fontId="14" fillId="24" borderId="154" xfId="0" applyFont="1" applyFill="1" applyBorder="1" applyProtection="1">
      <protection locked="0"/>
    </xf>
    <xf numFmtId="0" fontId="99" fillId="24" borderId="154" xfId="5" applyFont="1" applyFill="1" applyBorder="1" applyAlignment="1">
      <alignment wrapText="1"/>
    </xf>
    <xf numFmtId="0" fontId="90" fillId="24" borderId="154" xfId="0" applyFont="1" applyFill="1" applyBorder="1" applyProtection="1">
      <protection locked="0"/>
    </xf>
    <xf numFmtId="0" fontId="99" fillId="24" borderId="0" xfId="5" applyFont="1" applyFill="1" applyAlignment="1">
      <alignment wrapText="1"/>
    </xf>
    <xf numFmtId="0" fontId="90" fillId="24" borderId="0" xfId="0" applyFont="1" applyFill="1" applyProtection="1">
      <protection locked="0"/>
    </xf>
    <xf numFmtId="0" fontId="84" fillId="23" borderId="174" xfId="0" applyFont="1" applyFill="1" applyBorder="1" applyAlignment="1">
      <alignment horizontal="center" shrinkToFit="1" readingOrder="2"/>
    </xf>
    <xf numFmtId="0" fontId="145" fillId="0" borderId="173" xfId="9" applyFont="1" applyBorder="1" applyAlignment="1">
      <alignment wrapText="1"/>
    </xf>
    <xf numFmtId="0" fontId="97" fillId="0" borderId="173" xfId="9" applyFont="1" applyBorder="1" applyAlignment="1">
      <alignment wrapText="1"/>
    </xf>
    <xf numFmtId="0" fontId="97" fillId="0" borderId="173" xfId="10" applyFont="1" applyBorder="1" applyAlignment="1">
      <alignment horizontal="right" wrapText="1"/>
    </xf>
    <xf numFmtId="0" fontId="97" fillId="0" borderId="173" xfId="10" applyFont="1" applyBorder="1" applyAlignment="1">
      <alignment wrapText="1"/>
    </xf>
    <xf numFmtId="0" fontId="97" fillId="0" borderId="155" xfId="12" applyFont="1" applyBorder="1" applyAlignment="1">
      <alignment wrapText="1"/>
    </xf>
    <xf numFmtId="0" fontId="97" fillId="0" borderId="154" xfId="5" applyFont="1" applyBorder="1" applyAlignment="1">
      <alignment horizontal="right" wrapText="1"/>
    </xf>
    <xf numFmtId="0" fontId="145" fillId="0" borderId="154" xfId="8" applyFont="1" applyBorder="1" applyAlignment="1">
      <alignment horizontal="right" wrapText="1"/>
    </xf>
    <xf numFmtId="0" fontId="99" fillId="0" borderId="173" xfId="5" applyFont="1" applyBorder="1" applyAlignment="1">
      <alignment horizontal="right" wrapText="1"/>
    </xf>
    <xf numFmtId="0" fontId="145" fillId="0" borderId="0" xfId="8" applyFont="1" applyAlignment="1">
      <alignment horizontal="right" wrapText="1"/>
    </xf>
    <xf numFmtId="0" fontId="99" fillId="0" borderId="173" xfId="5" applyFont="1" applyBorder="1"/>
    <xf numFmtId="0" fontId="99" fillId="0" borderId="173" xfId="5" applyFont="1" applyBorder="1" applyAlignment="1">
      <alignment wrapText="1"/>
    </xf>
    <xf numFmtId="166" fontId="99" fillId="0" borderId="173" xfId="5" applyNumberFormat="1" applyFont="1" applyBorder="1" applyAlignment="1">
      <alignment horizontal="right" wrapText="1"/>
    </xf>
    <xf numFmtId="0" fontId="14" fillId="0" borderId="173" xfId="0" applyFont="1" applyBorder="1" applyProtection="1">
      <protection locked="0"/>
    </xf>
    <xf numFmtId="0" fontId="97" fillId="0" borderId="0" xfId="5" applyFont="1" applyAlignment="1">
      <alignment wrapText="1"/>
    </xf>
    <xf numFmtId="0" fontId="97" fillId="0" borderId="174" xfId="10" applyFont="1" applyBorder="1" applyAlignment="1">
      <alignment horizontal="right" wrapText="1"/>
    </xf>
    <xf numFmtId="0" fontId="37" fillId="0" borderId="173" xfId="0" applyFont="1" applyBorder="1" applyAlignment="1">
      <alignment horizontal="center" vertical="center"/>
    </xf>
    <xf numFmtId="0" fontId="97" fillId="0" borderId="176" xfId="10" applyFont="1" applyBorder="1" applyAlignment="1">
      <alignment horizontal="right" wrapText="1"/>
    </xf>
    <xf numFmtId="0" fontId="37" fillId="31" borderId="173" xfId="0" applyFont="1" applyFill="1" applyBorder="1" applyAlignment="1">
      <alignment horizontal="center" vertical="center" shrinkToFit="1" readingOrder="2"/>
    </xf>
    <xf numFmtId="0" fontId="84" fillId="23" borderId="173" xfId="0" applyFont="1" applyFill="1" applyBorder="1" applyAlignment="1">
      <alignment horizontal="center" shrinkToFit="1" readingOrder="2"/>
    </xf>
    <xf numFmtId="0" fontId="84" fillId="23" borderId="176" xfId="0" applyFont="1" applyFill="1" applyBorder="1" applyAlignment="1">
      <alignment horizontal="center" shrinkToFit="1" readingOrder="2"/>
    </xf>
    <xf numFmtId="0" fontId="37" fillId="18" borderId="173" xfId="0" applyFont="1" applyFill="1" applyBorder="1" applyAlignment="1">
      <alignment horizontal="center" vertical="center"/>
    </xf>
    <xf numFmtId="0" fontId="97" fillId="0" borderId="175" xfId="10" applyFont="1" applyBorder="1" applyAlignment="1">
      <alignment horizontal="right" wrapText="1"/>
    </xf>
    <xf numFmtId="0" fontId="97" fillId="30" borderId="173" xfId="10" applyFont="1" applyFill="1" applyBorder="1" applyAlignment="1">
      <alignment horizontal="center"/>
    </xf>
    <xf numFmtId="0" fontId="97" fillId="0" borderId="153" xfId="10" applyFont="1" applyBorder="1" applyAlignment="1">
      <alignment horizontal="right" wrapText="1"/>
    </xf>
    <xf numFmtId="0" fontId="37" fillId="31" borderId="173" xfId="0" applyFont="1" applyFill="1" applyBorder="1" applyAlignment="1">
      <alignment horizontal="center" vertical="center"/>
    </xf>
    <xf numFmtId="0" fontId="97" fillId="0" borderId="0" xfId="10" applyFont="1" applyAlignment="1">
      <alignment wrapText="1"/>
    </xf>
    <xf numFmtId="0" fontId="0" fillId="0" borderId="173" xfId="0" applyBorder="1"/>
    <xf numFmtId="0" fontId="14" fillId="0" borderId="173" xfId="0" applyFont="1" applyBorder="1"/>
    <xf numFmtId="0" fontId="97" fillId="0" borderId="153" xfId="10" applyFont="1" applyBorder="1" applyAlignment="1">
      <alignment wrapText="1"/>
    </xf>
    <xf numFmtId="0" fontId="0" fillId="29" borderId="173" xfId="0" applyFill="1" applyBorder="1"/>
    <xf numFmtId="0" fontId="97" fillId="0" borderId="0" xfId="10" applyFont="1" applyAlignment="1">
      <alignment horizontal="right" wrapText="1"/>
    </xf>
    <xf numFmtId="0" fontId="97" fillId="0" borderId="0" xfId="12" applyFont="1" applyAlignment="1">
      <alignment wrapText="1"/>
    </xf>
    <xf numFmtId="0" fontId="14" fillId="0" borderId="155" xfId="0" applyFont="1" applyBorder="1"/>
    <xf numFmtId="0" fontId="144" fillId="0" borderId="155" xfId="11" applyBorder="1"/>
    <xf numFmtId="0" fontId="60" fillId="12" borderId="80" xfId="1" applyFont="1" applyFill="1" applyBorder="1" applyAlignment="1">
      <alignment horizontal="right"/>
    </xf>
    <xf numFmtId="0" fontId="60" fillId="12" borderId="54" xfId="1" applyFont="1" applyFill="1" applyBorder="1" applyAlignment="1">
      <alignment horizontal="right"/>
    </xf>
    <xf numFmtId="0" fontId="60" fillId="12" borderId="81" xfId="1" applyFont="1" applyFill="1" applyBorder="1" applyAlignment="1">
      <alignment horizontal="right"/>
    </xf>
    <xf numFmtId="0" fontId="61" fillId="12" borderId="82" xfId="0" applyFont="1" applyFill="1" applyBorder="1" applyAlignment="1">
      <alignment horizontal="right" vertical="center"/>
    </xf>
    <xf numFmtId="0" fontId="61" fillId="12" borderId="83" xfId="0" applyFont="1" applyFill="1" applyBorder="1" applyAlignment="1">
      <alignment horizontal="right" vertical="center"/>
    </xf>
    <xf numFmtId="0" fontId="61" fillId="12" borderId="84" xfId="0" applyFont="1" applyFill="1" applyBorder="1" applyAlignment="1">
      <alignment horizontal="right" vertical="center"/>
    </xf>
    <xf numFmtId="9" fontId="61" fillId="12" borderId="77" xfId="1" applyNumberFormat="1" applyFont="1" applyFill="1" applyBorder="1" applyAlignment="1">
      <alignment horizontal="right" vertical="center"/>
    </xf>
    <xf numFmtId="0" fontId="61" fillId="12" borderId="85" xfId="1" applyFont="1" applyFill="1" applyBorder="1" applyAlignment="1">
      <alignment horizontal="right" vertical="center"/>
    </xf>
    <xf numFmtId="0" fontId="55" fillId="0" borderId="0" xfId="0" applyFont="1" applyAlignment="1">
      <alignment horizontal="center"/>
    </xf>
    <xf numFmtId="0" fontId="56" fillId="0" borderId="9" xfId="0" applyFont="1" applyBorder="1" applyAlignment="1">
      <alignment horizontal="right"/>
    </xf>
    <xf numFmtId="0" fontId="58" fillId="12" borderId="69" xfId="0" applyFont="1" applyFill="1" applyBorder="1" applyAlignment="1">
      <alignment horizontal="center" vertical="center"/>
    </xf>
    <xf numFmtId="0" fontId="59" fillId="12" borderId="70" xfId="0" applyFont="1" applyFill="1" applyBorder="1" applyAlignment="1">
      <alignment horizontal="center" vertical="center"/>
    </xf>
    <xf numFmtId="0" fontId="59" fillId="12" borderId="76" xfId="0" applyFont="1" applyFill="1" applyBorder="1" applyAlignment="1">
      <alignment horizontal="center" vertical="center"/>
    </xf>
    <xf numFmtId="0" fontId="59" fillId="12" borderId="77" xfId="0" applyFont="1" applyFill="1" applyBorder="1" applyAlignment="1">
      <alignment horizontal="center" vertical="center"/>
    </xf>
    <xf numFmtId="0" fontId="59" fillId="12" borderId="71" xfId="0" applyFont="1" applyFill="1" applyBorder="1" applyAlignment="1">
      <alignment horizontal="center" vertical="center"/>
    </xf>
    <xf numFmtId="0" fontId="59" fillId="12" borderId="72" xfId="0" applyFont="1" applyFill="1" applyBorder="1" applyAlignment="1">
      <alignment horizontal="center" vertical="center"/>
    </xf>
    <xf numFmtId="0" fontId="59" fillId="12" borderId="78" xfId="0" applyFont="1" applyFill="1" applyBorder="1" applyAlignment="1">
      <alignment horizontal="center" vertical="center"/>
    </xf>
    <xf numFmtId="0" fontId="59" fillId="12" borderId="79" xfId="0" applyFont="1" applyFill="1" applyBorder="1" applyAlignment="1">
      <alignment horizontal="center" vertical="center"/>
    </xf>
    <xf numFmtId="0" fontId="60" fillId="12" borderId="73" xfId="1" applyFont="1" applyFill="1" applyBorder="1" applyAlignment="1">
      <alignment horizontal="right"/>
    </xf>
    <xf numFmtId="0" fontId="60" fillId="12" borderId="74" xfId="1" applyFont="1" applyFill="1" applyBorder="1" applyAlignment="1">
      <alignment horizontal="right"/>
    </xf>
    <xf numFmtId="0" fontId="60" fillId="12" borderId="75" xfId="1" applyFont="1" applyFill="1" applyBorder="1" applyAlignment="1">
      <alignment horizontal="right"/>
    </xf>
    <xf numFmtId="0" fontId="61" fillId="12" borderId="80" xfId="0" applyFont="1" applyFill="1" applyBorder="1" applyAlignment="1">
      <alignment horizontal="center"/>
    </xf>
    <xf numFmtId="0" fontId="61" fillId="12" borderId="54" xfId="0" applyFont="1" applyFill="1" applyBorder="1" applyAlignment="1">
      <alignment horizontal="center"/>
    </xf>
    <xf numFmtId="0" fontId="61" fillId="12" borderId="76" xfId="0" applyFont="1" applyFill="1" applyBorder="1" applyAlignment="1">
      <alignment horizontal="right" vertical="center"/>
    </xf>
    <xf numFmtId="0" fontId="61" fillId="12" borderId="77" xfId="0" applyFont="1" applyFill="1" applyBorder="1" applyAlignment="1">
      <alignment horizontal="right" vertical="center"/>
    </xf>
    <xf numFmtId="0" fontId="61" fillId="12" borderId="80" xfId="0" applyFont="1" applyFill="1" applyBorder="1" applyAlignment="1">
      <alignment horizontal="right"/>
    </xf>
    <xf numFmtId="0" fontId="61" fillId="12" borderId="54" xfId="0" applyFont="1" applyFill="1" applyBorder="1" applyAlignment="1">
      <alignment horizontal="right"/>
    </xf>
    <xf numFmtId="0" fontId="61" fillId="12" borderId="81" xfId="0" applyFont="1" applyFill="1" applyBorder="1" applyAlignment="1">
      <alignment horizontal="right"/>
    </xf>
    <xf numFmtId="0" fontId="62" fillId="12" borderId="77" xfId="0" applyFont="1" applyFill="1" applyBorder="1" applyAlignment="1">
      <alignment horizontal="right" vertical="center"/>
    </xf>
    <xf numFmtId="0" fontId="62" fillId="12" borderId="85" xfId="0" applyFont="1" applyFill="1" applyBorder="1" applyAlignment="1">
      <alignment horizontal="right" vertical="center"/>
    </xf>
    <xf numFmtId="0" fontId="63" fillId="12" borderId="54" xfId="1" applyFont="1" applyFill="1" applyBorder="1" applyAlignment="1">
      <alignment horizontal="center"/>
    </xf>
    <xf numFmtId="0" fontId="63" fillId="12" borderId="81" xfId="1" applyFont="1" applyFill="1" applyBorder="1" applyAlignment="1">
      <alignment horizontal="center"/>
    </xf>
    <xf numFmtId="0" fontId="61" fillId="12" borderId="82" xfId="0" applyFont="1" applyFill="1" applyBorder="1" applyAlignment="1">
      <alignment horizontal="right"/>
    </xf>
    <xf numFmtId="0" fontId="61" fillId="12" borderId="83" xfId="0" applyFont="1" applyFill="1" applyBorder="1" applyAlignment="1">
      <alignment horizontal="right"/>
    </xf>
    <xf numFmtId="0" fontId="61" fillId="12" borderId="84" xfId="0" applyFont="1" applyFill="1" applyBorder="1" applyAlignment="1">
      <alignment horizontal="right"/>
    </xf>
    <xf numFmtId="9" fontId="61" fillId="12" borderId="77" xfId="0" applyNumberFormat="1" applyFont="1" applyFill="1" applyBorder="1" applyAlignment="1">
      <alignment horizontal="right" vertical="center"/>
    </xf>
    <xf numFmtId="0" fontId="61" fillId="12" borderId="85" xfId="0" applyFont="1" applyFill="1" applyBorder="1" applyAlignment="1">
      <alignment horizontal="right" vertical="center"/>
    </xf>
    <xf numFmtId="0" fontId="61" fillId="12" borderId="67" xfId="0" applyFont="1" applyFill="1" applyBorder="1" applyAlignment="1">
      <alignment horizontal="center" vertical="center" wrapText="1"/>
    </xf>
    <xf numFmtId="0" fontId="61" fillId="12" borderId="0" xfId="0" applyFont="1" applyFill="1" applyAlignment="1">
      <alignment horizontal="center" vertical="center" wrapText="1"/>
    </xf>
    <xf numFmtId="0" fontId="61" fillId="12" borderId="66" xfId="0" applyFont="1" applyFill="1" applyBorder="1" applyAlignment="1">
      <alignment horizontal="center" vertical="center" wrapText="1"/>
    </xf>
    <xf numFmtId="0" fontId="61" fillId="12" borderId="76" xfId="0" applyFont="1" applyFill="1" applyBorder="1" applyAlignment="1">
      <alignment horizontal="right" vertical="center" wrapText="1"/>
    </xf>
    <xf numFmtId="0" fontId="61" fillId="12" borderId="77" xfId="0" applyFont="1" applyFill="1" applyBorder="1" applyAlignment="1">
      <alignment horizontal="right" vertical="center" wrapText="1"/>
    </xf>
    <xf numFmtId="9" fontId="61" fillId="12" borderId="77" xfId="0" applyNumberFormat="1" applyFont="1" applyFill="1" applyBorder="1" applyAlignment="1">
      <alignment horizontal="right"/>
    </xf>
    <xf numFmtId="0" fontId="61" fillId="12" borderId="85" xfId="0" applyFont="1" applyFill="1" applyBorder="1" applyAlignment="1">
      <alignment horizontal="right"/>
    </xf>
    <xf numFmtId="0" fontId="61" fillId="12" borderId="77" xfId="0" applyFont="1" applyFill="1" applyBorder="1" applyAlignment="1">
      <alignment horizontal="right"/>
    </xf>
    <xf numFmtId="9" fontId="61" fillId="12" borderId="77" xfId="0" applyNumberFormat="1" applyFont="1" applyFill="1" applyBorder="1" applyAlignment="1">
      <alignment horizontal="right" vertical="center" wrapText="1"/>
    </xf>
    <xf numFmtId="0" fontId="61" fillId="12" borderId="85" xfId="0" applyFont="1" applyFill="1" applyBorder="1" applyAlignment="1">
      <alignment horizontal="right" vertical="center" wrapText="1"/>
    </xf>
    <xf numFmtId="0" fontId="67" fillId="0" borderId="18" xfId="0" applyFont="1" applyBorder="1" applyAlignment="1">
      <alignment horizontal="center" wrapText="1"/>
    </xf>
    <xf numFmtId="0" fontId="67" fillId="0" borderId="5" xfId="0" applyFont="1" applyBorder="1" applyAlignment="1">
      <alignment horizontal="center" wrapText="1"/>
    </xf>
    <xf numFmtId="0" fontId="67" fillId="0" borderId="47" xfId="0" applyFont="1" applyBorder="1" applyAlignment="1">
      <alignment horizontal="center" wrapText="1"/>
    </xf>
    <xf numFmtId="0" fontId="67" fillId="0" borderId="19" xfId="0" applyFont="1" applyBorder="1" applyAlignment="1">
      <alignment horizontal="center" wrapText="1"/>
    </xf>
    <xf numFmtId="0" fontId="67" fillId="0" borderId="0" xfId="0" applyFont="1" applyAlignment="1">
      <alignment horizontal="center" wrapText="1"/>
    </xf>
    <xf numFmtId="0" fontId="67" fillId="0" borderId="40" xfId="0" applyFont="1" applyBorder="1" applyAlignment="1">
      <alignment horizontal="center" wrapText="1"/>
    </xf>
    <xf numFmtId="0" fontId="67" fillId="0" borderId="8" xfId="0" applyFont="1" applyBorder="1" applyAlignment="1">
      <alignment horizontal="center" wrapText="1"/>
    </xf>
    <xf numFmtId="0" fontId="67" fillId="0" borderId="9" xfId="0" applyFont="1" applyBorder="1" applyAlignment="1">
      <alignment horizontal="center" wrapText="1"/>
    </xf>
    <xf numFmtId="0" fontId="67" fillId="0" borderId="43" xfId="0" applyFont="1" applyBorder="1" applyAlignment="1">
      <alignment horizontal="center" wrapText="1"/>
    </xf>
    <xf numFmtId="9" fontId="61" fillId="12" borderId="77" xfId="0" applyNumberFormat="1" applyFont="1" applyFill="1" applyBorder="1" applyAlignment="1">
      <alignment horizontal="right" readingOrder="1"/>
    </xf>
    <xf numFmtId="0" fontId="61" fillId="12" borderId="85" xfId="0" applyFont="1" applyFill="1" applyBorder="1" applyAlignment="1">
      <alignment horizontal="right" readingOrder="1"/>
    </xf>
    <xf numFmtId="0" fontId="61" fillId="12" borderId="86" xfId="0" applyFont="1" applyFill="1" applyBorder="1" applyAlignment="1">
      <alignment horizontal="right" vertical="center"/>
    </xf>
    <xf numFmtId="0" fontId="61" fillId="12" borderId="87" xfId="0" applyFont="1" applyFill="1" applyBorder="1" applyAlignment="1">
      <alignment horizontal="right" vertical="center"/>
    </xf>
    <xf numFmtId="0" fontId="61" fillId="12" borderId="88" xfId="0" applyFont="1" applyFill="1" applyBorder="1" applyAlignment="1">
      <alignment horizontal="right" vertical="center"/>
    </xf>
    <xf numFmtId="9" fontId="61" fillId="12" borderId="89" xfId="0" applyNumberFormat="1" applyFont="1" applyFill="1" applyBorder="1" applyAlignment="1">
      <alignment horizontal="right" vertical="center"/>
    </xf>
    <xf numFmtId="0" fontId="61" fillId="12" borderId="90" xfId="0" applyFont="1" applyFill="1" applyBorder="1" applyAlignment="1">
      <alignment horizontal="right" vertical="center"/>
    </xf>
    <xf numFmtId="0" fontId="61" fillId="12" borderId="80" xfId="0" applyFont="1" applyFill="1" applyBorder="1" applyAlignment="1">
      <alignment horizontal="right" wrapText="1"/>
    </xf>
    <xf numFmtId="0" fontId="61" fillId="12" borderId="54" xfId="0" applyFont="1" applyFill="1" applyBorder="1" applyAlignment="1">
      <alignment horizontal="right" wrapText="1"/>
    </xf>
    <xf numFmtId="0" fontId="61" fillId="12" borderId="81" xfId="0" applyFont="1" applyFill="1" applyBorder="1" applyAlignment="1">
      <alignment horizontal="right" wrapText="1"/>
    </xf>
    <xf numFmtId="0" fontId="65" fillId="0" borderId="0" xfId="0" applyFont="1" applyAlignment="1">
      <alignment horizontal="center" vertical="center" wrapText="1"/>
    </xf>
    <xf numFmtId="0" fontId="65" fillId="0" borderId="0" xfId="0" applyFont="1" applyAlignment="1">
      <alignment horizontal="center" vertical="center"/>
    </xf>
    <xf numFmtId="0" fontId="61" fillId="12" borderId="67" xfId="0" applyFont="1" applyFill="1" applyBorder="1" applyAlignment="1">
      <alignment horizontal="right" wrapText="1"/>
    </xf>
    <xf numFmtId="0" fontId="61" fillId="12" borderId="0" xfId="0" applyFont="1" applyFill="1" applyAlignment="1">
      <alignment horizontal="right" wrapText="1"/>
    </xf>
    <xf numFmtId="0" fontId="61" fillId="12" borderId="9" xfId="0" applyFont="1" applyFill="1" applyBorder="1" applyAlignment="1">
      <alignment horizontal="right" wrapText="1"/>
    </xf>
    <xf numFmtId="0" fontId="56" fillId="0" borderId="0" xfId="0" applyFont="1" applyAlignment="1">
      <alignment horizontal="right" vertical="center" wrapText="1"/>
    </xf>
    <xf numFmtId="0" fontId="56" fillId="0" borderId="0" xfId="0" applyFont="1" applyAlignment="1">
      <alignment horizontal="center"/>
    </xf>
    <xf numFmtId="0" fontId="91" fillId="0" borderId="68" xfId="0" applyFont="1" applyBorder="1" applyAlignment="1" applyProtection="1">
      <alignment horizontal="center" vertical="center"/>
      <protection locked="0"/>
    </xf>
    <xf numFmtId="0" fontId="91" fillId="0" borderId="0" xfId="0" applyFont="1" applyAlignment="1" applyProtection="1">
      <alignment horizontal="center" vertical="center"/>
      <protection locked="0"/>
    </xf>
    <xf numFmtId="0" fontId="91" fillId="0" borderId="46" xfId="0" applyFont="1" applyBorder="1" applyAlignment="1" applyProtection="1">
      <alignment horizontal="center" vertical="center"/>
      <protection locked="0"/>
    </xf>
    <xf numFmtId="0" fontId="0" fillId="0" borderId="0" xfId="0" applyAlignment="1" applyProtection="1">
      <alignment horizontal="center"/>
      <protection locked="0"/>
    </xf>
    <xf numFmtId="0" fontId="78" fillId="26" borderId="0" xfId="0" applyFont="1" applyFill="1" applyAlignment="1" applyProtection="1">
      <alignment horizontal="right" vertical="center"/>
      <protection locked="0"/>
    </xf>
    <xf numFmtId="0" fontId="14" fillId="0" borderId="0" xfId="0" applyFont="1" applyAlignment="1" applyProtection="1">
      <alignment horizontal="right" vertical="center" wrapText="1"/>
      <protection locked="0"/>
    </xf>
    <xf numFmtId="0" fontId="71" fillId="6" borderId="0" xfId="0" applyFont="1" applyFill="1" applyAlignment="1" applyProtection="1">
      <alignment horizontal="center"/>
      <protection hidden="1"/>
    </xf>
    <xf numFmtId="165" fontId="65" fillId="13" borderId="96" xfId="0" applyNumberFormat="1" applyFont="1" applyFill="1" applyBorder="1" applyAlignment="1" applyProtection="1">
      <alignment horizontal="center" vertical="center" shrinkToFit="1"/>
      <protection hidden="1"/>
    </xf>
    <xf numFmtId="165" fontId="65" fillId="13" borderId="91" xfId="0" applyNumberFormat="1" applyFont="1" applyFill="1" applyBorder="1" applyAlignment="1" applyProtection="1">
      <alignment horizontal="center" vertical="center" shrinkToFit="1"/>
      <protection hidden="1"/>
    </xf>
    <xf numFmtId="165" fontId="65" fillId="13" borderId="97" xfId="0" applyNumberFormat="1" applyFont="1" applyFill="1" applyBorder="1" applyAlignment="1" applyProtection="1">
      <alignment horizontal="center" vertical="center" shrinkToFit="1"/>
      <protection hidden="1"/>
    </xf>
    <xf numFmtId="0" fontId="76" fillId="13" borderId="96" xfId="0" applyFont="1" applyFill="1" applyBorder="1" applyAlignment="1" applyProtection="1">
      <alignment horizontal="center" vertical="center" shrinkToFit="1"/>
      <protection hidden="1"/>
    </xf>
    <xf numFmtId="165" fontId="76" fillId="13" borderId="91" xfId="0" applyNumberFormat="1" applyFont="1" applyFill="1" applyBorder="1" applyAlignment="1" applyProtection="1">
      <alignment horizontal="center" vertical="center" shrinkToFit="1"/>
      <protection hidden="1"/>
    </xf>
    <xf numFmtId="165" fontId="76" fillId="13" borderId="97" xfId="0" applyNumberFormat="1" applyFont="1" applyFill="1" applyBorder="1" applyAlignment="1" applyProtection="1">
      <alignment horizontal="center" vertical="center" shrinkToFit="1"/>
      <protection hidden="1"/>
    </xf>
    <xf numFmtId="0" fontId="72" fillId="18" borderId="95" xfId="0" applyFont="1" applyFill="1" applyBorder="1" applyAlignment="1" applyProtection="1">
      <alignment horizontal="center" vertical="center"/>
      <protection hidden="1"/>
    </xf>
    <xf numFmtId="0" fontId="62" fillId="22" borderId="94" xfId="0" applyFont="1" applyFill="1" applyBorder="1" applyAlignment="1" applyProtection="1">
      <alignment horizontal="center" vertical="center"/>
      <protection hidden="1"/>
    </xf>
    <xf numFmtId="0" fontId="69" fillId="22" borderId="94" xfId="0" applyFont="1" applyFill="1" applyBorder="1" applyAlignment="1" applyProtection="1">
      <alignment horizontal="center" vertical="center"/>
      <protection hidden="1"/>
    </xf>
    <xf numFmtId="0" fontId="51" fillId="24" borderId="96" xfId="0" applyFont="1" applyFill="1" applyBorder="1" applyAlignment="1" applyProtection="1">
      <alignment horizontal="center" vertical="center"/>
      <protection hidden="1"/>
    </xf>
    <xf numFmtId="0" fontId="51" fillId="24" borderId="91" xfId="0" applyFont="1" applyFill="1" applyBorder="1" applyAlignment="1" applyProtection="1">
      <alignment horizontal="center" vertical="center"/>
      <protection hidden="1"/>
    </xf>
    <xf numFmtId="0" fontId="51" fillId="24" borderId="97" xfId="0" applyFont="1" applyFill="1" applyBorder="1" applyAlignment="1" applyProtection="1">
      <alignment horizontal="center" vertical="center"/>
      <protection hidden="1"/>
    </xf>
    <xf numFmtId="165" fontId="51" fillId="13" borderId="95" xfId="0" applyNumberFormat="1" applyFont="1" applyFill="1" applyBorder="1" applyAlignment="1" applyProtection="1">
      <alignment horizontal="center" vertical="center" shrinkToFit="1"/>
      <protection hidden="1"/>
    </xf>
    <xf numFmtId="0" fontId="69" fillId="22" borderId="95" xfId="0" applyFont="1" applyFill="1" applyBorder="1" applyAlignment="1" applyProtection="1">
      <alignment horizontal="center" vertical="center"/>
      <protection hidden="1"/>
    </xf>
    <xf numFmtId="165" fontId="65" fillId="13" borderId="95" xfId="0" applyNumberFormat="1" applyFont="1" applyFill="1" applyBorder="1" applyAlignment="1" applyProtection="1">
      <alignment horizontal="right" vertical="center" shrinkToFit="1"/>
      <protection hidden="1"/>
    </xf>
    <xf numFmtId="0" fontId="65" fillId="13" borderId="95" xfId="0" applyFont="1" applyFill="1" applyBorder="1" applyAlignment="1" applyProtection="1">
      <alignment horizontal="right" vertical="center"/>
      <protection locked="0" hidden="1"/>
    </xf>
    <xf numFmtId="0" fontId="74" fillId="22" borderId="95" xfId="0" applyFont="1" applyFill="1" applyBorder="1" applyAlignment="1" applyProtection="1">
      <alignment horizontal="center"/>
      <protection hidden="1"/>
    </xf>
    <xf numFmtId="165" fontId="52" fillId="13" borderId="95" xfId="0" applyNumberFormat="1" applyFont="1" applyFill="1" applyBorder="1" applyAlignment="1" applyProtection="1">
      <alignment horizontal="right" vertical="center" shrinkToFit="1"/>
      <protection hidden="1"/>
    </xf>
    <xf numFmtId="0" fontId="39" fillId="11" borderId="0" xfId="1" applyFont="1" applyFill="1" applyBorder="1" applyAlignment="1" applyProtection="1">
      <alignment horizontal="center" vertical="center" wrapText="1"/>
      <protection hidden="1"/>
    </xf>
    <xf numFmtId="0" fontId="8" fillId="3" borderId="33" xfId="0" applyFont="1" applyFill="1" applyBorder="1" applyAlignment="1" applyProtection="1">
      <alignment horizontal="center" vertical="center"/>
      <protection hidden="1"/>
    </xf>
    <xf numFmtId="0" fontId="8" fillId="3" borderId="14" xfId="0" applyFont="1" applyFill="1" applyBorder="1" applyAlignment="1" applyProtection="1">
      <alignment horizontal="center" vertical="center"/>
      <protection hidden="1"/>
    </xf>
    <xf numFmtId="0" fontId="8" fillId="3" borderId="36" xfId="0" applyFont="1" applyFill="1" applyBorder="1" applyAlignment="1" applyProtection="1">
      <alignment horizontal="center" vertical="center"/>
      <protection hidden="1"/>
    </xf>
    <xf numFmtId="0" fontId="7" fillId="3" borderId="28" xfId="0" applyFont="1" applyFill="1" applyBorder="1" applyAlignment="1" applyProtection="1">
      <alignment horizontal="center" vertical="center" wrapText="1"/>
      <protection hidden="1"/>
    </xf>
    <xf numFmtId="0" fontId="7" fillId="3" borderId="39" xfId="0" applyFont="1" applyFill="1" applyBorder="1" applyAlignment="1" applyProtection="1">
      <alignment horizontal="center" vertical="center" wrapText="1"/>
      <protection hidden="1"/>
    </xf>
    <xf numFmtId="0" fontId="7" fillId="3" borderId="34" xfId="0" applyFont="1" applyFill="1" applyBorder="1" applyAlignment="1" applyProtection="1">
      <alignment horizontal="center" vertical="center"/>
      <protection hidden="1"/>
    </xf>
    <xf numFmtId="0" fontId="7" fillId="3" borderId="14" xfId="0" applyFont="1" applyFill="1" applyBorder="1" applyAlignment="1" applyProtection="1">
      <alignment horizontal="center" vertical="center"/>
      <protection hidden="1"/>
    </xf>
    <xf numFmtId="0" fontId="7" fillId="3" borderId="65" xfId="0" applyFont="1" applyFill="1" applyBorder="1" applyAlignment="1" applyProtection="1">
      <alignment horizontal="center" vertical="center"/>
      <protection hidden="1"/>
    </xf>
    <xf numFmtId="0" fontId="7" fillId="3" borderId="28" xfId="0" applyFont="1" applyFill="1" applyBorder="1" applyAlignment="1" applyProtection="1">
      <alignment horizontal="center" vertical="center"/>
      <protection hidden="1"/>
    </xf>
    <xf numFmtId="0" fontId="8" fillId="3" borderId="33" xfId="0" applyFont="1" applyFill="1" applyBorder="1" applyAlignment="1" applyProtection="1">
      <alignment horizontal="center" vertical="center" shrinkToFit="1"/>
      <protection hidden="1"/>
    </xf>
    <xf numFmtId="0" fontId="8" fillId="3" borderId="14" xfId="0" applyFont="1" applyFill="1" applyBorder="1" applyAlignment="1" applyProtection="1">
      <alignment horizontal="center" vertical="center" shrinkToFit="1"/>
      <protection hidden="1"/>
    </xf>
    <xf numFmtId="0" fontId="8" fillId="3" borderId="36" xfId="0" applyFont="1" applyFill="1" applyBorder="1" applyAlignment="1" applyProtection="1">
      <alignment horizontal="center" vertical="center" shrinkToFit="1"/>
      <protection hidden="1"/>
    </xf>
    <xf numFmtId="0" fontId="8" fillId="3" borderId="37" xfId="0" applyFont="1" applyFill="1" applyBorder="1" applyAlignment="1" applyProtection="1">
      <alignment horizontal="center" vertical="center" shrinkToFit="1"/>
      <protection hidden="1"/>
    </xf>
    <xf numFmtId="0" fontId="8" fillId="3" borderId="16" xfId="0" applyFont="1" applyFill="1" applyBorder="1" applyAlignment="1" applyProtection="1">
      <alignment horizontal="center" vertical="center" shrinkToFit="1"/>
      <protection hidden="1"/>
    </xf>
    <xf numFmtId="0" fontId="8" fillId="3" borderId="38" xfId="0" applyFont="1" applyFill="1" applyBorder="1" applyAlignment="1" applyProtection="1">
      <alignment horizontal="center" vertical="center" shrinkToFit="1"/>
      <protection hidden="1"/>
    </xf>
    <xf numFmtId="0" fontId="7" fillId="3" borderId="29" xfId="0" applyFont="1" applyFill="1" applyBorder="1" applyAlignment="1" applyProtection="1">
      <alignment horizontal="center" vertical="center"/>
      <protection hidden="1"/>
    </xf>
    <xf numFmtId="0" fontId="7" fillId="3" borderId="35" xfId="0" applyFont="1" applyFill="1" applyBorder="1" applyAlignment="1" applyProtection="1">
      <alignment horizontal="center" vertical="center"/>
      <protection hidden="1"/>
    </xf>
    <xf numFmtId="0" fontId="69" fillId="11" borderId="95" xfId="0" applyFont="1" applyFill="1" applyBorder="1" applyAlignment="1" applyProtection="1">
      <alignment horizontal="center" vertical="center"/>
      <protection hidden="1"/>
    </xf>
    <xf numFmtId="0" fontId="69" fillId="22" borderId="117" xfId="0" applyFont="1" applyFill="1" applyBorder="1" applyAlignment="1" applyProtection="1">
      <alignment horizontal="center" vertical="center" shrinkToFit="1"/>
      <protection hidden="1"/>
    </xf>
    <xf numFmtId="0" fontId="69" fillId="22" borderId="107" xfId="0" applyFont="1" applyFill="1" applyBorder="1" applyAlignment="1" applyProtection="1">
      <alignment horizontal="center" vertical="center" shrinkToFit="1"/>
      <protection hidden="1"/>
    </xf>
    <xf numFmtId="0" fontId="69" fillId="22" borderId="108" xfId="0" applyFont="1" applyFill="1" applyBorder="1" applyAlignment="1" applyProtection="1">
      <alignment horizontal="center" vertical="center" shrinkToFit="1"/>
      <protection hidden="1"/>
    </xf>
    <xf numFmtId="0" fontId="69" fillId="22" borderId="105" xfId="0" applyFont="1" applyFill="1" applyBorder="1" applyAlignment="1" applyProtection="1">
      <alignment horizontal="center" vertical="center" shrinkToFit="1"/>
      <protection hidden="1"/>
    </xf>
    <xf numFmtId="0" fontId="69" fillId="22" borderId="0" xfId="0" applyFont="1" applyFill="1" applyAlignment="1" applyProtection="1">
      <alignment horizontal="center" vertical="center" shrinkToFit="1"/>
      <protection hidden="1"/>
    </xf>
    <xf numFmtId="0" fontId="69" fillId="22" borderId="106" xfId="0" applyFont="1" applyFill="1" applyBorder="1" applyAlignment="1" applyProtection="1">
      <alignment horizontal="center" vertical="center" shrinkToFit="1"/>
      <protection hidden="1"/>
    </xf>
    <xf numFmtId="0" fontId="69" fillId="22" borderId="118" xfId="0" applyFont="1" applyFill="1" applyBorder="1" applyAlignment="1" applyProtection="1">
      <alignment horizontal="center" vertical="center" shrinkToFit="1"/>
      <protection hidden="1"/>
    </xf>
    <xf numFmtId="0" fontId="69" fillId="22" borderId="94" xfId="0" applyFont="1" applyFill="1" applyBorder="1" applyAlignment="1" applyProtection="1">
      <alignment horizontal="center" vertical="center" shrinkToFit="1"/>
      <protection hidden="1"/>
    </xf>
    <xf numFmtId="0" fontId="69" fillId="22" borderId="119" xfId="0" applyFont="1" applyFill="1" applyBorder="1" applyAlignment="1" applyProtection="1">
      <alignment horizontal="center" vertical="center" shrinkToFit="1"/>
      <protection hidden="1"/>
    </xf>
    <xf numFmtId="2" fontId="8" fillId="3" borderId="91" xfId="1" applyNumberFormat="1" applyFont="1" applyFill="1" applyBorder="1" applyAlignment="1" applyProtection="1">
      <alignment horizontal="center" vertical="center" shrinkToFit="1"/>
      <protection locked="0" hidden="1"/>
    </xf>
    <xf numFmtId="165" fontId="52" fillId="13" borderId="117" xfId="0" applyNumberFormat="1" applyFont="1" applyFill="1" applyBorder="1" applyAlignment="1" applyProtection="1">
      <alignment horizontal="center" vertical="center" shrinkToFit="1"/>
      <protection hidden="1"/>
    </xf>
    <xf numFmtId="165" fontId="52" fillId="13" borderId="107" xfId="0" applyNumberFormat="1" applyFont="1" applyFill="1" applyBorder="1" applyAlignment="1" applyProtection="1">
      <alignment horizontal="center" vertical="center" shrinkToFit="1"/>
      <protection hidden="1"/>
    </xf>
    <xf numFmtId="165" fontId="52" fillId="13" borderId="108" xfId="0" applyNumberFormat="1" applyFont="1" applyFill="1" applyBorder="1" applyAlignment="1" applyProtection="1">
      <alignment horizontal="center" vertical="center" shrinkToFit="1"/>
      <protection hidden="1"/>
    </xf>
    <xf numFmtId="165" fontId="52" fillId="13" borderId="105" xfId="0" applyNumberFormat="1" applyFont="1" applyFill="1" applyBorder="1" applyAlignment="1" applyProtection="1">
      <alignment horizontal="center" vertical="center" shrinkToFit="1"/>
      <protection hidden="1"/>
    </xf>
    <xf numFmtId="165" fontId="52" fillId="13" borderId="0" xfId="0" applyNumberFormat="1" applyFont="1" applyFill="1" applyAlignment="1" applyProtection="1">
      <alignment horizontal="center" vertical="center" shrinkToFit="1"/>
      <protection hidden="1"/>
    </xf>
    <xf numFmtId="165" fontId="52" fillId="13" borderId="106" xfId="0" applyNumberFormat="1" applyFont="1" applyFill="1" applyBorder="1" applyAlignment="1" applyProtection="1">
      <alignment horizontal="center" vertical="center" shrinkToFit="1"/>
      <protection hidden="1"/>
    </xf>
    <xf numFmtId="165" fontId="52" fillId="13" borderId="118" xfId="0" applyNumberFormat="1" applyFont="1" applyFill="1" applyBorder="1" applyAlignment="1" applyProtection="1">
      <alignment horizontal="center" vertical="center" shrinkToFit="1"/>
      <protection hidden="1"/>
    </xf>
    <xf numFmtId="165" fontId="52" fillId="13" borderId="94" xfId="0" applyNumberFormat="1" applyFont="1" applyFill="1" applyBorder="1" applyAlignment="1" applyProtection="1">
      <alignment horizontal="center" vertical="center" shrinkToFit="1"/>
      <protection hidden="1"/>
    </xf>
    <xf numFmtId="165" fontId="52" fillId="13" borderId="119" xfId="0" applyNumberFormat="1" applyFont="1" applyFill="1" applyBorder="1" applyAlignment="1" applyProtection="1">
      <alignment horizontal="center" vertical="center" shrinkToFit="1"/>
      <protection hidden="1"/>
    </xf>
    <xf numFmtId="0" fontId="7" fillId="3" borderId="34" xfId="0" applyFont="1" applyFill="1" applyBorder="1" applyAlignment="1" applyProtection="1">
      <alignment horizontal="center" vertical="center" wrapText="1"/>
      <protection hidden="1"/>
    </xf>
    <xf numFmtId="0" fontId="7" fillId="3" borderId="25" xfId="0" applyFont="1" applyFill="1" applyBorder="1" applyAlignment="1" applyProtection="1">
      <alignment horizontal="center" vertical="center"/>
      <protection hidden="1"/>
    </xf>
    <xf numFmtId="0" fontId="8" fillId="3" borderId="37" xfId="0" applyFont="1" applyFill="1" applyBorder="1" applyAlignment="1" applyProtection="1">
      <alignment horizontal="center" vertical="center"/>
      <protection hidden="1"/>
    </xf>
    <xf numFmtId="0" fontId="8" fillId="3" borderId="16" xfId="0" applyFont="1" applyFill="1" applyBorder="1" applyAlignment="1" applyProtection="1">
      <alignment horizontal="center" vertical="center"/>
      <protection hidden="1"/>
    </xf>
    <xf numFmtId="0" fontId="8" fillId="3" borderId="38" xfId="0" applyFont="1" applyFill="1" applyBorder="1" applyAlignment="1" applyProtection="1">
      <alignment horizontal="center" vertical="center"/>
      <protection hidden="1"/>
    </xf>
    <xf numFmtId="0" fontId="7" fillId="3" borderId="33" xfId="0" applyFont="1" applyFill="1" applyBorder="1" applyAlignment="1" applyProtection="1">
      <alignment horizontal="center" vertical="center" wrapText="1"/>
      <protection hidden="1"/>
    </xf>
    <xf numFmtId="0" fontId="7" fillId="3" borderId="14" xfId="0" applyFont="1" applyFill="1" applyBorder="1" applyAlignment="1" applyProtection="1">
      <alignment horizontal="center" vertical="center" wrapText="1"/>
      <protection hidden="1"/>
    </xf>
    <xf numFmtId="0" fontId="7" fillId="3" borderId="36" xfId="0" applyFont="1" applyFill="1" applyBorder="1" applyAlignment="1" applyProtection="1">
      <alignment horizontal="center" vertical="center" wrapText="1"/>
      <protection hidden="1"/>
    </xf>
    <xf numFmtId="0" fontId="7" fillId="3" borderId="39" xfId="0" applyFont="1" applyFill="1" applyBorder="1" applyAlignment="1" applyProtection="1">
      <alignment horizontal="center" vertical="center"/>
      <protection hidden="1"/>
    </xf>
    <xf numFmtId="0" fontId="69" fillId="11" borderId="95" xfId="0" applyFont="1" applyFill="1" applyBorder="1" applyAlignment="1" applyProtection="1">
      <alignment horizontal="center" vertical="center" wrapText="1"/>
      <protection hidden="1"/>
    </xf>
    <xf numFmtId="0" fontId="8" fillId="3" borderId="91" xfId="1" applyFont="1" applyFill="1" applyBorder="1" applyAlignment="1" applyProtection="1">
      <alignment horizontal="center" vertical="center" shrinkToFit="1"/>
      <protection hidden="1"/>
    </xf>
    <xf numFmtId="0" fontId="38" fillId="5" borderId="30" xfId="0" applyFont="1" applyFill="1" applyBorder="1" applyAlignment="1" applyProtection="1">
      <alignment horizontal="center" vertical="center"/>
      <protection hidden="1"/>
    </xf>
    <xf numFmtId="0" fontId="38" fillId="5" borderId="6" xfId="0" applyFont="1" applyFill="1" applyBorder="1" applyAlignment="1" applyProtection="1">
      <alignment horizontal="center" vertical="center"/>
      <protection hidden="1"/>
    </xf>
    <xf numFmtId="0" fontId="38" fillId="5" borderId="41" xfId="0" applyFont="1" applyFill="1" applyBorder="1" applyAlignment="1" applyProtection="1">
      <alignment horizontal="center" vertical="center"/>
      <protection hidden="1"/>
    </xf>
    <xf numFmtId="0" fontId="45" fillId="28" borderId="91" xfId="0" applyFont="1" applyFill="1" applyBorder="1" applyAlignment="1" applyProtection="1">
      <alignment horizontal="center" vertical="center" shrinkToFit="1"/>
      <protection hidden="1"/>
    </xf>
    <xf numFmtId="0" fontId="93" fillId="28" borderId="91" xfId="0" applyFont="1" applyFill="1" applyBorder="1" applyAlignment="1" applyProtection="1">
      <alignment horizontal="right" vertical="center" shrinkToFit="1"/>
      <protection hidden="1"/>
    </xf>
    <xf numFmtId="0" fontId="8" fillId="3" borderId="91" xfId="0" applyFont="1" applyFill="1" applyBorder="1" applyAlignment="1" applyProtection="1">
      <alignment horizontal="center" vertical="center" shrinkToFit="1"/>
      <protection hidden="1"/>
    </xf>
    <xf numFmtId="0" fontId="7" fillId="3" borderId="28" xfId="0" applyFont="1" applyFill="1" applyBorder="1" applyAlignment="1" applyProtection="1">
      <alignment horizontal="center" vertical="center" shrinkToFit="1"/>
      <protection hidden="1"/>
    </xf>
    <xf numFmtId="0" fontId="7" fillId="3" borderId="39" xfId="0" applyFont="1" applyFill="1" applyBorder="1" applyAlignment="1" applyProtection="1">
      <alignment horizontal="center" vertical="center" shrinkToFit="1"/>
      <protection hidden="1"/>
    </xf>
    <xf numFmtId="0" fontId="32" fillId="12" borderId="6" xfId="0" applyFont="1" applyFill="1" applyBorder="1" applyAlignment="1" applyProtection="1">
      <alignment horizontal="center" vertical="center"/>
      <protection hidden="1"/>
    </xf>
    <xf numFmtId="0" fontId="32" fillId="12" borderId="41" xfId="0" applyFont="1" applyFill="1" applyBorder="1" applyAlignment="1" applyProtection="1">
      <alignment horizontal="center" vertical="center"/>
      <protection hidden="1"/>
    </xf>
    <xf numFmtId="0" fontId="93" fillId="28" borderId="91" xfId="0" applyFont="1" applyFill="1" applyBorder="1" applyAlignment="1" applyProtection="1">
      <alignment horizontal="center" vertical="center" shrinkToFit="1"/>
      <protection hidden="1"/>
    </xf>
    <xf numFmtId="0" fontId="32" fillId="12" borderId="9" xfId="0" applyFont="1" applyFill="1" applyBorder="1" applyAlignment="1" applyProtection="1">
      <alignment horizontal="center" vertical="center" wrapText="1"/>
      <protection hidden="1"/>
    </xf>
    <xf numFmtId="0" fontId="32" fillId="12" borderId="43" xfId="0" applyFont="1" applyFill="1" applyBorder="1" applyAlignment="1" applyProtection="1">
      <alignment horizontal="center" vertical="center" wrapText="1"/>
      <protection hidden="1"/>
    </xf>
    <xf numFmtId="49" fontId="8" fillId="3" borderId="91" xfId="1" applyNumberFormat="1" applyFont="1" applyFill="1" applyBorder="1" applyAlignment="1" applyProtection="1">
      <alignment horizontal="center" vertical="center" shrinkToFit="1"/>
      <protection hidden="1"/>
    </xf>
    <xf numFmtId="0" fontId="77" fillId="3" borderId="91" xfId="1" applyFont="1" applyFill="1" applyBorder="1" applyAlignment="1" applyProtection="1">
      <alignment horizontal="center" vertical="center" wrapText="1" shrinkToFit="1"/>
      <protection hidden="1"/>
    </xf>
    <xf numFmtId="0" fontId="77" fillId="3" borderId="91" xfId="1" applyFont="1" applyFill="1" applyBorder="1" applyAlignment="1" applyProtection="1">
      <alignment horizontal="center" vertical="center" shrinkToFit="1"/>
      <protection hidden="1"/>
    </xf>
    <xf numFmtId="0" fontId="9" fillId="3" borderId="91" xfId="1" applyFont="1" applyFill="1" applyBorder="1" applyAlignment="1" applyProtection="1">
      <alignment horizontal="center" vertical="center" shrinkToFit="1"/>
      <protection hidden="1"/>
    </xf>
    <xf numFmtId="0" fontId="3" fillId="3" borderId="91" xfId="1" applyFont="1" applyFill="1" applyBorder="1" applyAlignment="1" applyProtection="1">
      <alignment horizontal="center" vertical="center" shrinkToFit="1"/>
      <protection hidden="1"/>
    </xf>
    <xf numFmtId="0" fontId="3" fillId="5" borderId="6" xfId="0" applyFont="1" applyFill="1" applyBorder="1" applyAlignment="1" applyProtection="1">
      <alignment horizontal="center" vertical="center"/>
      <protection hidden="1"/>
    </xf>
    <xf numFmtId="0" fontId="3" fillId="5" borderId="41" xfId="0" applyFont="1" applyFill="1" applyBorder="1" applyAlignment="1" applyProtection="1">
      <alignment horizontal="center" vertical="center"/>
      <protection hidden="1"/>
    </xf>
    <xf numFmtId="0" fontId="7" fillId="3" borderId="35" xfId="0" applyFont="1" applyFill="1" applyBorder="1" applyAlignment="1" applyProtection="1">
      <alignment horizontal="center" vertical="center" shrinkToFit="1"/>
      <protection hidden="1"/>
    </xf>
    <xf numFmtId="0" fontId="7" fillId="3" borderId="16" xfId="0" applyFont="1" applyFill="1" applyBorder="1" applyAlignment="1" applyProtection="1">
      <alignment horizontal="center" vertical="center" shrinkToFit="1"/>
      <protection hidden="1"/>
    </xf>
    <xf numFmtId="0" fontId="7" fillId="3" borderId="38" xfId="0" applyFont="1" applyFill="1" applyBorder="1" applyAlignment="1" applyProtection="1">
      <alignment horizontal="center" vertical="center" shrinkToFit="1"/>
      <protection hidden="1"/>
    </xf>
    <xf numFmtId="0" fontId="7" fillId="3" borderId="31" xfId="0" applyFont="1" applyFill="1" applyBorder="1" applyAlignment="1" applyProtection="1">
      <alignment horizontal="center" vertical="center"/>
      <protection hidden="1"/>
    </xf>
    <xf numFmtId="0" fontId="7" fillId="3" borderId="15" xfId="0" applyFont="1" applyFill="1" applyBorder="1" applyAlignment="1" applyProtection="1">
      <alignment horizontal="center" vertical="center"/>
      <protection hidden="1"/>
    </xf>
    <xf numFmtId="0" fontId="7" fillId="3" borderId="42" xfId="0" applyFont="1" applyFill="1" applyBorder="1" applyAlignment="1" applyProtection="1">
      <alignment horizontal="center" vertical="center"/>
      <protection hidden="1"/>
    </xf>
    <xf numFmtId="0" fontId="3" fillId="5" borderId="30" xfId="0" applyFont="1" applyFill="1" applyBorder="1" applyAlignment="1" applyProtection="1">
      <alignment horizontal="center" vertical="center"/>
      <protection hidden="1"/>
    </xf>
    <xf numFmtId="0" fontId="45" fillId="27" borderId="91" xfId="0" applyFont="1" applyFill="1" applyBorder="1" applyAlignment="1" applyProtection="1">
      <alignment horizontal="center" vertical="center" shrinkToFit="1"/>
      <protection hidden="1"/>
    </xf>
    <xf numFmtId="0" fontId="8" fillId="3" borderId="91" xfId="1" applyFont="1" applyFill="1" applyBorder="1" applyAlignment="1" applyProtection="1">
      <alignment horizontal="center" vertical="center" shrinkToFit="1"/>
      <protection locked="0" hidden="1"/>
    </xf>
    <xf numFmtId="0" fontId="32" fillId="12" borderId="30" xfId="0" applyFont="1" applyFill="1" applyBorder="1" applyAlignment="1" applyProtection="1">
      <alignment horizontal="center" vertical="center"/>
      <protection hidden="1"/>
    </xf>
    <xf numFmtId="0" fontId="77" fillId="0" borderId="91" xfId="1" applyFont="1" applyFill="1" applyBorder="1" applyAlignment="1" applyProtection="1">
      <alignment horizontal="center" vertical="center" shrinkToFit="1"/>
      <protection hidden="1"/>
    </xf>
    <xf numFmtId="0" fontId="3" fillId="0" borderId="91" xfId="0" applyFont="1" applyBorder="1" applyAlignment="1" applyProtection="1">
      <alignment horizontal="center" vertical="center" shrinkToFit="1"/>
      <protection hidden="1"/>
    </xf>
    <xf numFmtId="164" fontId="8" fillId="3" borderId="91" xfId="1" applyNumberFormat="1" applyFont="1" applyFill="1" applyBorder="1" applyAlignment="1" applyProtection="1">
      <alignment horizontal="center" vertical="center" shrinkToFit="1"/>
      <protection hidden="1"/>
    </xf>
    <xf numFmtId="0" fontId="8" fillId="3" borderId="91" xfId="1" applyNumberFormat="1" applyFont="1" applyFill="1" applyBorder="1" applyAlignment="1" applyProtection="1">
      <alignment horizontal="center" vertical="center" shrinkToFit="1"/>
      <protection hidden="1"/>
    </xf>
    <xf numFmtId="0" fontId="42" fillId="11" borderId="19" xfId="1" applyFont="1" applyFill="1" applyBorder="1" applyAlignment="1" applyProtection="1">
      <alignment horizontal="center" vertical="center"/>
      <protection hidden="1"/>
    </xf>
    <xf numFmtId="0" fontId="42" fillId="11" borderId="0" xfId="1" applyFont="1" applyFill="1" applyBorder="1" applyAlignment="1" applyProtection="1">
      <alignment horizontal="center" vertical="center"/>
      <protection hidden="1"/>
    </xf>
    <xf numFmtId="0" fontId="42" fillId="11" borderId="19" xfId="1" applyFont="1" applyFill="1" applyBorder="1" applyAlignment="1" applyProtection="1">
      <alignment horizontal="center" vertical="center" wrapText="1"/>
      <protection hidden="1"/>
    </xf>
    <xf numFmtId="0" fontId="42" fillId="11" borderId="0" xfId="1" applyFont="1" applyFill="1" applyBorder="1" applyAlignment="1" applyProtection="1">
      <alignment horizontal="center" vertical="center" wrapText="1"/>
      <protection hidden="1"/>
    </xf>
    <xf numFmtId="0" fontId="8" fillId="0" borderId="91" xfId="1" applyFont="1" applyFill="1" applyBorder="1" applyAlignment="1" applyProtection="1">
      <alignment horizontal="center" vertical="center" shrinkToFit="1"/>
      <protection hidden="1"/>
    </xf>
    <xf numFmtId="0" fontId="32" fillId="12" borderId="8" xfId="0" applyFont="1" applyFill="1" applyBorder="1" applyAlignment="1" applyProtection="1">
      <alignment horizontal="center" vertical="center"/>
      <protection hidden="1"/>
    </xf>
    <xf numFmtId="0" fontId="32" fillId="12" borderId="9" xfId="0" applyFont="1" applyFill="1" applyBorder="1" applyAlignment="1" applyProtection="1">
      <alignment horizontal="center" vertical="center"/>
      <protection hidden="1"/>
    </xf>
    <xf numFmtId="0" fontId="7" fillId="0" borderId="0" xfId="0" applyFont="1" applyAlignment="1" applyProtection="1">
      <alignment horizontal="right"/>
      <protection hidden="1"/>
    </xf>
    <xf numFmtId="0" fontId="83" fillId="6" borderId="68" xfId="0" applyFont="1" applyFill="1" applyBorder="1" applyAlignment="1" applyProtection="1">
      <alignment horizontal="center" vertical="center" shrinkToFit="1"/>
      <protection hidden="1"/>
    </xf>
    <xf numFmtId="0" fontId="83" fillId="6" borderId="0" xfId="0" applyFont="1" applyFill="1" applyAlignment="1" applyProtection="1">
      <alignment horizontal="center" vertical="center" shrinkToFit="1"/>
      <protection hidden="1"/>
    </xf>
    <xf numFmtId="0" fontId="1" fillId="0" borderId="68" xfId="0" applyFont="1" applyBorder="1" applyAlignment="1" applyProtection="1">
      <alignment horizontal="right" vertical="center" shrinkToFit="1"/>
      <protection hidden="1"/>
    </xf>
    <xf numFmtId="0" fontId="1" fillId="0" borderId="0" xfId="0" applyFont="1" applyAlignment="1" applyProtection="1">
      <alignment horizontal="right" vertical="center" shrinkToFit="1"/>
      <protection hidden="1"/>
    </xf>
    <xf numFmtId="0" fontId="1" fillId="0" borderId="92" xfId="0" applyFont="1" applyBorder="1" applyAlignment="1" applyProtection="1">
      <alignment horizontal="right" vertical="center" shrinkToFit="1"/>
      <protection hidden="1"/>
    </xf>
    <xf numFmtId="0" fontId="9"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8" fillId="0" borderId="0" xfId="0" applyFont="1" applyAlignment="1" applyProtection="1">
      <alignment horizontal="center"/>
      <protection hidden="1"/>
    </xf>
    <xf numFmtId="0" fontId="5" fillId="0" borderId="0" xfId="0" applyFont="1" applyAlignment="1" applyProtection="1">
      <alignment horizontal="center"/>
      <protection hidden="1"/>
    </xf>
    <xf numFmtId="0" fontId="5" fillId="0" borderId="15"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43" fillId="0" borderId="13" xfId="0" applyFont="1" applyBorder="1" applyAlignment="1" applyProtection="1">
      <alignment horizontal="center"/>
      <protection hidden="1"/>
    </xf>
    <xf numFmtId="0" fontId="33" fillId="0" borderId="64" xfId="0" applyFont="1" applyBorder="1" applyAlignment="1" applyProtection="1">
      <alignment horizontal="center" vertical="top"/>
      <protection hidden="1"/>
    </xf>
    <xf numFmtId="0" fontId="8" fillId="0" borderId="0" xfId="0" applyFont="1" applyAlignment="1" applyProtection="1">
      <alignment horizontal="right" vertical="center"/>
      <protection hidden="1"/>
    </xf>
    <xf numFmtId="0" fontId="82" fillId="0" borderId="15" xfId="0" applyFont="1" applyBorder="1" applyAlignment="1" applyProtection="1">
      <alignment horizontal="center" vertical="center" shrinkToFit="1"/>
      <protection hidden="1"/>
    </xf>
    <xf numFmtId="0" fontId="82" fillId="0" borderId="42" xfId="0" applyFont="1" applyBorder="1" applyAlignment="1" applyProtection="1">
      <alignment horizontal="center" vertical="center" shrinkToFit="1"/>
      <protection hidden="1"/>
    </xf>
    <xf numFmtId="0" fontId="82" fillId="0" borderId="0" xfId="0" applyFont="1" applyAlignment="1" applyProtection="1">
      <alignment horizontal="center" vertical="center" shrinkToFit="1"/>
      <protection hidden="1"/>
    </xf>
    <xf numFmtId="0" fontId="82" fillId="0" borderId="92" xfId="0" applyFont="1" applyBorder="1" applyAlignment="1" applyProtection="1">
      <alignment horizontal="center" vertical="center" shrinkToFit="1"/>
      <protection hidden="1"/>
    </xf>
    <xf numFmtId="0" fontId="82" fillId="0" borderId="34" xfId="0" applyFont="1" applyBorder="1" applyAlignment="1" applyProtection="1">
      <alignment horizontal="center" vertical="center" shrinkToFit="1"/>
      <protection hidden="1"/>
    </xf>
    <xf numFmtId="0" fontId="82" fillId="0" borderId="14" xfId="0" applyFont="1" applyBorder="1" applyAlignment="1" applyProtection="1">
      <alignment horizontal="center" vertical="center" shrinkToFit="1"/>
      <protection hidden="1"/>
    </xf>
    <xf numFmtId="0" fontId="83" fillId="6" borderId="1" xfId="0" applyFont="1" applyFill="1" applyBorder="1" applyAlignment="1" applyProtection="1">
      <alignment horizontal="center" vertical="center" shrinkToFit="1"/>
      <protection hidden="1"/>
    </xf>
    <xf numFmtId="0" fontId="83" fillId="6" borderId="13" xfId="0" applyFont="1" applyFill="1" applyBorder="1" applyAlignment="1" applyProtection="1">
      <alignment horizontal="center" vertical="center" shrinkToFit="1"/>
      <protection hidden="1"/>
    </xf>
    <xf numFmtId="0" fontId="83" fillId="6" borderId="92" xfId="0" applyFont="1" applyFill="1" applyBorder="1" applyAlignment="1" applyProtection="1">
      <alignment horizontal="center" vertical="center" shrinkToFit="1"/>
      <protection hidden="1"/>
    </xf>
    <xf numFmtId="0" fontId="83" fillId="6" borderId="93" xfId="0" applyFont="1" applyFill="1" applyBorder="1" applyAlignment="1" applyProtection="1">
      <alignment horizontal="center" vertical="center" shrinkToFit="1"/>
      <protection hidden="1"/>
    </xf>
    <xf numFmtId="22" fontId="81" fillId="0" borderId="0" xfId="0" applyNumberFormat="1" applyFont="1" applyAlignment="1" applyProtection="1">
      <alignment horizontal="center" vertical="center" shrinkToFit="1" readingOrder="2"/>
      <protection hidden="1"/>
    </xf>
    <xf numFmtId="0" fontId="10" fillId="0" borderId="98" xfId="0" applyFont="1" applyBorder="1" applyAlignment="1" applyProtection="1">
      <alignment horizontal="right" vertical="center" shrinkToFit="1"/>
      <protection hidden="1"/>
    </xf>
    <xf numFmtId="0" fontId="10" fillId="0" borderId="16" xfId="0" applyFont="1" applyBorder="1" applyAlignment="1" applyProtection="1">
      <alignment horizontal="right" vertical="center" shrinkToFit="1"/>
      <protection hidden="1"/>
    </xf>
    <xf numFmtId="0" fontId="5" fillId="3" borderId="16" xfId="1" applyNumberFormat="1" applyFont="1" applyFill="1" applyBorder="1" applyAlignment="1" applyProtection="1">
      <alignment horizontal="center" vertical="center" shrinkToFit="1"/>
      <protection hidden="1"/>
    </xf>
    <xf numFmtId="0" fontId="10" fillId="0" borderId="16" xfId="0" applyFont="1" applyBorder="1" applyAlignment="1" applyProtection="1">
      <alignment horizontal="center" vertical="center" shrinkToFit="1"/>
      <protection hidden="1"/>
    </xf>
    <xf numFmtId="0" fontId="103" fillId="3" borderId="16" xfId="0" applyFont="1" applyFill="1" applyBorder="1" applyAlignment="1" applyProtection="1">
      <alignment horizontal="center" vertical="center" shrinkToFit="1"/>
      <protection hidden="1"/>
    </xf>
    <xf numFmtId="0" fontId="5" fillId="3" borderId="16" xfId="0" applyFont="1" applyFill="1" applyBorder="1" applyAlignment="1" applyProtection="1">
      <alignment horizontal="center" vertical="center" shrinkToFit="1"/>
      <protection hidden="1"/>
    </xf>
    <xf numFmtId="0" fontId="10" fillId="0" borderId="34" xfId="0" applyFont="1" applyBorder="1" applyAlignment="1" applyProtection="1">
      <alignment horizontal="right" vertical="center" shrinkToFit="1"/>
      <protection hidden="1"/>
    </xf>
    <xf numFmtId="0" fontId="10" fillId="0" borderId="14" xfId="0" applyFont="1" applyBorder="1" applyAlignment="1" applyProtection="1">
      <alignment horizontal="right" vertical="center" shrinkToFit="1"/>
      <protection hidden="1"/>
    </xf>
    <xf numFmtId="0" fontId="82" fillId="0" borderId="115" xfId="0" applyFont="1" applyBorder="1" applyAlignment="1" applyProtection="1">
      <alignment horizontal="right" vertical="center" shrinkToFit="1"/>
      <protection hidden="1"/>
    </xf>
    <xf numFmtId="0" fontId="82" fillId="0" borderId="15" xfId="0" applyFont="1" applyBorder="1" applyAlignment="1" applyProtection="1">
      <alignment horizontal="right" vertical="center" shrinkToFit="1"/>
      <protection hidden="1"/>
    </xf>
    <xf numFmtId="0" fontId="29" fillId="15" borderId="5" xfId="0" applyFont="1" applyFill="1" applyBorder="1" applyAlignment="1" applyProtection="1">
      <alignment horizontal="right" vertical="top" wrapText="1"/>
      <protection hidden="1"/>
    </xf>
    <xf numFmtId="0" fontId="29" fillId="15" borderId="5" xfId="0" applyFont="1" applyFill="1" applyBorder="1" applyAlignment="1" applyProtection="1">
      <alignment horizontal="right" vertical="top"/>
      <protection hidden="1"/>
    </xf>
    <xf numFmtId="0" fontId="29" fillId="15" borderId="0" xfId="0" applyFont="1" applyFill="1" applyAlignment="1" applyProtection="1">
      <alignment horizontal="right" vertical="top"/>
      <protection hidden="1"/>
    </xf>
    <xf numFmtId="0" fontId="33" fillId="2" borderId="37" xfId="0" applyFont="1" applyFill="1" applyBorder="1" applyAlignment="1" applyProtection="1">
      <alignment horizontal="center" vertical="center"/>
      <protection hidden="1"/>
    </xf>
    <xf numFmtId="0" fontId="33" fillId="2" borderId="16" xfId="0" applyFont="1" applyFill="1" applyBorder="1" applyAlignment="1" applyProtection="1">
      <alignment horizontal="center" vertical="center"/>
      <protection hidden="1"/>
    </xf>
    <xf numFmtId="0" fontId="33" fillId="2" borderId="38" xfId="0" applyFont="1" applyFill="1" applyBorder="1" applyAlignment="1" applyProtection="1">
      <alignment horizontal="center" vertical="center"/>
      <protection hidden="1"/>
    </xf>
    <xf numFmtId="0" fontId="33" fillId="0" borderId="32" xfId="0" applyFont="1" applyBorder="1" applyAlignment="1" applyProtection="1">
      <alignment horizontal="center" vertical="center" shrinkToFit="1"/>
      <protection hidden="1"/>
    </xf>
    <xf numFmtId="0" fontId="81" fillId="3" borderId="14" xfId="0" applyFont="1" applyFill="1" applyBorder="1" applyAlignment="1" applyProtection="1">
      <alignment horizontal="right" vertical="center" shrinkToFit="1"/>
      <protection hidden="1"/>
    </xf>
    <xf numFmtId="0" fontId="81" fillId="3" borderId="65" xfId="0" applyFont="1" applyFill="1" applyBorder="1" applyAlignment="1" applyProtection="1">
      <alignment horizontal="right" vertical="center" shrinkToFit="1"/>
      <protection hidden="1"/>
    </xf>
    <xf numFmtId="0" fontId="82" fillId="3" borderId="14" xfId="0" applyFont="1" applyFill="1" applyBorder="1" applyAlignment="1" applyProtection="1">
      <alignment horizontal="center" vertical="center" shrinkToFit="1"/>
      <protection hidden="1"/>
    </xf>
    <xf numFmtId="164" fontId="82" fillId="3" borderId="14" xfId="0" applyNumberFormat="1" applyFont="1" applyFill="1" applyBorder="1" applyAlignment="1" applyProtection="1">
      <alignment horizontal="center" vertical="center" shrinkToFit="1"/>
      <protection hidden="1"/>
    </xf>
    <xf numFmtId="49" fontId="82" fillId="3" borderId="15" xfId="0" applyNumberFormat="1" applyFont="1" applyFill="1" applyBorder="1" applyAlignment="1" applyProtection="1">
      <alignment horizontal="center" vertical="center" shrinkToFit="1"/>
      <protection hidden="1"/>
    </xf>
    <xf numFmtId="0" fontId="82" fillId="3" borderId="15" xfId="0" applyFont="1" applyFill="1" applyBorder="1" applyAlignment="1" applyProtection="1">
      <alignment horizontal="center" vertical="center" shrinkToFit="1"/>
      <protection hidden="1"/>
    </xf>
    <xf numFmtId="0" fontId="10" fillId="3" borderId="15" xfId="0" applyFont="1" applyFill="1" applyBorder="1" applyAlignment="1" applyProtection="1">
      <alignment horizontal="center" vertical="center" shrinkToFit="1"/>
      <protection hidden="1"/>
    </xf>
    <xf numFmtId="0" fontId="10" fillId="3" borderId="116" xfId="0" applyFont="1" applyFill="1" applyBorder="1" applyAlignment="1" applyProtection="1">
      <alignment horizontal="center" vertical="center" shrinkToFit="1"/>
      <protection hidden="1"/>
    </xf>
    <xf numFmtId="0" fontId="10" fillId="0" borderId="100" xfId="0" applyFont="1" applyBorder="1" applyAlignment="1" applyProtection="1">
      <alignment horizontal="right" vertical="center" shrinkToFit="1"/>
      <protection hidden="1"/>
    </xf>
    <xf numFmtId="0" fontId="6" fillId="3" borderId="14" xfId="0" applyFont="1" applyFill="1" applyBorder="1" applyAlignment="1" applyProtection="1">
      <alignment horizontal="center" vertical="center" shrinkToFit="1"/>
      <protection hidden="1"/>
    </xf>
    <xf numFmtId="0" fontId="10" fillId="3" borderId="14" xfId="0" applyFont="1" applyFill="1" applyBorder="1" applyAlignment="1" applyProtection="1">
      <alignment horizontal="center" vertical="center" shrinkToFit="1"/>
      <protection hidden="1"/>
    </xf>
    <xf numFmtId="0" fontId="10" fillId="0" borderId="14" xfId="0" applyFont="1" applyBorder="1" applyAlignment="1" applyProtection="1">
      <alignment horizontal="left" vertical="center" shrinkToFit="1"/>
      <protection hidden="1"/>
    </xf>
    <xf numFmtId="0" fontId="10" fillId="0" borderId="101" xfId="0" applyFont="1" applyBorder="1" applyAlignment="1" applyProtection="1">
      <alignment horizontal="left" vertical="center" shrinkToFit="1"/>
      <protection hidden="1"/>
    </xf>
    <xf numFmtId="0" fontId="82" fillId="3" borderId="101" xfId="0" applyFont="1" applyFill="1" applyBorder="1" applyAlignment="1" applyProtection="1">
      <alignment horizontal="center" vertical="center" shrinkToFit="1"/>
      <protection hidden="1"/>
    </xf>
    <xf numFmtId="0" fontId="82" fillId="0" borderId="14" xfId="0" applyFont="1" applyBorder="1" applyAlignment="1" applyProtection="1">
      <alignment horizontal="right" vertical="center" shrinkToFit="1"/>
      <protection hidden="1"/>
    </xf>
    <xf numFmtId="0" fontId="82" fillId="0" borderId="100" xfId="0" applyFont="1" applyBorder="1" applyAlignment="1" applyProtection="1">
      <alignment horizontal="right" vertical="center" shrinkToFit="1"/>
      <protection hidden="1"/>
    </xf>
    <xf numFmtId="0" fontId="81" fillId="23" borderId="31" xfId="0" applyFont="1" applyFill="1" applyBorder="1" applyAlignment="1" applyProtection="1">
      <alignment horizontal="center" vertical="center" shrinkToFit="1"/>
      <protection hidden="1"/>
    </xf>
    <xf numFmtId="0" fontId="81" fillId="23" borderId="15" xfId="0" applyFont="1" applyFill="1" applyBorder="1" applyAlignment="1" applyProtection="1">
      <alignment horizontal="center" vertical="center" shrinkToFit="1"/>
      <protection hidden="1"/>
    </xf>
    <xf numFmtId="49" fontId="10" fillId="3" borderId="15" xfId="0" applyNumberFormat="1" applyFont="1" applyFill="1" applyBorder="1" applyAlignment="1" applyProtection="1">
      <alignment horizontal="center" vertical="center" shrinkToFit="1"/>
      <protection hidden="1"/>
    </xf>
    <xf numFmtId="0" fontId="10" fillId="0" borderId="14" xfId="0" applyFont="1" applyBorder="1" applyAlignment="1" applyProtection="1">
      <alignment horizontal="center" vertical="center" shrinkToFit="1"/>
      <protection hidden="1"/>
    </xf>
    <xf numFmtId="0" fontId="10" fillId="3" borderId="65" xfId="0" applyFont="1" applyFill="1" applyBorder="1" applyAlignment="1" applyProtection="1">
      <alignment horizontal="center" vertical="center" shrinkToFit="1"/>
      <protection hidden="1"/>
    </xf>
    <xf numFmtId="0" fontId="10" fillId="0" borderId="34" xfId="0" applyFont="1" applyBorder="1" applyAlignment="1" applyProtection="1">
      <alignment horizontal="center" vertical="center" shrinkToFit="1"/>
      <protection hidden="1"/>
    </xf>
    <xf numFmtId="0" fontId="0" fillId="25" borderId="110" xfId="0" applyFill="1" applyBorder="1" applyAlignment="1" applyProtection="1">
      <alignment horizontal="center" vertical="center"/>
      <protection hidden="1"/>
    </xf>
    <xf numFmtId="0" fontId="82" fillId="0" borderId="34" xfId="0" applyFont="1" applyBorder="1" applyAlignment="1" applyProtection="1">
      <alignment horizontal="right" vertical="center" shrinkToFit="1"/>
      <protection hidden="1"/>
    </xf>
    <xf numFmtId="165" fontId="82" fillId="3" borderId="14" xfId="0" applyNumberFormat="1" applyFont="1" applyFill="1" applyBorder="1" applyAlignment="1" applyProtection="1">
      <alignment horizontal="right" vertical="center" shrinkToFit="1"/>
      <protection hidden="1"/>
    </xf>
    <xf numFmtId="165" fontId="82" fillId="3" borderId="65" xfId="0" applyNumberFormat="1" applyFont="1" applyFill="1" applyBorder="1" applyAlignment="1" applyProtection="1">
      <alignment horizontal="right" vertical="center" shrinkToFit="1"/>
      <protection hidden="1"/>
    </xf>
    <xf numFmtId="165" fontId="82" fillId="3" borderId="14" xfId="0" applyNumberFormat="1" applyFont="1" applyFill="1" applyBorder="1" applyAlignment="1" applyProtection="1">
      <alignment horizontal="right" shrinkToFit="1"/>
      <protection hidden="1"/>
    </xf>
    <xf numFmtId="165" fontId="82" fillId="3" borderId="65" xfId="0" applyNumberFormat="1" applyFont="1" applyFill="1" applyBorder="1" applyAlignment="1" applyProtection="1">
      <alignment horizontal="right" shrinkToFit="1"/>
      <protection hidden="1"/>
    </xf>
    <xf numFmtId="0" fontId="81" fillId="0" borderId="9" xfId="0" applyFont="1" applyBorder="1" applyAlignment="1" applyProtection="1">
      <alignment horizontal="center" vertical="center" shrinkToFit="1" readingOrder="2"/>
      <protection hidden="1"/>
    </xf>
    <xf numFmtId="0" fontId="82" fillId="0" borderId="14" xfId="0" applyFont="1" applyBorder="1" applyAlignment="1" applyProtection="1">
      <alignment horizontal="left" vertical="center" shrinkToFit="1"/>
      <protection hidden="1"/>
    </xf>
    <xf numFmtId="0" fontId="82" fillId="0" borderId="101" xfId="0" applyFont="1" applyBorder="1" applyAlignment="1" applyProtection="1">
      <alignment horizontal="left" vertical="center" shrinkToFit="1"/>
      <protection hidden="1"/>
    </xf>
    <xf numFmtId="0" fontId="0" fillId="25" borderId="109" xfId="0" applyFill="1" applyBorder="1" applyAlignment="1" applyProtection="1">
      <alignment horizontal="right" vertical="center" wrapText="1"/>
      <protection hidden="1"/>
    </xf>
    <xf numFmtId="0" fontId="0" fillId="25" borderId="110" xfId="0" applyFill="1" applyBorder="1" applyAlignment="1" applyProtection="1">
      <alignment horizontal="right" vertical="center" wrapText="1"/>
      <protection hidden="1"/>
    </xf>
    <xf numFmtId="0" fontId="0" fillId="25" borderId="111" xfId="0" applyFill="1" applyBorder="1" applyAlignment="1" applyProtection="1">
      <alignment horizontal="right" vertical="center" wrapText="1"/>
      <protection hidden="1"/>
    </xf>
    <xf numFmtId="0" fontId="0" fillId="25" borderId="112" xfId="0" applyFill="1" applyBorder="1" applyAlignment="1" applyProtection="1">
      <alignment horizontal="right" vertical="center" wrapText="1"/>
      <protection hidden="1"/>
    </xf>
    <xf numFmtId="0" fontId="0" fillId="25" borderId="113" xfId="0" applyFill="1" applyBorder="1" applyAlignment="1" applyProtection="1">
      <alignment horizontal="right" vertical="center" wrapText="1"/>
      <protection hidden="1"/>
    </xf>
    <xf numFmtId="0" fontId="0" fillId="25" borderId="114" xfId="0" applyFill="1" applyBorder="1" applyAlignment="1" applyProtection="1">
      <alignment horizontal="right" vertical="center" wrapText="1"/>
      <protection hidden="1"/>
    </xf>
    <xf numFmtId="0" fontId="1" fillId="3" borderId="16" xfId="0" applyFont="1" applyFill="1" applyBorder="1" applyAlignment="1" applyProtection="1">
      <alignment horizontal="center" vertical="center" shrinkToFit="1"/>
      <protection hidden="1"/>
    </xf>
    <xf numFmtId="0" fontId="1" fillId="3" borderId="99" xfId="0" applyFont="1" applyFill="1" applyBorder="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0" fontId="92" fillId="0" borderId="13" xfId="0" applyFont="1" applyBorder="1" applyAlignment="1" applyProtection="1">
      <alignment horizontal="right" vertical="center" wrapText="1"/>
      <protection hidden="1"/>
    </xf>
    <xf numFmtId="0" fontId="9" fillId="0" borderId="0" xfId="0" applyFont="1" applyAlignment="1" applyProtection="1">
      <alignment horizontal="right" vertical="top"/>
      <protection hidden="1"/>
    </xf>
    <xf numFmtId="165" fontId="81" fillId="23" borderId="14" xfId="0" applyNumberFormat="1" applyFont="1" applyFill="1" applyBorder="1" applyAlignment="1" applyProtection="1">
      <alignment horizontal="right" vertical="center" shrinkToFit="1"/>
      <protection hidden="1"/>
    </xf>
    <xf numFmtId="165" fontId="81" fillId="23" borderId="65" xfId="0" applyNumberFormat="1" applyFont="1" applyFill="1" applyBorder="1" applyAlignment="1" applyProtection="1">
      <alignment horizontal="right" vertical="center" shrinkToFit="1"/>
      <protection hidden="1"/>
    </xf>
    <xf numFmtId="0" fontId="82" fillId="0" borderId="14" xfId="0" applyFont="1" applyBorder="1" applyAlignment="1" applyProtection="1">
      <alignment horizontal="center" shrinkToFit="1"/>
      <protection hidden="1"/>
    </xf>
    <xf numFmtId="0" fontId="82" fillId="0" borderId="31" xfId="0" applyFont="1" applyBorder="1" applyAlignment="1" applyProtection="1">
      <alignment horizontal="center" vertical="center" shrinkToFit="1"/>
      <protection hidden="1"/>
    </xf>
    <xf numFmtId="165" fontId="10" fillId="3" borderId="15" xfId="0" applyNumberFormat="1" applyFont="1" applyFill="1" applyBorder="1" applyAlignment="1" applyProtection="1">
      <alignment horizontal="center" vertical="center" shrinkToFit="1"/>
      <protection hidden="1"/>
    </xf>
    <xf numFmtId="165" fontId="10" fillId="3" borderId="42" xfId="0" applyNumberFormat="1" applyFont="1" applyFill="1" applyBorder="1" applyAlignment="1" applyProtection="1">
      <alignment horizontal="center" vertical="center" shrinkToFit="1"/>
      <protection hidden="1"/>
    </xf>
    <xf numFmtId="0" fontId="82" fillId="0" borderId="68" xfId="0" applyFont="1" applyBorder="1" applyAlignment="1" applyProtection="1">
      <alignment horizontal="center" vertical="center" shrinkToFit="1"/>
      <protection hidden="1"/>
    </xf>
    <xf numFmtId="0" fontId="83" fillId="6" borderId="31" xfId="0" applyFont="1" applyFill="1" applyBorder="1" applyAlignment="1" applyProtection="1">
      <alignment horizontal="center" shrinkToFit="1"/>
      <protection hidden="1"/>
    </xf>
    <xf numFmtId="0" fontId="83" fillId="6" borderId="15" xfId="0" applyFont="1" applyFill="1" applyBorder="1" applyAlignment="1" applyProtection="1">
      <alignment horizontal="center" shrinkToFit="1"/>
      <protection hidden="1"/>
    </xf>
    <xf numFmtId="0" fontId="83" fillId="6" borderId="42" xfId="0" applyFont="1" applyFill="1" applyBorder="1" applyAlignment="1" applyProtection="1">
      <alignment horizontal="center" shrinkToFit="1"/>
      <protection hidden="1"/>
    </xf>
    <xf numFmtId="0" fontId="30" fillId="0" borderId="122" xfId="0" applyFont="1" applyBorder="1" applyAlignment="1" applyProtection="1">
      <alignment horizontal="center" vertical="center"/>
      <protection hidden="1"/>
    </xf>
    <xf numFmtId="0" fontId="30" fillId="0" borderId="29" xfId="0" applyFont="1" applyBorder="1" applyAlignment="1" applyProtection="1">
      <alignment horizontal="center" vertical="center"/>
      <protection hidden="1"/>
    </xf>
    <xf numFmtId="0" fontId="30" fillId="0" borderId="123" xfId="0" applyFont="1" applyBorder="1" applyAlignment="1" applyProtection="1">
      <alignment horizontal="center" vertical="center"/>
      <protection hidden="1"/>
    </xf>
    <xf numFmtId="0" fontId="30" fillId="0" borderId="131" xfId="0" applyFont="1" applyBorder="1" applyAlignment="1" applyProtection="1">
      <alignment horizontal="center" vertical="center"/>
      <protection hidden="1"/>
    </xf>
    <xf numFmtId="0" fontId="30" fillId="0" borderId="28" xfId="0" applyFont="1" applyBorder="1" applyAlignment="1" applyProtection="1">
      <alignment horizontal="center" vertical="center"/>
      <protection hidden="1"/>
    </xf>
    <xf numFmtId="0" fontId="30" fillId="0" borderId="132" xfId="0" applyFont="1" applyBorder="1" applyAlignment="1" applyProtection="1">
      <alignment horizontal="center" vertical="center"/>
      <protection hidden="1"/>
    </xf>
    <xf numFmtId="0" fontId="30" fillId="0" borderId="124" xfId="0" applyFont="1" applyBorder="1" applyAlignment="1" applyProtection="1">
      <alignment horizontal="center" vertical="center"/>
      <protection hidden="1"/>
    </xf>
    <xf numFmtId="0" fontId="30" fillId="0" borderId="125" xfId="0" applyFont="1" applyBorder="1" applyAlignment="1" applyProtection="1">
      <alignment horizontal="center" vertical="center"/>
      <protection hidden="1"/>
    </xf>
    <xf numFmtId="0" fontId="30" fillId="0" borderId="126" xfId="0" applyFont="1" applyBorder="1" applyAlignment="1" applyProtection="1">
      <alignment horizontal="center" vertical="center"/>
      <protection hidden="1"/>
    </xf>
    <xf numFmtId="0" fontId="30" fillId="0" borderId="46" xfId="0" applyFont="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0" fillId="0" borderId="140" xfId="0" applyFont="1" applyBorder="1" applyAlignment="1" applyProtection="1">
      <alignment horizontal="center" vertical="center"/>
      <protection hidden="1"/>
    </xf>
    <xf numFmtId="0" fontId="30" fillId="0" borderId="13" xfId="0" applyFont="1" applyBorder="1" applyAlignment="1" applyProtection="1">
      <alignment horizontal="center" vertical="center"/>
      <protection hidden="1"/>
    </xf>
    <xf numFmtId="0" fontId="45" fillId="21" borderId="28" xfId="0" applyFont="1" applyFill="1" applyBorder="1" applyAlignment="1" applyProtection="1">
      <alignment horizontal="center" vertical="center"/>
      <protection hidden="1"/>
    </xf>
    <xf numFmtId="0" fontId="4" fillId="3" borderId="125" xfId="0" applyFont="1" applyFill="1" applyBorder="1" applyAlignment="1" applyProtection="1">
      <alignment horizontal="center" vertical="center" textRotation="90" wrapText="1"/>
      <protection hidden="1"/>
    </xf>
    <xf numFmtId="0" fontId="4" fillId="3" borderId="136" xfId="0" applyFont="1" applyFill="1" applyBorder="1" applyAlignment="1" applyProtection="1">
      <alignment horizontal="center" vertical="center" textRotation="90" wrapText="1"/>
      <protection hidden="1"/>
    </xf>
    <xf numFmtId="0" fontId="4" fillId="3" borderId="133" xfId="0" applyFont="1" applyFill="1" applyBorder="1" applyAlignment="1" applyProtection="1">
      <alignment horizontal="center" vertical="center" textRotation="90" wrapText="1"/>
      <protection hidden="1"/>
    </xf>
    <xf numFmtId="0" fontId="4" fillId="3" borderId="134" xfId="0" applyFont="1" applyFill="1" applyBorder="1" applyAlignment="1" applyProtection="1">
      <alignment horizontal="center" vertical="center" textRotation="90" wrapText="1"/>
      <protection hidden="1"/>
    </xf>
    <xf numFmtId="0" fontId="4" fillId="3" borderId="135" xfId="0" applyFont="1" applyFill="1" applyBorder="1" applyAlignment="1" applyProtection="1">
      <alignment horizontal="center" vertical="center" textRotation="90" wrapText="1"/>
      <protection hidden="1"/>
    </xf>
    <xf numFmtId="0" fontId="4" fillId="3" borderId="124" xfId="0" applyFont="1" applyFill="1" applyBorder="1" applyAlignment="1" applyProtection="1">
      <alignment horizontal="center" vertical="center" textRotation="90" wrapText="1"/>
      <protection hidden="1"/>
    </xf>
    <xf numFmtId="0" fontId="35" fillId="11" borderId="120" xfId="0" applyFont="1" applyFill="1" applyBorder="1" applyAlignment="1" applyProtection="1">
      <alignment horizontal="center" vertical="center"/>
      <protection hidden="1"/>
    </xf>
    <xf numFmtId="0" fontId="35" fillId="11" borderId="0" xfId="0" applyFont="1" applyFill="1" applyAlignment="1" applyProtection="1">
      <alignment horizontal="center" vertical="center"/>
      <protection hidden="1"/>
    </xf>
    <xf numFmtId="0" fontId="35" fillId="11" borderId="121" xfId="0" applyFont="1" applyFill="1" applyBorder="1" applyAlignment="1" applyProtection="1">
      <alignment horizontal="center" vertical="center"/>
      <protection hidden="1"/>
    </xf>
    <xf numFmtId="0" fontId="3" fillId="3" borderId="44" xfId="0" applyFont="1" applyFill="1" applyBorder="1" applyAlignment="1" applyProtection="1">
      <alignment horizontal="center" vertical="center" textRotation="90" wrapText="1"/>
      <protection hidden="1"/>
    </xf>
    <xf numFmtId="0" fontId="3" fillId="3" borderId="45" xfId="0" applyFont="1" applyFill="1" applyBorder="1" applyAlignment="1" applyProtection="1">
      <alignment horizontal="center" vertical="center" textRotation="90" wrapText="1"/>
      <protection hidden="1"/>
    </xf>
    <xf numFmtId="0" fontId="30" fillId="26" borderId="127" xfId="0" applyFont="1" applyFill="1" applyBorder="1" applyAlignment="1" applyProtection="1">
      <alignment horizontal="center" vertical="center"/>
      <protection hidden="1"/>
    </xf>
    <xf numFmtId="0" fontId="30" fillId="26" borderId="27" xfId="0" applyFont="1" applyFill="1" applyBorder="1" applyAlignment="1" applyProtection="1">
      <alignment horizontal="center" vertical="center"/>
      <protection hidden="1"/>
    </xf>
    <xf numFmtId="0" fontId="30" fillId="26" borderId="128" xfId="0" applyFont="1" applyFill="1" applyBorder="1" applyAlignment="1" applyProtection="1">
      <alignment horizontal="center" vertical="center"/>
      <protection hidden="1"/>
    </xf>
    <xf numFmtId="0" fontId="30" fillId="26" borderId="129" xfId="0" applyFont="1" applyFill="1" applyBorder="1" applyAlignment="1" applyProtection="1">
      <alignment horizontal="center" vertical="center"/>
      <protection hidden="1"/>
    </xf>
    <xf numFmtId="0" fontId="30" fillId="26" borderId="130" xfId="0" applyFont="1" applyFill="1" applyBorder="1" applyAlignment="1" applyProtection="1">
      <alignment horizontal="center" vertical="center"/>
      <protection hidden="1"/>
    </xf>
    <xf numFmtId="0" fontId="44" fillId="4" borderId="56" xfId="0" applyFont="1" applyFill="1" applyBorder="1" applyAlignment="1" applyProtection="1">
      <alignment horizontal="center" vertical="center"/>
      <protection hidden="1"/>
    </xf>
    <xf numFmtId="0" fontId="44" fillId="4" borderId="59" xfId="0" applyFont="1" applyFill="1" applyBorder="1" applyAlignment="1" applyProtection="1">
      <alignment horizontal="center" vertical="center"/>
      <protection hidden="1"/>
    </xf>
    <xf numFmtId="0" fontId="44" fillId="4" borderId="103" xfId="0" applyFont="1" applyFill="1" applyBorder="1" applyAlignment="1" applyProtection="1">
      <alignment horizontal="center" vertical="center"/>
      <protection hidden="1"/>
    </xf>
    <xf numFmtId="0" fontId="41" fillId="4" borderId="0" xfId="0" applyFont="1" applyFill="1" applyAlignment="1" applyProtection="1">
      <alignment horizontal="center" vertical="center"/>
      <protection hidden="1"/>
    </xf>
    <xf numFmtId="0" fontId="0" fillId="0" borderId="0" xfId="0" applyProtection="1">
      <protection hidden="1"/>
    </xf>
    <xf numFmtId="0" fontId="44" fillId="4" borderId="55" xfId="0" applyFont="1" applyFill="1" applyBorder="1" applyAlignment="1" applyProtection="1">
      <alignment horizontal="center" vertical="center"/>
      <protection hidden="1"/>
    </xf>
    <xf numFmtId="0" fontId="44" fillId="4" borderId="58" xfId="0" applyFont="1" applyFill="1" applyBorder="1" applyAlignment="1" applyProtection="1">
      <alignment horizontal="center" vertical="center"/>
      <protection hidden="1"/>
    </xf>
    <xf numFmtId="0" fontId="44" fillId="4" borderId="102" xfId="0" applyFont="1" applyFill="1" applyBorder="1" applyAlignment="1" applyProtection="1">
      <alignment horizontal="center" vertical="center"/>
      <protection hidden="1"/>
    </xf>
    <xf numFmtId="0" fontId="44" fillId="4" borderId="61" xfId="0" applyFont="1" applyFill="1" applyBorder="1" applyAlignment="1" applyProtection="1">
      <alignment horizontal="center" vertical="center"/>
      <protection hidden="1"/>
    </xf>
    <xf numFmtId="0" fontId="44" fillId="4" borderId="62" xfId="0" applyFont="1" applyFill="1" applyBorder="1" applyAlignment="1" applyProtection="1">
      <alignment horizontal="center" vertical="center"/>
      <protection hidden="1"/>
    </xf>
    <xf numFmtId="0" fontId="44" fillId="4" borderId="57" xfId="0" applyFont="1" applyFill="1" applyBorder="1" applyAlignment="1" applyProtection="1">
      <alignment horizontal="center" vertical="center"/>
      <protection hidden="1"/>
    </xf>
    <xf numFmtId="0" fontId="44" fillId="4" borderId="60" xfId="0" applyFont="1" applyFill="1" applyBorder="1" applyAlignment="1" applyProtection="1">
      <alignment horizontal="center" vertical="center"/>
      <protection hidden="1"/>
    </xf>
    <xf numFmtId="0" fontId="44" fillId="4" borderId="104" xfId="0" applyFont="1" applyFill="1" applyBorder="1" applyAlignment="1" applyProtection="1">
      <alignment horizontal="center" vertical="center"/>
      <protection hidden="1"/>
    </xf>
    <xf numFmtId="0" fontId="35" fillId="16" borderId="0" xfId="0" applyFont="1" applyFill="1" applyAlignment="1" applyProtection="1">
      <alignment horizontal="center" vertical="center"/>
      <protection hidden="1"/>
    </xf>
    <xf numFmtId="0" fontId="30" fillId="17" borderId="51" xfId="0" applyFont="1" applyFill="1" applyBorder="1" applyAlignment="1" applyProtection="1">
      <alignment horizontal="center" vertical="center"/>
      <protection hidden="1"/>
    </xf>
    <xf numFmtId="0" fontId="30" fillId="17" borderId="52" xfId="0" applyFont="1" applyFill="1" applyBorder="1" applyAlignment="1" applyProtection="1">
      <alignment horizontal="center" vertical="center"/>
      <protection hidden="1"/>
    </xf>
    <xf numFmtId="0" fontId="45" fillId="21" borderId="138" xfId="0" applyFont="1" applyFill="1" applyBorder="1" applyAlignment="1" applyProtection="1">
      <alignment horizontal="center" vertical="center" wrapText="1"/>
      <protection hidden="1"/>
    </xf>
    <xf numFmtId="0" fontId="45" fillId="21" borderId="124" xfId="0" applyFont="1" applyFill="1" applyBorder="1" applyAlignment="1" applyProtection="1">
      <alignment horizontal="center" vertical="center" wrapText="1"/>
      <protection hidden="1"/>
    </xf>
    <xf numFmtId="0" fontId="45" fillId="21" borderId="26" xfId="0" applyFont="1" applyFill="1" applyBorder="1" applyAlignment="1" applyProtection="1">
      <alignment horizontal="center" vertical="center" wrapText="1"/>
      <protection hidden="1"/>
    </xf>
    <xf numFmtId="0" fontId="45" fillId="21" borderId="125" xfId="0" applyFont="1" applyFill="1" applyBorder="1" applyAlignment="1" applyProtection="1">
      <alignment horizontal="center" vertical="center" wrapText="1"/>
      <protection hidden="1"/>
    </xf>
    <xf numFmtId="0" fontId="45" fillId="21" borderId="139" xfId="0" applyFont="1" applyFill="1" applyBorder="1" applyAlignment="1" applyProtection="1">
      <alignment horizontal="center" vertical="center" wrapText="1"/>
      <protection hidden="1"/>
    </xf>
    <xf numFmtId="0" fontId="45" fillId="21" borderId="126" xfId="0" applyFont="1" applyFill="1" applyBorder="1" applyAlignment="1" applyProtection="1">
      <alignment horizontal="center" vertical="center" wrapText="1"/>
      <protection hidden="1"/>
    </xf>
    <xf numFmtId="0" fontId="45" fillId="21" borderId="131" xfId="0" applyFont="1" applyFill="1" applyBorder="1" applyAlignment="1" applyProtection="1">
      <alignment horizontal="center" vertical="center" wrapText="1"/>
      <protection hidden="1"/>
    </xf>
    <xf numFmtId="0" fontId="68" fillId="21" borderId="28" xfId="0" applyFont="1" applyFill="1" applyBorder="1" applyAlignment="1" applyProtection="1">
      <alignment horizontal="center" vertical="center" wrapText="1"/>
      <protection hidden="1"/>
    </xf>
    <xf numFmtId="0" fontId="68" fillId="21" borderId="28" xfId="0" applyFont="1" applyFill="1" applyBorder="1" applyAlignment="1" applyProtection="1">
      <alignment horizontal="center" vertical="center"/>
      <protection hidden="1"/>
    </xf>
    <xf numFmtId="0" fontId="4" fillId="3" borderId="1" xfId="0" applyFont="1" applyFill="1" applyBorder="1" applyAlignment="1" applyProtection="1">
      <alignment horizontal="center" vertical="center" textRotation="90" wrapText="1"/>
      <protection hidden="1"/>
    </xf>
    <xf numFmtId="0" fontId="4" fillId="3" borderId="137" xfId="0" applyFont="1" applyFill="1" applyBorder="1" applyAlignment="1" applyProtection="1">
      <alignment horizontal="center" vertical="center" textRotation="90" wrapText="1"/>
      <protection hidden="1"/>
    </xf>
    <xf numFmtId="0" fontId="72" fillId="21" borderId="26" xfId="0" applyFont="1" applyFill="1" applyBorder="1" applyAlignment="1" applyProtection="1">
      <alignment horizontal="center" vertical="center"/>
      <protection hidden="1"/>
    </xf>
    <xf numFmtId="0" fontId="72" fillId="21" borderId="125" xfId="0" applyFont="1" applyFill="1" applyBorder="1" applyAlignment="1" applyProtection="1">
      <alignment horizontal="center" vertical="center"/>
      <protection hidden="1"/>
    </xf>
    <xf numFmtId="0" fontId="72" fillId="21" borderId="139" xfId="0" applyFont="1" applyFill="1" applyBorder="1" applyAlignment="1" applyProtection="1">
      <alignment horizontal="center" vertical="center"/>
      <protection hidden="1"/>
    </xf>
    <xf numFmtId="0" fontId="72" fillId="21" borderId="126" xfId="0" applyFont="1" applyFill="1" applyBorder="1" applyAlignment="1" applyProtection="1">
      <alignment horizontal="center" vertical="center"/>
      <protection hidden="1"/>
    </xf>
    <xf numFmtId="0" fontId="68" fillId="21" borderId="138" xfId="0" applyFont="1" applyFill="1" applyBorder="1" applyAlignment="1" applyProtection="1">
      <alignment horizontal="center" vertical="center" textRotation="90"/>
      <protection hidden="1"/>
    </xf>
    <xf numFmtId="0" fontId="68" fillId="21" borderId="124" xfId="0" applyFont="1" applyFill="1" applyBorder="1" applyAlignment="1" applyProtection="1">
      <alignment horizontal="center" vertical="center" textRotation="90"/>
      <protection hidden="1"/>
    </xf>
    <xf numFmtId="0" fontId="68" fillId="21" borderId="26" xfId="0" applyFont="1" applyFill="1" applyBorder="1" applyAlignment="1" applyProtection="1">
      <alignment horizontal="center" vertical="center" textRotation="90" wrapText="1"/>
      <protection hidden="1"/>
    </xf>
    <xf numFmtId="0" fontId="68" fillId="21" borderId="125" xfId="0" applyFont="1" applyFill="1" applyBorder="1" applyAlignment="1" applyProtection="1">
      <alignment horizontal="center" vertical="center" textRotation="90" wrapText="1"/>
      <protection hidden="1"/>
    </xf>
    <xf numFmtId="0" fontId="68" fillId="21" borderId="139" xfId="0" applyFont="1" applyFill="1" applyBorder="1" applyAlignment="1" applyProtection="1">
      <alignment horizontal="center" vertical="center" textRotation="90" wrapText="1"/>
      <protection hidden="1"/>
    </xf>
    <xf numFmtId="0" fontId="68" fillId="21" borderId="126" xfId="0" applyFont="1" applyFill="1" applyBorder="1" applyAlignment="1" applyProtection="1">
      <alignment horizontal="center" vertical="center" textRotation="90" wrapText="1"/>
      <protection hidden="1"/>
    </xf>
    <xf numFmtId="0" fontId="72" fillId="21" borderId="138" xfId="0" applyFont="1" applyFill="1" applyBorder="1" applyAlignment="1" applyProtection="1">
      <alignment horizontal="center" vertical="center"/>
      <protection hidden="1"/>
    </xf>
    <xf numFmtId="0" fontId="72" fillId="21" borderId="124" xfId="0" applyFont="1" applyFill="1" applyBorder="1" applyAlignment="1" applyProtection="1">
      <alignment horizontal="center" vertical="center"/>
      <protection hidden="1"/>
    </xf>
  </cellXfs>
  <cellStyles count="13">
    <cellStyle name="Normal 2" xfId="2" xr:uid="{00000000-0005-0000-0000-000002000000}"/>
    <cellStyle name="Normal 2 2" xfId="3" xr:uid="{00000000-0005-0000-0000-000003000000}"/>
    <cellStyle name="Normal_Sheet1" xfId="9" xr:uid="{00000000-0005-0000-0000-000004000000}"/>
    <cellStyle name="Normal_Sheet1_1" xfId="12" xr:uid="{00000000-0005-0000-0000-000005000000}"/>
    <cellStyle name="Normal_Sheet3" xfId="5" xr:uid="{00000000-0005-0000-0000-000006000000}"/>
    <cellStyle name="Normal_معالجة التسجيل" xfId="6" xr:uid="{00000000-0005-0000-0000-000007000000}"/>
    <cellStyle name="Normal_منقطعين" xfId="10" xr:uid="{00000000-0005-0000-0000-000008000000}"/>
    <cellStyle name="Normal_ورقة2" xfId="8" xr:uid="{00000000-0005-0000-0000-000009000000}"/>
    <cellStyle name="ارتباط تشعبي" xfId="1" builtinId="8"/>
    <cellStyle name="ارتباط تشعبي 2" xfId="4" xr:uid="{00000000-0005-0000-0000-00000A000000}"/>
    <cellStyle name="عادي" xfId="0" builtinId="0"/>
    <cellStyle name="عادي 2" xfId="11" xr:uid="{00000000-0005-0000-0000-00000B000000}"/>
    <cellStyle name="عادي_دولية" xfId="7" xr:uid="{00000000-0005-0000-0000-00000C000000}"/>
  </cellStyles>
  <dxfs count="3448">
    <dxf>
      <font>
        <b/>
        <i val="0"/>
      </font>
    </dxf>
    <dxf>
      <font>
        <b/>
        <i val="0"/>
        <color rgb="FFFF0000"/>
      </font>
    </dxf>
    <dxf>
      <font>
        <b/>
        <i val="0"/>
        <color auto="1"/>
      </font>
    </dxf>
    <dxf>
      <font>
        <b/>
        <i val="0"/>
        <color rgb="FFFF0000"/>
      </font>
    </dxf>
    <dxf>
      <font>
        <b/>
        <i val="0"/>
        <color rgb="FFFF0000"/>
      </font>
    </dxf>
    <dxf>
      <font>
        <b val="0"/>
        <i/>
        <color rgb="FFFF0000"/>
      </font>
    </dxf>
    <dxf>
      <font>
        <color rgb="FFFF0000"/>
      </font>
    </dxf>
    <dxf>
      <font>
        <b/>
        <i val="0"/>
        <color rgb="FFFF0000"/>
      </font>
    </dxf>
    <dxf>
      <font>
        <b/>
        <i val="0"/>
      </font>
    </dxf>
    <dxf>
      <font>
        <b/>
        <i val="0"/>
      </font>
    </dxf>
    <dxf>
      <font>
        <b/>
        <i val="0"/>
        <color rgb="FFFF0000"/>
      </font>
    </dxf>
    <dxf>
      <font>
        <b/>
        <i val="0"/>
      </font>
    </dxf>
    <dxf>
      <font>
        <b/>
        <i val="0"/>
      </font>
    </dxf>
    <dxf>
      <font>
        <b/>
        <i val="0"/>
        <color rgb="FFFF0000"/>
      </font>
    </dxf>
    <dxf>
      <font>
        <b/>
        <i val="0"/>
        <color rgb="FFFF000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color rgb="FFFF0000"/>
      </font>
    </dxf>
    <dxf>
      <font>
        <b/>
        <i val="0"/>
        <color rgb="FFFF0000"/>
      </font>
    </dxf>
    <dxf>
      <font>
        <color rgb="FFFF0000"/>
      </font>
    </dxf>
    <dxf>
      <font>
        <color rgb="FFFF0000"/>
      </font>
    </dxf>
    <dxf>
      <font>
        <color rgb="FFFF0000"/>
      </font>
    </dxf>
    <dxf>
      <font>
        <color rgb="FFFF0000"/>
      </font>
    </dxf>
    <dxf>
      <font>
        <b/>
        <i val="0"/>
        <color rgb="FFFF0000"/>
      </font>
    </dxf>
    <dxf>
      <font>
        <b/>
        <i val="0"/>
      </font>
    </dxf>
    <dxf>
      <font>
        <b/>
        <i val="0"/>
      </font>
    </dxf>
    <dxf>
      <font>
        <b/>
        <i val="0"/>
        <color rgb="FFFF0000"/>
      </font>
    </dxf>
    <dxf>
      <font>
        <b/>
        <i val="0"/>
        <color auto="1"/>
      </font>
    </dxf>
    <dxf>
      <font>
        <b/>
        <i val="0"/>
        <color rgb="FFFF0000"/>
      </font>
    </dxf>
    <dxf>
      <font>
        <b/>
        <i val="0"/>
        <color rgb="FFFF0000"/>
      </font>
    </dxf>
    <dxf>
      <font>
        <color rgb="FFFF0000"/>
      </font>
    </dxf>
    <dxf>
      <font>
        <b/>
        <i val="0"/>
        <color rgb="FFFF0000"/>
      </font>
    </dxf>
    <dxf>
      <font>
        <b/>
        <i val="0"/>
      </font>
    </dxf>
    <dxf>
      <font>
        <b/>
        <i val="0"/>
        <color rgb="FFFF0000"/>
      </font>
    </dxf>
    <dxf>
      <font>
        <b/>
        <i val="0"/>
        <color rgb="FFFF0000"/>
      </font>
    </dxf>
    <dxf>
      <font>
        <b/>
        <i val="0"/>
        <color rgb="FFFF0000"/>
      </font>
    </dxf>
    <dxf>
      <font>
        <color rgb="FFFF0000"/>
      </font>
    </dxf>
    <dxf>
      <font>
        <b/>
        <i val="0"/>
      </font>
    </dxf>
    <dxf>
      <font>
        <b/>
        <i val="0"/>
        <color rgb="FFFF0000"/>
      </font>
    </dxf>
    <dxf>
      <font>
        <b val="0"/>
        <i/>
        <color rgb="FFFF0000"/>
      </font>
    </dxf>
    <dxf>
      <font>
        <b/>
        <i val="0"/>
        <color rgb="FFFF0000"/>
      </font>
    </dxf>
    <dxf>
      <font>
        <b/>
        <i val="0"/>
      </font>
    </dxf>
    <dxf>
      <font>
        <b/>
        <i val="0"/>
      </font>
    </dxf>
    <dxf>
      <font>
        <b/>
        <i val="0"/>
        <color rgb="FFFF0000"/>
      </font>
    </dxf>
    <dxf>
      <font>
        <b/>
        <i val="0"/>
        <color rgb="FFFF0000"/>
      </font>
    </dxf>
    <dxf>
      <font>
        <b/>
        <i val="0"/>
      </font>
    </dxf>
    <dxf>
      <font>
        <b/>
        <i val="0"/>
      </font>
    </dxf>
    <dxf>
      <font>
        <b/>
        <i val="0"/>
        <color rgb="FFFF0000"/>
      </font>
    </dxf>
    <dxf>
      <font>
        <b/>
        <i val="0"/>
        <color auto="1"/>
      </font>
    </dxf>
    <dxf>
      <font>
        <b/>
        <i val="0"/>
        <color rgb="FFFF0000"/>
      </font>
    </dxf>
    <dxf>
      <font>
        <b/>
        <i val="0"/>
      </font>
    </dxf>
    <dxf>
      <font>
        <b/>
        <i val="0"/>
      </font>
    </dxf>
    <dxf>
      <font>
        <color rgb="FFFF0000"/>
      </font>
    </dxf>
    <dxf>
      <font>
        <b/>
        <i val="0"/>
        <color rgb="FFFF0000"/>
      </font>
    </dxf>
    <dxf>
      <font>
        <b/>
        <i val="0"/>
      </font>
    </dxf>
    <dxf>
      <font>
        <b/>
        <i val="0"/>
        <color rgb="FFFF0000"/>
      </font>
    </dxf>
    <dxf>
      <font>
        <b/>
        <i val="0"/>
      </font>
    </dxf>
    <dxf>
      <font>
        <b/>
        <i val="0"/>
        <color rgb="FFFF0000"/>
      </font>
    </dxf>
    <dxf>
      <font>
        <b val="0"/>
        <i/>
        <color rgb="FFFF0000"/>
      </font>
    </dxf>
    <dxf>
      <font>
        <b/>
        <i val="0"/>
        <color rgb="FFFF0000"/>
      </font>
    </dxf>
    <dxf>
      <font>
        <b/>
        <i val="0"/>
      </font>
    </dxf>
    <dxf>
      <font>
        <b/>
        <i val="0"/>
        <color rgb="FFFF0000"/>
      </font>
    </dxf>
    <dxf>
      <font>
        <color rgb="FFFF0000"/>
      </font>
    </dxf>
    <dxf>
      <font>
        <b/>
        <i val="0"/>
        <color rgb="FFFF0000"/>
      </font>
    </dxf>
    <dxf>
      <font>
        <b/>
        <i val="0"/>
      </font>
    </dxf>
    <dxf>
      <font>
        <b/>
        <i val="0"/>
        <color rgb="FFFF0000"/>
      </font>
    </dxf>
    <dxf>
      <font>
        <b/>
        <i val="0"/>
        <color rgb="FFFF0000"/>
      </font>
    </dxf>
    <dxf>
      <font>
        <color rgb="FFFF0000"/>
      </font>
    </dxf>
    <dxf>
      <font>
        <b/>
        <i val="0"/>
      </font>
    </dxf>
    <dxf>
      <font>
        <b/>
        <i val="0"/>
        <color rgb="FFFF0000"/>
      </font>
    </dxf>
    <dxf>
      <font>
        <b/>
        <i val="0"/>
      </font>
    </dxf>
    <dxf>
      <font>
        <b/>
        <i val="0"/>
        <color rgb="FFFF0000"/>
      </font>
    </dxf>
    <dxf>
      <font>
        <b/>
        <i val="0"/>
      </font>
    </dxf>
    <dxf>
      <font>
        <b/>
        <i val="0"/>
      </font>
    </dxf>
    <dxf>
      <font>
        <b/>
        <i val="0"/>
        <color rgb="FFFF0000"/>
      </font>
    </dxf>
    <dxf>
      <font>
        <b/>
        <i val="0"/>
      </font>
    </dxf>
    <dxf>
      <font>
        <b/>
        <i val="0"/>
        <color rgb="FFFF0000"/>
      </font>
    </dxf>
    <dxf>
      <font>
        <color rgb="FFFF0000"/>
      </font>
    </dxf>
    <dxf>
      <font>
        <b/>
        <i val="0"/>
        <color rgb="FFFF0000"/>
      </font>
    </dxf>
    <dxf>
      <font>
        <b val="0"/>
        <i/>
        <color rgb="FFFF0000"/>
      </font>
    </dxf>
    <dxf>
      <font>
        <b/>
        <i val="0"/>
        <color auto="1"/>
      </font>
    </dxf>
    <dxf>
      <font>
        <b/>
        <i val="0"/>
        <color rgb="FFFF0000"/>
      </font>
    </dxf>
    <dxf>
      <font>
        <b/>
        <i val="0"/>
      </font>
    </dxf>
    <dxf>
      <font>
        <b/>
        <i val="0"/>
      </font>
    </dxf>
    <dxf>
      <font>
        <b/>
        <i val="0"/>
      </font>
    </dxf>
    <dxf>
      <font>
        <b/>
        <i val="0"/>
        <color rgb="FFFF0000"/>
      </font>
    </dxf>
    <dxf>
      <font>
        <b/>
        <i val="0"/>
        <color rgb="FFFF0000"/>
      </font>
    </dxf>
    <dxf>
      <font>
        <color rgb="FFFF0000"/>
      </font>
    </dxf>
    <dxf>
      <font>
        <b/>
        <i val="0"/>
      </font>
    </dxf>
    <dxf>
      <font>
        <b/>
        <i val="0"/>
        <color rgb="FFFF0000"/>
      </font>
    </dxf>
    <dxf>
      <font>
        <b/>
        <i val="0"/>
        <color rgb="FFFF0000"/>
      </font>
    </dxf>
    <dxf>
      <font>
        <b/>
        <i val="0"/>
        <color auto="1"/>
      </font>
    </dxf>
    <dxf>
      <font>
        <b/>
        <i val="0"/>
        <color rgb="FFFF0000"/>
      </font>
    </dxf>
    <dxf>
      <font>
        <b/>
        <i val="0"/>
        <color rgb="FFFF0000"/>
      </font>
    </dxf>
    <dxf>
      <font>
        <color rgb="FFFF0000"/>
      </font>
    </dxf>
    <dxf>
      <font>
        <b/>
        <i val="0"/>
        <color rgb="FFFF0000"/>
      </font>
    </dxf>
    <dxf>
      <font>
        <b val="0"/>
        <i/>
        <color rgb="FFFF0000"/>
      </font>
    </dxf>
    <dxf>
      <font>
        <b/>
        <i val="0"/>
      </font>
    </dxf>
    <dxf>
      <font>
        <b/>
        <i val="0"/>
        <color rgb="FFFF0000"/>
      </font>
    </dxf>
    <dxf>
      <font>
        <b/>
        <i val="0"/>
        <color auto="1"/>
      </font>
    </dxf>
    <dxf>
      <font>
        <b/>
        <i val="0"/>
        <color rgb="FFFF0000"/>
      </font>
    </dxf>
    <dxf>
      <font>
        <b/>
        <i val="0"/>
        <condense val="0"/>
        <extend val="0"/>
        <color indexed="16"/>
      </font>
    </dxf>
    <dxf>
      <font>
        <b/>
        <i val="0"/>
      </font>
    </dxf>
    <dxf>
      <font>
        <b/>
        <i val="0"/>
        <color rgb="FFFF0000"/>
      </font>
    </dxf>
    <dxf>
      <font>
        <b/>
        <i val="0"/>
      </font>
    </dxf>
    <dxf>
      <font>
        <b/>
        <i val="0"/>
      </font>
    </dxf>
    <dxf>
      <font>
        <b/>
        <i val="0"/>
        <color rgb="FFFF0000"/>
      </font>
    </dxf>
    <dxf>
      <font>
        <b/>
        <i val="0"/>
      </font>
    </dxf>
    <dxf>
      <font>
        <color rgb="FFFF0000"/>
      </font>
    </dxf>
    <dxf>
      <font>
        <color rgb="FFFF0000"/>
      </font>
    </dxf>
    <dxf>
      <font>
        <b/>
        <i val="0"/>
      </font>
    </dxf>
    <dxf>
      <font>
        <b/>
        <i val="0"/>
        <color rgb="FFFF0000"/>
      </font>
    </dxf>
    <dxf>
      <font>
        <b/>
        <i val="0"/>
        <condense val="0"/>
        <extend val="0"/>
        <color indexed="16"/>
      </font>
    </dxf>
    <dxf>
      <font>
        <b/>
        <i val="0"/>
      </font>
    </dxf>
    <dxf>
      <font>
        <b/>
        <i val="0"/>
        <color rgb="FFFF0000"/>
      </font>
    </dxf>
    <dxf>
      <font>
        <b/>
        <i val="0"/>
      </font>
    </dxf>
    <dxf>
      <font>
        <b/>
        <i val="0"/>
        <color rgb="FFFF0000"/>
      </font>
    </dxf>
    <dxf>
      <font>
        <b/>
        <i val="0"/>
        <color rgb="FFFF0000"/>
      </font>
    </dxf>
    <dxf>
      <font>
        <b/>
        <i val="0"/>
      </font>
    </dxf>
    <dxf>
      <font>
        <b/>
        <i val="0"/>
        <color rgb="FFFF0000"/>
      </font>
    </dxf>
    <dxf>
      <font>
        <b/>
        <i val="0"/>
      </font>
    </dxf>
    <dxf>
      <font>
        <b/>
        <i val="0"/>
      </font>
    </dxf>
    <dxf>
      <font>
        <b/>
        <i val="0"/>
        <color rgb="FFFF0000"/>
      </font>
    </dxf>
    <dxf>
      <font>
        <b/>
        <i val="0"/>
        <color rgb="FFFF0000"/>
      </font>
    </dxf>
    <dxf>
      <font>
        <b/>
        <i val="0"/>
        <color rgb="FFFF0000"/>
      </font>
    </dxf>
    <dxf>
      <font>
        <b/>
        <i val="0"/>
        <color rgb="FFFF0000"/>
      </font>
    </dxf>
    <dxf>
      <font>
        <b/>
        <i val="0"/>
        <color auto="1"/>
      </font>
    </dxf>
    <dxf>
      <font>
        <color rgb="FFFF0000"/>
      </font>
    </dxf>
    <dxf>
      <font>
        <b val="0"/>
        <i/>
        <color rgb="FFFF0000"/>
      </font>
    </dxf>
    <dxf>
      <font>
        <color rgb="FFFF0000"/>
      </font>
    </dxf>
    <dxf>
      <font>
        <b/>
        <i val="0"/>
        <color rgb="FFFF0000"/>
      </font>
    </dxf>
    <dxf>
      <font>
        <b/>
        <i val="0"/>
      </font>
    </dxf>
    <dxf>
      <font>
        <color rgb="FFFF0000"/>
      </font>
    </dxf>
    <dxf>
      <font>
        <color rgb="FFFF0000"/>
      </font>
    </dxf>
    <dxf>
      <font>
        <b/>
        <i val="0"/>
        <color rgb="FFFF0000"/>
      </font>
    </dxf>
    <dxf>
      <font>
        <b val="0"/>
        <i/>
        <color rgb="FFFF0000"/>
      </font>
    </dxf>
    <dxf>
      <font>
        <b/>
        <i val="0"/>
      </font>
    </dxf>
    <dxf>
      <font>
        <b/>
        <i val="0"/>
        <color rgb="FFFF0000"/>
      </font>
    </dxf>
    <dxf>
      <font>
        <b/>
        <i val="0"/>
      </font>
    </dxf>
    <dxf>
      <font>
        <color rgb="FFFF0000"/>
      </font>
    </dxf>
    <dxf>
      <font>
        <b/>
        <i val="0"/>
        <color auto="1"/>
      </font>
    </dxf>
    <dxf>
      <font>
        <b/>
        <i val="0"/>
      </font>
    </dxf>
    <dxf>
      <font>
        <b/>
        <i val="0"/>
        <color rgb="FFFF0000"/>
      </font>
    </dxf>
    <dxf>
      <font>
        <b val="0"/>
        <i/>
        <color rgb="FFFF0000"/>
      </font>
    </dxf>
    <dxf>
      <font>
        <b/>
        <i val="0"/>
        <color rgb="FFFF0000"/>
      </font>
    </dxf>
    <dxf>
      <font>
        <b/>
        <i val="0"/>
        <color rgb="FFFF0000"/>
      </font>
    </dxf>
    <dxf>
      <font>
        <b/>
        <i val="0"/>
      </font>
    </dxf>
    <dxf>
      <font>
        <b/>
        <i val="0"/>
        <color rgb="FFFF0000"/>
      </font>
    </dxf>
    <dxf>
      <font>
        <color rgb="FFFF0000"/>
      </font>
    </dxf>
    <dxf>
      <font>
        <b/>
        <i val="0"/>
      </font>
    </dxf>
    <dxf>
      <font>
        <b/>
        <i val="0"/>
        <color rgb="FFFF0000"/>
      </font>
    </dxf>
    <dxf>
      <font>
        <b/>
        <i val="0"/>
        <color rgb="FFFF0000"/>
      </font>
    </dxf>
    <dxf>
      <font>
        <color rgb="FFFF0000"/>
      </font>
    </dxf>
    <dxf>
      <font>
        <b/>
        <i val="0"/>
      </font>
    </dxf>
    <dxf>
      <font>
        <b/>
        <i val="0"/>
        <color rgb="FFFF0000"/>
      </font>
    </dxf>
    <dxf>
      <font>
        <b/>
        <i val="0"/>
      </font>
    </dxf>
    <dxf>
      <font>
        <b/>
        <i val="0"/>
      </font>
    </dxf>
    <dxf>
      <font>
        <b/>
        <i val="0"/>
        <color rgb="FFFF000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font>
    </dxf>
    <dxf>
      <font>
        <b/>
        <i val="0"/>
        <color rgb="FFFF0000"/>
      </font>
    </dxf>
    <dxf>
      <font>
        <color rgb="FFFF0000"/>
      </font>
    </dxf>
    <dxf>
      <font>
        <b/>
        <i val="0"/>
      </font>
    </dxf>
    <dxf>
      <font>
        <b/>
        <i val="0"/>
        <color rgb="FFFF0000"/>
      </font>
    </dxf>
    <dxf>
      <font>
        <b/>
        <i val="0"/>
        <color rgb="FFFF0000"/>
      </font>
    </dxf>
    <dxf>
      <font>
        <b/>
        <i val="0"/>
        <color rgb="FFFF0000"/>
      </font>
    </dxf>
    <dxf>
      <font>
        <b/>
        <i val="0"/>
        <condense val="0"/>
        <extend val="0"/>
        <color indexed="16"/>
      </font>
    </dxf>
    <dxf>
      <font>
        <b/>
        <i val="0"/>
        <condense val="0"/>
        <extend val="0"/>
      </font>
    </dxf>
    <dxf>
      <font>
        <color rgb="FFFF0000"/>
      </font>
    </dxf>
    <dxf>
      <font>
        <b/>
        <i val="0"/>
      </font>
    </dxf>
    <dxf>
      <font>
        <b/>
        <i val="0"/>
        <color rgb="FFFF0000"/>
      </font>
    </dxf>
    <dxf>
      <font>
        <b/>
        <i val="0"/>
      </font>
    </dxf>
    <dxf>
      <font>
        <b/>
        <i val="0"/>
        <color rgb="FFFF0000"/>
      </font>
    </dxf>
    <dxf>
      <font>
        <b val="0"/>
        <i/>
        <color rgb="FFFF0000"/>
      </font>
    </dxf>
    <dxf>
      <font>
        <b/>
        <i val="0"/>
      </font>
    </dxf>
    <dxf>
      <font>
        <b/>
        <i val="0"/>
        <color rgb="FFFF0000"/>
      </font>
    </dxf>
    <dxf>
      <font>
        <b/>
        <i val="0"/>
        <color rgb="FFFF0000"/>
      </font>
    </dxf>
    <dxf>
      <font>
        <b/>
        <i val="0"/>
      </font>
    </dxf>
    <dxf>
      <font>
        <b/>
        <i val="0"/>
        <color rgb="FFFF0000"/>
      </font>
    </dxf>
    <dxf>
      <font>
        <color rgb="FFFF0000"/>
      </font>
    </dxf>
    <dxf>
      <font>
        <b/>
        <i val="0"/>
        <color rgb="FFFF0000"/>
      </font>
    </dxf>
    <dxf>
      <font>
        <b/>
        <i val="0"/>
      </font>
    </dxf>
    <dxf>
      <font>
        <b/>
        <i val="0"/>
        <color rgb="FFFF0000"/>
      </font>
    </dxf>
    <dxf>
      <font>
        <color rgb="FFFF0000"/>
      </font>
    </dxf>
    <dxf>
      <font>
        <b/>
        <i val="0"/>
      </font>
    </dxf>
    <dxf>
      <font>
        <b/>
        <i val="0"/>
        <color rgb="FFFF0000"/>
      </font>
    </dxf>
    <dxf>
      <font>
        <b val="0"/>
        <i/>
        <color rgb="FFFF0000"/>
      </font>
    </dxf>
    <dxf>
      <font>
        <b/>
        <i val="0"/>
        <color rgb="FFFF0000"/>
      </font>
    </dxf>
    <dxf>
      <font>
        <b/>
        <i val="0"/>
      </font>
    </dxf>
    <dxf>
      <font>
        <b/>
        <i val="0"/>
        <color rgb="FFFF0000"/>
      </font>
    </dxf>
    <dxf>
      <font>
        <b/>
        <i val="0"/>
        <color auto="1"/>
      </font>
    </dxf>
    <dxf>
      <font>
        <b/>
        <i val="0"/>
        <color rgb="FFFF0000"/>
      </font>
    </dxf>
    <dxf>
      <font>
        <b/>
        <i val="0"/>
        <condense val="0"/>
        <extend val="0"/>
      </font>
    </dxf>
    <dxf>
      <font>
        <b/>
        <i val="0"/>
        <condense val="0"/>
        <extend val="0"/>
        <color indexed="16"/>
      </font>
    </dxf>
    <dxf>
      <font>
        <b/>
        <i val="0"/>
      </font>
    </dxf>
    <dxf>
      <font>
        <b/>
        <i val="0"/>
        <color rgb="FFFF0000"/>
      </font>
    </dxf>
    <dxf>
      <font>
        <b/>
        <i val="0"/>
        <color rgb="FFFF0000"/>
      </font>
    </dxf>
    <dxf>
      <font>
        <b/>
        <i val="0"/>
      </font>
    </dxf>
    <dxf>
      <font>
        <color rgb="FFFF0000"/>
      </font>
    </dxf>
    <dxf>
      <font>
        <b/>
        <i val="0"/>
      </font>
    </dxf>
    <dxf>
      <font>
        <b/>
        <i val="0"/>
        <color rgb="FFFF0000"/>
      </font>
    </dxf>
    <dxf>
      <font>
        <b/>
        <i val="0"/>
      </font>
    </dxf>
    <dxf>
      <font>
        <b/>
        <i val="0"/>
      </font>
    </dxf>
    <dxf>
      <font>
        <b/>
        <i val="0"/>
        <color rgb="FFFF0000"/>
      </font>
    </dxf>
    <dxf>
      <font>
        <color rgb="FFFF0000"/>
      </font>
    </dxf>
    <dxf>
      <font>
        <b/>
        <i val="0"/>
        <color auto="1"/>
      </font>
    </dxf>
    <dxf>
      <font>
        <color rgb="FFFF0000"/>
      </font>
    </dxf>
    <dxf>
      <font>
        <b/>
        <i val="0"/>
      </font>
    </dxf>
    <dxf>
      <font>
        <b/>
        <i val="0"/>
        <color rgb="FFFF0000"/>
      </font>
    </dxf>
    <dxf>
      <font>
        <b/>
        <i val="0"/>
      </font>
    </dxf>
    <dxf>
      <font>
        <b/>
        <i val="0"/>
        <color rgb="FFFF0000"/>
      </font>
    </dxf>
    <dxf>
      <font>
        <b/>
        <i val="0"/>
        <color rgb="FFFF0000"/>
      </font>
    </dxf>
    <dxf>
      <font>
        <b val="0"/>
        <i/>
        <color rgb="FFFF0000"/>
      </font>
    </dxf>
    <dxf>
      <font>
        <b/>
        <i val="0"/>
        <color rgb="FFFF0000"/>
      </font>
    </dxf>
    <dxf>
      <font>
        <b/>
        <i val="0"/>
      </font>
    </dxf>
    <dxf>
      <font>
        <b/>
        <i val="0"/>
        <color rgb="FFFF0000"/>
      </font>
    </dxf>
    <dxf>
      <font>
        <b/>
        <i val="0"/>
        <color rgb="FFFF0000"/>
      </font>
    </dxf>
    <dxf>
      <font>
        <b/>
        <i val="0"/>
      </font>
    </dxf>
    <dxf>
      <font>
        <b/>
        <i val="0"/>
        <color auto="1"/>
      </font>
    </dxf>
    <dxf>
      <font>
        <b/>
        <i val="0"/>
        <color rgb="FFFF0000"/>
      </font>
    </dxf>
    <dxf>
      <font>
        <b/>
        <i val="0"/>
      </font>
    </dxf>
    <dxf>
      <font>
        <b/>
        <i val="0"/>
        <color rgb="FFFF0000"/>
      </font>
    </dxf>
    <dxf>
      <font>
        <b val="0"/>
        <i/>
        <color rgb="FFFF0000"/>
      </font>
    </dxf>
    <dxf>
      <font>
        <b/>
        <i val="0"/>
      </font>
    </dxf>
    <dxf>
      <font>
        <b/>
        <i val="0"/>
        <color rgb="FFFF0000"/>
      </font>
    </dxf>
    <dxf>
      <font>
        <color rgb="FFFF0000"/>
      </font>
    </dxf>
    <dxf>
      <font>
        <b/>
        <i val="0"/>
        <color rgb="FFFF0000"/>
      </font>
    </dxf>
    <dxf>
      <font>
        <b/>
        <i val="0"/>
      </font>
    </dxf>
    <dxf>
      <font>
        <b/>
        <i val="0"/>
        <color rgb="FFFF0000"/>
      </font>
    </dxf>
    <dxf>
      <font>
        <b/>
        <i val="0"/>
        <color rgb="FFFF0000"/>
      </font>
    </dxf>
    <dxf>
      <font>
        <b/>
        <i val="0"/>
        <color rgb="FFFF0000"/>
      </font>
    </dxf>
    <dxf>
      <font>
        <b/>
        <i val="0"/>
      </font>
    </dxf>
    <dxf>
      <font>
        <b/>
        <i val="0"/>
      </font>
    </dxf>
    <dxf>
      <font>
        <b/>
        <i val="0"/>
        <color rgb="FFFF0000"/>
      </font>
    </dxf>
    <dxf>
      <font>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color rgb="FFFF0000"/>
      </font>
    </dxf>
    <dxf>
      <font>
        <b/>
        <i val="0"/>
        <color rgb="FFFF0000"/>
      </font>
    </dxf>
    <dxf>
      <font>
        <b/>
        <i val="0"/>
      </font>
    </dxf>
    <dxf>
      <font>
        <b/>
        <i val="0"/>
        <color rgb="FFFF0000"/>
      </font>
    </dxf>
    <dxf>
      <font>
        <color rgb="FFFF0000"/>
      </font>
    </dxf>
    <dxf>
      <font>
        <b/>
        <i val="0"/>
        <color auto="1"/>
      </font>
    </dxf>
    <dxf>
      <font>
        <b/>
        <i val="0"/>
      </font>
    </dxf>
    <dxf>
      <font>
        <b/>
        <i val="0"/>
        <color rgb="FFFF0000"/>
      </font>
    </dxf>
    <dxf>
      <font>
        <b/>
        <i val="0"/>
        <color rgb="FFFF0000"/>
      </font>
    </dxf>
    <dxf>
      <font>
        <b/>
        <i val="0"/>
      </font>
    </dxf>
    <dxf>
      <font>
        <b val="0"/>
        <i/>
        <color rgb="FFFF0000"/>
      </font>
    </dxf>
    <dxf>
      <font>
        <b/>
        <i val="0"/>
      </font>
    </dxf>
    <dxf>
      <font>
        <b/>
        <i val="0"/>
        <color rgb="FFFF0000"/>
      </font>
    </dxf>
    <dxf>
      <font>
        <b val="0"/>
        <i/>
        <color rgb="FFFF0000"/>
      </font>
    </dxf>
    <dxf>
      <font>
        <b/>
        <i val="0"/>
      </font>
    </dxf>
    <dxf>
      <font>
        <color rgb="FFFF0000"/>
      </font>
    </dxf>
    <dxf>
      <font>
        <color rgb="FFFF0000"/>
      </font>
    </dxf>
    <dxf>
      <font>
        <b/>
        <i val="0"/>
        <color rgb="FFFF0000"/>
      </font>
    </dxf>
    <dxf>
      <font>
        <b/>
        <i val="0"/>
      </font>
    </dxf>
    <dxf>
      <font>
        <b/>
        <i val="0"/>
      </font>
    </dxf>
    <dxf>
      <font>
        <b/>
        <i val="0"/>
        <color rgb="FFFF0000"/>
      </font>
    </dxf>
    <dxf>
      <font>
        <b/>
        <i val="0"/>
        <color rgb="FFFF0000"/>
      </font>
    </dxf>
    <dxf>
      <font>
        <b/>
        <i val="0"/>
      </font>
    </dxf>
    <dxf>
      <font>
        <b/>
        <i val="0"/>
        <color rgb="FFFF0000"/>
      </font>
    </dxf>
    <dxf>
      <font>
        <b/>
        <i val="0"/>
        <color rgb="FFFF0000"/>
      </font>
    </dxf>
    <dxf>
      <font>
        <b/>
        <i val="0"/>
        <color auto="1"/>
      </font>
    </dxf>
    <dxf>
      <font>
        <b/>
        <i val="0"/>
      </font>
    </dxf>
    <dxf>
      <font>
        <b/>
        <i val="0"/>
        <color rgb="FFFF0000"/>
      </font>
    </dxf>
    <dxf>
      <font>
        <b/>
        <i val="0"/>
      </font>
    </dxf>
    <dxf>
      <font>
        <b/>
        <i val="0"/>
        <color rgb="FFFF0000"/>
      </font>
    </dxf>
    <dxf>
      <font>
        <b/>
        <i val="0"/>
      </font>
    </dxf>
    <dxf>
      <font>
        <b/>
        <i val="0"/>
        <color rgb="FFFF0000"/>
      </font>
    </dxf>
    <dxf>
      <font>
        <color rgb="FFFF0000"/>
      </font>
    </dxf>
    <dxf>
      <font>
        <b/>
        <i val="0"/>
        <color rgb="FFFF0000"/>
      </font>
    </dxf>
    <dxf>
      <font>
        <b val="0"/>
        <i/>
        <color rgb="FFFF000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color rgb="FFFF0000"/>
      </font>
    </dxf>
    <dxf>
      <font>
        <b/>
        <i val="0"/>
      </font>
    </dxf>
    <dxf>
      <font>
        <b/>
        <i val="0"/>
      </font>
    </dxf>
    <dxf>
      <font>
        <b/>
        <i val="0"/>
        <color rgb="FFFF0000"/>
      </font>
    </dxf>
    <dxf>
      <font>
        <b/>
        <i val="0"/>
      </font>
    </dxf>
    <dxf>
      <font>
        <b/>
        <i val="0"/>
        <color rgb="FFFF0000"/>
      </font>
    </dxf>
    <dxf>
      <font>
        <color rgb="FFFF0000"/>
      </font>
    </dxf>
    <dxf>
      <font>
        <b/>
        <i val="0"/>
        <color rgb="FFFF0000"/>
      </font>
    </dxf>
    <dxf>
      <font>
        <b/>
        <i val="0"/>
      </font>
    </dxf>
    <dxf>
      <font>
        <b/>
        <i val="0"/>
        <color rgb="FFFF0000"/>
      </font>
    </dxf>
    <dxf>
      <font>
        <b/>
        <i val="0"/>
      </font>
    </dxf>
    <dxf>
      <font>
        <color rgb="FFFF0000"/>
      </font>
    </dxf>
    <dxf>
      <font>
        <b/>
        <i val="0"/>
      </font>
    </dxf>
    <dxf>
      <font>
        <b/>
        <i val="0"/>
        <color rgb="FFFF0000"/>
      </font>
    </dxf>
    <dxf>
      <font>
        <b val="0"/>
        <i/>
        <color rgb="FFFF0000"/>
      </font>
    </dxf>
    <dxf>
      <font>
        <b/>
        <i val="0"/>
        <color rgb="FFFF0000"/>
      </font>
    </dxf>
    <dxf>
      <font>
        <b/>
        <i val="0"/>
        <color rgb="FFFF0000"/>
      </font>
    </dxf>
    <dxf>
      <font>
        <b/>
        <i val="0"/>
      </font>
    </dxf>
    <dxf>
      <font>
        <b/>
        <i val="0"/>
        <color auto="1"/>
      </font>
    </dxf>
    <dxf>
      <font>
        <b/>
        <i val="0"/>
        <color rgb="FFFF0000"/>
      </font>
    </dxf>
    <dxf>
      <font>
        <b/>
        <i val="0"/>
      </font>
    </dxf>
    <dxf>
      <font>
        <b/>
        <i val="0"/>
      </font>
    </dxf>
    <dxf>
      <font>
        <b/>
        <i val="0"/>
        <color rgb="FFFF0000"/>
      </font>
    </dxf>
    <dxf>
      <font>
        <b/>
        <i val="0"/>
      </font>
    </dxf>
    <dxf>
      <font>
        <color rgb="FFFF0000"/>
      </font>
    </dxf>
    <dxf>
      <font>
        <b/>
        <i val="0"/>
        <color rgb="FFFF0000"/>
      </font>
    </dxf>
    <dxf>
      <font>
        <b/>
        <i val="0"/>
      </font>
    </dxf>
    <dxf>
      <font>
        <b/>
        <i val="0"/>
        <color rgb="FFFF0000"/>
      </font>
    </dxf>
    <dxf>
      <font>
        <b val="0"/>
        <i/>
        <color rgb="FFFF0000"/>
      </font>
    </dxf>
    <dxf>
      <font>
        <b/>
        <i val="0"/>
        <color rgb="FFFF0000"/>
      </font>
    </dxf>
    <dxf>
      <font>
        <b/>
        <i val="0"/>
      </font>
    </dxf>
    <dxf>
      <font>
        <b/>
        <i val="0"/>
        <color rgb="FFFF0000"/>
      </font>
    </dxf>
    <dxf>
      <font>
        <color rgb="FFFF0000"/>
      </font>
    </dxf>
    <dxf>
      <font>
        <b/>
        <i val="0"/>
        <color rgb="FFFF0000"/>
      </font>
    </dxf>
    <dxf>
      <font>
        <color rgb="FFFF0000"/>
      </font>
    </dxf>
    <dxf>
      <font>
        <color rgb="FFFF0000"/>
      </font>
    </dxf>
    <dxf>
      <font>
        <b/>
        <i val="0"/>
      </font>
    </dxf>
    <dxf>
      <font>
        <b/>
        <i val="0"/>
        <color rgb="FFFF0000"/>
      </font>
    </dxf>
    <dxf>
      <font>
        <b/>
        <i val="0"/>
      </font>
    </dxf>
    <dxf>
      <font>
        <b/>
        <i val="0"/>
      </font>
    </dxf>
    <dxf>
      <font>
        <b val="0"/>
        <i/>
        <color rgb="FFFF0000"/>
      </font>
    </dxf>
    <dxf>
      <font>
        <b/>
        <i val="0"/>
        <color rgb="FFFF0000"/>
      </font>
    </dxf>
    <dxf>
      <font>
        <color rgb="FFFF0000"/>
      </font>
    </dxf>
    <dxf>
      <font>
        <b/>
        <i val="0"/>
        <color rgb="FFFF0000"/>
      </font>
    </dxf>
    <dxf>
      <font>
        <color rgb="FFFF0000"/>
      </font>
    </dxf>
    <dxf>
      <font>
        <color rgb="FFFF0000"/>
      </font>
    </dxf>
    <dxf>
      <font>
        <b/>
        <i val="0"/>
      </font>
    </dxf>
    <dxf>
      <font>
        <b/>
        <i val="0"/>
        <color rgb="FFFF0000"/>
      </font>
    </dxf>
    <dxf>
      <font>
        <b/>
        <i val="0"/>
        <color auto="1"/>
      </font>
    </dxf>
    <dxf>
      <font>
        <b/>
        <i val="0"/>
      </font>
    </dxf>
    <dxf>
      <font>
        <b/>
        <i val="0"/>
        <color rgb="FFFF0000"/>
      </font>
    </dxf>
    <dxf>
      <font>
        <b val="0"/>
        <i/>
        <color rgb="FFFF0000"/>
      </font>
    </dxf>
    <dxf>
      <font>
        <color rgb="FFFF0000"/>
      </font>
    </dxf>
    <dxf>
      <font>
        <color rgb="FFFF0000"/>
      </font>
    </dxf>
    <dxf>
      <font>
        <b/>
        <i val="0"/>
      </font>
    </dxf>
    <dxf>
      <font>
        <b/>
        <i val="0"/>
        <color rgb="FFFF0000"/>
      </font>
    </dxf>
    <dxf>
      <font>
        <b/>
        <i val="0"/>
        <color rgb="FFFF0000"/>
      </font>
    </dxf>
    <dxf>
      <font>
        <color rgb="FFFF0000"/>
      </font>
    </dxf>
    <dxf>
      <font>
        <b/>
        <i val="0"/>
        <color rgb="FFFF0000"/>
      </font>
    </dxf>
    <dxf>
      <font>
        <b/>
        <i val="0"/>
      </font>
    </dxf>
    <dxf>
      <font>
        <b/>
        <i val="0"/>
      </font>
    </dxf>
    <dxf>
      <font>
        <b/>
        <i val="0"/>
      </font>
    </dxf>
    <dxf>
      <font>
        <b/>
        <i val="0"/>
        <color rgb="FFFF0000"/>
      </font>
    </dxf>
    <dxf>
      <font>
        <b/>
        <i val="0"/>
        <color auto="1"/>
      </font>
    </dxf>
    <dxf>
      <font>
        <b/>
        <i val="0"/>
        <color rgb="FFFF0000"/>
      </font>
    </dxf>
    <dxf>
      <font>
        <b/>
        <i val="0"/>
      </font>
    </dxf>
    <dxf>
      <font>
        <b/>
        <i val="0"/>
        <color rgb="FFFF0000"/>
      </font>
    </dxf>
    <dxf>
      <font>
        <b/>
        <i val="0"/>
        <color rgb="FFFF0000"/>
      </font>
    </dxf>
    <dxf>
      <font>
        <b val="0"/>
        <i/>
        <color rgb="FFFF0000"/>
      </font>
    </dxf>
    <dxf>
      <font>
        <b/>
        <i val="0"/>
        <color rgb="FFFF0000"/>
      </font>
    </dxf>
    <dxf>
      <font>
        <b/>
        <i val="0"/>
        <color rgb="FFFF0000"/>
      </font>
    </dxf>
    <dxf>
      <font>
        <b/>
        <i val="0"/>
      </font>
    </dxf>
    <dxf>
      <font>
        <b/>
        <i val="0"/>
        <color rgb="FFFF0000"/>
      </font>
    </dxf>
    <dxf>
      <font>
        <b/>
        <i val="0"/>
      </font>
    </dxf>
    <dxf>
      <font>
        <color rgb="FFFF0000"/>
      </font>
    </dxf>
    <dxf>
      <font>
        <b/>
        <i val="0"/>
      </font>
    </dxf>
    <dxf>
      <font>
        <b/>
        <i val="0"/>
        <color rgb="FFFF0000"/>
      </font>
    </dxf>
    <dxf>
      <font>
        <b/>
        <i val="0"/>
      </font>
    </dxf>
    <dxf>
      <font>
        <b/>
        <i val="0"/>
        <color rgb="FFFF0000"/>
      </font>
    </dxf>
    <dxf>
      <font>
        <b/>
        <i val="0"/>
        <color rgb="FFFF0000"/>
      </font>
    </dxf>
    <dxf>
      <font>
        <b/>
        <i val="0"/>
      </font>
    </dxf>
    <dxf>
      <font>
        <b/>
        <i val="0"/>
      </font>
    </dxf>
    <dxf>
      <font>
        <b/>
        <i val="0"/>
        <color rgb="FFFF0000"/>
      </font>
    </dxf>
    <dxf>
      <font>
        <b/>
        <i val="0"/>
      </font>
    </dxf>
    <dxf>
      <font>
        <b/>
        <i val="0"/>
        <color rgb="FFFF0000"/>
      </font>
    </dxf>
    <dxf>
      <font>
        <color rgb="FFFF0000"/>
      </font>
    </dxf>
    <dxf>
      <font>
        <b/>
        <i val="0"/>
        <color rgb="FFFF0000"/>
      </font>
    </dxf>
    <dxf>
      <font>
        <b/>
        <i val="0"/>
      </font>
    </dxf>
    <dxf>
      <font>
        <b/>
        <i val="0"/>
        <color rgb="FFFF0000"/>
      </font>
    </dxf>
    <dxf>
      <font>
        <b/>
        <i val="0"/>
        <color auto="1"/>
      </font>
    </dxf>
    <dxf>
      <font>
        <b/>
        <i val="0"/>
      </font>
    </dxf>
    <dxf>
      <font>
        <b/>
        <i val="0"/>
        <color rgb="FFFF0000"/>
      </font>
    </dxf>
    <dxf>
      <font>
        <b/>
        <i val="0"/>
      </font>
    </dxf>
    <dxf>
      <font>
        <color rgb="FFFF0000"/>
      </font>
    </dxf>
    <dxf>
      <font>
        <b/>
        <i val="0"/>
        <color rgb="FFFF0000"/>
      </font>
    </dxf>
    <dxf>
      <font>
        <b/>
        <i val="0"/>
      </font>
    </dxf>
    <dxf>
      <font>
        <b/>
        <i val="0"/>
        <color rgb="FFFF0000"/>
      </font>
    </dxf>
    <dxf>
      <font>
        <b/>
        <i val="0"/>
        <color rgb="FFFF0000"/>
      </font>
    </dxf>
    <dxf>
      <font>
        <b/>
        <i val="0"/>
      </font>
    </dxf>
    <dxf>
      <font>
        <b/>
        <i val="0"/>
        <color rgb="FFFF0000"/>
      </font>
    </dxf>
    <dxf>
      <font>
        <b val="0"/>
        <i/>
        <color rgb="FFFF0000"/>
      </font>
    </dxf>
    <dxf>
      <font>
        <b/>
        <i val="0"/>
        <color rgb="FFFF0000"/>
      </font>
    </dxf>
    <dxf>
      <font>
        <b/>
        <i val="0"/>
      </font>
    </dxf>
    <dxf>
      <font>
        <b/>
        <i val="0"/>
      </font>
    </dxf>
    <dxf>
      <font>
        <b/>
        <i val="0"/>
        <color rgb="FFFF0000"/>
      </font>
    </dxf>
    <dxf>
      <font>
        <color rgb="FFFF0000"/>
      </font>
    </dxf>
    <dxf>
      <font>
        <b/>
        <i val="0"/>
      </font>
    </dxf>
    <dxf>
      <font>
        <b/>
        <i val="0"/>
        <condense val="0"/>
        <extend val="0"/>
        <color indexed="16"/>
      </font>
    </dxf>
    <dxf>
      <font>
        <b/>
        <i val="0"/>
        <condense val="0"/>
        <extend val="0"/>
      </font>
    </dxf>
    <dxf>
      <font>
        <b/>
        <i val="0"/>
        <condense val="0"/>
        <extend val="0"/>
      </font>
    </dxf>
    <dxf>
      <font>
        <color rgb="FFFF0000"/>
      </font>
    </dxf>
    <dxf>
      <font>
        <b/>
        <i val="0"/>
        <color rgb="FFFF0000"/>
      </font>
    </dxf>
    <dxf>
      <font>
        <b/>
        <i val="0"/>
      </font>
    </dxf>
    <dxf>
      <font>
        <b/>
        <i val="0"/>
        <condense val="0"/>
        <extend val="0"/>
        <color indexed="16"/>
      </font>
    </dxf>
    <dxf>
      <font>
        <b/>
        <i val="0"/>
        <color rgb="FFFF0000"/>
      </font>
    </dxf>
    <dxf>
      <font>
        <color rgb="FFFF0000"/>
      </font>
    </dxf>
    <dxf>
      <font>
        <b/>
        <i val="0"/>
        <color auto="1"/>
      </font>
    </dxf>
    <dxf>
      <font>
        <b/>
        <i val="0"/>
        <color rgb="FFFF0000"/>
      </font>
    </dxf>
    <dxf>
      <font>
        <b/>
        <i val="0"/>
      </font>
    </dxf>
    <dxf>
      <font>
        <b/>
        <i val="0"/>
        <color rgb="FFFF0000"/>
      </font>
    </dxf>
    <dxf>
      <font>
        <b/>
        <i val="0"/>
      </font>
    </dxf>
    <dxf>
      <font>
        <b val="0"/>
        <i/>
        <color rgb="FFFF0000"/>
      </font>
    </dxf>
    <dxf>
      <font>
        <b/>
        <i val="0"/>
        <color rgb="FFFF0000"/>
      </font>
    </dxf>
    <dxf>
      <font>
        <b/>
        <i val="0"/>
        <color rgb="FFFF0000"/>
      </font>
    </dxf>
    <dxf>
      <font>
        <b/>
        <i val="0"/>
      </font>
    </dxf>
    <dxf>
      <font>
        <b/>
        <i val="0"/>
      </font>
    </dxf>
    <dxf>
      <font>
        <b/>
        <i val="0"/>
        <color rgb="FFFF0000"/>
      </font>
    </dxf>
    <dxf>
      <font>
        <color rgb="FFFF0000"/>
      </font>
    </dxf>
    <dxf>
      <font>
        <b/>
        <i val="0"/>
        <color rgb="FFFF0000"/>
      </font>
    </dxf>
    <dxf>
      <font>
        <b/>
        <i val="0"/>
      </font>
    </dxf>
    <dxf>
      <font>
        <b/>
        <i val="0"/>
        <color rgb="FFFF0000"/>
      </font>
    </dxf>
    <dxf>
      <font>
        <b/>
        <i val="0"/>
        <color auto="1"/>
      </font>
    </dxf>
    <dxf>
      <font>
        <b/>
        <i val="0"/>
        <color rgb="FFFF0000"/>
      </font>
    </dxf>
    <dxf>
      <font>
        <b/>
        <i val="0"/>
      </font>
    </dxf>
    <dxf>
      <font>
        <b/>
        <i val="0"/>
        <color rgb="FFFF0000"/>
      </font>
    </dxf>
    <dxf>
      <font>
        <b val="0"/>
        <i/>
        <color rgb="FFFF0000"/>
      </font>
    </dxf>
    <dxf>
      <font>
        <b/>
        <i val="0"/>
      </font>
    </dxf>
    <dxf>
      <font>
        <b/>
        <i val="0"/>
        <color rgb="FFFF0000"/>
      </font>
    </dxf>
    <dxf>
      <font>
        <b/>
        <i val="0"/>
        <condense val="0"/>
        <extend val="0"/>
      </font>
    </dxf>
    <dxf>
      <font>
        <b/>
        <i val="0"/>
        <condense val="0"/>
        <extend val="0"/>
        <color indexed="16"/>
      </font>
    </dxf>
    <dxf>
      <font>
        <b/>
        <i val="0"/>
        <color rgb="FFFF0000"/>
      </font>
    </dxf>
    <dxf>
      <font>
        <b/>
        <i val="0"/>
      </font>
    </dxf>
    <dxf>
      <font>
        <b/>
        <i val="0"/>
      </font>
    </dxf>
    <dxf>
      <font>
        <b/>
        <i val="0"/>
        <color rgb="FFFF0000"/>
      </font>
    </dxf>
    <dxf>
      <font>
        <b/>
        <i val="0"/>
        <color auto="1"/>
      </font>
    </dxf>
    <dxf>
      <font>
        <b/>
        <i val="0"/>
        <color rgb="FFFF0000"/>
      </font>
    </dxf>
    <dxf>
      <font>
        <color rgb="FFFF0000"/>
      </font>
    </dxf>
    <dxf>
      <font>
        <b/>
        <i val="0"/>
        <color rgb="FFFF0000"/>
      </font>
    </dxf>
    <dxf>
      <font>
        <b/>
        <i val="0"/>
      </font>
    </dxf>
    <dxf>
      <font>
        <b/>
        <i val="0"/>
        <color rgb="FFFF0000"/>
      </font>
    </dxf>
    <dxf>
      <font>
        <b/>
        <i val="0"/>
        <color rgb="FFFF0000"/>
      </font>
    </dxf>
    <dxf>
      <font>
        <b val="0"/>
        <i/>
        <color rgb="FFFF0000"/>
      </font>
    </dxf>
    <dxf>
      <font>
        <b/>
        <i val="0"/>
      </font>
    </dxf>
    <dxf>
      <font>
        <b/>
        <i val="0"/>
        <color rgb="FFFF0000"/>
      </font>
    </dxf>
    <dxf>
      <font>
        <b/>
        <i val="0"/>
        <color rgb="FFFF0000"/>
      </font>
    </dxf>
    <dxf>
      <font>
        <b/>
        <i val="0"/>
        <color auto="1"/>
      </font>
    </dxf>
    <dxf>
      <font>
        <b val="0"/>
        <i/>
        <color rgb="FFFF0000"/>
      </font>
    </dxf>
    <dxf>
      <font>
        <b/>
        <i val="0"/>
        <color rgb="FFFF0000"/>
      </font>
    </dxf>
    <dxf>
      <font>
        <b/>
        <i val="0"/>
      </font>
    </dxf>
    <dxf>
      <font>
        <color rgb="FFFF0000"/>
      </font>
    </dxf>
    <dxf>
      <font>
        <b/>
        <i val="0"/>
        <color rgb="FFFF0000"/>
      </font>
    </dxf>
    <dxf>
      <font>
        <b/>
        <i val="0"/>
      </font>
    </dxf>
    <dxf>
      <font>
        <b/>
        <i val="0"/>
        <color rgb="FFFF0000"/>
      </font>
    </dxf>
    <dxf>
      <font>
        <b/>
        <i val="0"/>
        <color rgb="FFFF0000"/>
      </font>
    </dxf>
    <dxf>
      <font>
        <b/>
        <i val="0"/>
      </font>
    </dxf>
    <dxf>
      <font>
        <b/>
        <i val="0"/>
      </font>
    </dxf>
    <dxf>
      <font>
        <b/>
        <i val="0"/>
        <color rgb="FFFF0000"/>
      </font>
    </dxf>
    <dxf>
      <font>
        <b/>
        <i val="0"/>
      </font>
    </dxf>
    <dxf>
      <font>
        <b/>
        <i val="0"/>
        <color rgb="FFFF0000"/>
      </font>
    </dxf>
    <dxf>
      <font>
        <color rgb="FFFF0000"/>
      </font>
    </dxf>
    <dxf>
      <font>
        <b/>
        <i val="0"/>
        <color rgb="FFFF0000"/>
      </font>
    </dxf>
    <dxf>
      <font>
        <b/>
        <i val="0"/>
      </font>
    </dxf>
    <dxf>
      <font>
        <b/>
        <i val="0"/>
      </font>
    </dxf>
    <dxf>
      <font>
        <b/>
        <i val="0"/>
        <color rgb="FFFF0000"/>
      </font>
    </dxf>
    <dxf>
      <font>
        <b/>
        <i val="0"/>
      </font>
    </dxf>
    <dxf>
      <font>
        <color rgb="FFFF0000"/>
      </font>
    </dxf>
    <dxf>
      <font>
        <b/>
        <i val="0"/>
      </font>
    </dxf>
    <dxf>
      <font>
        <b/>
        <i val="0"/>
        <color rgb="FFFF0000"/>
      </font>
    </dxf>
    <dxf>
      <font>
        <b/>
        <i val="0"/>
      </font>
    </dxf>
    <dxf>
      <font>
        <b/>
        <i val="0"/>
        <color rgb="FFFF0000"/>
      </font>
    </dxf>
    <dxf>
      <font>
        <b/>
        <i val="0"/>
        <color rgb="FFFF0000"/>
      </font>
    </dxf>
    <dxf>
      <font>
        <b val="0"/>
        <i/>
        <color rgb="FFFF0000"/>
      </font>
    </dxf>
    <dxf>
      <font>
        <b/>
        <i val="0"/>
        <color rgb="FFFF0000"/>
      </font>
    </dxf>
    <dxf>
      <font>
        <b/>
        <i val="0"/>
      </font>
    </dxf>
    <dxf>
      <font>
        <b/>
        <i val="0"/>
        <color rgb="FFFF0000"/>
      </font>
    </dxf>
    <dxf>
      <font>
        <b/>
        <i val="0"/>
      </font>
    </dxf>
    <dxf>
      <font>
        <b/>
        <i val="0"/>
        <color rgb="FFFF0000"/>
      </font>
    </dxf>
    <dxf>
      <font>
        <color rgb="FFFF0000"/>
      </font>
    </dxf>
    <dxf>
      <font>
        <b/>
        <i val="0"/>
      </font>
    </dxf>
    <dxf>
      <font>
        <b/>
        <i val="0"/>
        <color rgb="FFFF0000"/>
      </font>
    </dxf>
    <dxf>
      <font>
        <b/>
        <i val="0"/>
        <color auto="1"/>
      </font>
    </dxf>
    <dxf>
      <font>
        <color rgb="FFFF0000"/>
      </font>
    </dxf>
    <dxf>
      <font>
        <b/>
        <i val="0"/>
        <color rgb="FFFF0000"/>
      </font>
    </dxf>
    <dxf>
      <font>
        <b/>
        <i val="0"/>
        <color rgb="FFFF0000"/>
      </font>
    </dxf>
    <dxf>
      <font>
        <b/>
        <i val="0"/>
      </font>
    </dxf>
    <dxf>
      <font>
        <b/>
        <i val="0"/>
        <color rgb="FFFF0000"/>
      </font>
    </dxf>
    <dxf>
      <font>
        <b/>
        <i val="0"/>
        <color rgb="FFFF0000"/>
      </font>
    </dxf>
    <dxf>
      <font>
        <b/>
        <i val="0"/>
        <color rgb="FFFF0000"/>
      </font>
    </dxf>
    <dxf>
      <font>
        <color rgb="FFFF0000"/>
      </font>
    </dxf>
    <dxf>
      <font>
        <b/>
        <i val="0"/>
      </font>
    </dxf>
    <dxf>
      <font>
        <b/>
        <i val="0"/>
      </font>
    </dxf>
    <dxf>
      <font>
        <b/>
        <i val="0"/>
        <color rgb="FFFF0000"/>
      </font>
    </dxf>
    <dxf>
      <font>
        <b/>
        <i val="0"/>
      </font>
    </dxf>
    <dxf>
      <font>
        <b val="0"/>
        <i/>
        <color rgb="FFFF0000"/>
      </font>
    </dxf>
    <dxf>
      <font>
        <b/>
        <i val="0"/>
        <color rgb="FFFF0000"/>
      </font>
    </dxf>
    <dxf>
      <font>
        <b/>
        <i val="0"/>
      </font>
    </dxf>
    <dxf>
      <font>
        <b/>
        <i val="0"/>
      </font>
    </dxf>
    <dxf>
      <font>
        <b/>
        <i val="0"/>
      </font>
    </dxf>
    <dxf>
      <font>
        <color rgb="FFFF0000"/>
      </font>
    </dxf>
    <dxf>
      <font>
        <b/>
        <i val="0"/>
        <color rgb="FFFF0000"/>
      </font>
    </dxf>
    <dxf>
      <font>
        <b/>
        <i val="0"/>
        <color rgb="FFFF0000"/>
      </font>
    </dxf>
    <dxf>
      <font>
        <b/>
        <i val="0"/>
      </font>
    </dxf>
    <dxf>
      <font>
        <b/>
        <i val="0"/>
        <color rgb="FFFF0000"/>
      </font>
    </dxf>
    <dxf>
      <font>
        <b/>
        <i val="0"/>
      </font>
    </dxf>
    <dxf>
      <font>
        <b/>
        <i val="0"/>
        <color rgb="FFFF0000"/>
      </font>
    </dxf>
    <dxf>
      <font>
        <b/>
        <i val="0"/>
        <color rgb="FFFF0000"/>
      </font>
    </dxf>
    <dxf>
      <font>
        <b/>
        <i val="0"/>
      </font>
    </dxf>
    <dxf>
      <font>
        <b/>
        <i val="0"/>
        <color rgb="FFFF0000"/>
      </font>
    </dxf>
    <dxf>
      <font>
        <color rgb="FFFF0000"/>
      </font>
    </dxf>
    <dxf>
      <font>
        <b/>
        <i val="0"/>
        <color rgb="FFFF0000"/>
      </font>
    </dxf>
    <dxf>
      <font>
        <b/>
        <i val="0"/>
      </font>
    </dxf>
    <dxf>
      <font>
        <b/>
        <i val="0"/>
        <color rgb="FFFF0000"/>
      </font>
    </dxf>
    <dxf>
      <font>
        <color rgb="FFFF0000"/>
      </font>
    </dxf>
    <dxf>
      <font>
        <b/>
        <i val="0"/>
        <color rgb="FFFF0000"/>
      </font>
    </dxf>
    <dxf>
      <font>
        <b/>
        <i val="0"/>
        <color rgb="FFFF0000"/>
      </font>
    </dxf>
    <dxf>
      <font>
        <color rgb="FFFF0000"/>
      </font>
    </dxf>
    <dxf>
      <font>
        <color rgb="FFFF0000"/>
      </font>
    </dxf>
    <dxf>
      <font>
        <color rgb="FFFF0000"/>
      </font>
    </dxf>
    <dxf>
      <font>
        <b/>
        <i val="0"/>
      </font>
    </dxf>
    <dxf>
      <font>
        <b/>
        <i val="0"/>
        <color rgb="FFFF0000"/>
      </font>
    </dxf>
    <dxf>
      <font>
        <b/>
        <i val="0"/>
        <color auto="1"/>
      </font>
    </dxf>
    <dxf>
      <font>
        <b/>
        <i val="0"/>
        <color rgb="FFFF0000"/>
      </font>
    </dxf>
    <dxf>
      <font>
        <b val="0"/>
        <i/>
        <color rgb="FFFF0000"/>
      </font>
    </dxf>
    <dxf>
      <font>
        <b/>
        <i val="0"/>
      </font>
    </dxf>
    <dxf>
      <font>
        <b val="0"/>
        <i/>
        <color rgb="FFFF0000"/>
      </font>
    </dxf>
    <dxf>
      <font>
        <b/>
        <i val="0"/>
      </font>
    </dxf>
    <dxf>
      <font>
        <b/>
        <i val="0"/>
      </font>
    </dxf>
    <dxf>
      <font>
        <b/>
        <i val="0"/>
        <color rgb="FFFF0000"/>
      </font>
    </dxf>
    <dxf>
      <font>
        <b/>
        <i val="0"/>
        <color rgb="FFFF0000"/>
      </font>
    </dxf>
    <dxf>
      <font>
        <b/>
        <i val="0"/>
        <color rgb="FFFF0000"/>
      </font>
    </dxf>
    <dxf>
      <font>
        <b/>
        <i val="0"/>
        <color auto="1"/>
      </font>
    </dxf>
    <dxf>
      <font>
        <b/>
        <i val="0"/>
      </font>
    </dxf>
    <dxf>
      <font>
        <b/>
        <i val="0"/>
        <color rgb="FFFF0000"/>
      </font>
    </dxf>
    <dxf>
      <font>
        <b/>
        <i val="0"/>
      </font>
    </dxf>
    <dxf>
      <font>
        <color rgb="FFFF0000"/>
      </font>
    </dxf>
    <dxf>
      <font>
        <b/>
        <i val="0"/>
      </font>
    </dxf>
    <dxf>
      <font>
        <b/>
        <i val="0"/>
        <color rgb="FFFF0000"/>
      </font>
    </dxf>
    <dxf>
      <font>
        <b val="0"/>
        <i/>
        <color rgb="FFFF0000"/>
      </font>
    </dxf>
    <dxf>
      <font>
        <b/>
        <i val="0"/>
        <color rgb="FFFF0000"/>
      </font>
    </dxf>
    <dxf>
      <font>
        <b/>
        <i val="0"/>
        <color rgb="FFFF0000"/>
      </font>
    </dxf>
    <dxf>
      <font>
        <b/>
        <i val="0"/>
      </font>
    </dxf>
    <dxf>
      <font>
        <b val="0"/>
        <i/>
        <color rgb="FFFF0000"/>
      </font>
    </dxf>
    <dxf>
      <font>
        <b/>
        <i val="0"/>
        <color rgb="FFFF0000"/>
      </font>
    </dxf>
    <dxf>
      <font>
        <color rgb="FFFF0000"/>
      </font>
    </dxf>
    <dxf>
      <font>
        <color rgb="FFFF0000"/>
      </font>
    </dxf>
    <dxf>
      <font>
        <b/>
        <i val="0"/>
      </font>
    </dxf>
    <dxf>
      <font>
        <color rgb="FFFF000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color rgb="FFFF000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color rgb="FFFF0000"/>
      </font>
    </dxf>
    <dxf>
      <font>
        <b val="0"/>
        <i/>
        <color rgb="FFFF0000"/>
      </font>
    </dxf>
    <dxf>
      <font>
        <b/>
        <i val="0"/>
      </font>
    </dxf>
    <dxf>
      <font>
        <b/>
        <i val="0"/>
        <color auto="1"/>
      </font>
    </dxf>
    <dxf>
      <font>
        <b/>
        <i val="0"/>
        <color rgb="FFFF0000"/>
      </font>
    </dxf>
    <dxf>
      <font>
        <b/>
        <i val="0"/>
        <color rgb="FFFF0000"/>
      </font>
    </dxf>
    <dxf>
      <font>
        <b/>
        <i val="0"/>
        <color rgb="FFFF0000"/>
      </font>
    </dxf>
    <dxf>
      <font>
        <b val="0"/>
        <i/>
        <color rgb="FFFF0000"/>
      </font>
    </dxf>
    <dxf>
      <font>
        <b/>
        <i val="0"/>
        <color rgb="FFFF0000"/>
      </font>
    </dxf>
    <dxf>
      <font>
        <b/>
        <i val="0"/>
      </font>
    </dxf>
    <dxf>
      <font>
        <b/>
        <i val="0"/>
        <color rgb="FFFF0000"/>
      </font>
    </dxf>
    <dxf>
      <font>
        <b/>
        <i val="0"/>
      </font>
    </dxf>
    <dxf>
      <font>
        <b/>
        <i val="0"/>
        <color rgb="FFFF0000"/>
      </font>
    </dxf>
    <dxf>
      <font>
        <color rgb="FFFF0000"/>
      </font>
    </dxf>
    <dxf>
      <font>
        <b/>
        <i val="0"/>
      </font>
    </dxf>
    <dxf>
      <font>
        <b/>
        <i val="0"/>
        <color rgb="FFFF0000"/>
      </font>
    </dxf>
    <dxf>
      <font>
        <b/>
        <i val="0"/>
      </font>
    </dxf>
    <dxf>
      <font>
        <b/>
        <i val="0"/>
        <condense val="0"/>
        <extend val="0"/>
      </font>
    </dxf>
    <dxf>
      <font>
        <b/>
        <i val="0"/>
        <condense val="0"/>
        <extend val="0"/>
        <color indexed="16"/>
      </font>
    </dxf>
    <dxf>
      <font>
        <color rgb="FFFF0000"/>
      </font>
    </dxf>
    <dxf>
      <font>
        <b/>
        <i val="0"/>
      </font>
    </dxf>
    <dxf>
      <font>
        <b/>
        <i val="0"/>
        <color rgb="FFFF0000"/>
      </font>
    </dxf>
    <dxf>
      <font>
        <b/>
        <i val="0"/>
        <color rgb="FFFF0000"/>
      </font>
    </dxf>
    <dxf>
      <font>
        <b/>
        <i val="0"/>
      </font>
    </dxf>
    <dxf>
      <font>
        <b/>
        <i val="0"/>
        <color rgb="FFFF0000"/>
      </font>
    </dxf>
    <dxf>
      <font>
        <b/>
        <i val="0"/>
        <color auto="1"/>
      </font>
    </dxf>
    <dxf>
      <font>
        <b val="0"/>
        <i/>
        <color rgb="FFFF0000"/>
      </font>
    </dxf>
    <dxf>
      <font>
        <b/>
        <i val="0"/>
      </font>
    </dxf>
    <dxf>
      <font>
        <b/>
        <i val="0"/>
        <color rgb="FFFF0000"/>
      </font>
    </dxf>
    <dxf>
      <font>
        <color rgb="FFFF0000"/>
      </font>
    </dxf>
    <dxf>
      <font>
        <b/>
        <i val="0"/>
        <color rgb="FFFF0000"/>
      </font>
    </dxf>
    <dxf>
      <font>
        <b/>
        <i val="0"/>
      </font>
    </dxf>
    <dxf>
      <font>
        <b/>
        <i val="0"/>
        <color rgb="FFFF0000"/>
      </font>
    </dxf>
    <dxf>
      <font>
        <b/>
        <i val="0"/>
        <color rgb="FFFF0000"/>
      </font>
    </dxf>
    <dxf>
      <font>
        <b/>
        <i val="0"/>
        <color rgb="FFFF0000"/>
      </font>
    </dxf>
    <dxf>
      <font>
        <b/>
        <i val="0"/>
      </font>
    </dxf>
    <dxf>
      <font>
        <b/>
        <i val="0"/>
        <color rgb="FFFF0000"/>
      </font>
    </dxf>
    <dxf>
      <font>
        <b/>
        <i val="0"/>
        <color rgb="FFFF0000"/>
      </font>
    </dxf>
    <dxf>
      <font>
        <b/>
        <i val="0"/>
        <color auto="1"/>
      </font>
    </dxf>
    <dxf>
      <font>
        <b/>
        <i val="0"/>
      </font>
    </dxf>
    <dxf>
      <font>
        <color rgb="FFFF0000"/>
      </font>
    </dxf>
    <dxf>
      <font>
        <b/>
        <i val="0"/>
        <color rgb="FFFF0000"/>
      </font>
    </dxf>
    <dxf>
      <font>
        <b/>
        <i val="0"/>
      </font>
    </dxf>
    <dxf>
      <font>
        <b/>
        <i val="0"/>
      </font>
    </dxf>
    <dxf>
      <font>
        <b val="0"/>
        <i/>
        <color rgb="FFFF0000"/>
      </font>
    </dxf>
    <dxf>
      <font>
        <b/>
        <i val="0"/>
        <color rgb="FFFF0000"/>
      </font>
    </dxf>
    <dxf>
      <font>
        <b/>
        <i val="0"/>
        <color rgb="FFFF0000"/>
      </font>
    </dxf>
    <dxf>
      <font>
        <b/>
        <i val="0"/>
        <color auto="1"/>
      </font>
    </dxf>
    <dxf>
      <font>
        <b/>
        <i val="0"/>
        <color rgb="FFFF0000"/>
      </font>
    </dxf>
    <dxf>
      <font>
        <b/>
        <i val="0"/>
        <color rgb="FFFF0000"/>
      </font>
    </dxf>
    <dxf>
      <font>
        <b val="0"/>
        <i/>
        <color rgb="FFFF0000"/>
      </font>
    </dxf>
    <dxf>
      <font>
        <b/>
        <i val="0"/>
        <color rgb="FFFF0000"/>
      </font>
    </dxf>
    <dxf>
      <font>
        <b/>
        <i val="0"/>
      </font>
    </dxf>
    <dxf>
      <font>
        <b/>
        <i val="0"/>
        <color rgb="FFFF0000"/>
      </font>
    </dxf>
    <dxf>
      <font>
        <b/>
        <i val="0"/>
      </font>
    </dxf>
    <dxf>
      <font>
        <b/>
        <i val="0"/>
      </font>
    </dxf>
    <dxf>
      <font>
        <b/>
        <i val="0"/>
        <color rgb="FFFF0000"/>
      </font>
    </dxf>
    <dxf>
      <font>
        <color rgb="FFFF0000"/>
      </font>
    </dxf>
    <dxf>
      <font>
        <b/>
        <i val="0"/>
      </font>
    </dxf>
    <dxf>
      <font>
        <b/>
        <i val="0"/>
      </font>
    </dxf>
    <dxf>
      <font>
        <b/>
        <i val="0"/>
      </font>
    </dxf>
    <dxf>
      <font>
        <b/>
        <i val="0"/>
        <color rgb="FFFF0000"/>
      </font>
    </dxf>
    <dxf>
      <font>
        <b/>
        <i val="0"/>
        <color rgb="FFFF0000"/>
      </font>
    </dxf>
    <dxf>
      <font>
        <b/>
        <i val="0"/>
      </font>
    </dxf>
    <dxf>
      <font>
        <b/>
        <i val="0"/>
      </font>
    </dxf>
    <dxf>
      <font>
        <b/>
        <i val="0"/>
        <color rgb="FFFF0000"/>
      </font>
    </dxf>
    <dxf>
      <font>
        <b/>
        <i val="0"/>
        <color rgb="FFFF0000"/>
      </font>
    </dxf>
    <dxf>
      <font>
        <b/>
        <i val="0"/>
      </font>
    </dxf>
    <dxf>
      <font>
        <color rgb="FFFF0000"/>
      </font>
    </dxf>
    <dxf>
      <font>
        <b/>
        <i val="0"/>
      </font>
    </dxf>
    <dxf>
      <font>
        <b/>
        <i val="0"/>
        <color rgb="FFFF0000"/>
      </font>
    </dxf>
    <dxf>
      <font>
        <b/>
        <i val="0"/>
        <color rgb="FFFF0000"/>
      </font>
    </dxf>
    <dxf>
      <font>
        <b/>
        <i val="0"/>
      </font>
    </dxf>
    <dxf>
      <font>
        <b/>
        <i val="0"/>
        <color rgb="FFFF0000"/>
      </font>
    </dxf>
    <dxf>
      <font>
        <b/>
        <i val="0"/>
      </font>
    </dxf>
    <dxf>
      <font>
        <b/>
        <i val="0"/>
      </font>
    </dxf>
    <dxf>
      <font>
        <b/>
        <i val="0"/>
        <color rgb="FFFF0000"/>
      </font>
    </dxf>
    <dxf>
      <font>
        <b/>
        <i val="0"/>
      </font>
    </dxf>
    <dxf>
      <font>
        <b/>
        <i val="0"/>
        <color rgb="FFFF0000"/>
      </font>
    </dxf>
    <dxf>
      <font>
        <color rgb="FFFF0000"/>
      </font>
    </dxf>
    <dxf>
      <font>
        <b/>
        <i val="0"/>
        <color auto="1"/>
      </font>
    </dxf>
    <dxf>
      <font>
        <b/>
        <i val="0"/>
        <color rgb="FFFF0000"/>
      </font>
    </dxf>
    <dxf>
      <font>
        <b/>
        <i val="0"/>
      </font>
    </dxf>
    <dxf>
      <font>
        <b/>
        <i val="0"/>
        <color rgb="FFFF0000"/>
      </font>
    </dxf>
    <dxf>
      <font>
        <b val="0"/>
        <i/>
        <color rgb="FFFF0000"/>
      </font>
    </dxf>
    <dxf>
      <font>
        <b/>
        <i val="0"/>
        <color rgb="FFFF0000"/>
      </font>
    </dxf>
    <dxf>
      <font>
        <b/>
        <i val="0"/>
        <color rgb="FFFF0000"/>
      </font>
    </dxf>
    <dxf>
      <font>
        <b/>
        <i val="0"/>
      </font>
    </dxf>
    <dxf>
      <font>
        <b/>
        <i val="0"/>
        <color rgb="FFFF0000"/>
      </font>
    </dxf>
    <dxf>
      <font>
        <color rgb="FFFF0000"/>
      </font>
    </dxf>
    <dxf>
      <font>
        <b/>
        <i val="0"/>
        <color rgb="FFFF0000"/>
      </font>
    </dxf>
    <dxf>
      <font>
        <b/>
        <i val="0"/>
      </font>
    </dxf>
    <dxf>
      <font>
        <b/>
        <i val="0"/>
      </font>
    </dxf>
    <dxf>
      <font>
        <b/>
        <i val="0"/>
        <color rgb="FFFF0000"/>
      </font>
    </dxf>
    <dxf>
      <font>
        <b/>
        <i val="0"/>
        <color rgb="FFFF0000"/>
      </font>
    </dxf>
    <dxf>
      <font>
        <b/>
        <i val="0"/>
      </font>
    </dxf>
    <dxf>
      <font>
        <b/>
        <i val="0"/>
        <color rgb="FFFF0000"/>
      </font>
    </dxf>
    <dxf>
      <font>
        <b/>
        <i val="0"/>
      </font>
    </dxf>
    <dxf>
      <font>
        <b/>
        <i val="0"/>
        <condense val="0"/>
        <extend val="0"/>
        <color indexed="16"/>
      </font>
    </dxf>
    <dxf>
      <font>
        <b/>
        <i val="0"/>
      </font>
    </dxf>
    <dxf>
      <font>
        <b/>
        <i val="0"/>
        <color rgb="FFFF0000"/>
      </font>
    </dxf>
    <dxf>
      <font>
        <color rgb="FFFF0000"/>
      </font>
    </dxf>
    <dxf>
      <font>
        <color rgb="FFFF0000"/>
      </font>
    </dxf>
    <dxf>
      <font>
        <b/>
        <i val="0"/>
        <color rgb="FFFF0000"/>
      </font>
    </dxf>
    <dxf>
      <font>
        <b/>
        <i val="0"/>
      </font>
    </dxf>
    <dxf>
      <font>
        <b/>
        <i val="0"/>
      </font>
    </dxf>
    <dxf>
      <font>
        <b/>
        <i val="0"/>
        <color rgb="FFFF0000"/>
      </font>
    </dxf>
    <dxf>
      <font>
        <b/>
        <i val="0"/>
        <color rgb="FFFF0000"/>
      </font>
    </dxf>
    <dxf>
      <font>
        <b val="0"/>
        <i/>
        <color rgb="FFFF0000"/>
      </font>
    </dxf>
    <dxf>
      <font>
        <b/>
        <i val="0"/>
        <color rgb="FFFF0000"/>
      </font>
    </dxf>
    <dxf>
      <font>
        <b/>
        <i val="0"/>
      </font>
    </dxf>
    <dxf>
      <font>
        <color rgb="FFFF0000"/>
      </font>
    </dxf>
    <dxf>
      <font>
        <b/>
        <i val="0"/>
        <color rgb="FFFF0000"/>
      </font>
    </dxf>
    <dxf>
      <font>
        <b/>
        <i val="0"/>
        <color rgb="FFFF0000"/>
      </font>
    </dxf>
    <dxf>
      <font>
        <b/>
        <i val="0"/>
      </font>
    </dxf>
    <dxf>
      <font>
        <b/>
        <i val="0"/>
      </font>
    </dxf>
    <dxf>
      <font>
        <b/>
        <i val="0"/>
        <color rgb="FFFF0000"/>
      </font>
    </dxf>
    <dxf>
      <font>
        <color rgb="FFFF0000"/>
      </font>
    </dxf>
    <dxf>
      <font>
        <b/>
        <i val="0"/>
        <color rgb="FFFF0000"/>
      </font>
    </dxf>
    <dxf>
      <font>
        <b/>
        <i val="0"/>
        <color auto="1"/>
      </font>
    </dxf>
    <dxf>
      <font>
        <b/>
        <i val="0"/>
        <color rgb="FFFF0000"/>
      </font>
    </dxf>
    <dxf>
      <font>
        <b/>
        <i val="0"/>
        <color rgb="FFFF0000"/>
      </font>
    </dxf>
    <dxf>
      <font>
        <color rgb="FFFF0000"/>
      </font>
    </dxf>
    <dxf>
      <font>
        <b/>
        <i val="0"/>
        <color rgb="FFFF0000"/>
      </font>
    </dxf>
    <dxf>
      <font>
        <b/>
        <i val="0"/>
      </font>
    </dxf>
    <dxf>
      <font>
        <color rgb="FFFF0000"/>
      </font>
    </dxf>
    <dxf>
      <font>
        <b/>
        <i val="0"/>
      </font>
    </dxf>
    <dxf>
      <font>
        <b/>
        <i val="0"/>
      </font>
    </dxf>
    <dxf>
      <font>
        <b/>
        <i val="0"/>
      </font>
    </dxf>
    <dxf>
      <font>
        <b/>
        <i val="0"/>
      </font>
    </dxf>
    <dxf>
      <font>
        <b/>
        <i val="0"/>
        <color rgb="FFFF0000"/>
      </font>
    </dxf>
    <dxf>
      <font>
        <b/>
        <i val="0"/>
        <color rgb="FFFF0000"/>
      </font>
    </dxf>
    <dxf>
      <font>
        <b/>
        <i val="0"/>
        <color rgb="FFFF0000"/>
      </font>
    </dxf>
    <dxf>
      <font>
        <b/>
        <i val="0"/>
        <color rgb="FFFF0000"/>
      </font>
    </dxf>
    <dxf>
      <font>
        <b val="0"/>
        <i/>
        <color rgb="FFFF0000"/>
      </font>
    </dxf>
    <dxf>
      <font>
        <color rgb="FFFF0000"/>
      </font>
    </dxf>
    <dxf>
      <font>
        <b/>
        <i val="0"/>
      </font>
    </dxf>
    <dxf>
      <font>
        <b/>
        <i val="0"/>
      </font>
    </dxf>
    <dxf>
      <font>
        <b/>
        <i val="0"/>
        <color rgb="FFFF0000"/>
      </font>
    </dxf>
    <dxf>
      <font>
        <b/>
        <i val="0"/>
        <color rgb="FFFF0000"/>
      </font>
    </dxf>
    <dxf>
      <font>
        <color rgb="FFFF0000"/>
      </font>
    </dxf>
    <dxf>
      <font>
        <color rgb="FFFF0000"/>
      </font>
    </dxf>
    <dxf>
      <font>
        <b/>
        <i val="0"/>
        <color rgb="FFFF0000"/>
      </font>
    </dxf>
    <dxf>
      <font>
        <b/>
        <i val="0"/>
      </font>
    </dxf>
    <dxf>
      <font>
        <color rgb="FFFF0000"/>
      </font>
    </dxf>
    <dxf>
      <font>
        <b val="0"/>
        <i/>
        <color rgb="FFFF0000"/>
      </font>
    </dxf>
    <dxf>
      <font>
        <color rgb="FFFF0000"/>
      </font>
    </dxf>
    <dxf>
      <font>
        <b/>
        <i val="0"/>
        <color rgb="FFFF0000"/>
      </font>
    </dxf>
    <dxf>
      <font>
        <b/>
        <i val="0"/>
      </font>
    </dxf>
    <dxf>
      <font>
        <b val="0"/>
        <i/>
        <color rgb="FFFF0000"/>
      </font>
    </dxf>
    <dxf>
      <font>
        <b/>
        <i val="0"/>
        <color rgb="FFFF0000"/>
      </font>
    </dxf>
    <dxf>
      <font>
        <b/>
        <i val="0"/>
      </font>
    </dxf>
    <dxf>
      <font>
        <b/>
        <i val="0"/>
      </font>
    </dxf>
    <dxf>
      <font>
        <b/>
        <i val="0"/>
        <color rgb="FFFF0000"/>
      </font>
    </dxf>
    <dxf>
      <font>
        <b/>
        <i val="0"/>
      </font>
    </dxf>
    <dxf>
      <font>
        <b/>
        <i val="0"/>
        <color rgb="FFFF0000"/>
      </font>
    </dxf>
    <dxf>
      <font>
        <b/>
        <i val="0"/>
        <color rgb="FFFF0000"/>
      </font>
    </dxf>
    <dxf>
      <font>
        <color rgb="FFFF0000"/>
      </font>
    </dxf>
    <dxf>
      <font>
        <b/>
        <i val="0"/>
        <color auto="1"/>
      </font>
    </dxf>
    <dxf>
      <font>
        <b/>
        <i val="0"/>
        <color rgb="FFFF0000"/>
      </font>
    </dxf>
    <dxf>
      <font>
        <b/>
        <i val="0"/>
      </font>
    </dxf>
    <dxf>
      <font>
        <color rgb="FFFF0000"/>
      </font>
    </dxf>
    <dxf>
      <font>
        <b/>
        <i val="0"/>
        <color rgb="FFFF0000"/>
      </font>
    </dxf>
    <dxf>
      <font>
        <b/>
        <i val="0"/>
        <color rgb="FFFF0000"/>
      </font>
    </dxf>
    <dxf>
      <font>
        <b/>
        <i val="0"/>
        <color auto="1"/>
      </font>
    </dxf>
    <dxf>
      <font>
        <b/>
        <i val="0"/>
        <color rgb="FFFF0000"/>
      </font>
    </dxf>
    <dxf>
      <font>
        <b/>
        <i val="0"/>
      </font>
    </dxf>
    <dxf>
      <font>
        <b/>
        <i val="0"/>
      </font>
    </dxf>
    <dxf>
      <font>
        <b/>
        <i val="0"/>
        <color rgb="FFFF0000"/>
      </font>
    </dxf>
    <dxf>
      <font>
        <b/>
        <i val="0"/>
        <color rgb="FFFF0000"/>
      </font>
    </dxf>
    <dxf>
      <font>
        <color rgb="FFFF0000"/>
      </font>
    </dxf>
    <dxf>
      <font>
        <b val="0"/>
        <i/>
        <color rgb="FFFF0000"/>
      </font>
    </dxf>
    <dxf>
      <font>
        <b/>
        <i val="0"/>
        <color rgb="FFFF0000"/>
      </font>
    </dxf>
    <dxf>
      <font>
        <b/>
        <i val="0"/>
      </font>
    </dxf>
    <dxf>
      <font>
        <b/>
        <i val="0"/>
      </font>
    </dxf>
    <dxf>
      <font>
        <b/>
        <i val="0"/>
        <color rgb="FFFF0000"/>
      </font>
    </dxf>
    <dxf>
      <font>
        <b/>
        <i val="0"/>
        <color rgb="FFFF0000"/>
      </font>
    </dxf>
    <dxf>
      <font>
        <b/>
        <i val="0"/>
      </font>
    </dxf>
    <dxf>
      <font>
        <color rgb="FFFF0000"/>
      </font>
    </dxf>
    <dxf>
      <font>
        <b/>
        <i val="0"/>
        <color rgb="FFFF0000"/>
      </font>
    </dxf>
    <dxf>
      <font>
        <b/>
        <i val="0"/>
      </font>
    </dxf>
    <dxf>
      <font>
        <b/>
        <i val="0"/>
        <color rgb="FFFF0000"/>
      </font>
    </dxf>
    <dxf>
      <font>
        <color rgb="FFFF0000"/>
      </font>
    </dxf>
    <dxf>
      <font>
        <color rgb="FFFF0000"/>
      </font>
    </dxf>
    <dxf>
      <font>
        <b val="0"/>
        <i/>
        <color rgb="FFFF0000"/>
      </font>
    </dxf>
    <dxf>
      <font>
        <color rgb="FFFF0000"/>
      </font>
    </dxf>
    <dxf>
      <font>
        <b/>
        <i val="0"/>
        <color rgb="FFFF0000"/>
      </font>
    </dxf>
    <dxf>
      <font>
        <b/>
        <i val="0"/>
      </font>
    </dxf>
    <dxf>
      <font>
        <b/>
        <i val="0"/>
        <color rgb="FFFF0000"/>
      </font>
    </dxf>
    <dxf>
      <font>
        <b/>
        <i val="0"/>
      </font>
    </dxf>
    <dxf>
      <font>
        <b/>
        <i val="0"/>
      </font>
    </dxf>
    <dxf>
      <font>
        <b/>
        <i val="0"/>
      </font>
    </dxf>
    <dxf>
      <font>
        <b/>
        <i val="0"/>
      </font>
    </dxf>
    <dxf>
      <font>
        <b/>
        <i val="0"/>
        <color rgb="FFFF0000"/>
      </font>
    </dxf>
    <dxf>
      <font>
        <b/>
        <i val="0"/>
        <color rgb="FFFF0000"/>
      </font>
    </dxf>
    <dxf>
      <font>
        <b/>
        <i val="0"/>
        <color rgb="FFFF0000"/>
      </font>
    </dxf>
    <dxf>
      <font>
        <b/>
        <i val="0"/>
      </font>
    </dxf>
    <dxf>
      <font>
        <b/>
        <i val="0"/>
      </font>
    </dxf>
    <dxf>
      <font>
        <b/>
        <i val="0"/>
        <color rgb="FFFF0000"/>
      </font>
    </dxf>
    <dxf>
      <font>
        <color rgb="FFFF0000"/>
      </font>
    </dxf>
    <dxf>
      <font>
        <b/>
        <i val="0"/>
        <color rgb="FFFF0000"/>
      </font>
    </dxf>
    <dxf>
      <font>
        <b/>
        <i val="0"/>
      </font>
    </dxf>
    <dxf>
      <font>
        <b/>
        <i val="0"/>
      </font>
    </dxf>
    <dxf>
      <font>
        <b/>
        <i val="0"/>
        <color rgb="FFFF0000"/>
      </font>
    </dxf>
    <dxf>
      <font>
        <color rgb="FFFF0000"/>
      </font>
    </dxf>
    <dxf>
      <font>
        <b/>
        <i val="0"/>
        <color rgb="FFFF0000"/>
      </font>
    </dxf>
    <dxf>
      <font>
        <b/>
        <i val="0"/>
        <condense val="0"/>
        <extend val="0"/>
      </font>
    </dxf>
    <dxf>
      <font>
        <color rgb="FFFF0000"/>
      </font>
    </dxf>
    <dxf>
      <font>
        <b/>
        <i val="0"/>
      </font>
    </dxf>
    <dxf>
      <font>
        <b/>
        <i val="0"/>
        <condense val="0"/>
        <extend val="0"/>
        <color indexed="16"/>
      </font>
    </dxf>
    <dxf>
      <font>
        <color rgb="FFFF0000"/>
      </font>
    </dxf>
    <dxf>
      <font>
        <b/>
        <i val="0"/>
      </font>
    </dxf>
    <dxf>
      <font>
        <b/>
        <i val="0"/>
        <color rgb="FFFF0000"/>
      </font>
    </dxf>
    <dxf>
      <font>
        <b/>
        <i val="0"/>
        <condense val="0"/>
        <extend val="0"/>
        <color indexed="16"/>
      </font>
    </dxf>
    <dxf>
      <font>
        <b/>
        <i val="0"/>
        <condense val="0"/>
        <extend val="0"/>
      </font>
    </dxf>
    <dxf>
      <font>
        <b/>
        <i val="0"/>
        <color rgb="FFFF0000"/>
      </font>
    </dxf>
    <dxf>
      <font>
        <b/>
        <i val="0"/>
      </font>
    </dxf>
    <dxf>
      <font>
        <b/>
        <i val="0"/>
        <color rgb="FFFF0000"/>
      </font>
    </dxf>
    <dxf>
      <font>
        <b/>
        <i val="0"/>
        <color rgb="FFFF0000"/>
      </font>
    </dxf>
    <dxf>
      <font>
        <b val="0"/>
        <i/>
        <color rgb="FFFF0000"/>
      </font>
    </dxf>
    <dxf>
      <font>
        <b/>
        <i val="0"/>
        <color rgb="FFFF0000"/>
      </font>
    </dxf>
    <dxf>
      <font>
        <b/>
        <i val="0"/>
      </font>
    </dxf>
    <dxf>
      <font>
        <b/>
        <i val="0"/>
        <color auto="1"/>
      </font>
    </dxf>
    <dxf>
      <font>
        <color rgb="FFFF0000"/>
      </font>
    </dxf>
    <dxf>
      <font>
        <b/>
        <i val="0"/>
        <color rgb="FFFF0000"/>
      </font>
    </dxf>
    <dxf>
      <font>
        <b/>
        <i val="0"/>
      </font>
    </dxf>
    <dxf>
      <font>
        <b/>
        <i val="0"/>
        <color auto="1"/>
      </font>
    </dxf>
    <dxf>
      <font>
        <b/>
        <i val="0"/>
        <color rgb="FFFF0000"/>
      </font>
    </dxf>
    <dxf>
      <font>
        <b val="0"/>
        <i/>
        <color rgb="FFFF0000"/>
      </font>
    </dxf>
    <dxf>
      <font>
        <b/>
        <i val="0"/>
        <color rgb="FFFF0000"/>
      </font>
    </dxf>
    <dxf>
      <font>
        <b/>
        <i val="0"/>
      </font>
    </dxf>
    <dxf>
      <font>
        <b/>
        <i val="0"/>
        <color rgb="FFFF0000"/>
      </font>
    </dxf>
    <dxf>
      <font>
        <b/>
        <i val="0"/>
      </font>
    </dxf>
    <dxf>
      <font>
        <color rgb="FFFF0000"/>
      </font>
    </dxf>
    <dxf>
      <font>
        <b/>
        <i val="0"/>
      </font>
    </dxf>
    <dxf>
      <font>
        <b/>
        <i val="0"/>
        <color rgb="FFFF0000"/>
      </font>
    </dxf>
    <dxf>
      <font>
        <b/>
        <i val="0"/>
      </font>
    </dxf>
    <dxf>
      <font>
        <b/>
        <i val="0"/>
        <color rgb="FFFF0000"/>
      </font>
    </dxf>
    <dxf>
      <font>
        <b/>
        <i val="0"/>
        <color rgb="FFFF0000"/>
      </font>
    </dxf>
    <dxf>
      <font>
        <b/>
        <i val="0"/>
      </font>
    </dxf>
    <dxf>
      <font>
        <b/>
        <i val="0"/>
      </font>
    </dxf>
    <dxf>
      <font>
        <b/>
        <i val="0"/>
        <color rgb="FFFF0000"/>
      </font>
    </dxf>
    <dxf>
      <font>
        <b val="0"/>
        <i/>
        <color rgb="FFFF0000"/>
      </font>
    </dxf>
    <dxf>
      <font>
        <b/>
        <i val="0"/>
        <color rgb="FFFF0000"/>
      </font>
    </dxf>
    <dxf>
      <font>
        <b/>
        <i val="0"/>
      </font>
    </dxf>
    <dxf>
      <font>
        <b/>
        <i val="0"/>
        <color rgb="FFFF0000"/>
      </font>
    </dxf>
    <dxf>
      <font>
        <b/>
        <i val="0"/>
        <color rgb="FFFF0000"/>
      </font>
    </dxf>
    <dxf>
      <font>
        <b/>
        <i val="0"/>
      </font>
    </dxf>
    <dxf>
      <font>
        <b/>
        <i val="0"/>
        <color rgb="FFFF0000"/>
      </font>
    </dxf>
    <dxf>
      <font>
        <b/>
        <i val="0"/>
      </font>
    </dxf>
    <dxf>
      <font>
        <b/>
        <i val="0"/>
      </font>
    </dxf>
    <dxf>
      <font>
        <b/>
        <i val="0"/>
        <color rgb="FFFF0000"/>
      </font>
    </dxf>
    <dxf>
      <font>
        <color rgb="FFFF0000"/>
      </font>
    </dxf>
    <dxf>
      <font>
        <color rgb="FFFF0000"/>
      </font>
    </dxf>
    <dxf>
      <font>
        <b/>
        <i val="0"/>
        <color rgb="FFFF0000"/>
      </font>
    </dxf>
    <dxf>
      <font>
        <b/>
        <i val="0"/>
      </font>
    </dxf>
    <dxf>
      <font>
        <b/>
        <i val="0"/>
        <color rgb="FFFF0000"/>
      </font>
    </dxf>
    <dxf>
      <font>
        <b/>
        <i val="0"/>
        <color auto="1"/>
      </font>
    </dxf>
    <dxf>
      <font>
        <b/>
        <i val="0"/>
        <color rgb="FFFF0000"/>
      </font>
    </dxf>
    <dxf>
      <font>
        <b/>
        <i val="0"/>
      </font>
    </dxf>
    <dxf>
      <font>
        <color rgb="FFFF0000"/>
      </font>
    </dxf>
    <dxf>
      <font>
        <b/>
        <i val="0"/>
        <color rgb="FFFF0000"/>
      </font>
    </dxf>
    <dxf>
      <font>
        <b/>
        <i val="0"/>
      </font>
    </dxf>
    <dxf>
      <font>
        <b/>
        <i val="0"/>
        <color rgb="FFFF0000"/>
      </font>
    </dxf>
    <dxf>
      <font>
        <b/>
        <i val="0"/>
        <color rgb="FFFF0000"/>
      </font>
    </dxf>
    <dxf>
      <font>
        <b/>
        <i val="0"/>
      </font>
    </dxf>
    <dxf>
      <font>
        <b val="0"/>
        <i/>
        <color rgb="FFFF0000"/>
      </font>
    </dxf>
    <dxf>
      <font>
        <b/>
        <i val="0"/>
        <color rgb="FFFF0000"/>
      </font>
    </dxf>
    <dxf>
      <font>
        <b/>
        <i val="0"/>
        <condense val="0"/>
        <extend val="0"/>
      </font>
    </dxf>
    <dxf>
      <font>
        <b/>
        <i val="0"/>
        <color rgb="FFFF0000"/>
      </font>
    </dxf>
    <dxf>
      <font>
        <b/>
        <i val="0"/>
      </font>
    </dxf>
    <dxf>
      <font>
        <b/>
        <i val="0"/>
        <condense val="0"/>
        <extend val="0"/>
        <color indexed="16"/>
      </font>
    </dxf>
    <dxf>
      <font>
        <b/>
        <i val="0"/>
        <color rgb="FFFF0000"/>
      </font>
    </dxf>
    <dxf>
      <font>
        <b/>
        <i val="0"/>
        <color auto="1"/>
      </font>
    </dxf>
    <dxf>
      <font>
        <b/>
        <i val="0"/>
        <color rgb="FFFF0000"/>
      </font>
    </dxf>
    <dxf>
      <font>
        <b/>
        <i val="0"/>
      </font>
    </dxf>
    <dxf>
      <font>
        <b/>
        <i val="0"/>
        <color rgb="FFFF0000"/>
      </font>
    </dxf>
    <dxf>
      <font>
        <b/>
        <i val="0"/>
      </font>
    </dxf>
    <dxf>
      <font>
        <b/>
        <i val="0"/>
        <color rgb="FFFF0000"/>
      </font>
    </dxf>
    <dxf>
      <font>
        <b val="0"/>
        <i/>
        <color rgb="FFFF0000"/>
      </font>
    </dxf>
    <dxf>
      <font>
        <b/>
        <i val="0"/>
        <color rgb="FFFF0000"/>
      </font>
    </dxf>
    <dxf>
      <font>
        <b/>
        <i val="0"/>
      </font>
    </dxf>
    <dxf>
      <font>
        <b/>
        <i val="0"/>
        <color rgb="FFFF0000"/>
      </font>
    </dxf>
    <dxf>
      <font>
        <color rgb="FFFF0000"/>
      </font>
    </dxf>
    <dxf>
      <font>
        <b/>
        <i val="0"/>
      </font>
    </dxf>
    <dxf>
      <font>
        <b/>
        <i val="0"/>
        <color rgb="FFFF0000"/>
      </font>
    </dxf>
    <dxf>
      <font>
        <b/>
        <i val="0"/>
      </font>
    </dxf>
    <dxf>
      <font>
        <b/>
        <i val="0"/>
      </font>
    </dxf>
    <dxf>
      <font>
        <b/>
        <i val="0"/>
        <color auto="1"/>
      </font>
    </dxf>
    <dxf>
      <font>
        <b/>
        <i val="0"/>
        <color rgb="FFFF0000"/>
      </font>
    </dxf>
    <dxf>
      <font>
        <b/>
        <i val="0"/>
        <color rgb="FFFF0000"/>
      </font>
    </dxf>
    <dxf>
      <font>
        <b/>
        <i val="0"/>
        <color rgb="FFFF0000"/>
      </font>
    </dxf>
    <dxf>
      <font>
        <b val="0"/>
        <i/>
        <color rgb="FFFF0000"/>
      </font>
    </dxf>
    <dxf>
      <font>
        <b/>
        <i val="0"/>
      </font>
    </dxf>
    <dxf>
      <font>
        <b/>
        <i val="0"/>
        <color rgb="FFFF0000"/>
      </font>
    </dxf>
    <dxf>
      <font>
        <b/>
        <i val="0"/>
      </font>
    </dxf>
    <dxf>
      <font>
        <color rgb="FFFF0000"/>
      </font>
    </dxf>
    <dxf>
      <font>
        <b/>
        <i val="0"/>
        <color rgb="FFFF0000"/>
      </font>
    </dxf>
    <dxf>
      <font>
        <b/>
        <i val="0"/>
      </font>
    </dxf>
    <dxf>
      <font>
        <b/>
        <i val="0"/>
        <color rgb="FFFF0000"/>
      </font>
    </dxf>
    <dxf>
      <font>
        <b/>
        <i val="0"/>
        <color rgb="FFFF0000"/>
      </font>
    </dxf>
    <dxf>
      <font>
        <b/>
        <i val="0"/>
      </font>
    </dxf>
    <dxf>
      <font>
        <b/>
        <i val="0"/>
      </font>
    </dxf>
    <dxf>
      <font>
        <b/>
        <i val="0"/>
        <color rgb="FFFF0000"/>
      </font>
    </dxf>
    <dxf>
      <font>
        <color rgb="FFFF0000"/>
      </font>
    </dxf>
    <dxf>
      <font>
        <b/>
        <i val="0"/>
        <color rgb="FFFF0000"/>
      </font>
    </dxf>
    <dxf>
      <font>
        <b/>
        <i val="0"/>
        <color rgb="FFFF0000"/>
      </font>
    </dxf>
    <dxf>
      <font>
        <b val="0"/>
        <i/>
        <color rgb="FFFF0000"/>
      </font>
    </dxf>
    <dxf>
      <font>
        <b/>
        <i val="0"/>
        <color rgb="FFFF0000"/>
      </font>
    </dxf>
    <dxf>
      <font>
        <b/>
        <i val="0"/>
        <color rgb="FFFF0000"/>
      </font>
    </dxf>
    <dxf>
      <font>
        <b/>
        <i val="0"/>
      </font>
    </dxf>
    <dxf>
      <font>
        <color rgb="FFFF0000"/>
      </font>
    </dxf>
    <dxf>
      <font>
        <b/>
        <i val="0"/>
        <color auto="1"/>
      </font>
    </dxf>
    <dxf>
      <font>
        <b/>
        <i val="0"/>
        <color rgb="FFFF0000"/>
      </font>
    </dxf>
    <dxf>
      <font>
        <b/>
        <i val="0"/>
        <color rgb="FFFF0000"/>
      </font>
    </dxf>
    <dxf>
      <font>
        <b/>
        <i val="0"/>
      </font>
    </dxf>
    <dxf>
      <font>
        <b/>
        <i val="0"/>
      </font>
    </dxf>
    <dxf>
      <font>
        <b/>
        <i val="0"/>
        <color rgb="FFFF0000"/>
      </font>
    </dxf>
    <dxf>
      <font>
        <b/>
        <i val="0"/>
      </font>
    </dxf>
    <dxf>
      <font>
        <b/>
        <i val="0"/>
      </font>
    </dxf>
    <dxf>
      <font>
        <color rgb="FFFF0000"/>
      </font>
    </dxf>
    <dxf>
      <font>
        <b/>
        <i val="0"/>
      </font>
    </dxf>
    <dxf>
      <font>
        <b/>
        <i val="0"/>
        <color rgb="FFFF0000"/>
      </font>
    </dxf>
    <dxf>
      <font>
        <b/>
        <i val="0"/>
      </font>
    </dxf>
    <dxf>
      <font>
        <b/>
        <i val="0"/>
        <color rgb="FFFF0000"/>
      </font>
    </dxf>
    <dxf>
      <font>
        <b/>
        <i val="0"/>
      </font>
    </dxf>
    <dxf>
      <font>
        <b/>
        <i val="0"/>
        <color rgb="FFFF0000"/>
      </font>
    </dxf>
    <dxf>
      <font>
        <b/>
        <i val="0"/>
        <color rgb="FFFF0000"/>
      </font>
    </dxf>
    <dxf>
      <font>
        <b/>
        <i val="0"/>
      </font>
    </dxf>
    <dxf>
      <font>
        <b/>
        <i val="0"/>
      </font>
    </dxf>
    <dxf>
      <font>
        <b/>
        <i val="0"/>
        <color rgb="FFFF0000"/>
      </font>
    </dxf>
    <dxf>
      <font>
        <b/>
        <i val="0"/>
      </font>
    </dxf>
    <dxf>
      <font>
        <b/>
        <i val="0"/>
      </font>
    </dxf>
    <dxf>
      <font>
        <b/>
        <i val="0"/>
        <color rgb="FFFF0000"/>
      </font>
    </dxf>
    <dxf>
      <font>
        <b/>
        <i val="0"/>
      </font>
    </dxf>
    <dxf>
      <font>
        <color rgb="FFFF0000"/>
      </font>
    </dxf>
    <dxf>
      <font>
        <b/>
        <i val="0"/>
        <color rgb="FFFF0000"/>
      </font>
    </dxf>
    <dxf>
      <font>
        <b/>
        <i val="0"/>
      </font>
    </dxf>
    <dxf>
      <font>
        <b/>
        <i val="0"/>
        <color rgb="FFFF0000"/>
      </font>
    </dxf>
    <dxf>
      <font>
        <b/>
        <i val="0"/>
      </font>
    </dxf>
    <dxf>
      <font>
        <b/>
        <i val="0"/>
        <color rgb="FFFF0000"/>
      </font>
    </dxf>
    <dxf>
      <font>
        <color rgb="FFFF0000"/>
      </font>
    </dxf>
    <dxf>
      <font>
        <b/>
        <i val="0"/>
        <color auto="1"/>
      </font>
    </dxf>
    <dxf>
      <font>
        <b/>
        <i val="0"/>
        <color rgb="FFFF0000"/>
      </font>
    </dxf>
    <dxf>
      <font>
        <b/>
        <i val="0"/>
      </font>
    </dxf>
    <dxf>
      <font>
        <b/>
        <i val="0"/>
        <color rgb="FFFF0000"/>
      </font>
    </dxf>
    <dxf>
      <font>
        <b val="0"/>
        <i/>
        <color rgb="FFFF0000"/>
      </font>
    </dxf>
    <dxf>
      <font>
        <b/>
        <i val="0"/>
      </font>
    </dxf>
    <dxf>
      <font>
        <b/>
        <i val="0"/>
      </font>
    </dxf>
    <dxf>
      <font>
        <b/>
        <i val="0"/>
        <color rgb="FFFF0000"/>
      </font>
    </dxf>
    <dxf>
      <font>
        <b/>
        <i val="0"/>
        <color rgb="FFFF0000"/>
      </font>
    </dxf>
    <dxf>
      <font>
        <b/>
        <i val="0"/>
        <color rgb="FFFF0000"/>
      </font>
    </dxf>
    <dxf>
      <font>
        <b/>
        <i val="0"/>
      </font>
    </dxf>
    <dxf>
      <font>
        <b/>
        <i val="0"/>
        <color rgb="FFFF0000"/>
      </font>
    </dxf>
    <dxf>
      <font>
        <b/>
        <i val="0"/>
      </font>
    </dxf>
    <dxf>
      <font>
        <b/>
        <i val="0"/>
      </font>
    </dxf>
    <dxf>
      <font>
        <b/>
        <i val="0"/>
        <color rgb="FFFF0000"/>
      </font>
    </dxf>
    <dxf>
      <font>
        <color rgb="FFFF0000"/>
      </font>
    </dxf>
    <dxf>
      <font>
        <b/>
        <i val="0"/>
      </font>
    </dxf>
    <dxf>
      <font>
        <b/>
        <i val="0"/>
        <color rgb="FFFF0000"/>
      </font>
    </dxf>
    <dxf>
      <font>
        <b/>
        <i val="0"/>
      </font>
    </dxf>
    <dxf>
      <font>
        <color rgb="FFFF0000"/>
      </font>
    </dxf>
    <dxf>
      <font>
        <b/>
        <i val="0"/>
        <color rgb="FFFF0000"/>
      </font>
    </dxf>
    <dxf>
      <font>
        <b/>
        <i val="0"/>
      </font>
    </dxf>
    <dxf>
      <font>
        <b/>
        <i val="0"/>
        <color rgb="FFFF0000"/>
      </font>
    </dxf>
    <dxf>
      <font>
        <b/>
        <i val="0"/>
        <color rgb="FFFF0000"/>
      </font>
    </dxf>
    <dxf>
      <font>
        <b/>
        <i val="0"/>
      </font>
    </dxf>
    <dxf>
      <font>
        <b/>
        <i val="0"/>
        <color rgb="FFFF0000"/>
      </font>
    </dxf>
    <dxf>
      <font>
        <b/>
        <i val="0"/>
      </font>
    </dxf>
    <dxf>
      <font>
        <b/>
        <i val="0"/>
        <color auto="1"/>
      </font>
    </dxf>
    <dxf>
      <font>
        <b/>
        <i val="0"/>
        <color rgb="FFFF0000"/>
      </font>
    </dxf>
    <dxf>
      <font>
        <b/>
        <i val="0"/>
      </font>
    </dxf>
    <dxf>
      <font>
        <b/>
        <i val="0"/>
        <color rgb="FFFF0000"/>
      </font>
    </dxf>
    <dxf>
      <font>
        <b/>
        <i val="0"/>
        <color rgb="FFFF0000"/>
      </font>
    </dxf>
    <dxf>
      <font>
        <b val="0"/>
        <i/>
        <color rgb="FFFF0000"/>
      </font>
    </dxf>
    <dxf>
      <font>
        <b/>
        <i val="0"/>
      </font>
    </dxf>
    <dxf>
      <font>
        <b/>
        <i val="0"/>
        <color rgb="FFFF0000"/>
      </font>
    </dxf>
    <dxf>
      <font>
        <b/>
        <i val="0"/>
      </font>
    </dxf>
    <dxf>
      <font>
        <b/>
        <i val="0"/>
        <color rgb="FFFF0000"/>
      </font>
    </dxf>
    <dxf>
      <font>
        <b val="0"/>
        <i/>
        <color rgb="FFFF0000"/>
      </font>
    </dxf>
    <dxf>
      <font>
        <color rgb="FFFF0000"/>
      </font>
    </dxf>
    <dxf>
      <font>
        <color rgb="FFFF0000"/>
      </font>
    </dxf>
    <dxf>
      <font>
        <color rgb="FFFF0000"/>
      </font>
    </dxf>
    <dxf>
      <font>
        <color rgb="FFFF0000"/>
      </font>
    </dxf>
    <dxf>
      <font>
        <b/>
        <i val="0"/>
        <color rgb="FFFF0000"/>
      </font>
    </dxf>
    <dxf>
      <font>
        <b/>
        <i val="0"/>
      </font>
    </dxf>
    <dxf>
      <font>
        <b/>
        <i val="0"/>
        <color rgb="FFFF0000"/>
      </font>
    </dxf>
    <dxf>
      <font>
        <color rgb="FFFF0000"/>
      </font>
    </dxf>
    <dxf>
      <font>
        <b/>
        <i val="0"/>
      </font>
    </dxf>
    <dxf>
      <font>
        <b/>
        <i val="0"/>
        <color rgb="FFFF0000"/>
      </font>
    </dxf>
    <dxf>
      <font>
        <b/>
        <i val="0"/>
        <color rgb="FFFF0000"/>
      </font>
    </dxf>
    <dxf>
      <font>
        <b/>
        <i val="0"/>
      </font>
    </dxf>
    <dxf>
      <font>
        <b/>
        <i val="0"/>
        <color auto="1"/>
      </font>
    </dxf>
    <dxf>
      <font>
        <b/>
        <i val="0"/>
        <color rgb="FFFF0000"/>
      </font>
    </dxf>
    <dxf>
      <font>
        <color rgb="FFFF0000"/>
      </font>
    </dxf>
    <dxf>
      <font>
        <b/>
        <i val="0"/>
        <color rgb="FFFF0000"/>
      </font>
    </dxf>
    <dxf>
      <font>
        <b/>
        <i val="0"/>
      </font>
    </dxf>
    <dxf>
      <font>
        <b/>
        <i val="0"/>
        <condense val="0"/>
        <extend val="0"/>
        <color indexed="16"/>
      </font>
    </dxf>
    <dxf>
      <font>
        <color rgb="FFFF0000"/>
      </font>
    </dxf>
    <dxf>
      <font>
        <b/>
        <i val="0"/>
        <color rgb="FFFF0000"/>
      </font>
    </dxf>
    <dxf>
      <font>
        <b/>
        <i val="0"/>
        <color rgb="FFFF0000"/>
      </font>
    </dxf>
    <dxf>
      <font>
        <b/>
        <i val="0"/>
        <color auto="1"/>
      </font>
    </dxf>
    <dxf>
      <font>
        <b/>
        <i val="0"/>
      </font>
    </dxf>
    <dxf>
      <font>
        <b/>
        <i val="0"/>
        <color rgb="FFFF0000"/>
      </font>
    </dxf>
    <dxf>
      <font>
        <color rgb="FFFF0000"/>
      </font>
    </dxf>
    <dxf>
      <font>
        <b/>
        <i val="0"/>
      </font>
    </dxf>
    <dxf>
      <font>
        <b/>
        <i val="0"/>
        <color rgb="FFFF0000"/>
      </font>
    </dxf>
    <dxf>
      <font>
        <b/>
        <i val="0"/>
        <color rgb="FFFF0000"/>
      </font>
    </dxf>
    <dxf>
      <font>
        <b/>
        <i val="0"/>
      </font>
    </dxf>
    <dxf>
      <font>
        <b/>
        <i val="0"/>
        <color rgb="FFFF0000"/>
      </font>
    </dxf>
    <dxf>
      <font>
        <b/>
        <i val="0"/>
      </font>
    </dxf>
    <dxf>
      <font>
        <b/>
        <i val="0"/>
        <color rgb="FFFF0000"/>
      </font>
    </dxf>
    <dxf>
      <font>
        <b val="0"/>
        <i/>
        <color rgb="FFFF0000"/>
      </font>
    </dxf>
    <dxf>
      <font>
        <b/>
        <i val="0"/>
        <color rgb="FFFF0000"/>
      </font>
    </dxf>
    <dxf>
      <font>
        <b/>
        <i val="0"/>
      </font>
    </dxf>
    <dxf>
      <font>
        <color rgb="FFFF0000"/>
      </font>
    </dxf>
    <dxf>
      <font>
        <b/>
        <i val="0"/>
        <color rgb="FFFF0000"/>
      </font>
    </dxf>
    <dxf>
      <font>
        <color rgb="FFFF0000"/>
      </font>
    </dxf>
    <dxf>
      <font>
        <b/>
        <i val="0"/>
        <color rgb="FFFF0000"/>
      </font>
    </dxf>
    <dxf>
      <font>
        <b val="0"/>
        <i/>
        <color rgb="FFFF0000"/>
      </font>
    </dxf>
    <dxf>
      <font>
        <color rgb="FFFF0000"/>
      </font>
    </dxf>
    <dxf>
      <font>
        <color rgb="FFFF0000"/>
      </font>
    </dxf>
    <dxf>
      <font>
        <b/>
        <i val="0"/>
        <color rgb="FFFF0000"/>
      </font>
    </dxf>
    <dxf>
      <font>
        <b/>
        <i val="0"/>
      </font>
    </dxf>
    <dxf>
      <font>
        <color rgb="FFFF0000"/>
      </font>
    </dxf>
    <dxf>
      <font>
        <b/>
        <i val="0"/>
        <color rgb="FFFF0000"/>
      </font>
    </dxf>
    <dxf>
      <font>
        <b/>
        <i val="0"/>
      </font>
    </dxf>
    <dxf>
      <font>
        <b/>
        <i val="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color rgb="FFFF0000"/>
      </font>
    </dxf>
    <dxf>
      <font>
        <b/>
        <i val="0"/>
      </font>
    </dxf>
    <dxf>
      <font>
        <b/>
        <i val="0"/>
        <color rgb="FFFF0000"/>
      </font>
    </dxf>
    <dxf>
      <font>
        <b/>
        <i val="0"/>
      </font>
    </dxf>
    <dxf>
      <font>
        <b/>
        <i val="0"/>
        <color rgb="FFFF0000"/>
      </font>
    </dxf>
    <dxf>
      <font>
        <b/>
        <i val="0"/>
      </font>
    </dxf>
    <dxf>
      <font>
        <b/>
        <i val="0"/>
        <condense val="0"/>
        <extend val="0"/>
      </font>
    </dxf>
    <dxf>
      <font>
        <color rgb="FFFF0000"/>
      </font>
    </dxf>
    <dxf>
      <font>
        <b/>
        <i val="0"/>
      </font>
    </dxf>
    <dxf>
      <font>
        <b/>
        <i val="0"/>
        <condense val="0"/>
        <extend val="0"/>
        <color indexed="16"/>
      </font>
    </dxf>
    <dxf>
      <font>
        <color rgb="FFFF0000"/>
      </font>
    </dxf>
    <dxf>
      <font>
        <b/>
        <i val="0"/>
      </font>
    </dxf>
    <dxf>
      <font>
        <b/>
        <i val="0"/>
        <color rgb="FFFF0000"/>
      </font>
    </dxf>
    <dxf>
      <font>
        <b/>
        <i val="0"/>
        <color rgb="FFFF0000"/>
      </font>
    </dxf>
    <dxf>
      <font>
        <b/>
        <i val="0"/>
      </font>
    </dxf>
    <dxf>
      <font>
        <b/>
        <i val="0"/>
        <condense val="0"/>
        <extend val="0"/>
      </font>
    </dxf>
    <dxf>
      <font>
        <b/>
        <i val="0"/>
        <condense val="0"/>
        <extend val="0"/>
        <color indexed="16"/>
      </font>
    </dxf>
    <dxf>
      <font>
        <b/>
        <i val="0"/>
      </font>
    </dxf>
    <dxf>
      <font>
        <b/>
        <i val="0"/>
        <color rgb="FFFF0000"/>
      </font>
    </dxf>
    <dxf>
      <font>
        <b val="0"/>
        <i/>
        <color rgb="FFFF0000"/>
      </font>
    </dxf>
    <dxf>
      <font>
        <color rgb="FFFF0000"/>
      </font>
    </dxf>
    <dxf>
      <font>
        <b/>
        <i val="0"/>
        <color rgb="FFFF0000"/>
      </font>
    </dxf>
    <dxf>
      <font>
        <b/>
        <i val="0"/>
        <color auto="1"/>
      </font>
    </dxf>
    <dxf>
      <font>
        <b/>
        <i val="0"/>
        <color rgb="FFFF0000"/>
      </font>
    </dxf>
    <dxf>
      <font>
        <b/>
        <i val="0"/>
        <color rgb="FFFF0000"/>
      </font>
    </dxf>
    <dxf>
      <font>
        <b/>
        <i val="0"/>
      </font>
    </dxf>
    <dxf>
      <font>
        <b/>
        <i val="0"/>
        <color rgb="FFFF0000"/>
      </font>
    </dxf>
    <dxf>
      <font>
        <b/>
        <i val="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color rgb="FFFF0000"/>
      </font>
    </dxf>
    <dxf>
      <font>
        <b val="0"/>
        <i/>
        <color rgb="FFFF0000"/>
      </font>
    </dxf>
    <dxf>
      <font>
        <b/>
        <i val="0"/>
        <color rgb="FFFF0000"/>
      </font>
    </dxf>
    <dxf>
      <font>
        <b val="0"/>
        <i/>
        <color rgb="FFFF0000"/>
      </font>
    </dxf>
    <dxf>
      <font>
        <b/>
        <i val="0"/>
        <color rgb="FFFF0000"/>
      </font>
    </dxf>
    <dxf>
      <font>
        <b/>
        <i val="0"/>
        <color rgb="FFFF0000"/>
      </font>
    </dxf>
    <dxf>
      <font>
        <b/>
        <i val="0"/>
      </font>
    </dxf>
    <dxf>
      <font>
        <b/>
        <i val="0"/>
        <color rgb="FFFF0000"/>
      </font>
    </dxf>
    <dxf>
      <font>
        <b/>
        <i val="0"/>
      </font>
    </dxf>
    <dxf>
      <font>
        <b/>
        <i val="0"/>
      </font>
    </dxf>
    <dxf>
      <font>
        <b/>
        <i val="0"/>
        <color rgb="FFFF0000"/>
      </font>
    </dxf>
    <dxf>
      <font>
        <b/>
        <i val="0"/>
        <color rgb="FFFF0000"/>
      </font>
    </dxf>
    <dxf>
      <font>
        <color rgb="FFFF0000"/>
      </font>
    </dxf>
    <dxf>
      <font>
        <b/>
        <i val="0"/>
        <color rgb="FFFF0000"/>
      </font>
    </dxf>
    <dxf>
      <font>
        <b/>
        <i val="0"/>
      </font>
    </dxf>
    <dxf>
      <font>
        <b/>
        <i val="0"/>
        <color auto="1"/>
      </font>
    </dxf>
    <dxf>
      <font>
        <b/>
        <i val="0"/>
      </font>
    </dxf>
    <dxf>
      <font>
        <b/>
        <i val="0"/>
      </font>
    </dxf>
    <dxf>
      <font>
        <b/>
        <i val="0"/>
        <color rgb="FFFF0000"/>
      </font>
    </dxf>
    <dxf>
      <font>
        <b/>
        <i val="0"/>
        <color rgb="FFFF0000"/>
      </font>
    </dxf>
    <dxf>
      <font>
        <b/>
        <i val="0"/>
        <color rgb="FFFF0000"/>
      </font>
    </dxf>
    <dxf>
      <font>
        <b val="0"/>
        <i/>
        <color rgb="FFFF0000"/>
      </font>
    </dxf>
    <dxf>
      <font>
        <b/>
        <i val="0"/>
        <color auto="1"/>
      </font>
    </dxf>
    <dxf>
      <font>
        <b/>
        <i val="0"/>
      </font>
    </dxf>
    <dxf>
      <font>
        <b/>
        <i val="0"/>
      </font>
    </dxf>
    <dxf>
      <font>
        <b/>
        <i val="0"/>
      </font>
    </dxf>
    <dxf>
      <font>
        <b/>
        <i val="0"/>
        <color rgb="FFFF0000"/>
      </font>
    </dxf>
    <dxf>
      <font>
        <b/>
        <i val="0"/>
        <color rgb="FFFF0000"/>
      </font>
    </dxf>
    <dxf>
      <font>
        <color rgb="FFFF0000"/>
      </font>
    </dxf>
    <dxf>
      <font>
        <b/>
        <i val="0"/>
        <color rgb="FFFF0000"/>
      </font>
    </dxf>
    <dxf>
      <font>
        <b/>
        <i val="0"/>
      </font>
    </dxf>
    <dxf>
      <font>
        <b/>
        <i val="0"/>
      </font>
    </dxf>
    <dxf>
      <font>
        <b/>
        <i val="0"/>
        <color rgb="FFFF0000"/>
      </font>
    </dxf>
    <dxf>
      <font>
        <b/>
        <i val="0"/>
      </font>
    </dxf>
    <dxf>
      <font>
        <b/>
        <i val="0"/>
        <color rgb="FFFF0000"/>
      </font>
    </dxf>
    <dxf>
      <font>
        <b/>
        <i val="0"/>
      </font>
    </dxf>
    <dxf>
      <font>
        <color rgb="FFFF0000"/>
      </font>
    </dxf>
    <dxf>
      <font>
        <b/>
        <i val="0"/>
        <color rgb="FFFF0000"/>
      </font>
    </dxf>
    <dxf>
      <font>
        <b/>
        <i val="0"/>
      </font>
    </dxf>
    <dxf>
      <font>
        <b/>
        <i val="0"/>
        <color rgb="FFFF0000"/>
      </font>
    </dxf>
    <dxf>
      <font>
        <b/>
        <i val="0"/>
      </font>
    </dxf>
    <dxf>
      <font>
        <b/>
        <i val="0"/>
        <color rgb="FFFF0000"/>
      </font>
    </dxf>
    <dxf>
      <font>
        <b/>
        <i val="0"/>
        <color rgb="FFFF0000"/>
      </font>
    </dxf>
    <dxf>
      <font>
        <b/>
        <i val="0"/>
        <color auto="1"/>
      </font>
    </dxf>
    <dxf>
      <font>
        <b/>
        <i val="0"/>
      </font>
    </dxf>
    <dxf>
      <font>
        <b/>
        <i val="0"/>
        <color rgb="FFFF0000"/>
      </font>
    </dxf>
    <dxf>
      <font>
        <b/>
        <i val="0"/>
        <color rgb="FFFF0000"/>
      </font>
    </dxf>
    <dxf>
      <font>
        <b/>
        <i val="0"/>
      </font>
    </dxf>
    <dxf>
      <font>
        <b/>
        <i val="0"/>
        <color auto="1"/>
      </font>
    </dxf>
    <dxf>
      <font>
        <b/>
        <i val="0"/>
        <color rgb="FFFF0000"/>
      </font>
    </dxf>
    <dxf>
      <font>
        <b/>
        <i val="0"/>
        <color rgb="FFFF0000"/>
      </font>
    </dxf>
    <dxf>
      <font>
        <b val="0"/>
        <i/>
        <color rgb="FFFF0000"/>
      </font>
    </dxf>
    <dxf>
      <font>
        <b/>
        <i val="0"/>
        <color rgb="FFFF0000"/>
      </font>
    </dxf>
    <dxf>
      <font>
        <b/>
        <i val="0"/>
      </font>
    </dxf>
    <dxf>
      <font>
        <b/>
        <i val="0"/>
        <color rgb="FFFF0000"/>
      </font>
    </dxf>
    <dxf>
      <font>
        <b/>
        <i val="0"/>
      </font>
    </dxf>
    <dxf>
      <font>
        <color rgb="FFFF0000"/>
      </font>
    </dxf>
    <dxf>
      <font>
        <b/>
        <i val="0"/>
        <condense val="0"/>
        <extend val="0"/>
      </font>
    </dxf>
    <dxf>
      <font>
        <b/>
        <i val="0"/>
        <condense val="0"/>
        <extend val="0"/>
        <color indexed="16"/>
      </font>
    </dxf>
    <dxf>
      <font>
        <color rgb="FFFF0000"/>
      </font>
    </dxf>
    <dxf>
      <font>
        <b/>
        <i val="0"/>
        <color rgb="FFFF0000"/>
      </font>
    </dxf>
    <dxf>
      <font>
        <b/>
        <i val="0"/>
        <color rgb="FFFF0000"/>
      </font>
    </dxf>
    <dxf>
      <font>
        <b/>
        <i val="0"/>
        <color rgb="FFFF0000"/>
      </font>
    </dxf>
    <dxf>
      <font>
        <b/>
        <i val="0"/>
        <color rgb="FFFF0000"/>
      </font>
    </dxf>
    <dxf>
      <font>
        <color rgb="FFFF0000"/>
      </font>
    </dxf>
    <dxf>
      <font>
        <b/>
        <i val="0"/>
        <condense val="0"/>
        <extend val="0"/>
        <color indexed="16"/>
      </font>
    </dxf>
    <dxf>
      <font>
        <b/>
        <i val="0"/>
      </font>
    </dxf>
    <dxf>
      <font>
        <b/>
        <i val="0"/>
        <color rgb="FFFF0000"/>
      </font>
    </dxf>
    <dxf>
      <font>
        <b/>
        <i val="0"/>
      </font>
    </dxf>
    <dxf>
      <font>
        <b/>
        <i val="0"/>
        <color rgb="FFFF0000"/>
      </font>
    </dxf>
    <dxf>
      <font>
        <b/>
        <i val="0"/>
      </font>
    </dxf>
    <dxf>
      <font>
        <b/>
        <i val="0"/>
        <color rgb="FFFF0000"/>
      </font>
    </dxf>
    <dxf>
      <font>
        <b val="0"/>
        <i/>
        <color rgb="FFFF0000"/>
      </font>
    </dxf>
    <dxf>
      <font>
        <b/>
        <i val="0"/>
        <color rgb="FFFF0000"/>
      </font>
    </dxf>
    <dxf>
      <font>
        <b/>
        <i val="0"/>
      </font>
    </dxf>
    <dxf>
      <font>
        <b/>
        <i val="0"/>
        <color rgb="FFFF0000"/>
      </font>
    </dxf>
    <dxf>
      <font>
        <color rgb="FFFF0000"/>
      </font>
    </dxf>
    <dxf>
      <font>
        <b/>
        <i val="0"/>
      </font>
    </dxf>
    <dxf>
      <font>
        <b/>
        <i val="0"/>
        <color rgb="FFFF0000"/>
      </font>
    </dxf>
    <dxf>
      <font>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color rgb="FFFF0000"/>
      </font>
    </dxf>
    <dxf>
      <font>
        <color rgb="FFFF0000"/>
      </font>
    </dxf>
    <dxf>
      <font>
        <b val="0"/>
        <i/>
        <color rgb="FFFF0000"/>
      </font>
    </dxf>
    <dxf>
      <font>
        <b/>
        <i val="0"/>
        <color rgb="FFFF0000"/>
      </font>
    </dxf>
    <dxf>
      <font>
        <b/>
        <i val="0"/>
      </font>
    </dxf>
    <dxf>
      <font>
        <b/>
        <i val="0"/>
      </font>
    </dxf>
    <dxf>
      <font>
        <b/>
        <i val="0"/>
      </font>
    </dxf>
    <dxf>
      <font>
        <b/>
        <i val="0"/>
      </font>
    </dxf>
    <dxf>
      <font>
        <b/>
        <i val="0"/>
        <color rgb="FFFF0000"/>
      </font>
    </dxf>
    <dxf>
      <font>
        <b/>
        <i val="0"/>
        <color rgb="FFFF0000"/>
      </font>
    </dxf>
    <dxf>
      <font>
        <color rgb="FFFF0000"/>
      </font>
    </dxf>
    <dxf>
      <font>
        <b/>
        <i val="0"/>
      </font>
    </dxf>
    <dxf>
      <font>
        <b/>
        <i val="0"/>
      </font>
    </dxf>
    <dxf>
      <font>
        <b/>
        <i val="0"/>
      </font>
    </dxf>
    <dxf>
      <font>
        <color rgb="FFFF0000"/>
      </font>
    </dxf>
    <dxf>
      <font>
        <b val="0"/>
        <i/>
        <color rgb="FFFF0000"/>
      </font>
    </dxf>
    <dxf>
      <font>
        <b/>
        <i val="0"/>
        <color rgb="FFFF0000"/>
      </font>
    </dxf>
    <dxf>
      <font>
        <b/>
        <i val="0"/>
        <color rgb="FFFF0000"/>
      </font>
    </dxf>
    <dxf>
      <font>
        <b/>
        <i val="0"/>
        <color rgb="FFFF0000"/>
      </font>
    </dxf>
    <dxf>
      <font>
        <b/>
        <i val="0"/>
      </font>
    </dxf>
    <dxf>
      <font>
        <color rgb="FFFF0000"/>
      </font>
    </dxf>
    <dxf>
      <font>
        <b/>
        <i val="0"/>
        <color rgb="FFFF0000"/>
      </font>
    </dxf>
    <dxf>
      <font>
        <b/>
        <i val="0"/>
        <color rgb="FFFF0000"/>
      </font>
    </dxf>
    <dxf>
      <font>
        <b/>
        <i val="0"/>
      </font>
    </dxf>
    <dxf>
      <font>
        <b/>
        <i val="0"/>
        <color rgb="FFFF0000"/>
      </font>
    </dxf>
    <dxf>
      <font>
        <b/>
        <i val="0"/>
        <color rgb="FFFF0000"/>
      </font>
    </dxf>
    <dxf>
      <font>
        <b/>
        <i val="0"/>
        <color auto="1"/>
      </font>
    </dxf>
    <dxf>
      <font>
        <b/>
        <i val="0"/>
        <color rgb="FFFF0000"/>
      </font>
    </dxf>
    <dxf>
      <font>
        <b/>
        <i val="0"/>
      </font>
    </dxf>
    <dxf>
      <font>
        <b/>
        <i val="0"/>
        <color rgb="FFFF0000"/>
      </font>
    </dxf>
    <dxf>
      <font>
        <b/>
        <i val="0"/>
        <color auto="1"/>
      </font>
    </dxf>
    <dxf>
      <font>
        <b/>
        <i val="0"/>
      </font>
    </dxf>
    <dxf>
      <font>
        <b/>
        <i val="0"/>
        <color rgb="FFFF0000"/>
      </font>
    </dxf>
    <dxf>
      <font>
        <color rgb="FFFF0000"/>
      </font>
    </dxf>
    <dxf>
      <font>
        <b/>
        <i val="0"/>
        <color rgb="FFFF0000"/>
      </font>
    </dxf>
    <dxf>
      <font>
        <b/>
        <i val="0"/>
      </font>
    </dxf>
    <dxf>
      <font>
        <b/>
        <i val="0"/>
        <color rgb="FFFF0000"/>
      </font>
    </dxf>
    <dxf>
      <font>
        <b/>
        <i val="0"/>
        <color rgb="FFFF0000"/>
      </font>
    </dxf>
    <dxf>
      <font>
        <color rgb="FFFF000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val="0"/>
        <i/>
        <color rgb="FFFF0000"/>
      </font>
    </dxf>
    <dxf>
      <font>
        <b/>
        <i val="0"/>
        <color rgb="FFFF0000"/>
      </font>
    </dxf>
    <dxf>
      <font>
        <b/>
        <i val="0"/>
      </font>
    </dxf>
    <dxf>
      <font>
        <b/>
        <i val="0"/>
        <color rgb="FFFF0000"/>
      </font>
    </dxf>
    <dxf>
      <font>
        <color rgb="FFFF0000"/>
      </font>
    </dxf>
    <dxf>
      <font>
        <b/>
        <i val="0"/>
        <color auto="1"/>
      </font>
    </dxf>
    <dxf>
      <font>
        <b/>
        <i val="0"/>
      </font>
    </dxf>
    <dxf>
      <font>
        <b/>
        <i val="0"/>
        <color rgb="FFFF0000"/>
      </font>
    </dxf>
    <dxf>
      <font>
        <b/>
        <i val="0"/>
        <color rgb="FFFF0000"/>
      </font>
    </dxf>
    <dxf>
      <font>
        <b/>
        <i val="0"/>
        <color rgb="FFFF0000"/>
      </font>
    </dxf>
    <dxf>
      <font>
        <b/>
        <i val="0"/>
      </font>
    </dxf>
    <dxf>
      <font>
        <b/>
        <i val="0"/>
      </font>
    </dxf>
    <dxf>
      <font>
        <b/>
        <i val="0"/>
        <color rgb="FFFF0000"/>
      </font>
    </dxf>
    <dxf>
      <font>
        <b/>
        <i val="0"/>
        <color rgb="FFFF0000"/>
      </font>
    </dxf>
    <dxf>
      <font>
        <color rgb="FFFF0000"/>
      </font>
    </dxf>
    <dxf>
      <font>
        <b/>
        <i val="0"/>
      </font>
    </dxf>
    <dxf>
      <font>
        <b/>
        <i val="0"/>
        <color rgb="FFFF0000"/>
      </font>
    </dxf>
    <dxf>
      <font>
        <b/>
        <i val="0"/>
      </font>
    </dxf>
    <dxf>
      <font>
        <b/>
        <i val="0"/>
        <color rgb="FFFF0000"/>
      </font>
    </dxf>
    <dxf>
      <font>
        <b/>
        <i val="0"/>
      </font>
    </dxf>
    <dxf>
      <font>
        <b val="0"/>
        <i/>
        <color rgb="FFFF0000"/>
      </font>
    </dxf>
    <dxf>
      <font>
        <b/>
        <i val="0"/>
      </font>
    </dxf>
    <dxf>
      <font>
        <b/>
        <i val="0"/>
        <color rgb="FFFF0000"/>
      </font>
    </dxf>
    <dxf>
      <font>
        <b/>
        <i val="0"/>
      </font>
    </dxf>
    <dxf>
      <font>
        <b/>
        <i val="0"/>
        <color rgb="FFFF0000"/>
      </font>
    </dxf>
    <dxf>
      <font>
        <b/>
        <i val="0"/>
      </font>
    </dxf>
    <dxf>
      <font>
        <b/>
        <i val="0"/>
      </font>
    </dxf>
    <dxf>
      <font>
        <b/>
        <i val="0"/>
        <color rgb="FFFF0000"/>
      </font>
    </dxf>
    <dxf>
      <font>
        <b/>
        <i val="0"/>
        <color rgb="FFFF0000"/>
      </font>
    </dxf>
    <dxf>
      <font>
        <b/>
        <i val="0"/>
      </font>
    </dxf>
    <dxf>
      <font>
        <color rgb="FFFF0000"/>
      </font>
    </dxf>
    <dxf>
      <font>
        <b/>
        <i val="0"/>
        <color rgb="FFFF0000"/>
      </font>
    </dxf>
    <dxf>
      <font>
        <color rgb="FFFF0000"/>
      </font>
    </dxf>
    <dxf>
      <font>
        <b/>
        <i val="0"/>
        <color rgb="FFFF0000"/>
      </font>
    </dxf>
    <dxf>
      <font>
        <b/>
        <i val="0"/>
      </font>
    </dxf>
    <dxf>
      <font>
        <b/>
        <i val="0"/>
        <color rgb="FFFF0000"/>
      </font>
    </dxf>
    <dxf>
      <font>
        <b val="0"/>
        <i/>
        <color rgb="FFFF0000"/>
      </font>
    </dxf>
    <dxf>
      <font>
        <b/>
        <i val="0"/>
        <color rgb="FFFF0000"/>
      </font>
    </dxf>
    <dxf>
      <font>
        <b/>
        <i val="0"/>
        <color rgb="FFFF0000"/>
      </font>
    </dxf>
    <dxf>
      <font>
        <b/>
        <i val="0"/>
        <color rgb="FFFF0000"/>
      </font>
    </dxf>
    <dxf>
      <font>
        <b/>
        <i val="0"/>
        <color rgb="FFFF0000"/>
      </font>
    </dxf>
    <dxf>
      <font>
        <b/>
        <i val="0"/>
      </font>
    </dxf>
    <dxf>
      <font>
        <b/>
        <i val="0"/>
      </font>
    </dxf>
    <dxf>
      <font>
        <b/>
        <i val="0"/>
        <color rgb="FFFF0000"/>
      </font>
    </dxf>
    <dxf>
      <font>
        <color rgb="FFFF0000"/>
      </font>
    </dxf>
    <dxf>
      <font>
        <b/>
        <i val="0"/>
      </font>
    </dxf>
    <dxf>
      <font>
        <b/>
        <i val="0"/>
        <color rgb="FFFF0000"/>
      </font>
    </dxf>
    <dxf>
      <font>
        <b val="0"/>
        <i/>
        <color rgb="FFFF0000"/>
      </font>
    </dxf>
    <dxf>
      <font>
        <b/>
        <i val="0"/>
        <color rgb="FFFF0000"/>
      </font>
    </dxf>
    <dxf>
      <font>
        <b/>
        <i val="0"/>
      </font>
    </dxf>
    <dxf>
      <font>
        <b/>
        <i val="0"/>
      </font>
    </dxf>
    <dxf>
      <font>
        <b/>
        <i val="0"/>
        <color rgb="FFFF0000"/>
      </font>
    </dxf>
    <dxf>
      <font>
        <color rgb="FFFF0000"/>
      </font>
    </dxf>
    <dxf>
      <font>
        <b/>
        <i val="0"/>
        <color rgb="FFFF0000"/>
      </font>
    </dxf>
    <dxf>
      <font>
        <b/>
        <i val="0"/>
        <color rgb="FFFF0000"/>
      </font>
    </dxf>
    <dxf>
      <font>
        <b/>
        <i val="0"/>
      </font>
    </dxf>
    <dxf>
      <font>
        <b val="0"/>
        <i/>
        <color rgb="FFFF0000"/>
      </font>
    </dxf>
    <dxf>
      <font>
        <b/>
        <i val="0"/>
      </font>
    </dxf>
    <dxf>
      <font>
        <b/>
        <i val="0"/>
        <color rgb="FFFF0000"/>
      </font>
    </dxf>
    <dxf>
      <font>
        <color rgb="FFFF0000"/>
      </font>
    </dxf>
    <dxf>
      <font>
        <color rgb="FFFF0000"/>
      </font>
    </dxf>
    <dxf>
      <font>
        <color rgb="FFFF0000"/>
      </font>
    </dxf>
    <dxf>
      <font>
        <b/>
        <i val="0"/>
        <color rgb="FFFF0000"/>
      </font>
    </dxf>
    <dxf>
      <font>
        <b/>
        <i val="0"/>
      </font>
    </dxf>
    <dxf>
      <font>
        <b/>
        <i val="0"/>
        <color rgb="FFFF0000"/>
      </font>
    </dxf>
    <dxf>
      <font>
        <b/>
        <i val="0"/>
      </font>
    </dxf>
    <dxf>
      <font>
        <b/>
        <i val="0"/>
        <color rgb="FFFF0000"/>
      </font>
    </dxf>
    <dxf>
      <font>
        <b val="0"/>
        <i/>
        <color rgb="FFFF0000"/>
      </font>
    </dxf>
    <dxf>
      <font>
        <b/>
        <i val="0"/>
        <color rgb="FFFF0000"/>
      </font>
    </dxf>
    <dxf>
      <font>
        <b/>
        <i val="0"/>
      </font>
    </dxf>
    <dxf>
      <font>
        <color rgb="FFFF0000"/>
      </font>
    </dxf>
    <dxf>
      <font>
        <b/>
        <i val="0"/>
      </font>
    </dxf>
    <dxf>
      <font>
        <b/>
        <i val="0"/>
        <color rgb="FFFF0000"/>
      </font>
    </dxf>
    <dxf>
      <font>
        <b/>
        <i val="0"/>
      </font>
    </dxf>
    <dxf>
      <font>
        <b/>
        <i val="0"/>
        <color rgb="FFFF0000"/>
      </font>
    </dxf>
    <dxf>
      <font>
        <b/>
        <i val="0"/>
        <color rgb="FFFF0000"/>
      </font>
    </dxf>
    <dxf>
      <font>
        <color rgb="FFFF0000"/>
      </font>
    </dxf>
    <dxf>
      <font>
        <b/>
        <i val="0"/>
        <color auto="1"/>
      </font>
    </dxf>
    <dxf>
      <font>
        <b/>
        <i val="0"/>
      </font>
    </dxf>
    <dxf>
      <font>
        <b/>
        <i val="0"/>
        <color rgb="FFFF0000"/>
      </font>
    </dxf>
    <dxf>
      <font>
        <b/>
        <i val="0"/>
        <color rgb="FFFF0000"/>
      </font>
    </dxf>
    <dxf>
      <font>
        <b/>
        <i val="0"/>
      </font>
    </dxf>
    <dxf>
      <font>
        <b/>
        <i val="0"/>
        <color rgb="FFFF0000"/>
      </font>
    </dxf>
    <dxf>
      <font>
        <color rgb="FFFF0000"/>
      </font>
    </dxf>
    <dxf>
      <font>
        <b/>
        <i val="0"/>
        <color rgb="FFFF0000"/>
      </font>
    </dxf>
    <dxf>
      <font>
        <b/>
        <i val="0"/>
      </font>
    </dxf>
    <dxf>
      <font>
        <b/>
        <i val="0"/>
        <color rgb="FFFF0000"/>
      </font>
    </dxf>
    <dxf>
      <font>
        <b val="0"/>
        <i/>
        <color rgb="FFFF0000"/>
      </font>
    </dxf>
    <dxf>
      <font>
        <b/>
        <i val="0"/>
        <color rgb="FFFF0000"/>
      </font>
    </dxf>
    <dxf>
      <font>
        <b/>
        <i val="0"/>
      </font>
    </dxf>
    <dxf>
      <font>
        <color rgb="FFFF0000"/>
      </font>
    </dxf>
    <dxf>
      <font>
        <b/>
        <i val="0"/>
      </font>
    </dxf>
    <dxf>
      <font>
        <b/>
        <i val="0"/>
        <color rgb="FFFF0000"/>
      </font>
    </dxf>
    <dxf>
      <font>
        <color rgb="FFFF0000"/>
      </font>
    </dxf>
    <dxf>
      <font>
        <b/>
        <i val="0"/>
        <color rgb="FFFF0000"/>
      </font>
    </dxf>
    <dxf>
      <font>
        <b/>
        <i val="0"/>
      </font>
    </dxf>
    <dxf>
      <font>
        <b/>
        <i val="0"/>
        <color rgb="FFFF0000"/>
      </font>
    </dxf>
    <dxf>
      <font>
        <b/>
        <i val="0"/>
        <color rgb="FFFF0000"/>
      </font>
    </dxf>
    <dxf>
      <font>
        <b/>
        <i val="0"/>
      </font>
    </dxf>
    <dxf>
      <font>
        <color rgb="FFFF0000"/>
      </font>
    </dxf>
    <dxf>
      <font>
        <b/>
        <i val="0"/>
        <color rgb="FFFF0000"/>
      </font>
    </dxf>
    <dxf>
      <font>
        <b/>
        <i val="0"/>
      </font>
    </dxf>
    <dxf>
      <font>
        <b/>
        <i val="0"/>
      </font>
    </dxf>
    <dxf>
      <font>
        <b/>
        <i val="0"/>
        <color rgb="FFFF0000"/>
      </font>
    </dxf>
    <dxf>
      <font>
        <b/>
        <i val="0"/>
      </font>
    </dxf>
    <dxf>
      <font>
        <b/>
        <i val="0"/>
        <color rgb="FFFF0000"/>
      </font>
    </dxf>
    <dxf>
      <font>
        <b/>
        <i val="0"/>
      </font>
    </dxf>
    <dxf>
      <font>
        <b/>
        <i val="0"/>
      </font>
    </dxf>
    <dxf>
      <font>
        <b/>
        <i val="0"/>
        <color rgb="FFFF0000"/>
      </font>
    </dxf>
    <dxf>
      <font>
        <b/>
        <i val="0"/>
      </font>
    </dxf>
    <dxf>
      <font>
        <b/>
        <i val="0"/>
        <color rgb="FFFF0000"/>
      </font>
    </dxf>
    <dxf>
      <font>
        <b/>
        <i val="0"/>
      </font>
    </dxf>
    <dxf>
      <font>
        <b/>
        <i val="0"/>
        <color rgb="FFFF0000"/>
      </font>
    </dxf>
    <dxf>
      <font>
        <b/>
        <i val="0"/>
        <color rgb="FFFF0000"/>
      </font>
    </dxf>
    <dxf>
      <font>
        <b/>
        <i val="0"/>
        <color rgb="FFFF0000"/>
      </font>
    </dxf>
    <dxf>
      <font>
        <b/>
        <i val="0"/>
      </font>
    </dxf>
    <dxf>
      <font>
        <b/>
        <i val="0"/>
      </font>
    </dxf>
    <dxf>
      <font>
        <b/>
        <i val="0"/>
      </font>
    </dxf>
    <dxf>
      <font>
        <color rgb="FFFF0000"/>
      </font>
    </dxf>
    <dxf>
      <font>
        <b/>
        <i val="0"/>
        <color auto="1"/>
      </font>
    </dxf>
    <dxf>
      <font>
        <b/>
        <i val="0"/>
        <color rgb="FFFF0000"/>
      </font>
    </dxf>
    <dxf>
      <font>
        <b/>
        <i val="0"/>
      </font>
    </dxf>
    <dxf>
      <font>
        <b val="0"/>
        <i val="0"/>
      </font>
    </dxf>
    <dxf>
      <font>
        <b/>
        <i val="0"/>
        <color rgb="FFFF0000"/>
      </font>
    </dxf>
    <dxf>
      <font>
        <color rgb="FFFF0000"/>
      </font>
    </dxf>
    <dxf>
      <font>
        <b/>
        <i val="0"/>
      </font>
    </dxf>
    <dxf>
      <font>
        <b/>
        <i val="0"/>
        <color rgb="FFFF0000"/>
      </font>
    </dxf>
    <dxf>
      <font>
        <b/>
        <i val="0"/>
      </font>
    </dxf>
    <dxf>
      <font>
        <b/>
        <i val="0"/>
        <color rgb="FFFF0000"/>
      </font>
    </dxf>
    <dxf>
      <font>
        <b/>
        <i val="0"/>
        <color rgb="FFFF0000"/>
      </font>
    </dxf>
    <dxf>
      <font>
        <b/>
        <i val="0"/>
      </font>
    </dxf>
    <dxf>
      <font>
        <color rgb="FFFF0000"/>
      </font>
    </dxf>
    <dxf>
      <font>
        <b/>
        <i val="0"/>
      </font>
    </dxf>
    <dxf>
      <font>
        <b/>
        <i val="0"/>
        <color rgb="FFFF0000"/>
      </font>
    </dxf>
    <dxf>
      <font>
        <color rgb="FFFF0000"/>
      </font>
    </dxf>
    <dxf>
      <font>
        <b/>
        <i val="0"/>
        <color rgb="FFFF0000"/>
      </font>
    </dxf>
    <dxf>
      <font>
        <b/>
        <i val="0"/>
      </font>
    </dxf>
    <dxf>
      <font>
        <b val="0"/>
        <i/>
        <color rgb="FFFF0000"/>
      </font>
    </dxf>
    <dxf>
      <font>
        <b/>
        <i val="0"/>
        <color rgb="FFFF0000"/>
      </font>
    </dxf>
    <dxf>
      <font>
        <b/>
        <i val="0"/>
      </font>
    </dxf>
    <dxf>
      <font>
        <b/>
        <i val="0"/>
        <color rgb="FFFF0000"/>
      </font>
    </dxf>
    <dxf>
      <font>
        <b val="0"/>
        <i/>
        <color rgb="FFFF0000"/>
      </font>
    </dxf>
    <dxf>
      <font>
        <b/>
        <i val="0"/>
        <color rgb="FFFF0000"/>
      </font>
    </dxf>
    <dxf>
      <font>
        <b/>
        <i val="0"/>
        <color auto="1"/>
      </font>
    </dxf>
    <dxf>
      <font>
        <color rgb="FFFF0000"/>
      </font>
    </dxf>
    <dxf>
      <font>
        <color rgb="FFFF0000"/>
      </font>
    </dxf>
    <dxf>
      <font>
        <color rgb="FFFF0000"/>
      </font>
    </dxf>
    <dxf>
      <font>
        <color rgb="FFFF0000"/>
      </font>
    </dxf>
    <dxf>
      <font>
        <b/>
        <i val="0"/>
        <color rgb="FFFF0000"/>
      </font>
    </dxf>
    <dxf>
      <font>
        <b/>
        <i val="0"/>
        <color auto="1"/>
      </font>
    </dxf>
    <dxf>
      <font>
        <b/>
        <i val="0"/>
        <color rgb="FFFF0000"/>
      </font>
    </dxf>
    <dxf>
      <font>
        <b val="0"/>
        <i val="0"/>
      </font>
    </dxf>
    <dxf>
      <font>
        <b/>
        <i val="0"/>
      </font>
    </dxf>
    <dxf>
      <font>
        <b/>
        <i val="0"/>
        <color rgb="FFFF0000"/>
      </font>
    </dxf>
    <dxf>
      <font>
        <b val="0"/>
        <i val="0"/>
      </font>
    </dxf>
    <dxf>
      <font>
        <color rgb="FFFF0000"/>
      </font>
    </dxf>
    <dxf>
      <font>
        <color rgb="FFFF0000"/>
      </font>
    </dxf>
    <dxf>
      <font>
        <b/>
        <i val="0"/>
        <color rgb="FFFF0000"/>
      </font>
    </dxf>
    <dxf>
      <font>
        <b val="0"/>
        <i/>
        <color rgb="FFFF0000"/>
      </font>
    </dxf>
    <dxf>
      <font>
        <color rgb="FFFF0000"/>
      </font>
    </dxf>
    <dxf>
      <font>
        <b/>
        <i val="0"/>
        <color rgb="FFFF0000"/>
      </font>
    </dxf>
    <dxf>
      <font>
        <color rgb="FFFF0000"/>
      </font>
    </dxf>
    <dxf>
      <font>
        <b/>
        <i val="0"/>
      </font>
    </dxf>
    <dxf>
      <font>
        <b/>
        <i val="0"/>
      </font>
    </dxf>
    <dxf>
      <font>
        <b val="0"/>
        <i/>
        <color rgb="FFFF0000"/>
      </font>
    </dxf>
    <dxf>
      <font>
        <color rgb="FFFF0000"/>
      </font>
    </dxf>
    <dxf>
      <font>
        <b/>
        <i val="0"/>
        <color rgb="FFFF0000"/>
      </font>
    </dxf>
    <dxf>
      <font>
        <b/>
        <i val="0"/>
      </font>
    </dxf>
    <dxf>
      <font>
        <b/>
        <i val="0"/>
        <color rgb="FFFF0000"/>
      </font>
    </dxf>
    <dxf>
      <font>
        <b/>
        <i val="0"/>
      </font>
    </dxf>
    <dxf>
      <font>
        <b/>
        <i val="0"/>
        <color rgb="FFFF0000"/>
      </font>
    </dxf>
    <dxf>
      <font>
        <b/>
        <i val="0"/>
        <color auto="1"/>
      </font>
    </dxf>
    <dxf>
      <font>
        <b/>
        <i val="0"/>
        <color rgb="FFFF0000"/>
      </font>
    </dxf>
    <dxf>
      <font>
        <b/>
        <i val="0"/>
      </font>
    </dxf>
    <dxf>
      <font>
        <b/>
        <i val="0"/>
        <color rgb="FFFF0000"/>
      </font>
    </dxf>
    <dxf>
      <font>
        <b/>
        <i val="0"/>
        <color rgb="FFFF0000"/>
      </font>
    </dxf>
    <dxf>
      <font>
        <b/>
        <i val="0"/>
      </font>
    </dxf>
    <dxf>
      <font>
        <b/>
        <i val="0"/>
      </font>
    </dxf>
    <dxf>
      <font>
        <b/>
        <i val="0"/>
        <color rgb="FFFF0000"/>
      </font>
    </dxf>
    <dxf>
      <font>
        <b/>
        <i val="0"/>
      </font>
    </dxf>
    <dxf>
      <font>
        <b/>
        <i val="0"/>
        <color rgb="FFFF0000"/>
      </font>
    </dxf>
    <dxf>
      <font>
        <b/>
        <i val="0"/>
        <color rgb="FFFF0000"/>
      </font>
    </dxf>
    <dxf>
      <font>
        <b/>
        <i val="0"/>
        <color rgb="FFFF0000"/>
      </font>
    </dxf>
    <dxf>
      <font>
        <color rgb="FFFF0000"/>
      </font>
    </dxf>
    <dxf>
      <font>
        <b/>
        <i val="0"/>
      </font>
    </dxf>
    <dxf>
      <font>
        <b/>
        <i val="0"/>
        <color auto="1"/>
      </font>
    </dxf>
    <dxf>
      <font>
        <color rgb="FFFF0000"/>
      </font>
    </dxf>
    <dxf>
      <font>
        <b/>
        <i val="0"/>
      </font>
    </dxf>
    <dxf>
      <font>
        <b/>
        <i val="0"/>
        <color rgb="FFFF0000"/>
      </font>
    </dxf>
    <dxf>
      <font>
        <b/>
        <i val="0"/>
        <color auto="1"/>
      </font>
    </dxf>
    <dxf>
      <font>
        <b/>
        <i val="0"/>
      </font>
    </dxf>
    <dxf>
      <font>
        <b/>
        <i val="0"/>
        <color rgb="FFFF0000"/>
      </font>
    </dxf>
    <dxf>
      <font>
        <b/>
        <i val="0"/>
        <color rgb="FFFF0000"/>
      </font>
    </dxf>
    <dxf>
      <font>
        <b/>
        <i val="0"/>
        <color rgb="FFFF0000"/>
      </font>
    </dxf>
    <dxf>
      <font>
        <b/>
        <i val="0"/>
      </font>
    </dxf>
    <dxf>
      <font>
        <b/>
        <i val="0"/>
        <color rgb="FFFF0000"/>
      </font>
    </dxf>
    <dxf>
      <font>
        <b/>
        <i val="0"/>
        <condense val="0"/>
        <extend val="0"/>
        <color indexed="16"/>
      </font>
    </dxf>
    <dxf>
      <font>
        <b/>
        <i val="0"/>
      </font>
    </dxf>
    <dxf>
      <font>
        <b/>
        <i val="0"/>
        <color rgb="FFFF0000"/>
      </font>
    </dxf>
    <dxf>
      <font>
        <color rgb="FFFF0000"/>
      </font>
    </dxf>
    <dxf>
      <font>
        <b/>
        <i val="0"/>
      </font>
    </dxf>
    <dxf>
      <font>
        <b/>
        <i val="0"/>
        <color rgb="FFFF0000"/>
      </font>
    </dxf>
    <dxf>
      <font>
        <b/>
        <i val="0"/>
      </font>
    </dxf>
    <dxf>
      <font>
        <color rgb="FFFF0000"/>
      </font>
    </dxf>
    <dxf>
      <font>
        <b/>
        <i val="0"/>
        <color rgb="FFFF0000"/>
      </font>
    </dxf>
    <dxf>
      <font>
        <b/>
        <i val="0"/>
      </font>
    </dxf>
    <dxf>
      <font>
        <b/>
        <i val="0"/>
        <color auto="1"/>
      </font>
    </dxf>
    <dxf>
      <font>
        <b/>
        <i val="0"/>
        <color rgb="FFFF0000"/>
      </font>
    </dxf>
    <dxf>
      <font>
        <b/>
        <i val="0"/>
      </font>
    </dxf>
    <dxf>
      <font>
        <b/>
        <i val="0"/>
        <color rgb="FFFF0000"/>
      </font>
    </dxf>
    <dxf>
      <font>
        <b val="0"/>
        <i/>
        <color rgb="FFFF0000"/>
      </font>
    </dxf>
    <dxf>
      <font>
        <b/>
        <i val="0"/>
        <color rgb="FFFF0000"/>
      </font>
    </dxf>
    <dxf>
      <font>
        <b/>
        <i val="0"/>
      </font>
    </dxf>
    <dxf>
      <font>
        <b/>
        <i val="0"/>
        <color rgb="FFFF0000"/>
      </font>
    </dxf>
    <dxf>
      <font>
        <b/>
        <i val="0"/>
        <color rgb="FFFF0000"/>
      </font>
    </dxf>
    <dxf>
      <font>
        <color rgb="FFFF0000"/>
      </font>
    </dxf>
    <dxf>
      <font>
        <b val="0"/>
        <i/>
        <color rgb="FFFF0000"/>
      </font>
    </dxf>
    <dxf>
      <font>
        <b/>
        <i val="0"/>
        <color rgb="FFFF0000"/>
      </font>
    </dxf>
    <dxf>
      <font>
        <b/>
        <i val="0"/>
        <color rgb="FFFF0000"/>
      </font>
    </dxf>
    <dxf>
      <font>
        <b/>
        <i val="0"/>
      </font>
    </dxf>
    <dxf>
      <font>
        <b/>
        <i val="0"/>
        <color rgb="FFFF0000"/>
      </font>
    </dxf>
    <dxf>
      <font>
        <b/>
        <i val="0"/>
        <color auto="1"/>
      </font>
    </dxf>
    <dxf>
      <font>
        <b/>
        <i val="0"/>
      </font>
    </dxf>
    <dxf>
      <font>
        <b/>
        <i val="0"/>
        <color rgb="FFFF0000"/>
      </font>
    </dxf>
    <dxf>
      <font>
        <b val="0"/>
        <i/>
        <color rgb="FFFF0000"/>
      </font>
    </dxf>
    <dxf>
      <font>
        <b/>
        <i val="0"/>
        <color rgb="FFFF0000"/>
      </font>
    </dxf>
    <dxf>
      <font>
        <b/>
        <i val="0"/>
      </font>
    </dxf>
    <dxf>
      <font>
        <b/>
        <i val="0"/>
        <color rgb="FFFF0000"/>
      </font>
    </dxf>
    <dxf>
      <font>
        <b/>
        <i val="0"/>
      </font>
    </dxf>
    <dxf>
      <font>
        <b/>
        <i val="0"/>
        <color rgb="FFFF0000"/>
      </font>
    </dxf>
    <dxf>
      <font>
        <b/>
        <i val="0"/>
        <color rgb="FFFF0000"/>
      </font>
    </dxf>
    <dxf>
      <font>
        <b/>
        <i val="0"/>
      </font>
    </dxf>
    <dxf>
      <font>
        <color rgb="FFFF0000"/>
      </font>
    </dxf>
    <dxf>
      <font>
        <b/>
        <i val="0"/>
        <condense val="0"/>
        <extend val="0"/>
        <color indexed="16"/>
      </font>
    </dxf>
    <dxf>
      <font>
        <color rgb="FFFF0000"/>
      </font>
    </dxf>
    <dxf>
      <font>
        <b/>
        <i val="0"/>
        <color rgb="FFFF0000"/>
      </font>
    </dxf>
    <dxf>
      <font>
        <b/>
        <i val="0"/>
      </font>
    </dxf>
    <dxf>
      <font>
        <b/>
        <i val="0"/>
      </font>
    </dxf>
    <dxf>
      <font>
        <b/>
        <i val="0"/>
        <color rgb="FFFF0000"/>
      </font>
    </dxf>
    <dxf>
      <font>
        <b/>
        <i val="0"/>
        <color rgb="FFFF0000"/>
      </font>
    </dxf>
    <dxf>
      <font>
        <b/>
        <i val="0"/>
        <color rgb="FFFF0000"/>
      </font>
    </dxf>
    <dxf>
      <font>
        <b/>
        <i val="0"/>
        <color rgb="FFFF0000"/>
      </font>
    </dxf>
    <dxf>
      <font>
        <b val="0"/>
        <i/>
        <color rgb="FFFF0000"/>
      </font>
    </dxf>
    <dxf>
      <font>
        <b/>
        <i val="0"/>
        <color rgb="FFFF0000"/>
      </font>
    </dxf>
    <dxf>
      <font>
        <b/>
        <i val="0"/>
      </font>
    </dxf>
    <dxf>
      <font>
        <b/>
        <i val="0"/>
        <color rgb="FFFF0000"/>
      </font>
    </dxf>
    <dxf>
      <font>
        <b/>
        <i val="0"/>
      </font>
    </dxf>
    <dxf>
      <font>
        <b/>
        <i val="0"/>
        <color rgb="FFFF0000"/>
      </font>
    </dxf>
    <dxf>
      <font>
        <b/>
        <i val="0"/>
      </font>
    </dxf>
    <dxf>
      <font>
        <color rgb="FFFF0000"/>
      </font>
    </dxf>
    <dxf>
      <font>
        <b/>
        <i val="0"/>
        <color auto="1"/>
      </font>
    </dxf>
    <dxf>
      <font>
        <b/>
        <i val="0"/>
        <color rgb="FFFF0000"/>
      </font>
    </dxf>
    <dxf>
      <font>
        <b val="0"/>
        <i/>
        <color rgb="FFFF0000"/>
      </font>
    </dxf>
    <dxf>
      <font>
        <b/>
        <i val="0"/>
        <color rgb="FFFF0000"/>
      </font>
    </dxf>
    <dxf>
      <font>
        <b/>
        <i val="0"/>
      </font>
    </dxf>
    <dxf>
      <font>
        <b/>
        <i val="0"/>
        <color rgb="FFFF0000"/>
      </font>
    </dxf>
    <dxf>
      <font>
        <b/>
        <i val="0"/>
      </font>
    </dxf>
    <dxf>
      <font>
        <b/>
        <i val="0"/>
      </font>
    </dxf>
    <dxf>
      <font>
        <b/>
        <i val="0"/>
        <color rgb="FFFF0000"/>
      </font>
    </dxf>
    <dxf>
      <font>
        <b/>
        <i val="0"/>
      </font>
    </dxf>
    <dxf>
      <font>
        <b/>
        <i val="0"/>
        <color rgb="FFFF0000"/>
      </font>
    </dxf>
    <dxf>
      <font>
        <b/>
        <i val="0"/>
        <color rgb="FFFF0000"/>
      </font>
    </dxf>
    <dxf>
      <font>
        <b/>
        <i val="0"/>
      </font>
    </dxf>
    <dxf>
      <font>
        <b/>
        <i val="0"/>
        <color rgb="FFFF0000"/>
      </font>
    </dxf>
    <dxf>
      <font>
        <b/>
        <i val="0"/>
        <color rgb="FFFF0000"/>
      </font>
    </dxf>
    <dxf>
      <font>
        <b/>
        <i val="0"/>
      </font>
    </dxf>
    <dxf>
      <font>
        <color rgb="FFFF0000"/>
      </font>
    </dxf>
    <dxf>
      <font>
        <b val="0"/>
        <i val="0"/>
        <color rgb="FFFF0000"/>
      </font>
    </dxf>
    <dxf>
      <font>
        <b/>
        <i val="0"/>
      </font>
    </dxf>
    <dxf>
      <font>
        <b/>
        <i val="0"/>
        <color auto="1"/>
      </font>
    </dxf>
    <dxf>
      <font>
        <color rgb="FFFF0000"/>
      </font>
    </dxf>
    <dxf>
      <font>
        <color rgb="FFFF0000"/>
      </font>
    </dxf>
    <dxf>
      <font>
        <b/>
        <i val="0"/>
        <color rgb="FFFF0000"/>
      </font>
    </dxf>
    <dxf>
      <font>
        <b/>
        <i val="0"/>
        <color rgb="FFFF0000"/>
      </font>
    </dxf>
    <dxf>
      <font>
        <b/>
        <i val="0"/>
      </font>
    </dxf>
    <dxf>
      <font>
        <b/>
        <i val="0"/>
        <color rgb="FFFF0000"/>
      </font>
    </dxf>
    <dxf>
      <font>
        <b/>
        <i val="0"/>
        <color rgb="FFFF0000"/>
      </font>
    </dxf>
    <dxf>
      <font>
        <b val="0"/>
        <i/>
        <color rgb="FFFF000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color rgb="FFFF0000"/>
      </font>
    </dxf>
    <dxf>
      <font>
        <b/>
        <i val="0"/>
        <color auto="1"/>
      </font>
    </dxf>
    <dxf>
      <font>
        <b val="0"/>
        <i/>
        <color rgb="FFFF0000"/>
      </font>
    </dxf>
    <dxf>
      <font>
        <b/>
        <i val="0"/>
        <color rgb="FFFF0000"/>
      </font>
    </dxf>
    <dxf>
      <font>
        <b/>
        <i val="0"/>
        <color rgb="FFFF0000"/>
      </font>
    </dxf>
    <dxf>
      <font>
        <b/>
        <i val="0"/>
        <color rgb="FFFF0000"/>
      </font>
    </dxf>
    <dxf>
      <font>
        <b/>
        <i val="0"/>
      </font>
    </dxf>
    <dxf>
      <font>
        <b/>
        <i val="0"/>
        <color rgb="FFFF0000"/>
      </font>
    </dxf>
    <dxf>
      <font>
        <color rgb="FFFF0000"/>
      </font>
    </dxf>
    <dxf>
      <font>
        <b/>
        <i val="0"/>
      </font>
    </dxf>
    <dxf>
      <font>
        <b/>
        <i val="0"/>
        <color rgb="FFFF0000"/>
      </font>
    </dxf>
    <dxf>
      <font>
        <b/>
        <i val="0"/>
        <color auto="1"/>
      </font>
    </dxf>
    <dxf>
      <font>
        <b/>
        <i val="0"/>
        <color rgb="FFFF0000"/>
      </font>
    </dxf>
    <dxf>
      <font>
        <b/>
        <i val="0"/>
      </font>
    </dxf>
    <dxf>
      <font>
        <b/>
        <i val="0"/>
        <color rgb="FFFF0000"/>
      </font>
    </dxf>
    <dxf>
      <font>
        <b/>
        <i val="0"/>
      </font>
    </dxf>
    <dxf>
      <font>
        <b/>
        <i val="0"/>
        <color rgb="FFFF0000"/>
      </font>
    </dxf>
    <dxf>
      <font>
        <b/>
        <i val="0"/>
        <color rgb="FFFF0000"/>
      </font>
    </dxf>
    <dxf>
      <font>
        <b/>
        <i val="0"/>
      </font>
    </dxf>
    <dxf>
      <font>
        <b/>
        <i val="0"/>
        <color rgb="FFFF0000"/>
      </font>
    </dxf>
    <dxf>
      <font>
        <b/>
        <i val="0"/>
      </font>
    </dxf>
    <dxf>
      <font>
        <b/>
        <i val="0"/>
        <color rgb="FFFF0000"/>
      </font>
    </dxf>
    <dxf>
      <font>
        <b val="0"/>
        <i/>
        <color rgb="FFFF0000"/>
      </font>
    </dxf>
    <dxf>
      <font>
        <color rgb="FFFF0000"/>
      </font>
    </dxf>
    <dxf>
      <font>
        <b/>
        <i val="0"/>
      </font>
    </dxf>
    <dxf>
      <font>
        <b/>
        <i val="0"/>
        <color rgb="FFFF0000"/>
      </font>
    </dxf>
    <dxf>
      <font>
        <b/>
        <i val="0"/>
        <color auto="1"/>
      </font>
    </dxf>
    <dxf>
      <font>
        <b/>
        <i val="0"/>
        <color rgb="FFFF0000"/>
      </font>
    </dxf>
    <dxf>
      <font>
        <b/>
        <i val="0"/>
      </font>
    </dxf>
    <dxf>
      <font>
        <b/>
        <i val="0"/>
        <color rgb="FFFF0000"/>
      </font>
    </dxf>
    <dxf>
      <font>
        <color rgb="FFFF0000"/>
      </font>
    </dxf>
    <dxf>
      <font>
        <b/>
        <i val="0"/>
      </font>
    </dxf>
    <dxf>
      <font>
        <b/>
        <i val="0"/>
        <color rgb="FFFF0000"/>
      </font>
    </dxf>
    <dxf>
      <font>
        <b/>
        <i val="0"/>
      </font>
    </dxf>
    <dxf>
      <font>
        <b/>
        <i val="0"/>
        <color rgb="FFFF0000"/>
      </font>
    </dxf>
    <dxf>
      <font>
        <b/>
        <i val="0"/>
      </font>
    </dxf>
    <dxf>
      <font>
        <b/>
        <i val="0"/>
      </font>
    </dxf>
    <dxf>
      <font>
        <b/>
        <i val="0"/>
        <color rgb="FFFF0000"/>
      </font>
    </dxf>
    <dxf>
      <font>
        <b val="0"/>
        <i/>
        <color rgb="FFFF0000"/>
      </font>
    </dxf>
    <dxf>
      <font>
        <b/>
        <i val="0"/>
        <color rgb="FFFF0000"/>
      </font>
    </dxf>
    <dxf>
      <font>
        <b/>
        <i val="0"/>
      </font>
    </dxf>
    <dxf>
      <font>
        <b/>
        <i val="0"/>
        <color rgb="FFFF0000"/>
      </font>
    </dxf>
    <dxf>
      <font>
        <b/>
        <i val="0"/>
      </font>
    </dxf>
    <dxf>
      <font>
        <b/>
        <i val="0"/>
        <color rgb="FFFF0000"/>
      </font>
    </dxf>
    <dxf>
      <font>
        <b val="0"/>
        <i/>
        <color rgb="FFFF0000"/>
      </font>
    </dxf>
    <dxf>
      <font>
        <b/>
        <i val="0"/>
        <color rgb="FFFF0000"/>
      </font>
    </dxf>
    <dxf>
      <font>
        <b/>
        <i val="0"/>
      </font>
    </dxf>
    <dxf>
      <font>
        <b/>
        <i val="0"/>
        <color auto="1"/>
      </font>
    </dxf>
    <dxf>
      <font>
        <b/>
        <i val="0"/>
      </font>
    </dxf>
    <dxf>
      <font>
        <b/>
        <i val="0"/>
      </font>
    </dxf>
    <dxf>
      <font>
        <b/>
        <i val="0"/>
        <color rgb="FFFF0000"/>
      </font>
    </dxf>
    <dxf>
      <font>
        <b/>
        <i val="0"/>
      </font>
    </dxf>
    <dxf>
      <font>
        <b/>
        <i val="0"/>
      </font>
    </dxf>
    <dxf>
      <font>
        <b val="0"/>
        <i val="0"/>
        <strike val="0"/>
      </font>
    </dxf>
    <dxf>
      <font>
        <b/>
        <i val="0"/>
      </font>
    </dxf>
    <dxf>
      <font>
        <b val="0"/>
        <i/>
        <color rgb="FFFF0000"/>
      </font>
    </dxf>
    <dxf>
      <font>
        <b/>
        <i val="0"/>
        <color rgb="FFFF0000"/>
      </font>
    </dxf>
    <dxf>
      <font>
        <b/>
        <i val="0"/>
        <condense val="0"/>
        <extend val="0"/>
      </font>
    </dxf>
    <dxf>
      <font>
        <b/>
        <i val="0"/>
        <condense val="0"/>
        <extend val="0"/>
        <color indexed="16"/>
      </font>
    </dxf>
    <dxf>
      <font>
        <color rgb="FFFF0000"/>
      </font>
    </dxf>
    <dxf>
      <font>
        <b val="0"/>
        <i val="0"/>
        <u val="none"/>
      </font>
    </dxf>
    <dxf>
      <font>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val="0"/>
        <i val="0"/>
        <color rgb="FFFF0000"/>
      </font>
    </dxf>
    <dxf>
      <font>
        <color rgb="FFFF0000"/>
      </font>
    </dxf>
    <dxf>
      <font>
        <b/>
        <i val="0"/>
      </font>
    </dxf>
    <dxf>
      <font>
        <b/>
        <i val="0"/>
      </font>
    </dxf>
    <dxf>
      <font>
        <b/>
        <i val="0"/>
        <color rgb="FFFF0000"/>
      </font>
    </dxf>
    <dxf>
      <font>
        <color rgb="FFFF0000"/>
      </font>
    </dxf>
    <dxf>
      <font>
        <b/>
        <i val="0"/>
        <color rgb="FFFF0000"/>
      </font>
    </dxf>
    <dxf>
      <font>
        <b/>
        <i val="0"/>
        <color rgb="FFFF0000"/>
      </font>
    </dxf>
    <dxf>
      <font>
        <b/>
        <i val="0"/>
      </font>
    </dxf>
    <dxf>
      <font>
        <b/>
        <i val="0"/>
        <color rgb="FFFF0000"/>
      </font>
    </dxf>
    <dxf>
      <font>
        <color rgb="FFC00000"/>
      </font>
    </dxf>
    <dxf>
      <font>
        <color rgb="FFC00000"/>
      </font>
    </dxf>
    <dxf>
      <font>
        <color auto="1"/>
      </font>
    </dxf>
    <dxf>
      <font>
        <color rgb="FFFF0000"/>
      </font>
    </dxf>
    <dxf>
      <font>
        <b/>
        <i val="0"/>
      </font>
    </dxf>
    <dxf>
      <font>
        <b/>
        <i val="0"/>
        <color rgb="FFFF0000"/>
      </font>
    </dxf>
    <dxf>
      <font>
        <color rgb="FFFF0000"/>
      </font>
    </dxf>
    <dxf>
      <font>
        <color rgb="FFFF0000"/>
      </font>
    </dxf>
    <dxf>
      <font>
        <color rgb="FFFF0000"/>
      </font>
    </dxf>
    <dxf>
      <font>
        <color auto="1"/>
      </font>
    </dxf>
    <dxf>
      <font>
        <color rgb="FFC00000"/>
      </font>
    </dxf>
    <dxf>
      <font>
        <color rgb="FFC00000"/>
      </font>
    </dxf>
    <dxf>
      <font>
        <b/>
        <i val="0"/>
        <color rgb="FFFF0000"/>
      </font>
    </dxf>
    <dxf>
      <font>
        <b/>
        <i val="0"/>
      </font>
    </dxf>
    <dxf>
      <font>
        <b/>
        <i val="0"/>
      </font>
    </dxf>
    <dxf>
      <font>
        <b/>
        <i val="0"/>
        <color auto="1"/>
      </font>
    </dxf>
    <dxf>
      <font>
        <b/>
        <i val="0"/>
      </font>
    </dxf>
    <dxf>
      <font>
        <b/>
        <i val="0"/>
      </font>
    </dxf>
    <dxf>
      <font>
        <b/>
        <i val="0"/>
        <color rgb="FFFF0000"/>
      </font>
    </dxf>
    <dxf>
      <font>
        <b/>
        <i val="0"/>
        <color rgb="FFFF0000"/>
      </font>
    </dxf>
    <dxf>
      <font>
        <b/>
        <i val="0"/>
        <color rgb="FFFF0000"/>
      </font>
    </dxf>
    <dxf>
      <font>
        <b/>
        <i val="0"/>
        <color rgb="FFFF0000"/>
      </font>
    </dxf>
    <dxf>
      <font>
        <color rgb="FFFF0000"/>
      </font>
    </dxf>
    <dxf>
      <font>
        <b val="0"/>
        <i/>
        <color rgb="FFFF0000"/>
      </font>
    </dxf>
    <dxf>
      <font>
        <b/>
        <i val="0"/>
      </font>
    </dxf>
    <dxf>
      <font>
        <b/>
        <i val="0"/>
        <color rgb="FFFF0000"/>
      </font>
    </dxf>
    <dxf>
      <font>
        <color rgb="FFFF0000"/>
      </font>
    </dxf>
    <dxf>
      <font>
        <b/>
        <i val="0"/>
      </font>
    </dxf>
    <dxf>
      <font>
        <b val="0"/>
        <i val="0"/>
        <strike val="0"/>
      </font>
    </dxf>
    <dxf>
      <font>
        <b val="0"/>
        <i val="0"/>
        <u val="none"/>
      </font>
    </dxf>
    <dxf>
      <font>
        <b/>
        <i val="0"/>
        <color rgb="FFFF0000"/>
      </font>
    </dxf>
    <dxf>
      <font>
        <b/>
        <i val="0"/>
      </font>
    </dxf>
    <dxf>
      <font>
        <b/>
        <i val="0"/>
      </font>
    </dxf>
    <dxf>
      <font>
        <b/>
        <i val="0"/>
        <color rgb="FFFF0000"/>
      </font>
    </dxf>
    <dxf>
      <font>
        <b/>
        <i val="0"/>
      </font>
    </dxf>
    <dxf>
      <font>
        <b/>
        <i val="0"/>
        <color rgb="FFFF0000"/>
      </font>
    </dxf>
    <dxf>
      <font>
        <b/>
        <i val="0"/>
      </font>
    </dxf>
    <dxf>
      <font>
        <b/>
        <i val="0"/>
        <condense val="0"/>
        <extend val="0"/>
        <color indexed="16"/>
      </font>
    </dxf>
    <dxf>
      <font>
        <b/>
        <i val="0"/>
        <condense val="0"/>
        <extend val="0"/>
      </font>
    </dxf>
    <dxf>
      <font>
        <color rgb="FFFF0000"/>
      </font>
    </dxf>
    <dxf>
      <font>
        <b/>
        <i val="0"/>
        <color rgb="FFFF0000"/>
      </font>
    </dxf>
    <dxf>
      <font>
        <b/>
        <i val="0"/>
      </font>
    </dxf>
    <dxf>
      <font>
        <b/>
        <i val="0"/>
      </font>
    </dxf>
    <dxf>
      <font>
        <b val="0"/>
        <i/>
        <color rgb="FFFF0000"/>
      </font>
    </dxf>
    <dxf>
      <font>
        <b/>
        <i val="0"/>
        <color rgb="FFFF0000"/>
      </font>
    </dxf>
    <dxf>
      <font>
        <b/>
        <i val="0"/>
      </font>
    </dxf>
    <dxf>
      <font>
        <b/>
        <i val="0"/>
        <color rgb="FFFF0000"/>
      </font>
    </dxf>
    <dxf>
      <font>
        <color rgb="FFFF0000"/>
      </font>
    </dxf>
    <dxf>
      <font>
        <b/>
        <i val="0"/>
        <color rgb="FFFF0000"/>
      </font>
    </dxf>
    <dxf>
      <font>
        <b/>
        <i val="0"/>
        <color rgb="FFFF0000"/>
      </font>
    </dxf>
    <dxf>
      <font>
        <b/>
        <i val="0"/>
      </font>
    </dxf>
    <dxf>
      <font>
        <b/>
        <i val="0"/>
      </font>
    </dxf>
    <dxf>
      <font>
        <b/>
        <i val="0"/>
        <color rgb="FFFF0000"/>
      </font>
    </dxf>
    <dxf>
      <font>
        <b/>
        <i val="0"/>
      </font>
    </dxf>
    <dxf>
      <font>
        <b/>
        <i val="0"/>
        <color rgb="FFFF0000"/>
      </font>
    </dxf>
    <dxf>
      <font>
        <b/>
        <i val="0"/>
        <color auto="1"/>
      </font>
    </dxf>
    <dxf>
      <font>
        <condense val="0"/>
        <extend val="0"/>
        <color rgb="FF9C0006"/>
      </font>
    </dxf>
    <dxf>
      <font>
        <condense val="0"/>
        <extend val="0"/>
        <color rgb="FF9C0006"/>
      </font>
    </dxf>
    <dxf>
      <font>
        <color rgb="FFFF0000"/>
      </font>
    </dxf>
    <dxf>
      <font>
        <b/>
        <i val="0"/>
        <condense val="0"/>
        <extend val="0"/>
      </font>
    </dxf>
    <dxf>
      <font>
        <b/>
        <i val="0"/>
        <condense val="0"/>
        <extend val="0"/>
        <color indexed="16"/>
      </font>
    </dxf>
    <dxf>
      <font>
        <b/>
        <i val="0"/>
      </font>
    </dxf>
    <dxf>
      <font>
        <color rgb="FFFF0000"/>
      </font>
    </dxf>
    <dxf>
      <font>
        <color rgb="FFFF0000"/>
      </font>
    </dxf>
    <dxf>
      <font>
        <color rgb="FFFF0000"/>
      </font>
    </dxf>
    <dxf>
      <font>
        <b/>
        <i val="0"/>
      </font>
    </dxf>
    <dxf>
      <font>
        <b/>
        <i val="0"/>
        <color rgb="FFFF0000"/>
      </font>
    </dxf>
    <dxf>
      <font>
        <b/>
        <i val="0"/>
        <color rgb="FFFF0000"/>
      </font>
    </dxf>
    <dxf>
      <font>
        <b/>
        <i val="0"/>
      </font>
    </dxf>
    <dxf>
      <font>
        <b/>
        <i val="0"/>
        <color rgb="FFFF0000"/>
      </font>
    </dxf>
    <dxf>
      <font>
        <b val="0"/>
        <i/>
        <color rgb="FFFF0000"/>
      </font>
    </dxf>
    <dxf>
      <font>
        <b/>
        <i val="0"/>
      </font>
    </dxf>
    <dxf>
      <font>
        <b/>
        <i val="0"/>
        <color rgb="FFFF0000"/>
      </font>
    </dxf>
    <dxf>
      <font>
        <b/>
        <i val="0"/>
      </font>
    </dxf>
    <dxf>
      <font>
        <b/>
        <i val="0"/>
        <color rgb="FFFF0000"/>
      </font>
    </dxf>
    <dxf>
      <font>
        <b/>
        <i val="0"/>
      </font>
    </dxf>
    <dxf>
      <font>
        <b/>
        <i val="0"/>
        <color rgb="FFFF0000"/>
      </font>
    </dxf>
    <dxf>
      <font>
        <b/>
        <i val="0"/>
        <color auto="1"/>
      </font>
    </dxf>
    <dxf>
      <font>
        <b/>
        <i val="0"/>
      </font>
    </dxf>
    <dxf>
      <font>
        <b/>
        <i val="0"/>
        <color rgb="FFFF0000"/>
      </font>
    </dxf>
    <dxf>
      <font>
        <b/>
        <i val="0"/>
        <color rgb="FFFF0000"/>
      </font>
    </dxf>
    <dxf>
      <font>
        <b/>
        <i val="0"/>
      </font>
    </dxf>
    <dxf>
      <font>
        <b/>
        <i val="0"/>
        <color rgb="FFFF0000"/>
      </font>
    </dxf>
    <dxf>
      <font>
        <b/>
        <i val="0"/>
      </font>
    </dxf>
    <dxf>
      <font>
        <b/>
        <i val="0"/>
        <color rgb="FFFF0000"/>
      </font>
    </dxf>
    <dxf>
      <font>
        <color rgb="FFFF0000"/>
      </font>
    </dxf>
    <dxf>
      <font>
        <b/>
        <i val="0"/>
      </font>
    </dxf>
    <dxf>
      <font>
        <b/>
        <i val="0"/>
        <color rgb="FFFF0000"/>
      </font>
    </dxf>
    <dxf>
      <font>
        <b val="0"/>
        <i/>
        <color rgb="FFFF0000"/>
      </font>
    </dxf>
    <dxf>
      <font>
        <b/>
        <i val="0"/>
      </font>
    </dxf>
    <dxf>
      <font>
        <b/>
        <i val="0"/>
        <color rgb="FFFF0000"/>
      </font>
    </dxf>
    <dxf>
      <font>
        <b/>
        <i val="0"/>
        <color auto="1"/>
      </font>
    </dxf>
    <dxf>
      <font>
        <color rgb="FFFF0000"/>
      </font>
    </dxf>
    <dxf>
      <font>
        <b/>
        <i val="0"/>
      </font>
    </dxf>
    <dxf>
      <font>
        <b/>
        <i val="0"/>
        <color rgb="FFFF0000"/>
      </font>
    </dxf>
    <dxf>
      <font>
        <b/>
        <i val="0"/>
      </font>
    </dxf>
    <dxf>
      <font>
        <color rgb="FFFF0000"/>
      </font>
    </dxf>
    <dxf>
      <font>
        <b/>
        <i val="0"/>
        <color rgb="FFFF0000"/>
      </font>
    </dxf>
    <dxf>
      <font>
        <b/>
        <i val="0"/>
      </font>
    </dxf>
    <dxf>
      <font>
        <b/>
        <i val="0"/>
        <color rgb="FFFF0000"/>
      </font>
    </dxf>
    <dxf>
      <font>
        <b/>
        <i val="0"/>
      </font>
    </dxf>
    <dxf>
      <font>
        <b/>
        <i val="0"/>
        <condense val="0"/>
        <extend val="0"/>
        <color indexed="16"/>
      </font>
    </dxf>
    <dxf>
      <font>
        <b/>
        <i val="0"/>
        <color rgb="FFFF0000"/>
      </font>
    </dxf>
    <dxf>
      <font>
        <b/>
        <i val="0"/>
        <color rgb="FFFF0000"/>
      </font>
    </dxf>
    <dxf>
      <font>
        <b/>
        <i val="0"/>
      </font>
    </dxf>
    <dxf>
      <font>
        <b/>
        <i val="0"/>
        <color rgb="FFFF0000"/>
      </font>
    </dxf>
    <dxf>
      <font>
        <b/>
        <i val="0"/>
        <color rgb="FFFF0000"/>
      </font>
    </dxf>
    <dxf>
      <font>
        <b/>
        <i val="0"/>
      </font>
    </dxf>
    <dxf>
      <font>
        <b/>
        <i val="0"/>
        <color rgb="FFFF0000"/>
      </font>
    </dxf>
    <dxf>
      <font>
        <b val="0"/>
        <i/>
        <color rgb="FFFF0000"/>
      </font>
    </dxf>
    <dxf>
      <font>
        <b/>
        <i val="0"/>
        <color rgb="FFFF0000"/>
      </font>
    </dxf>
    <dxf>
      <font>
        <b/>
        <i val="0"/>
      </font>
    </dxf>
    <dxf>
      <font>
        <b/>
        <i val="0"/>
        <color rgb="FFFF0000"/>
      </font>
    </dxf>
    <dxf>
      <font>
        <b/>
        <i val="0"/>
      </font>
    </dxf>
    <dxf>
      <font>
        <b/>
        <i val="0"/>
        <color rgb="FFFF0000"/>
      </font>
    </dxf>
    <dxf>
      <font>
        <color rgb="FFFF0000"/>
      </font>
    </dxf>
    <dxf>
      <font>
        <b/>
        <i val="0"/>
        <color rgb="FFFF0000"/>
      </font>
    </dxf>
    <dxf>
      <font>
        <b/>
        <i val="0"/>
      </font>
    </dxf>
    <dxf>
      <font>
        <color rgb="FFFF0000"/>
      </font>
    </dxf>
    <dxf>
      <font>
        <b val="0"/>
        <i/>
        <color rgb="FFFF0000"/>
      </font>
    </dxf>
    <dxf>
      <font>
        <b/>
        <i val="0"/>
        <color rgb="FFFF0000"/>
      </font>
    </dxf>
    <dxf>
      <font>
        <b/>
        <i val="0"/>
      </font>
    </dxf>
    <dxf>
      <font>
        <b/>
        <i val="0"/>
        <color rgb="FFFF0000"/>
      </font>
    </dxf>
    <dxf>
      <font>
        <b/>
        <i val="0"/>
        <color auto="1"/>
      </font>
    </dxf>
    <dxf>
      <font>
        <b/>
        <i val="0"/>
        <color rgb="FFFF0000"/>
      </font>
    </dxf>
    <dxf>
      <font>
        <b/>
        <i val="0"/>
      </font>
    </dxf>
    <dxf>
      <font>
        <b/>
        <i val="0"/>
        <color rgb="FFFF0000"/>
      </font>
    </dxf>
    <dxf>
      <font>
        <b/>
        <i val="0"/>
      </font>
    </dxf>
    <dxf>
      <font>
        <b/>
        <i val="0"/>
        <color rgb="FFFF0000"/>
      </font>
    </dxf>
    <dxf>
      <font>
        <b/>
        <i val="0"/>
        <condense val="0"/>
        <extend val="0"/>
        <color indexed="16"/>
      </font>
    </dxf>
    <dxf>
      <font>
        <b/>
        <i val="0"/>
        <color rgb="FFFF0000"/>
      </font>
    </dxf>
    <dxf>
      <font>
        <b/>
        <i val="0"/>
      </font>
    </dxf>
    <dxf>
      <font>
        <color rgb="FFFF0000"/>
      </font>
    </dxf>
    <dxf>
      <font>
        <b/>
        <i val="0"/>
        <color rgb="FFFF0000"/>
      </font>
    </dxf>
    <dxf>
      <font>
        <b/>
        <i val="0"/>
      </font>
    </dxf>
    <dxf>
      <font>
        <b/>
        <i val="0"/>
        <color rgb="FFFF0000"/>
      </font>
    </dxf>
    <dxf>
      <font>
        <b/>
        <i val="0"/>
      </font>
    </dxf>
    <dxf>
      <font>
        <b/>
        <i val="0"/>
        <color rgb="FFFF0000"/>
      </font>
    </dxf>
    <dxf>
      <font>
        <color rgb="FFFF0000"/>
      </font>
    </dxf>
    <dxf>
      <font>
        <b/>
        <i val="0"/>
        <color rgb="FFFF0000"/>
      </font>
    </dxf>
    <dxf>
      <font>
        <b/>
        <i val="0"/>
      </font>
    </dxf>
    <dxf>
      <font>
        <b/>
        <i val="0"/>
      </font>
    </dxf>
    <dxf>
      <font>
        <color rgb="FFFF0000"/>
      </font>
    </dxf>
    <dxf>
      <font>
        <b/>
        <i val="0"/>
        <color rgb="FFFF0000"/>
      </font>
    </dxf>
    <dxf>
      <font>
        <color rgb="FFFF0000"/>
      </font>
    </dxf>
    <dxf>
      <font>
        <b/>
        <i val="0"/>
        <color rgb="FFFF0000"/>
      </font>
    </dxf>
    <dxf>
      <font>
        <color rgb="FFFF0000"/>
      </font>
    </dxf>
    <dxf>
      <font>
        <b/>
        <i val="0"/>
      </font>
    </dxf>
    <dxf>
      <font>
        <b/>
        <i val="0"/>
        <color rgb="FFFF0000"/>
      </font>
    </dxf>
    <dxf>
      <font>
        <b/>
        <i val="0"/>
      </font>
    </dxf>
    <dxf>
      <font>
        <b/>
        <i val="0"/>
        <color rgb="FFFF0000"/>
      </font>
    </dxf>
    <dxf>
      <font>
        <b val="0"/>
        <i/>
        <color rgb="FFFF0000"/>
      </font>
    </dxf>
    <dxf>
      <font>
        <b/>
        <i val="0"/>
        <color rgb="FFFF0000"/>
      </font>
    </dxf>
    <dxf>
      <font>
        <b/>
        <i val="0"/>
        <color rgb="FFFF0000"/>
      </font>
    </dxf>
    <dxf>
      <font>
        <b/>
        <i val="0"/>
      </font>
    </dxf>
    <dxf>
      <font>
        <b/>
        <i val="0"/>
        <color rgb="FFFF0000"/>
      </font>
    </dxf>
    <dxf>
      <font>
        <b/>
        <i val="0"/>
        <color auto="1"/>
      </font>
    </dxf>
    <dxf>
      <font>
        <b/>
        <i val="0"/>
        <color rgb="FFFF0000"/>
      </font>
    </dxf>
    <dxf>
      <font>
        <b/>
        <i val="0"/>
      </font>
    </dxf>
    <dxf>
      <font>
        <b/>
        <i val="0"/>
        <color rgb="FFFF0000"/>
      </font>
    </dxf>
    <dxf>
      <font>
        <b/>
        <i val="0"/>
      </font>
    </dxf>
    <dxf>
      <font>
        <b/>
        <i val="0"/>
        <color rgb="FFFF0000"/>
      </font>
    </dxf>
    <dxf>
      <font>
        <b/>
        <i val="0"/>
        <condense val="0"/>
        <extend val="0"/>
        <color indexed="16"/>
      </font>
    </dxf>
    <dxf>
      <font>
        <b/>
        <i val="0"/>
      </font>
    </dxf>
    <dxf>
      <font>
        <b/>
        <i val="0"/>
      </font>
    </dxf>
    <dxf>
      <font>
        <b/>
        <i val="0"/>
      </font>
    </dxf>
    <dxf>
      <font>
        <b/>
        <i val="0"/>
        <color rgb="FFFF0000"/>
      </font>
    </dxf>
    <dxf>
      <font>
        <b/>
        <i val="0"/>
        <color rgb="FFFF0000"/>
      </font>
    </dxf>
    <dxf>
      <font>
        <color rgb="FFFF0000"/>
      </font>
    </dxf>
    <dxf>
      <font>
        <b/>
        <i val="0"/>
      </font>
    </dxf>
    <dxf>
      <font>
        <b/>
        <i val="0"/>
        <color rgb="FFFF0000"/>
      </font>
    </dxf>
    <dxf>
      <font>
        <color rgb="FFFF0000"/>
      </font>
    </dxf>
    <dxf>
      <font>
        <b/>
        <i val="0"/>
        <color auto="1"/>
      </font>
    </dxf>
    <dxf>
      <font>
        <b/>
        <i val="0"/>
      </font>
    </dxf>
    <dxf>
      <font>
        <b/>
        <i val="0"/>
        <color rgb="FFFF0000"/>
      </font>
    </dxf>
    <dxf>
      <font>
        <b/>
        <i val="0"/>
        <color rgb="FFFF0000"/>
      </font>
    </dxf>
    <dxf>
      <font>
        <b/>
        <i val="0"/>
      </font>
    </dxf>
    <dxf>
      <font>
        <b/>
        <i val="0"/>
        <color rgb="FFFF0000"/>
      </font>
    </dxf>
    <dxf>
      <font>
        <b/>
        <i val="0"/>
      </font>
    </dxf>
    <dxf>
      <font>
        <b/>
        <i val="0"/>
        <color rgb="FFFF0000"/>
      </font>
    </dxf>
    <dxf>
      <font>
        <b/>
        <i val="0"/>
        <condense val="0"/>
        <extend val="0"/>
        <color indexed="16"/>
      </font>
    </dxf>
    <dxf>
      <font>
        <b/>
        <i val="0"/>
      </font>
    </dxf>
    <dxf>
      <font>
        <b/>
        <i val="0"/>
        <color rgb="FFFF0000"/>
      </font>
    </dxf>
    <dxf>
      <font>
        <b/>
        <i val="0"/>
      </font>
    </dxf>
    <dxf>
      <font>
        <b/>
        <i val="0"/>
        <color rgb="FFFF0000"/>
      </font>
    </dxf>
    <dxf>
      <font>
        <color rgb="FFFF0000"/>
      </font>
    </dxf>
    <dxf>
      <font>
        <b/>
        <i val="0"/>
      </font>
    </dxf>
    <dxf>
      <font>
        <b/>
        <i val="0"/>
        <color rgb="FFFF0000"/>
      </font>
    </dxf>
    <dxf>
      <font>
        <color rgb="FFFF0000"/>
      </font>
    </dxf>
    <dxf>
      <font>
        <color rgb="FFFF0000"/>
      </font>
    </dxf>
    <dxf>
      <font>
        <b/>
        <i val="0"/>
        <color rgb="FFFF0000"/>
      </font>
    </dxf>
    <dxf>
      <font>
        <b/>
        <i val="0"/>
      </font>
    </dxf>
    <dxf>
      <font>
        <b/>
        <i val="0"/>
        <color rgb="FFFF0000"/>
      </font>
    </dxf>
    <dxf>
      <font>
        <b/>
        <i val="0"/>
      </font>
    </dxf>
    <dxf>
      <font>
        <b/>
        <i val="0"/>
        <color rgb="FFFF0000"/>
      </font>
    </dxf>
    <dxf>
      <font>
        <b val="0"/>
        <i/>
        <color rgb="FFFF0000"/>
      </font>
    </dxf>
    <dxf>
      <font>
        <b/>
        <i val="0"/>
        <color rgb="FFFF0000"/>
      </font>
    </dxf>
    <dxf>
      <font>
        <b/>
        <i val="0"/>
      </font>
    </dxf>
    <dxf>
      <font>
        <b/>
        <i val="0"/>
        <color rgb="FFFF0000"/>
      </font>
    </dxf>
    <dxf>
      <font>
        <color rgb="FFFF0000"/>
      </font>
    </dxf>
    <dxf>
      <font>
        <b/>
        <i val="0"/>
        <color rgb="FFFF0000"/>
      </font>
    </dxf>
    <dxf>
      <font>
        <color rgb="FFFF0000"/>
      </font>
    </dxf>
    <dxf>
      <font>
        <color rgb="FFFF0000"/>
      </font>
    </dxf>
    <dxf>
      <font>
        <b/>
        <i val="0"/>
        <color rgb="FFFF0000"/>
      </font>
    </dxf>
    <dxf>
      <font>
        <b/>
        <i val="0"/>
      </font>
    </dxf>
    <dxf>
      <font>
        <b/>
        <i val="0"/>
        <condense val="0"/>
        <extend val="0"/>
        <color indexed="16"/>
      </font>
    </dxf>
    <dxf>
      <font>
        <b/>
        <i val="0"/>
        <color rgb="FFFF0000"/>
      </font>
    </dxf>
    <dxf>
      <font>
        <b/>
        <i val="0"/>
      </font>
    </dxf>
    <dxf>
      <font>
        <b/>
        <i val="0"/>
      </font>
    </dxf>
    <dxf>
      <font>
        <b/>
        <i val="0"/>
        <color rgb="FFFF0000"/>
      </font>
    </dxf>
    <dxf>
      <font>
        <b/>
        <i val="0"/>
      </font>
    </dxf>
    <dxf>
      <font>
        <b/>
        <i val="0"/>
        <color rgb="FFFF0000"/>
      </font>
    </dxf>
    <dxf>
      <font>
        <b/>
        <i val="0"/>
        <color rgb="FFFF0000"/>
      </font>
    </dxf>
    <dxf>
      <font>
        <b/>
        <i val="0"/>
        <color rgb="FFFF0000"/>
      </font>
    </dxf>
    <dxf>
      <font>
        <b val="0"/>
        <i/>
        <color rgb="FFFF0000"/>
      </font>
    </dxf>
    <dxf>
      <font>
        <b/>
        <i val="0"/>
      </font>
    </dxf>
    <dxf>
      <font>
        <b/>
        <i val="0"/>
        <color rgb="FFFF0000"/>
      </font>
    </dxf>
    <dxf>
      <font>
        <b/>
        <i val="0"/>
      </font>
    </dxf>
    <dxf>
      <font>
        <b/>
        <i val="0"/>
        <color rgb="FFFF0000"/>
      </font>
    </dxf>
    <dxf>
      <font>
        <b/>
        <i val="0"/>
      </font>
    </dxf>
    <dxf>
      <font>
        <b/>
        <i val="0"/>
        <condense val="0"/>
        <extend val="0"/>
        <color indexed="16"/>
      </font>
    </dxf>
    <dxf>
      <font>
        <b/>
        <i val="0"/>
      </font>
    </dxf>
    <dxf>
      <font>
        <b/>
        <i val="0"/>
      </font>
    </dxf>
    <dxf>
      <font>
        <b/>
        <i val="0"/>
        <color rgb="FFFF0000"/>
      </font>
    </dxf>
    <dxf>
      <font>
        <b/>
        <i val="0"/>
        <color rgb="FFFF0000"/>
      </font>
    </dxf>
    <dxf>
      <font>
        <b/>
        <i val="0"/>
      </font>
    </dxf>
    <dxf>
      <font>
        <color rgb="FFFF0000"/>
      </font>
    </dxf>
    <dxf>
      <font>
        <color rgb="FFFF0000"/>
      </font>
    </dxf>
    <dxf>
      <font>
        <color rgb="FFFF0000"/>
      </font>
    </dxf>
    <dxf>
      <font>
        <b/>
        <i val="0"/>
      </font>
    </dxf>
    <dxf>
      <font>
        <b/>
        <i val="0"/>
      </font>
    </dxf>
    <dxf>
      <font>
        <color rgb="FFFF0000"/>
      </font>
    </dxf>
    <dxf>
      <font>
        <color rgb="FFFF0000"/>
      </font>
    </dxf>
    <dxf>
      <font>
        <b/>
        <i val="0"/>
      </font>
    </dxf>
    <dxf>
      <font>
        <color rgb="FFFF0000"/>
      </font>
    </dxf>
    <dxf>
      <font>
        <b/>
        <i val="0"/>
        <color rgb="FFFF0000"/>
      </font>
    </dxf>
    <dxf>
      <font>
        <b/>
        <i val="0"/>
      </font>
    </dxf>
    <dxf>
      <font>
        <b/>
        <i val="0"/>
        <color rgb="FFFF0000"/>
      </font>
    </dxf>
    <dxf>
      <font>
        <b/>
        <i val="0"/>
        <color rgb="FFFF0000"/>
      </font>
    </dxf>
    <dxf>
      <font>
        <b/>
        <i val="0"/>
      </font>
    </dxf>
    <dxf>
      <font>
        <b/>
        <i val="0"/>
        <color rgb="FFFF0000"/>
      </font>
    </dxf>
    <dxf>
      <font>
        <b/>
        <i val="0"/>
      </font>
    </dxf>
    <dxf>
      <font>
        <b/>
        <i val="0"/>
        <color rgb="FFFF0000"/>
      </font>
    </dxf>
    <dxf>
      <font>
        <color rgb="FFFF0000"/>
      </font>
    </dxf>
    <dxf>
      <font>
        <color rgb="FFFF0000"/>
      </font>
    </dxf>
    <dxf>
      <font>
        <b/>
        <i val="0"/>
      </font>
    </dxf>
    <dxf>
      <font>
        <b/>
        <i val="0"/>
        <condense val="0"/>
        <extend val="0"/>
        <color indexed="16"/>
      </font>
    </dxf>
    <dxf>
      <font>
        <b/>
        <i val="0"/>
        <condense val="0"/>
        <extend val="0"/>
      </font>
    </dxf>
    <dxf>
      <font>
        <b/>
        <i val="0"/>
        <color rgb="FFFF0000"/>
      </font>
    </dxf>
    <dxf>
      <font>
        <b/>
        <i val="0"/>
      </font>
    </dxf>
    <dxf>
      <font>
        <b/>
        <i val="0"/>
        <color rgb="FFFF0000"/>
      </font>
    </dxf>
    <dxf>
      <font>
        <b/>
        <i val="0"/>
        <condense val="0"/>
        <extend val="0"/>
        <color indexed="16"/>
      </font>
    </dxf>
    <dxf>
      <font>
        <b/>
        <i val="0"/>
        <condense val="0"/>
        <extend val="0"/>
      </font>
    </dxf>
    <dxf>
      <font>
        <color rgb="FFFF0000"/>
      </font>
    </dxf>
    <dxf>
      <font>
        <b/>
        <i val="0"/>
      </font>
    </dxf>
    <dxf>
      <font>
        <color rgb="FFFF0000"/>
      </font>
    </dxf>
    <dxf>
      <font>
        <b/>
        <i val="0"/>
        <color rgb="FFFF0000"/>
      </font>
    </dxf>
    <dxf>
      <font>
        <color rgb="FFFF0000"/>
      </font>
    </dxf>
    <dxf>
      <font>
        <color rgb="FFFF0000"/>
      </font>
    </dxf>
    <dxf>
      <font>
        <b/>
        <i val="0"/>
        <color rgb="FFFF0000"/>
      </font>
    </dxf>
    <dxf>
      <font>
        <color rgb="FFFF0000"/>
      </font>
    </dxf>
    <dxf>
      <font>
        <color rgb="FFFF0000"/>
      </font>
    </dxf>
    <dxf>
      <font>
        <b/>
        <i val="0"/>
        <color rgb="FFFF0000"/>
      </font>
    </dxf>
    <dxf>
      <font>
        <b/>
        <i val="0"/>
      </font>
    </dxf>
    <dxf>
      <font>
        <b/>
        <i val="0"/>
        <color rgb="FFFF0000"/>
      </font>
    </dxf>
    <dxf>
      <font>
        <b val="0"/>
        <i/>
        <color rgb="FFFF0000"/>
      </font>
    </dxf>
    <dxf>
      <font>
        <b/>
        <i val="0"/>
        <color rgb="FFFF0000"/>
      </font>
    </dxf>
    <dxf>
      <font>
        <b/>
        <i val="0"/>
      </font>
    </dxf>
    <dxf>
      <font>
        <b/>
        <i val="0"/>
        <color rgb="FFFF0000"/>
      </font>
    </dxf>
    <dxf>
      <font>
        <b val="0"/>
        <i/>
        <color rgb="FFFF0000"/>
      </font>
    </dxf>
    <dxf>
      <font>
        <b/>
        <i val="0"/>
      </font>
    </dxf>
    <dxf>
      <font>
        <b/>
        <i val="0"/>
        <condense val="0"/>
        <extend val="0"/>
        <color indexed="16"/>
      </font>
    </dxf>
    <dxf>
      <font>
        <b/>
        <i val="0"/>
        <color rgb="FFFF0000"/>
      </font>
    </dxf>
    <dxf>
      <font>
        <b/>
        <i val="0"/>
        <condense val="0"/>
        <extend val="0"/>
      </font>
    </dxf>
    <dxf>
      <font>
        <b/>
        <i val="0"/>
      </font>
    </dxf>
    <dxf>
      <font>
        <color rgb="FFFF0000"/>
      </font>
    </dxf>
    <dxf>
      <font>
        <b/>
        <i val="0"/>
        <color rgb="FFFF0000"/>
      </font>
    </dxf>
    <dxf>
      <font>
        <color rgb="FFFF0000"/>
      </font>
    </dxf>
    <dxf>
      <font>
        <b/>
        <i val="0"/>
        <color rgb="FFFF0000"/>
      </font>
    </dxf>
    <dxf>
      <font>
        <b/>
        <i val="0"/>
      </font>
    </dxf>
    <dxf>
      <font>
        <b/>
        <i val="0"/>
      </font>
    </dxf>
    <dxf>
      <font>
        <color rgb="FFFF0000"/>
      </font>
    </dxf>
    <dxf>
      <font>
        <b/>
        <i val="0"/>
      </font>
    </dxf>
    <dxf>
      <font>
        <b/>
        <i val="0"/>
        <color rgb="FFFF0000"/>
      </font>
    </dxf>
    <dxf>
      <font>
        <b/>
        <i val="0"/>
        <condense val="0"/>
        <extend val="0"/>
      </font>
    </dxf>
    <dxf>
      <font>
        <b/>
        <i val="0"/>
        <condense val="0"/>
        <extend val="0"/>
        <color indexed="16"/>
      </font>
    </dxf>
    <dxf>
      <font>
        <b/>
        <i val="0"/>
        <color rgb="FFFF0000"/>
      </font>
    </dxf>
    <dxf>
      <font>
        <b/>
        <i val="0"/>
      </font>
    </dxf>
    <dxf>
      <font>
        <color rgb="FFFF0000"/>
      </font>
    </dxf>
    <dxf>
      <font>
        <b/>
        <i val="0"/>
        <color rgb="FFFF0000"/>
      </font>
    </dxf>
    <dxf>
      <font>
        <color rgb="FFFF0000"/>
      </font>
    </dxf>
    <dxf>
      <font>
        <color rgb="FFFF0000"/>
      </font>
    </dxf>
    <dxf>
      <font>
        <b/>
        <i val="0"/>
        <condense val="0"/>
        <extend val="0"/>
      </font>
    </dxf>
    <dxf>
      <font>
        <b/>
        <i val="0"/>
        <condense val="0"/>
        <extend val="0"/>
        <color indexed="16"/>
      </font>
    </dxf>
    <dxf>
      <font>
        <b/>
        <i val="0"/>
      </font>
    </dxf>
    <dxf>
      <font>
        <b/>
        <i val="0"/>
        <color rgb="FFFF0000"/>
      </font>
    </dxf>
    <dxf>
      <font>
        <b/>
        <i val="0"/>
        <color rgb="FFFF0000"/>
      </font>
    </dxf>
    <dxf>
      <font>
        <b/>
        <i val="0"/>
      </font>
    </dxf>
    <dxf>
      <font>
        <b/>
        <i val="0"/>
        <color rgb="FFFF0000"/>
      </font>
    </dxf>
    <dxf>
      <font>
        <color rgb="FFFF0000"/>
      </font>
    </dxf>
    <dxf>
      <font>
        <b/>
        <i val="0"/>
        <condense val="0"/>
        <extend val="0"/>
      </font>
    </dxf>
    <dxf>
      <font>
        <b/>
        <i val="0"/>
        <color rgb="FFFF0000"/>
      </font>
    </dxf>
    <dxf>
      <font>
        <color rgb="FFFF0000"/>
      </font>
    </dxf>
    <dxf>
      <font>
        <b/>
        <i val="0"/>
      </font>
    </dxf>
    <dxf>
      <font>
        <b/>
        <i val="0"/>
        <condense val="0"/>
        <extend val="0"/>
        <color indexed="16"/>
      </font>
    </dxf>
    <dxf>
      <font>
        <b/>
        <i val="0"/>
      </font>
    </dxf>
    <dxf>
      <font>
        <b/>
        <i val="0"/>
        <color rgb="FFFF0000"/>
      </font>
    </dxf>
    <dxf>
      <font>
        <color rgb="FFFF0000"/>
      </font>
    </dxf>
    <dxf>
      <font>
        <b/>
        <i val="0"/>
        <color rgb="FFFF0000"/>
      </font>
    </dxf>
    <dxf>
      <font>
        <color rgb="FFFF0000"/>
      </font>
    </dxf>
    <dxf>
      <font>
        <b/>
        <i val="0"/>
      </font>
    </dxf>
    <dxf>
      <font>
        <b/>
        <i val="0"/>
        <condense val="0"/>
        <extend val="0"/>
        <color indexed="16"/>
      </font>
    </dxf>
    <dxf>
      <font>
        <b/>
        <i val="0"/>
        <condense val="0"/>
        <extend val="0"/>
      </font>
    </dxf>
    <dxf>
      <font>
        <b/>
        <i val="0"/>
        <color rgb="FFFF0000"/>
      </font>
    </dxf>
    <dxf>
      <font>
        <b/>
        <i val="0"/>
      </font>
    </dxf>
    <dxf>
      <font>
        <color rgb="FFFF0000"/>
      </font>
    </dxf>
    <dxf>
      <font>
        <b/>
        <i val="0"/>
        <color rgb="FFFF0000"/>
      </font>
    </dxf>
    <dxf>
      <font>
        <b/>
        <i val="0"/>
      </font>
    </dxf>
    <dxf>
      <font>
        <color rgb="FFFF0000"/>
      </font>
    </dxf>
    <dxf>
      <font>
        <b/>
        <i val="0"/>
        <color rgb="FFFF0000"/>
      </font>
    </dxf>
    <dxf>
      <font>
        <b val="0"/>
        <i val="0"/>
        <color rgb="FFFF0000"/>
      </font>
    </dxf>
    <dxf>
      <font>
        <b/>
        <i val="0"/>
      </font>
    </dxf>
    <dxf>
      <font>
        <b val="0"/>
        <i val="0"/>
        <color rgb="FFFF0000"/>
      </font>
    </dxf>
    <dxf>
      <font>
        <b/>
        <i val="0"/>
      </font>
    </dxf>
    <dxf>
      <font>
        <b/>
        <i val="0"/>
        <color rgb="FFFF0000"/>
      </font>
    </dxf>
    <dxf>
      <font>
        <b/>
        <i val="0"/>
        <color rgb="FFFF0000"/>
      </font>
    </dxf>
    <dxf>
      <font>
        <b/>
        <i val="0"/>
      </font>
    </dxf>
    <dxf>
      <font>
        <b val="0"/>
        <i/>
        <color rgb="FFFF0000"/>
      </font>
    </dxf>
    <dxf>
      <font>
        <b/>
        <i val="0"/>
        <color rgb="FFFF0000"/>
      </font>
    </dxf>
    <dxf>
      <font>
        <b/>
        <i val="0"/>
      </font>
    </dxf>
    <dxf>
      <font>
        <color rgb="FFC00000"/>
      </font>
    </dxf>
    <dxf>
      <font>
        <b val="0"/>
        <i val="0"/>
        <strike val="0"/>
      </font>
    </dxf>
    <dxf>
      <font>
        <b/>
        <i val="0"/>
      </font>
    </dxf>
    <dxf>
      <font>
        <b/>
        <i val="0"/>
      </font>
    </dxf>
    <dxf>
      <font>
        <b/>
        <i val="0"/>
        <color rgb="FFFF0000"/>
      </font>
    </dxf>
    <dxf>
      <font>
        <b val="0"/>
        <i/>
        <color rgb="FFFF0000"/>
      </font>
    </dxf>
    <dxf>
      <font>
        <b/>
        <i val="0"/>
        <color rgb="FFFF0000"/>
      </font>
    </dxf>
    <dxf>
      <font>
        <b/>
        <i val="0"/>
        <color rgb="FFFF0000"/>
      </font>
    </dxf>
    <dxf>
      <font>
        <color rgb="FFC00000"/>
      </font>
    </dxf>
    <dxf>
      <font>
        <color rgb="FFC00000"/>
      </font>
    </dxf>
    <dxf>
      <font>
        <color rgb="FFFF0000"/>
      </font>
    </dxf>
    <dxf>
      <font>
        <color rgb="FFFF0000"/>
      </font>
    </dxf>
    <dxf>
      <font>
        <color rgb="FFFF0000"/>
      </font>
    </dxf>
    <dxf>
      <font>
        <color rgb="FFFF0000"/>
      </font>
    </dxf>
    <dxf>
      <font>
        <b/>
        <i val="0"/>
      </font>
    </dxf>
    <dxf>
      <font>
        <color auto="1"/>
      </font>
    </dxf>
    <dxf>
      <font>
        <color rgb="FFFF0000"/>
      </font>
    </dxf>
    <dxf>
      <font>
        <color rgb="FFC00000"/>
      </font>
    </dxf>
    <dxf>
      <font>
        <b val="0"/>
        <i val="0"/>
        <u val="none"/>
      </font>
    </dxf>
    <dxf>
      <font>
        <b/>
        <i val="0"/>
        <color rgb="FFFF0000"/>
      </font>
    </dxf>
    <dxf>
      <font>
        <b/>
        <i val="0"/>
      </font>
    </dxf>
    <dxf>
      <font>
        <b/>
        <i val="0"/>
        <color rgb="FFFF0000"/>
      </font>
    </dxf>
    <dxf>
      <font>
        <color rgb="FFFF0000"/>
      </font>
    </dxf>
    <dxf>
      <font>
        <color rgb="FFFF0000"/>
      </font>
    </dxf>
    <dxf>
      <font>
        <color rgb="FFC00000"/>
      </font>
    </dxf>
    <dxf>
      <font>
        <color rgb="FFFF0000"/>
      </font>
    </dxf>
    <dxf>
      <font>
        <color rgb="FFFF0000"/>
      </font>
    </dxf>
    <dxf>
      <font>
        <color rgb="FFFF0000"/>
      </font>
    </dxf>
    <dxf>
      <font>
        <color rgb="FFFF0000"/>
      </font>
    </dxf>
    <dxf>
      <font>
        <b/>
        <i val="0"/>
        <color rgb="FFFF0000"/>
      </font>
    </dxf>
    <dxf>
      <font>
        <b val="0"/>
        <i val="0"/>
        <strike val="0"/>
      </font>
    </dxf>
    <dxf>
      <font>
        <b val="0"/>
        <i val="0"/>
        <u val="none"/>
      </font>
    </dxf>
    <dxf>
      <font>
        <b/>
        <i val="0"/>
      </font>
    </dxf>
    <dxf>
      <font>
        <b val="0"/>
        <i val="0"/>
        <color rgb="FFFF0000"/>
      </font>
    </dxf>
    <dxf>
      <font>
        <b/>
        <i val="0"/>
      </font>
    </dxf>
    <dxf>
      <font>
        <b val="0"/>
        <i val="0"/>
        <color rgb="FFFF0000"/>
      </font>
    </dxf>
    <dxf>
      <font>
        <b/>
        <i val="0"/>
        <color rgb="FFFF0000"/>
      </font>
    </dxf>
    <dxf>
      <font>
        <color rgb="FFFF0000"/>
      </font>
    </dxf>
    <dxf>
      <font>
        <b/>
        <i val="0"/>
      </font>
    </dxf>
    <dxf>
      <font>
        <b/>
        <i val="0"/>
        <color rgb="FFFF0000"/>
      </font>
    </dxf>
    <dxf>
      <font>
        <color rgb="FFFF0000"/>
      </font>
    </dxf>
    <dxf>
      <font>
        <b/>
        <i val="0"/>
      </font>
    </dxf>
    <dxf>
      <font>
        <b/>
        <i val="0"/>
        <color rgb="FFFF0000"/>
      </font>
    </dxf>
    <dxf>
      <font>
        <b/>
        <i val="0"/>
      </font>
    </dxf>
    <dxf>
      <font>
        <b/>
        <i val="0"/>
        <color rgb="FFFF0000"/>
      </font>
    </dxf>
    <dxf>
      <font>
        <b/>
        <i val="0"/>
        <color rgb="FFFF0000"/>
      </font>
    </dxf>
    <dxf>
      <font>
        <b/>
        <i val="0"/>
      </font>
    </dxf>
    <dxf>
      <font>
        <b val="0"/>
        <i/>
        <color rgb="FFFF0000"/>
      </font>
    </dxf>
    <dxf>
      <font>
        <b/>
        <i val="0"/>
        <color rgb="FFFF0000"/>
      </font>
    </dxf>
    <dxf>
      <font>
        <b/>
        <i val="0"/>
      </font>
    </dxf>
    <dxf>
      <font>
        <b/>
        <i val="0"/>
        <color rgb="FFFF0000"/>
      </font>
    </dxf>
    <dxf>
      <font>
        <b val="0"/>
        <i/>
        <color rgb="FFFF0000"/>
      </font>
    </dxf>
    <dxf>
      <font>
        <b/>
        <i val="0"/>
        <color rgb="FFFF0000"/>
      </font>
    </dxf>
    <dxf>
      <font>
        <b/>
        <i val="0"/>
      </font>
    </dxf>
    <dxf>
      <font>
        <b/>
        <i val="0"/>
        <color rgb="FFFF0000"/>
      </font>
    </dxf>
    <dxf>
      <font>
        <color rgb="FFFF0000"/>
      </font>
    </dxf>
    <dxf>
      <font>
        <color auto="1"/>
      </font>
    </dxf>
    <dxf>
      <font>
        <color rgb="FFC00000"/>
      </font>
    </dxf>
    <dxf>
      <font>
        <color rgb="FFC00000"/>
      </font>
    </dxf>
    <dxf>
      <font>
        <color rgb="FFC00000"/>
      </font>
    </dxf>
    <dxf>
      <font>
        <b/>
        <i val="0"/>
      </font>
    </dxf>
    <dxf>
      <font>
        <b/>
        <i val="0"/>
      </font>
    </dxf>
    <dxf>
      <font>
        <b/>
        <i val="0"/>
        <color rgb="FFFF0000"/>
      </font>
    </dxf>
    <dxf>
      <font>
        <b/>
        <i val="0"/>
        <color rgb="FFFF0000"/>
      </font>
    </dxf>
    <dxf>
      <font>
        <b/>
        <i val="0"/>
        <color rgb="FFFF0000"/>
      </font>
    </dxf>
    <dxf>
      <font>
        <b/>
        <i val="0"/>
        <condense val="0"/>
        <extend val="0"/>
      </font>
    </dxf>
    <dxf>
      <font>
        <b/>
        <i val="0"/>
        <condense val="0"/>
        <extend val="0"/>
        <color indexed="16"/>
      </font>
    </dxf>
    <dxf>
      <font>
        <color rgb="FFFF0000"/>
      </font>
    </dxf>
    <dxf>
      <font>
        <color rgb="FFFF0000"/>
      </font>
    </dxf>
    <dxf>
      <font>
        <b/>
        <i val="0"/>
      </font>
    </dxf>
    <dxf>
      <font>
        <b/>
        <i val="0"/>
        <condense val="0"/>
        <extend val="0"/>
      </font>
    </dxf>
    <dxf>
      <font>
        <color rgb="FFFF0000"/>
      </font>
    </dxf>
    <dxf>
      <font>
        <b/>
        <i val="0"/>
      </font>
    </dxf>
    <dxf>
      <font>
        <b/>
        <i val="0"/>
        <color rgb="FFFF0000"/>
      </font>
    </dxf>
    <dxf>
      <font>
        <color rgb="FFFF0000"/>
      </font>
    </dxf>
    <dxf>
      <font>
        <b/>
        <i val="0"/>
        <color rgb="FFFF0000"/>
      </font>
    </dxf>
    <dxf>
      <font>
        <b/>
        <i val="0"/>
        <color rgb="FFFF0000"/>
      </font>
    </dxf>
    <dxf>
      <font>
        <color rgb="FFFF0000"/>
      </font>
    </dxf>
    <dxf>
      <font>
        <condense val="0"/>
        <extend val="0"/>
        <color rgb="FF9C0006"/>
      </font>
    </dxf>
    <dxf>
      <font>
        <b/>
        <i val="0"/>
        <color rgb="FFFF0000"/>
      </font>
    </dxf>
    <dxf>
      <font>
        <color rgb="FFFF0000"/>
      </font>
    </dxf>
    <dxf>
      <font>
        <condense val="0"/>
        <extend val="0"/>
        <color rgb="FF9C0006"/>
      </font>
    </dxf>
    <dxf>
      <font>
        <color rgb="FFFF0000"/>
      </font>
    </dxf>
    <dxf>
      <font>
        <b/>
        <i val="0"/>
      </font>
    </dxf>
    <dxf>
      <font>
        <b/>
        <i val="0"/>
        <color rgb="FFFF0000"/>
      </font>
    </dxf>
    <dxf>
      <font>
        <b/>
        <i val="0"/>
      </font>
    </dxf>
    <dxf>
      <font>
        <color rgb="FFFF0000"/>
      </font>
    </dxf>
    <dxf>
      <font>
        <b/>
        <i val="0"/>
      </font>
    </dxf>
    <dxf>
      <font>
        <b/>
        <i val="0"/>
        <color rgb="FFFF0000"/>
      </font>
    </dxf>
    <dxf>
      <font>
        <b/>
        <i val="0"/>
      </font>
    </dxf>
    <dxf>
      <font>
        <b/>
        <i val="0"/>
      </font>
    </dxf>
    <dxf>
      <font>
        <b/>
        <i val="0"/>
        <color rgb="FFFF0000"/>
      </font>
    </dxf>
    <dxf>
      <font>
        <b/>
        <i val="0"/>
        <color rgb="FFFF0000"/>
      </font>
    </dxf>
    <dxf>
      <font>
        <b/>
        <i val="0"/>
      </font>
    </dxf>
    <dxf>
      <font>
        <b/>
        <i val="0"/>
      </font>
    </dxf>
    <dxf>
      <font>
        <color rgb="FFFF0000"/>
      </font>
    </dxf>
    <dxf>
      <font>
        <b/>
        <i val="0"/>
        <color rgb="FFFF0000"/>
      </font>
    </dxf>
    <dxf>
      <font>
        <b/>
        <i val="0"/>
        <color rgb="FFFF0000"/>
      </font>
    </dxf>
    <dxf>
      <font>
        <b/>
        <i val="0"/>
        <color rgb="FFFF0000"/>
      </font>
    </dxf>
    <dxf>
      <font>
        <b/>
        <i val="0"/>
      </font>
    </dxf>
    <dxf>
      <font>
        <b/>
        <i val="0"/>
        <color rgb="FFFF0000"/>
      </font>
    </dxf>
    <dxf>
      <font>
        <b/>
        <i val="0"/>
        <color auto="1"/>
      </font>
    </dxf>
    <dxf>
      <font>
        <b val="0"/>
        <i/>
        <color rgb="FFFF0000"/>
      </font>
    </dxf>
    <dxf>
      <font>
        <b/>
        <i val="0"/>
        <color rgb="FFFF0000"/>
      </font>
    </dxf>
    <dxf>
      <font>
        <b/>
        <i val="0"/>
        <color rgb="FFFF0000"/>
      </font>
    </dxf>
    <dxf>
      <font>
        <b/>
        <i val="0"/>
        <color rgb="FFFF0000"/>
      </font>
    </dxf>
    <dxf>
      <font>
        <b/>
        <i val="0"/>
        <color rgb="FFFF0000"/>
      </font>
    </dxf>
    <dxf>
      <font>
        <b val="0"/>
        <i/>
        <color rgb="FFFF0000"/>
      </font>
    </dxf>
    <dxf>
      <font>
        <b/>
        <i val="0"/>
        <color rgb="FFFF0000"/>
      </font>
    </dxf>
    <dxf>
      <font>
        <color rgb="FFFF0000"/>
      </font>
    </dxf>
    <dxf>
      <font>
        <b/>
        <i val="0"/>
        <color rgb="FFFF0000"/>
      </font>
    </dxf>
    <dxf>
      <font>
        <b/>
        <i val="0"/>
      </font>
    </dxf>
    <dxf>
      <font>
        <b/>
        <i val="0"/>
      </font>
    </dxf>
    <dxf>
      <font>
        <b/>
        <i val="0"/>
        <color rgb="FFFF0000"/>
      </font>
    </dxf>
    <dxf>
      <font>
        <b/>
        <i val="0"/>
      </font>
    </dxf>
    <dxf>
      <font>
        <b/>
        <i val="0"/>
        <color rgb="FFFF0000"/>
      </font>
    </dxf>
    <dxf>
      <font>
        <b/>
        <i val="0"/>
      </font>
    </dxf>
    <dxf>
      <font>
        <b/>
        <i val="0"/>
        <color rgb="FFFF0000"/>
      </font>
    </dxf>
    <dxf>
      <font>
        <b/>
        <i val="0"/>
        <color auto="1"/>
      </font>
    </dxf>
    <dxf>
      <font>
        <b/>
        <i val="0"/>
      </font>
    </dxf>
    <dxf>
      <font>
        <b/>
        <i val="0"/>
        <color rgb="FFFF0000"/>
      </font>
    </dxf>
    <dxf>
      <font>
        <color rgb="FFFF0000"/>
      </font>
    </dxf>
    <dxf>
      <font>
        <b/>
        <i val="0"/>
        <color rgb="FFFF0000"/>
      </font>
    </dxf>
    <dxf>
      <font>
        <b/>
        <i val="0"/>
      </font>
    </dxf>
    <dxf>
      <font>
        <color rgb="FFFF0000"/>
      </font>
    </dxf>
    <dxf>
      <font>
        <b/>
        <i val="0"/>
        <color rgb="FFFF0000"/>
      </font>
    </dxf>
    <dxf>
      <font>
        <color rgb="FFFF0000"/>
      </font>
    </dxf>
    <dxf>
      <font>
        <b/>
        <i val="0"/>
      </font>
    </dxf>
    <dxf>
      <font>
        <b/>
        <i val="0"/>
        <condense val="0"/>
        <extend val="0"/>
        <color indexed="16"/>
      </font>
    </dxf>
    <dxf>
      <font>
        <b/>
        <i val="0"/>
        <condense val="0"/>
        <extend val="0"/>
      </font>
    </dxf>
    <dxf>
      <font>
        <b/>
        <i val="0"/>
        <color rgb="FFFF0000"/>
      </font>
    </dxf>
    <dxf>
      <font>
        <b/>
        <i val="0"/>
        <color rgb="FFFF0000"/>
      </font>
    </dxf>
    <dxf>
      <font>
        <b/>
        <i val="0"/>
      </font>
    </dxf>
    <dxf>
      <font>
        <condense val="0"/>
        <extend val="0"/>
        <color rgb="FF9C0006"/>
      </font>
    </dxf>
    <dxf>
      <font>
        <color rgb="FFFF0000"/>
      </font>
    </dxf>
    <dxf>
      <font>
        <condense val="0"/>
        <extend val="0"/>
        <color rgb="FF9C0006"/>
      </font>
    </dxf>
    <dxf>
      <font>
        <b/>
        <i val="0"/>
        <color rgb="FFFF0000"/>
      </font>
    </dxf>
    <dxf>
      <font>
        <color rgb="FFFF0000"/>
      </font>
    </dxf>
    <dxf>
      <font>
        <b/>
        <i val="0"/>
        <color rgb="FFFF0000"/>
      </font>
    </dxf>
    <dxf>
      <font>
        <b/>
        <i val="0"/>
        <color rgb="FFFF0000"/>
      </font>
    </dxf>
    <dxf>
      <font>
        <b/>
        <i val="0"/>
        <condense val="0"/>
        <extend val="0"/>
      </font>
    </dxf>
    <dxf>
      <font>
        <b/>
        <i val="0"/>
        <condense val="0"/>
        <extend val="0"/>
        <color indexed="16"/>
      </font>
    </dxf>
    <dxf>
      <font>
        <b/>
        <i val="0"/>
      </font>
    </dxf>
    <dxf>
      <font>
        <color rgb="FFFF0000"/>
      </font>
    </dxf>
    <dxf>
      <font>
        <b/>
        <i val="0"/>
      </font>
    </dxf>
    <dxf>
      <font>
        <b/>
        <i val="0"/>
        <color rgb="FFFF0000"/>
      </font>
    </dxf>
    <dxf>
      <font>
        <b/>
        <i val="0"/>
      </font>
    </dxf>
    <dxf>
      <font>
        <color rgb="FFFF0000"/>
      </font>
    </dxf>
    <dxf>
      <font>
        <b/>
        <i val="0"/>
        <condense val="0"/>
        <extend val="0"/>
      </font>
    </dxf>
    <dxf>
      <font>
        <b/>
        <i val="0"/>
        <condense val="0"/>
        <extend val="0"/>
        <color indexed="16"/>
      </font>
    </dxf>
    <dxf>
      <font>
        <color rgb="FFFF0000"/>
      </font>
    </dxf>
    <dxf>
      <font>
        <b/>
        <i val="0"/>
      </font>
    </dxf>
    <dxf>
      <font>
        <b/>
        <i val="0"/>
        <color rgb="FFFF0000"/>
      </font>
    </dxf>
    <dxf>
      <font>
        <b/>
        <i val="0"/>
        <color rgb="FFFF0000"/>
      </font>
    </dxf>
    <dxf>
      <font>
        <b/>
        <i val="0"/>
      </font>
    </dxf>
    <dxf>
      <font>
        <b/>
        <i val="0"/>
        <color rgb="FFFF0000"/>
      </font>
    </dxf>
    <dxf>
      <font>
        <b/>
        <i val="0"/>
        <color rgb="FFFF0000"/>
      </font>
    </dxf>
    <dxf>
      <font>
        <b/>
        <i val="0"/>
      </font>
    </dxf>
    <dxf>
      <font>
        <color rgb="FFFF0000"/>
      </font>
    </dxf>
    <dxf>
      <font>
        <b/>
        <i val="0"/>
        <color rgb="FFFF0000"/>
      </font>
    </dxf>
    <dxf>
      <font>
        <b/>
        <i val="0"/>
      </font>
    </dxf>
    <dxf>
      <font>
        <b/>
        <i val="0"/>
      </font>
    </dxf>
    <dxf>
      <font>
        <b/>
        <i val="0"/>
        <color rgb="FFFF0000"/>
      </font>
    </dxf>
    <dxf>
      <font>
        <b val="0"/>
        <i/>
        <color rgb="FFFF0000"/>
      </font>
    </dxf>
    <dxf>
      <font>
        <b/>
        <i val="0"/>
        <color rgb="FFFF0000"/>
      </font>
    </dxf>
    <dxf>
      <font>
        <b/>
        <i val="0"/>
      </font>
    </dxf>
    <dxf>
      <font>
        <b/>
        <i val="0"/>
        <color rgb="FFFF0000"/>
      </font>
    </dxf>
    <dxf>
      <font>
        <b/>
        <i val="0"/>
        <color auto="1"/>
      </font>
    </dxf>
    <dxf>
      <font>
        <b/>
        <i val="0"/>
        <color rgb="FFFF0000"/>
      </font>
    </dxf>
    <dxf>
      <font>
        <b/>
        <i val="0"/>
        <color rgb="FFFF0000"/>
      </font>
    </dxf>
    <dxf>
      <font>
        <b/>
        <i val="0"/>
      </font>
    </dxf>
    <dxf>
      <font>
        <b/>
        <i val="0"/>
        <color rgb="FFFF0000"/>
      </font>
    </dxf>
    <dxf>
      <font>
        <b/>
        <i val="0"/>
        <color rgb="FFFF0000"/>
      </font>
    </dxf>
    <dxf>
      <font>
        <b/>
        <i val="0"/>
        <condense val="0"/>
        <extend val="0"/>
      </font>
    </dxf>
    <dxf>
      <font>
        <b/>
        <i val="0"/>
        <condense val="0"/>
        <extend val="0"/>
        <color indexed="16"/>
      </font>
    </dxf>
    <dxf>
      <font>
        <b/>
        <i val="0"/>
      </font>
    </dxf>
    <dxf>
      <font>
        <color rgb="FFFF0000"/>
      </font>
    </dxf>
    <dxf>
      <font>
        <color rgb="FFFF0000"/>
      </font>
    </dxf>
    <dxf>
      <font>
        <b/>
        <i val="0"/>
      </font>
    </dxf>
    <dxf>
      <font>
        <b/>
        <i val="0"/>
        <color rgb="FFFF0000"/>
      </font>
    </dxf>
    <dxf>
      <font>
        <b/>
        <i val="0"/>
        <color auto="1"/>
      </font>
    </dxf>
    <dxf>
      <font>
        <b/>
        <i val="0"/>
        <color rgb="FFFF0000"/>
      </font>
    </dxf>
    <dxf>
      <font>
        <b/>
        <i val="0"/>
      </font>
    </dxf>
    <dxf>
      <font>
        <b/>
        <i val="0"/>
        <color rgb="FFFF0000"/>
      </font>
    </dxf>
    <dxf>
      <font>
        <color rgb="FFFF0000"/>
      </font>
    </dxf>
    <dxf>
      <font>
        <b/>
        <i val="0"/>
      </font>
    </dxf>
    <dxf>
      <font>
        <b/>
        <i val="0"/>
        <color rgb="FFFF0000"/>
      </font>
    </dxf>
    <dxf>
      <font>
        <b val="0"/>
        <i/>
        <color rgb="FFFF0000"/>
      </font>
    </dxf>
    <dxf>
      <font>
        <b/>
        <i val="0"/>
        <color rgb="FFFF0000"/>
      </font>
    </dxf>
    <dxf>
      <font>
        <b/>
        <i val="0"/>
      </font>
    </dxf>
    <dxf>
      <font>
        <b/>
        <i val="0"/>
        <color rgb="FFFF0000"/>
      </font>
    </dxf>
    <dxf>
      <font>
        <b/>
        <i val="0"/>
      </font>
    </dxf>
    <dxf>
      <font>
        <b/>
        <i val="0"/>
        <color rgb="FFFF0000"/>
      </font>
    </dxf>
    <dxf>
      <font>
        <b/>
        <i val="0"/>
        <color rgb="FFFF0000"/>
      </font>
    </dxf>
    <dxf>
      <font>
        <b/>
        <i val="0"/>
      </font>
    </dxf>
    <dxf>
      <font>
        <b/>
        <i val="0"/>
        <color rgb="FFFF0000"/>
      </font>
    </dxf>
    <dxf>
      <font>
        <b/>
        <i val="0"/>
      </font>
    </dxf>
    <dxf>
      <font>
        <condense val="0"/>
        <extend val="0"/>
        <color rgb="FF9C0006"/>
      </font>
    </dxf>
    <dxf>
      <font>
        <condense val="0"/>
        <extend val="0"/>
        <color rgb="FF9C0006"/>
      </font>
    </dxf>
    <dxf>
      <font>
        <color rgb="FFFF0000"/>
      </font>
    </dxf>
    <dxf>
      <font>
        <color rgb="FFFF0000"/>
      </font>
    </dxf>
    <dxf>
      <font>
        <color rgb="FFFF0000"/>
      </font>
    </dxf>
    <dxf>
      <font>
        <b/>
        <i val="0"/>
        <color rgb="FFFF0000"/>
      </font>
    </dxf>
    <dxf>
      <font>
        <b/>
        <i val="0"/>
        <condense val="0"/>
        <extend val="0"/>
      </font>
    </dxf>
    <dxf>
      <font>
        <b/>
        <i val="0"/>
      </font>
    </dxf>
    <dxf>
      <font>
        <b/>
        <i val="0"/>
        <condense val="0"/>
        <extend val="0"/>
        <color indexed="16"/>
      </font>
    </dxf>
    <dxf>
      <font>
        <color rgb="FFFF0000"/>
      </font>
    </dxf>
    <dxf>
      <font>
        <b/>
        <i val="0"/>
        <color rgb="FFFF0000"/>
      </font>
    </dxf>
    <dxf>
      <font>
        <color rgb="FFFF0000"/>
      </font>
    </dxf>
    <dxf>
      <font>
        <b/>
        <i val="0"/>
        <color rgb="FFFF0000"/>
      </font>
    </dxf>
    <dxf>
      <font>
        <condense val="0"/>
        <extend val="0"/>
        <color rgb="FF9C0006"/>
      </font>
    </dxf>
    <dxf>
      <font>
        <condense val="0"/>
        <extend val="0"/>
        <color rgb="FF9C0006"/>
      </font>
    </dxf>
    <dxf>
      <font>
        <color rgb="FFFF0000"/>
      </font>
    </dxf>
    <dxf>
      <font>
        <color rgb="FFFF0000"/>
      </font>
    </dxf>
    <dxf>
      <font>
        <color rgb="FFFF0000"/>
      </font>
    </dxf>
    <dxf>
      <font>
        <color rgb="FFFF0000"/>
      </font>
    </dxf>
    <dxf>
      <font>
        <b/>
        <i val="0"/>
      </font>
    </dxf>
    <dxf>
      <font>
        <b/>
        <i val="0"/>
        <condense val="0"/>
        <extend val="0"/>
        <color indexed="16"/>
      </font>
    </dxf>
    <dxf>
      <font>
        <b/>
        <i val="0"/>
        <condense val="0"/>
        <extend val="0"/>
      </font>
    </dxf>
    <dxf>
      <font>
        <b/>
        <i val="0"/>
        <color rgb="FFFF0000"/>
      </font>
    </dxf>
    <dxf>
      <font>
        <b/>
        <i val="0"/>
      </font>
    </dxf>
    <dxf>
      <font>
        <b/>
        <i val="0"/>
        <color rgb="FFFF0000"/>
      </font>
    </dxf>
    <dxf>
      <font>
        <b/>
        <i val="0"/>
      </font>
    </dxf>
    <dxf>
      <font>
        <b val="0"/>
        <i/>
        <color rgb="FFFF0000"/>
      </font>
    </dxf>
    <dxf>
      <font>
        <b/>
        <i val="0"/>
      </font>
    </dxf>
    <dxf>
      <font>
        <b/>
        <i val="0"/>
        <color rgb="FFFF0000"/>
      </font>
    </dxf>
    <dxf>
      <font>
        <color rgb="FFFF0000"/>
      </font>
    </dxf>
    <dxf>
      <font>
        <b/>
        <i val="0"/>
        <color rgb="FFFF0000"/>
      </font>
    </dxf>
    <dxf>
      <font>
        <color rgb="FFFF0000"/>
      </font>
    </dxf>
    <dxf>
      <font>
        <color rgb="FFFF0000"/>
      </font>
    </dxf>
    <dxf>
      <font>
        <b/>
        <i val="0"/>
        <color rgb="FFFF0000"/>
      </font>
    </dxf>
    <dxf>
      <font>
        <color rgb="FFFF0000"/>
      </font>
    </dxf>
    <dxf>
      <font>
        <b val="0"/>
        <i/>
        <color rgb="FFFF0000"/>
      </font>
    </dxf>
    <dxf>
      <font>
        <b/>
        <i val="0"/>
        <color rgb="FFFF0000"/>
      </font>
    </dxf>
    <dxf>
      <font>
        <b/>
        <i val="0"/>
      </font>
    </dxf>
    <dxf>
      <font>
        <b/>
        <i val="0"/>
        <color rgb="FFFF0000"/>
      </font>
    </dxf>
    <dxf>
      <font>
        <b/>
        <i val="0"/>
        <condense val="0"/>
        <extend val="0"/>
      </font>
    </dxf>
    <dxf>
      <font>
        <b/>
        <i val="0"/>
      </font>
    </dxf>
    <dxf>
      <font>
        <b/>
        <i val="0"/>
        <color rgb="FFFF0000"/>
      </font>
    </dxf>
    <dxf>
      <font>
        <b/>
        <i val="0"/>
        <color rgb="FFFF0000"/>
      </font>
    </dxf>
    <dxf>
      <font>
        <color rgb="FFFF0000"/>
      </font>
    </dxf>
    <dxf>
      <font>
        <b/>
        <i val="0"/>
      </font>
    </dxf>
    <dxf>
      <font>
        <b/>
        <i val="0"/>
        <condense val="0"/>
        <extend val="0"/>
        <color indexed="16"/>
      </font>
    </dxf>
    <dxf>
      <font>
        <color rgb="FFFF0000"/>
      </font>
    </dxf>
    <dxf>
      <font>
        <b/>
        <i val="0"/>
      </font>
    </dxf>
    <dxf>
      <font>
        <color rgb="FFFF0000"/>
      </font>
    </dxf>
    <dxf>
      <font>
        <b/>
        <i val="0"/>
        <condense val="0"/>
        <extend val="0"/>
      </font>
    </dxf>
    <dxf>
      <font>
        <b/>
        <i val="0"/>
        <condense val="0"/>
        <extend val="0"/>
        <color indexed="16"/>
      </font>
    </dxf>
    <dxf>
      <font>
        <b/>
        <i val="0"/>
        <color rgb="FFFF0000"/>
      </font>
    </dxf>
    <dxf>
      <font>
        <b/>
        <i val="0"/>
        <color rgb="FFFF0000"/>
      </font>
    </dxf>
    <dxf>
      <font>
        <color rgb="FFFF0000"/>
      </font>
    </dxf>
    <dxf>
      <font>
        <b/>
        <i val="0"/>
      </font>
    </dxf>
    <dxf>
      <font>
        <b/>
        <i val="0"/>
        <color rgb="FFFF0000"/>
      </font>
    </dxf>
    <dxf>
      <font>
        <b/>
        <i val="0"/>
      </font>
    </dxf>
    <dxf>
      <font>
        <b/>
        <i val="0"/>
        <color rgb="FFFF0000"/>
      </font>
    </dxf>
    <dxf>
      <font>
        <color rgb="FFFF0000"/>
      </font>
    </dxf>
    <dxf>
      <font>
        <b/>
        <i val="0"/>
        <color rgb="FFFF0000"/>
      </font>
    </dxf>
    <dxf>
      <font>
        <color rgb="FFFF0000"/>
      </font>
    </dxf>
    <dxf>
      <font>
        <b/>
        <i val="0"/>
      </font>
    </dxf>
    <dxf>
      <font>
        <b/>
        <i val="0"/>
        <condense val="0"/>
        <extend val="0"/>
        <color indexed="16"/>
      </font>
    </dxf>
    <dxf>
      <font>
        <b/>
        <i val="0"/>
        <condense val="0"/>
        <extend val="0"/>
      </font>
    </dxf>
    <dxf>
      <font>
        <b/>
        <i val="0"/>
        <color rgb="FFFF0000"/>
      </font>
    </dxf>
    <dxf>
      <font>
        <b/>
        <i val="0"/>
      </font>
    </dxf>
    <dxf>
      <font>
        <color rgb="FFFF0000"/>
      </font>
    </dxf>
    <dxf>
      <font>
        <b/>
        <i val="0"/>
        <color rgb="FFFF0000"/>
      </font>
    </dxf>
    <dxf>
      <font>
        <b/>
        <i val="0"/>
        <condense val="0"/>
        <extend val="0"/>
      </font>
    </dxf>
    <dxf>
      <font>
        <b/>
        <i val="0"/>
        <color rgb="FFFF0000"/>
      </font>
    </dxf>
    <dxf>
      <font>
        <color rgb="FFFF0000"/>
      </font>
    </dxf>
    <dxf>
      <font>
        <b/>
        <i val="0"/>
      </font>
    </dxf>
    <dxf>
      <font>
        <b/>
        <i val="0"/>
        <condense val="0"/>
        <extend val="0"/>
        <color indexed="16"/>
      </font>
    </dxf>
    <dxf>
      <font>
        <b/>
        <i val="0"/>
      </font>
    </dxf>
    <dxf>
      <font>
        <b/>
        <i val="0"/>
      </font>
    </dxf>
    <dxf>
      <font>
        <b/>
        <i val="0"/>
        <color rgb="FFFF0000"/>
      </font>
    </dxf>
    <dxf>
      <font>
        <color rgb="FFFF0000"/>
      </font>
    </dxf>
    <dxf>
      <font>
        <b/>
        <i val="0"/>
        <color rgb="FFFF0000"/>
      </font>
    </dxf>
    <dxf>
      <font>
        <color rgb="FFFF0000"/>
      </font>
    </dxf>
    <dxf>
      <font>
        <b/>
        <i val="0"/>
      </font>
    </dxf>
    <dxf>
      <font>
        <b/>
        <i val="0"/>
        <condense val="0"/>
        <extend val="0"/>
        <color indexed="16"/>
      </font>
    </dxf>
    <dxf>
      <font>
        <b/>
        <i val="0"/>
        <condense val="0"/>
        <extend val="0"/>
      </font>
    </dxf>
    <dxf>
      <font>
        <b/>
        <i val="0"/>
        <color rgb="FFFF0000"/>
      </font>
    </dxf>
    <dxf>
      <font>
        <color rgb="FFFF0000"/>
      </font>
    </dxf>
    <dxf>
      <font>
        <b/>
        <i val="0"/>
        <color rgb="FFFF0000"/>
      </font>
    </dxf>
    <dxf>
      <font>
        <color rgb="FFFF0000"/>
      </font>
    </dxf>
    <dxf>
      <font>
        <b/>
        <i val="0"/>
        <color rgb="FFFF0000"/>
      </font>
    </dxf>
    <dxf>
      <font>
        <b/>
        <i val="0"/>
      </font>
    </dxf>
    <dxf>
      <font>
        <b/>
        <i val="0"/>
        <condense val="0"/>
        <extend val="0"/>
      </font>
    </dxf>
    <dxf>
      <font>
        <b/>
        <i val="0"/>
        <condense val="0"/>
        <extend val="0"/>
        <color indexed="16"/>
      </font>
    </dxf>
    <dxf>
      <font>
        <b/>
        <i val="0"/>
      </font>
    </dxf>
    <dxf>
      <font>
        <b/>
        <i val="0"/>
        <color rgb="FFFF0000"/>
      </font>
    </dxf>
    <dxf>
      <font>
        <b/>
        <i val="0"/>
      </font>
    </dxf>
    <dxf>
      <font>
        <color rgb="FFFF0000"/>
      </font>
    </dxf>
    <dxf>
      <font>
        <b/>
        <i val="0"/>
        <color rgb="FFFF0000"/>
      </font>
    </dxf>
    <dxf>
      <font>
        <b/>
        <i val="0"/>
        <color rgb="FFFF0000"/>
      </font>
    </dxf>
    <dxf>
      <font>
        <b/>
        <i val="0"/>
        <condense val="0"/>
        <extend val="0"/>
      </font>
    </dxf>
    <dxf>
      <font>
        <b/>
        <i val="0"/>
        <condense val="0"/>
        <extend val="0"/>
        <color indexed="16"/>
      </font>
    </dxf>
    <dxf>
      <font>
        <b/>
        <i val="0"/>
        <color rgb="FFFF0000"/>
      </font>
    </dxf>
    <dxf>
      <font>
        <b/>
        <i val="0"/>
      </font>
    </dxf>
    <dxf>
      <font>
        <b/>
        <i val="0"/>
      </font>
    </dxf>
    <dxf>
      <font>
        <color rgb="FFFF0000"/>
      </font>
    </dxf>
    <dxf>
      <font>
        <b/>
        <i val="0"/>
        <color rgb="FFFF0000"/>
      </font>
    </dxf>
    <dxf>
      <font>
        <b/>
        <i val="0"/>
      </font>
    </dxf>
    <dxf>
      <font>
        <b/>
        <i val="0"/>
        <condense val="0"/>
        <extend val="0"/>
      </font>
    </dxf>
    <dxf>
      <font>
        <b/>
        <i val="0"/>
        <color rgb="FFFF0000"/>
      </font>
    </dxf>
    <dxf>
      <font>
        <color rgb="FFFF0000"/>
      </font>
    </dxf>
    <dxf>
      <font>
        <b/>
        <i val="0"/>
        <color rgb="FFFF0000"/>
      </font>
    </dxf>
    <dxf>
      <font>
        <color rgb="FFFF0000"/>
      </font>
    </dxf>
    <dxf>
      <font>
        <b/>
        <i val="0"/>
      </font>
    </dxf>
    <dxf>
      <font>
        <b/>
        <i val="0"/>
        <condense val="0"/>
        <extend val="0"/>
        <color indexed="16"/>
      </font>
    </dxf>
    <dxf>
      <font>
        <b/>
        <i val="0"/>
      </font>
    </dxf>
    <dxf>
      <font>
        <b/>
        <i val="0"/>
        <color rgb="FFFF0000"/>
      </font>
    </dxf>
    <dxf>
      <font>
        <color rgb="FFFF0000"/>
      </font>
    </dxf>
    <dxf>
      <font>
        <b/>
        <i val="0"/>
        <color rgb="FFFF0000"/>
      </font>
    </dxf>
    <dxf>
      <font>
        <color rgb="FFFF0000"/>
      </font>
    </dxf>
    <dxf>
      <font>
        <b/>
        <i val="0"/>
        <condense val="0"/>
        <extend val="0"/>
        <color indexed="16"/>
      </font>
    </dxf>
    <dxf>
      <font>
        <b/>
        <i val="0"/>
        <condense val="0"/>
        <extend val="0"/>
      </font>
    </dxf>
    <dxf>
      <font>
        <b/>
        <i val="0"/>
      </font>
    </dxf>
    <dxf>
      <font>
        <b/>
        <i val="0"/>
      </font>
    </dxf>
    <dxf>
      <font>
        <b/>
        <i val="0"/>
        <color rgb="FFFF0000"/>
      </font>
    </dxf>
    <dxf>
      <font>
        <b/>
        <i val="0"/>
      </font>
    </dxf>
    <dxf>
      <font>
        <b/>
        <i val="0"/>
        <color rgb="FFFF0000"/>
      </font>
    </dxf>
    <dxf>
      <font>
        <color rgb="FFFF0000"/>
      </font>
    </dxf>
    <dxf>
      <font>
        <b/>
        <i val="0"/>
        <color rgb="FFFF0000"/>
      </font>
    </dxf>
    <dxf>
      <font>
        <color rgb="FFFF0000"/>
      </font>
    </dxf>
    <dxf>
      <font>
        <b/>
        <i val="0"/>
      </font>
    </dxf>
    <dxf>
      <font>
        <b/>
        <i val="0"/>
        <condense val="0"/>
        <extend val="0"/>
        <color indexed="16"/>
      </font>
    </dxf>
    <dxf>
      <font>
        <b/>
        <i val="0"/>
        <condense val="0"/>
        <extend val="0"/>
      </font>
    </dxf>
    <dxf>
      <font>
        <color rgb="FFFF0000"/>
      </font>
    </dxf>
    <dxf>
      <font>
        <b/>
        <i val="0"/>
        <color rgb="FFFF0000"/>
      </font>
    </dxf>
    <dxf>
      <font>
        <b/>
        <i val="0"/>
        <color rgb="FFFF0000"/>
      </font>
    </dxf>
    <dxf>
      <font>
        <b/>
        <i val="0"/>
      </font>
    </dxf>
    <dxf>
      <font>
        <b/>
        <i val="0"/>
      </font>
    </dxf>
    <dxf>
      <font>
        <condense val="0"/>
        <extend val="0"/>
        <color rgb="FF9C0006"/>
      </font>
    </dxf>
    <dxf>
      <font>
        <b/>
        <i val="0"/>
      </font>
    </dxf>
    <dxf>
      <font>
        <b/>
        <i val="0"/>
      </font>
    </dxf>
    <dxf>
      <font>
        <b/>
        <i val="0"/>
        <color rgb="FFFF0000"/>
      </font>
    </dxf>
    <dxf>
      <font>
        <color rgb="FFFF0000"/>
      </font>
    </dxf>
    <dxf>
      <font>
        <color rgb="FFFF0000"/>
      </font>
    </dxf>
    <dxf>
      <font>
        <b/>
        <i val="0"/>
        <color rgb="FFFF0000"/>
      </font>
    </dxf>
    <dxf>
      <font>
        <color rgb="FFFF0000"/>
      </font>
    </dxf>
    <dxf>
      <font>
        <b/>
        <i val="0"/>
      </font>
    </dxf>
    <dxf>
      <font>
        <b/>
        <i val="0"/>
        <condense val="0"/>
        <extend val="0"/>
        <color indexed="16"/>
      </font>
    </dxf>
    <dxf>
      <font>
        <b/>
        <i val="0"/>
        <condense val="0"/>
        <extend val="0"/>
      </font>
    </dxf>
    <dxf>
      <font>
        <b/>
        <i val="0"/>
        <color rgb="FFFF0000"/>
      </font>
    </dxf>
    <dxf>
      <font>
        <b/>
        <i val="0"/>
      </font>
    </dxf>
    <dxf>
      <font>
        <b/>
        <i val="0"/>
        <color rgb="FFFF0000"/>
      </font>
    </dxf>
    <dxf>
      <font>
        <b/>
        <i val="0"/>
        <color rgb="FFFF0000"/>
      </font>
    </dxf>
    <dxf>
      <font>
        <b/>
        <i val="0"/>
        <color rgb="FFFF0000"/>
      </font>
    </dxf>
    <dxf>
      <font>
        <b/>
        <i val="0"/>
      </font>
    </dxf>
    <dxf>
      <font>
        <b/>
        <i val="0"/>
        <color rgb="FFFF0000"/>
      </font>
    </dxf>
    <dxf>
      <font>
        <b/>
        <i val="0"/>
        <condense val="0"/>
        <extend val="0"/>
      </font>
    </dxf>
    <dxf>
      <font>
        <b/>
        <i val="0"/>
        <condense val="0"/>
        <extend val="0"/>
        <color indexed="16"/>
      </font>
    </dxf>
    <dxf>
      <font>
        <b/>
        <i val="0"/>
      </font>
    </dxf>
    <dxf>
      <font>
        <color rgb="FFFF0000"/>
      </font>
    </dxf>
    <dxf>
      <font>
        <color rgb="FFFF0000"/>
      </font>
    </dxf>
    <dxf>
      <font>
        <b/>
        <i val="0"/>
      </font>
    </dxf>
    <dxf>
      <font>
        <color rgb="FFFF0000"/>
      </font>
    </dxf>
    <dxf>
      <font>
        <b/>
        <i val="0"/>
      </font>
    </dxf>
    <dxf>
      <font>
        <b/>
        <i val="0"/>
        <color rgb="FFFF0000"/>
      </font>
    </dxf>
    <dxf>
      <font>
        <b/>
        <i val="0"/>
        <condense val="0"/>
        <extend val="0"/>
      </font>
    </dxf>
    <dxf>
      <font>
        <b/>
        <i val="0"/>
        <condense val="0"/>
        <extend val="0"/>
        <color indexed="16"/>
      </font>
    </dxf>
    <dxf>
      <font>
        <b/>
        <i val="0"/>
      </font>
    </dxf>
    <dxf>
      <font>
        <b/>
        <i val="0"/>
        <color rgb="FFFF0000"/>
      </font>
    </dxf>
    <dxf>
      <font>
        <color rgb="FFFF0000"/>
      </font>
    </dxf>
    <dxf>
      <font>
        <b/>
        <i val="0"/>
        <color rgb="FFFF0000"/>
      </font>
    </dxf>
    <dxf>
      <font>
        <b/>
        <i val="0"/>
      </font>
    </dxf>
    <dxf>
      <font>
        <color rgb="FFC00000"/>
      </font>
    </dxf>
    <dxf>
      <font>
        <color auto="1"/>
      </font>
    </dxf>
    <dxf>
      <font>
        <color rgb="FFC00000"/>
      </font>
    </dxf>
    <dxf>
      <font>
        <color rgb="FFC00000"/>
      </font>
    </dxf>
    <dxf>
      <font>
        <b/>
        <i val="0"/>
        <color rgb="FFFF0000"/>
      </font>
    </dxf>
    <dxf>
      <font>
        <b/>
        <i val="0"/>
      </font>
    </dxf>
    <dxf>
      <font>
        <b val="0"/>
        <i val="0"/>
        <strike val="0"/>
      </font>
    </dxf>
    <dxf>
      <font>
        <b val="0"/>
        <i val="0"/>
        <u val="none"/>
      </font>
    </dxf>
    <dxf>
      <font>
        <b/>
        <i val="0"/>
        <color rgb="FFFF0000"/>
      </font>
    </dxf>
    <dxf>
      <font>
        <b val="0"/>
        <i val="0"/>
        <color rgb="FFFF0000"/>
      </font>
    </dxf>
    <dxf>
      <font>
        <b/>
        <i val="0"/>
      </font>
    </dxf>
    <dxf>
      <font>
        <b val="0"/>
        <i val="0"/>
        <color rgb="FFFF0000"/>
      </font>
    </dxf>
    <dxf>
      <font>
        <b/>
        <i val="0"/>
        <color rgb="FFFF0000"/>
      </font>
    </dxf>
    <dxf>
      <font>
        <color rgb="FFFF0000"/>
      </font>
    </dxf>
    <dxf>
      <font>
        <b/>
        <i val="0"/>
      </font>
    </dxf>
    <dxf>
      <font>
        <b/>
        <i val="0"/>
        <color rgb="FFFF0000"/>
      </font>
    </dxf>
    <dxf>
      <font>
        <color rgb="FFFF0000"/>
      </font>
    </dxf>
    <dxf>
      <font>
        <b/>
        <i val="0"/>
      </font>
    </dxf>
    <dxf>
      <font>
        <b/>
        <i val="0"/>
        <color rgb="FFFF0000"/>
      </font>
    </dxf>
    <dxf>
      <font>
        <b/>
        <i val="0"/>
      </font>
    </dxf>
    <dxf>
      <font>
        <b/>
        <i val="0"/>
        <color rgb="FFFF0000"/>
      </font>
    </dxf>
    <dxf>
      <font>
        <b/>
        <i val="0"/>
        <color rgb="FFFF0000"/>
      </font>
    </dxf>
    <dxf>
      <font>
        <b/>
        <i val="0"/>
      </font>
    </dxf>
    <dxf>
      <font>
        <b val="0"/>
        <i/>
        <color rgb="FFFF0000"/>
      </font>
    </dxf>
    <dxf>
      <font>
        <b/>
        <i val="0"/>
        <color rgb="FFFF0000"/>
      </font>
    </dxf>
    <dxf>
      <font>
        <b/>
        <i val="0"/>
      </font>
    </dxf>
    <dxf>
      <font>
        <b val="0"/>
        <i/>
        <color rgb="FFFF0000"/>
      </font>
    </dxf>
    <dxf>
      <font>
        <b/>
        <i val="0"/>
        <color rgb="FFFF0000"/>
      </font>
    </dxf>
    <dxf>
      <font>
        <b/>
        <i val="0"/>
      </font>
    </dxf>
    <dxf>
      <font>
        <b/>
        <i val="0"/>
        <color rgb="FFFF0000"/>
      </font>
    </dxf>
    <dxf>
      <font>
        <color rgb="FFFF0000"/>
      </font>
    </dxf>
    <dxf>
      <font>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C00000"/>
      </font>
    </dxf>
    <dxf>
      <font>
        <b/>
        <i val="0"/>
      </font>
    </dxf>
    <dxf>
      <font>
        <color rgb="FFFF0000"/>
      </font>
    </dxf>
    <dxf>
      <font>
        <b/>
        <i val="0"/>
        <color rgb="FFFF0000"/>
      </font>
    </dxf>
    <dxf>
      <font>
        <b/>
        <i val="0"/>
      </font>
    </dxf>
    <dxf>
      <font>
        <color rgb="FFFF0000"/>
      </font>
    </dxf>
    <dxf>
      <font>
        <b/>
        <i val="0"/>
        <color rgb="FFFF0000"/>
      </font>
    </dxf>
    <dxf>
      <font>
        <b val="0"/>
        <i val="0"/>
        <color rgb="FFFF0000"/>
      </font>
    </dxf>
    <dxf>
      <font>
        <b/>
        <i val="0"/>
      </font>
    </dxf>
    <dxf>
      <font>
        <b/>
        <i val="0"/>
        <color rgb="FFFF0000"/>
      </font>
    </dxf>
    <dxf>
      <font>
        <b val="0"/>
        <i val="0"/>
        <color rgb="FFFF0000"/>
      </font>
    </dxf>
    <dxf>
      <font>
        <b/>
        <i val="0"/>
      </font>
    </dxf>
    <dxf>
      <font>
        <color rgb="FFC00000"/>
      </font>
    </dxf>
    <dxf>
      <font>
        <color rgb="FFC00000"/>
      </font>
    </dxf>
    <dxf>
      <font>
        <b/>
        <i val="0"/>
        <color rgb="FFFF0000"/>
      </font>
    </dxf>
    <dxf>
      <font>
        <b val="0"/>
        <i val="0"/>
        <u val="none"/>
      </font>
    </dxf>
    <dxf>
      <font>
        <b val="0"/>
        <i val="0"/>
        <strike val="0"/>
      </font>
    </dxf>
    <dxf>
      <font>
        <b/>
        <i val="0"/>
      </font>
    </dxf>
    <dxf>
      <font>
        <b/>
        <i val="0"/>
      </font>
    </dxf>
    <dxf>
      <font>
        <b/>
        <i val="0"/>
        <color rgb="FFFF0000"/>
      </font>
    </dxf>
    <dxf>
      <font>
        <b/>
        <i val="0"/>
      </font>
    </dxf>
    <dxf>
      <font>
        <b val="0"/>
        <i/>
        <color rgb="FFFF0000"/>
      </font>
    </dxf>
    <dxf>
      <font>
        <b/>
        <i val="0"/>
        <color rgb="FFFF0000"/>
      </font>
    </dxf>
    <dxf>
      <font>
        <b/>
        <i val="0"/>
      </font>
    </dxf>
    <dxf>
      <font>
        <b/>
        <i val="0"/>
        <color rgb="FFFF0000"/>
      </font>
    </dxf>
    <dxf>
      <font>
        <b val="0"/>
        <i/>
        <color rgb="FFFF0000"/>
      </font>
    </dxf>
    <dxf>
      <font>
        <b/>
        <i val="0"/>
        <color rgb="FFFF0000"/>
      </font>
    </dxf>
    <dxf>
      <font>
        <b/>
        <i val="0"/>
      </font>
    </dxf>
    <dxf>
      <font>
        <color rgb="FFFF0000"/>
      </font>
    </dxf>
    <dxf>
      <font>
        <b/>
        <i val="0"/>
        <color rgb="FFFF0000"/>
      </font>
    </dxf>
    <dxf>
      <font>
        <color rgb="FFFF0000"/>
      </font>
    </dxf>
    <dxf>
      <font>
        <color auto="1"/>
      </font>
    </dxf>
    <dxf>
      <font>
        <color rgb="FFC00000"/>
      </font>
    </dxf>
    <dxf>
      <font>
        <color rgb="FFFF0000"/>
      </font>
    </dxf>
    <dxf>
      <font>
        <color rgb="FFFF0000"/>
      </font>
    </dxf>
    <dxf>
      <font>
        <b/>
        <i val="0"/>
        <color rgb="FFFF0000"/>
      </font>
    </dxf>
    <dxf>
      <font>
        <condense val="0"/>
        <extend val="0"/>
        <color rgb="FF9C0006"/>
      </font>
    </dxf>
    <dxf>
      <font>
        <color rgb="FFFF0000"/>
      </font>
    </dxf>
    <dxf>
      <font>
        <b/>
        <i val="0"/>
        <color rgb="FFFF0000"/>
      </font>
    </dxf>
    <dxf>
      <font>
        <b/>
        <i val="0"/>
      </font>
    </dxf>
    <dxf>
      <font>
        <b val="0"/>
        <i/>
        <color rgb="FFFF0000"/>
      </font>
    </dxf>
    <dxf>
      <font>
        <b/>
        <i val="0"/>
        <color rgb="FFFF0000"/>
      </font>
    </dxf>
    <dxf>
      <font>
        <color rgb="FFFF0000"/>
      </font>
    </dxf>
    <dxf>
      <font>
        <b/>
        <i val="0"/>
        <color rgb="FFFF0000"/>
      </font>
    </dxf>
    <dxf>
      <font>
        <b/>
        <i val="0"/>
      </font>
    </dxf>
    <dxf>
      <font>
        <color rgb="FFFF0000"/>
      </font>
    </dxf>
    <dxf>
      <font>
        <color rgb="FFFF0000"/>
      </font>
    </dxf>
    <dxf>
      <font>
        <b/>
        <i val="0"/>
      </font>
    </dxf>
    <dxf>
      <font>
        <color rgb="FFFF0000"/>
      </font>
    </dxf>
    <dxf>
      <font>
        <b/>
        <i val="0"/>
        <condense val="0"/>
        <extend val="0"/>
      </font>
    </dxf>
    <dxf>
      <font>
        <b/>
        <i val="0"/>
        <condense val="0"/>
        <extend val="0"/>
        <color indexed="16"/>
      </font>
    </dxf>
    <dxf>
      <font>
        <b/>
        <i val="0"/>
        <color rgb="FFFF0000"/>
      </font>
    </dxf>
    <dxf>
      <font>
        <b/>
        <i val="0"/>
      </font>
    </dxf>
    <dxf>
      <font>
        <color rgb="FFFF0000"/>
      </font>
    </dxf>
    <dxf>
      <font>
        <b/>
        <i val="0"/>
        <color rgb="FFFF0000"/>
      </font>
    </dxf>
    <dxf>
      <font>
        <color rgb="FFFF0000"/>
      </font>
    </dxf>
    <dxf>
      <font>
        <b/>
        <i val="0"/>
      </font>
    </dxf>
    <dxf>
      <font>
        <b/>
        <i val="0"/>
      </font>
    </dxf>
    <dxf>
      <font>
        <b/>
        <i val="0"/>
        <color rgb="FFFF0000"/>
      </font>
    </dxf>
    <dxf>
      <font>
        <b/>
        <i val="0"/>
        <condense val="0"/>
        <extend val="0"/>
      </font>
    </dxf>
    <dxf>
      <font>
        <b/>
        <i val="0"/>
        <condense val="0"/>
        <extend val="0"/>
        <color indexed="16"/>
      </font>
    </dxf>
    <dxf>
      <font>
        <b/>
        <i val="0"/>
      </font>
    </dxf>
    <dxf>
      <font>
        <color rgb="FFFF0000"/>
      </font>
    </dxf>
    <dxf>
      <font>
        <b/>
        <i val="0"/>
        <color rgb="FFFF0000"/>
      </font>
    </dxf>
    <dxf>
      <font>
        <color rgb="FFFF0000"/>
      </font>
    </dxf>
    <dxf>
      <font>
        <b/>
        <i val="0"/>
        <color rgb="FFFF0000"/>
      </font>
    </dxf>
    <dxf>
      <font>
        <color rgb="FFFF0000"/>
      </font>
    </dxf>
    <dxf>
      <font>
        <b/>
        <i val="0"/>
        <color auto="1"/>
      </font>
    </dxf>
    <dxf>
      <font>
        <b/>
        <i val="0"/>
        <color rgb="FFFF0000"/>
      </font>
    </dxf>
    <dxf>
      <font>
        <b/>
        <i val="0"/>
      </font>
    </dxf>
    <dxf>
      <font>
        <b/>
        <i val="0"/>
        <color rgb="FFFF0000"/>
      </font>
    </dxf>
    <dxf>
      <font>
        <b val="0"/>
        <i/>
        <color rgb="FFFF0000"/>
      </font>
    </dxf>
    <dxf>
      <font>
        <b/>
        <i val="0"/>
        <color rgb="FFFF0000"/>
      </font>
    </dxf>
    <dxf>
      <font>
        <b/>
        <i val="0"/>
      </font>
    </dxf>
    <dxf>
      <font>
        <b/>
        <i val="0"/>
        <color rgb="FFFF0000"/>
      </font>
    </dxf>
    <dxf>
      <font>
        <b/>
        <i val="0"/>
        <color rgb="FFFF0000"/>
      </font>
    </dxf>
    <dxf>
      <font>
        <b/>
        <i val="0"/>
      </font>
    </dxf>
    <dxf>
      <font>
        <b/>
        <i val="0"/>
        <color rgb="FFFF0000"/>
      </font>
    </dxf>
    <dxf>
      <font>
        <b/>
        <i val="0"/>
      </font>
    </dxf>
    <dxf>
      <font>
        <b/>
        <i val="0"/>
        <condense val="0"/>
        <extend val="0"/>
        <color indexed="10"/>
      </font>
    </dxf>
    <dxf>
      <font>
        <condense val="0"/>
        <extend val="0"/>
        <color rgb="FF9C0006"/>
      </font>
    </dxf>
    <dxf>
      <font>
        <condense val="0"/>
        <extend val="0"/>
        <color rgb="FF9C0006"/>
      </font>
    </dxf>
    <dxf>
      <font>
        <color rgb="FFFF0000"/>
      </font>
    </dxf>
    <dxf>
      <font>
        <b/>
        <i val="0"/>
        <color rgb="FFFF0000"/>
      </font>
    </dxf>
    <dxf>
      <font>
        <color rgb="FFFF0000"/>
      </font>
    </dxf>
    <dxf>
      <font>
        <b/>
        <i val="0"/>
        <color rgb="FFFF0000"/>
      </font>
    </dxf>
    <dxf>
      <font>
        <b val="0"/>
        <i/>
        <color rgb="FFFF0000"/>
      </font>
    </dxf>
    <dxf>
      <font>
        <b/>
        <i val="0"/>
      </font>
    </dxf>
    <dxf>
      <font>
        <b/>
        <i val="0"/>
        <color rgb="FFFF0000"/>
      </font>
    </dxf>
    <dxf>
      <font>
        <b/>
        <i val="0"/>
      </font>
    </dxf>
    <dxf>
      <font>
        <color rgb="FFFF0000"/>
      </font>
    </dxf>
    <dxf>
      <font>
        <b/>
        <i val="0"/>
      </font>
    </dxf>
    <dxf>
      <font>
        <b/>
        <i val="0"/>
        <color rgb="FFFF0000"/>
      </font>
    </dxf>
    <dxf>
      <font>
        <color rgb="FFFF0000"/>
      </font>
    </dxf>
    <dxf>
      <font>
        <b/>
        <i val="0"/>
        <color rgb="FFFF0000"/>
      </font>
    </dxf>
    <dxf>
      <font>
        <b/>
        <i val="0"/>
      </font>
    </dxf>
    <dxf>
      <font>
        <b/>
        <i val="0"/>
        <condense val="0"/>
        <extend val="0"/>
        <color indexed="16"/>
      </font>
    </dxf>
    <dxf>
      <font>
        <b/>
        <i val="0"/>
      </font>
    </dxf>
    <dxf>
      <font>
        <b/>
        <i val="0"/>
        <condense val="0"/>
        <extend val="0"/>
      </font>
    </dxf>
    <dxf>
      <font>
        <color rgb="FFFF0000"/>
      </font>
    </dxf>
    <dxf>
      <font>
        <color rgb="FFFF0000"/>
      </font>
    </dxf>
    <dxf>
      <font>
        <b/>
        <i val="0"/>
        <color rgb="FFFF0000"/>
      </font>
    </dxf>
    <dxf>
      <font>
        <b/>
        <i val="0"/>
      </font>
    </dxf>
    <dxf>
      <font>
        <b/>
        <i val="0"/>
        <color rgb="FFFF0000"/>
      </font>
    </dxf>
    <dxf>
      <font>
        <b/>
        <i val="0"/>
      </font>
    </dxf>
    <dxf>
      <font>
        <color rgb="FFFF0000"/>
      </font>
    </dxf>
    <dxf>
      <font>
        <color rgb="FFFF0000"/>
      </font>
    </dxf>
    <dxf>
      <font>
        <color rgb="FFFF0000"/>
      </font>
    </dxf>
    <dxf>
      <font>
        <b/>
        <i val="0"/>
      </font>
    </dxf>
    <dxf>
      <font>
        <b val="0"/>
        <i/>
        <color rgb="FFFF0000"/>
      </font>
    </dxf>
    <dxf>
      <font>
        <b/>
        <i val="0"/>
        <color rgb="FFFF0000"/>
      </font>
    </dxf>
    <dxf>
      <font>
        <b/>
        <i val="0"/>
      </font>
    </dxf>
    <dxf>
      <font>
        <b/>
        <i val="0"/>
        <color rgb="FFFF0000"/>
      </font>
    </dxf>
    <dxf>
      <font>
        <b val="0"/>
        <i/>
        <color rgb="FFFF0000"/>
      </font>
    </dxf>
    <dxf>
      <font>
        <b/>
        <i val="0"/>
        <color rgb="FFFF0000"/>
      </font>
    </dxf>
    <dxf>
      <font>
        <color rgb="FFFF0000"/>
      </font>
    </dxf>
    <dxf>
      <font>
        <color rgb="FFFF0000"/>
      </font>
    </dxf>
    <dxf>
      <font>
        <color rgb="FFFF0000"/>
      </font>
    </dxf>
    <dxf>
      <font>
        <b/>
        <i val="0"/>
        <color rgb="FFFF0000"/>
      </font>
    </dxf>
    <dxf>
      <font>
        <b/>
        <i val="0"/>
      </font>
    </dxf>
    <dxf>
      <font>
        <b/>
        <i val="0"/>
        <color rgb="FFFF0000"/>
      </font>
    </dxf>
    <dxf>
      <font>
        <color rgb="FFFF0000"/>
      </font>
    </dxf>
    <dxf>
      <font>
        <b/>
        <i val="0"/>
      </font>
    </dxf>
    <dxf>
      <font>
        <b/>
        <i val="0"/>
        <condense val="0"/>
        <extend val="0"/>
        <color indexed="16"/>
      </font>
    </dxf>
    <dxf>
      <font>
        <b/>
        <i val="0"/>
        <condense val="0"/>
        <extend val="0"/>
      </font>
    </dxf>
    <dxf>
      <font>
        <color rgb="FFFF0000"/>
      </font>
    </dxf>
    <dxf>
      <font>
        <b/>
        <i val="0"/>
        <color rgb="FFFF0000"/>
      </font>
    </dxf>
    <dxf>
      <font>
        <b/>
        <i val="0"/>
      </font>
    </dxf>
    <dxf>
      <font>
        <b/>
        <i val="0"/>
        <color rgb="FFFF0000"/>
      </font>
    </dxf>
    <dxf>
      <font>
        <color rgb="FFFF0000"/>
      </font>
    </dxf>
    <dxf>
      <font>
        <color rgb="FFFF0000"/>
      </font>
    </dxf>
    <dxf>
      <font>
        <b/>
        <i val="0"/>
        <condense val="0"/>
        <extend val="0"/>
      </font>
    </dxf>
    <dxf>
      <font>
        <b/>
        <i val="0"/>
        <condense val="0"/>
        <extend val="0"/>
        <color indexed="16"/>
      </font>
    </dxf>
    <dxf>
      <font>
        <b/>
        <i val="0"/>
      </font>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7030A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002060"/>
      </font>
      <fill>
        <patternFill patternType="none">
          <bgColor auto="1"/>
        </patternFill>
      </fill>
    </dxf>
    <dxf>
      <font>
        <color rgb="FFFF000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4245F6F0-17BC-4E5E-8BBF-8604760D5CE4}"/>
            </a:ext>
          </a:extLst>
        </xdr:cNvPr>
        <xdr:cNvSpPr/>
      </xdr:nvSpPr>
      <xdr:spPr>
        <a:xfrm>
          <a:off x="10116014820" y="60960"/>
          <a:ext cx="571500" cy="259080"/>
        </a:xfrm>
        <a:prstGeom prst="leftArrow">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6</xdr:col>
      <xdr:colOff>533400</xdr:colOff>
      <xdr:row>7</xdr:row>
      <xdr:rowOff>106680</xdr:rowOff>
    </xdr:from>
    <xdr:to>
      <xdr:col>7</xdr:col>
      <xdr:colOff>304800</xdr:colOff>
      <xdr:row>7</xdr:row>
      <xdr:rowOff>365760</xdr:rowOff>
    </xdr:to>
    <xdr:sp macro="" textlink="">
      <xdr:nvSpPr>
        <xdr:cNvPr id="3" name="سهم: لليسار 2">
          <a:extLst>
            <a:ext uri="{FF2B5EF4-FFF2-40B4-BE49-F238E27FC236}">
              <a16:creationId xmlns:a16="http://schemas.microsoft.com/office/drawing/2014/main" id="{70679D2B-38D9-492F-8162-F8CF816290AC}"/>
            </a:ext>
          </a:extLst>
        </xdr:cNvPr>
        <xdr:cNvSpPr/>
      </xdr:nvSpPr>
      <xdr:spPr>
        <a:xfrm rot="10800000">
          <a:off x="10095357000" y="26517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7</xdr:col>
      <xdr:colOff>45720</xdr:colOff>
      <xdr:row>10</xdr:row>
      <xdr:rowOff>114300</xdr:rowOff>
    </xdr:from>
    <xdr:to>
      <xdr:col>7</xdr:col>
      <xdr:colOff>617220</xdr:colOff>
      <xdr:row>10</xdr:row>
      <xdr:rowOff>373380</xdr:rowOff>
    </xdr:to>
    <xdr:sp macro="" textlink="">
      <xdr:nvSpPr>
        <xdr:cNvPr id="5" name="سهم: لليسار 4">
          <a:extLst>
            <a:ext uri="{FF2B5EF4-FFF2-40B4-BE49-F238E27FC236}">
              <a16:creationId xmlns:a16="http://schemas.microsoft.com/office/drawing/2014/main" id="{92930B41-0E49-4ECD-8D61-2ADC915FB20E}"/>
            </a:ext>
          </a:extLst>
        </xdr:cNvPr>
        <xdr:cNvSpPr/>
      </xdr:nvSpPr>
      <xdr:spPr>
        <a:xfrm rot="10800000">
          <a:off x="10097383920" y="3802380"/>
          <a:ext cx="16002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173439</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168968</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44</xdr:row>
      <xdr:rowOff>99060</xdr:rowOff>
    </xdr:from>
    <xdr:to>
      <xdr:col>37</xdr:col>
      <xdr:colOff>8572</xdr:colOff>
      <xdr:row>47</xdr:row>
      <xdr:rowOff>114350</xdr:rowOff>
    </xdr:to>
    <xdr:pic>
      <xdr:nvPicPr>
        <xdr:cNvPr id="6" name="صورة 5">
          <a:extLst>
            <a:ext uri="{FF2B5EF4-FFF2-40B4-BE49-F238E27FC236}">
              <a16:creationId xmlns:a16="http://schemas.microsoft.com/office/drawing/2014/main" id="{D83B8354-8714-4361-B7DB-66A6D216A540}"/>
            </a:ext>
          </a:extLst>
        </xdr:cNvPr>
        <xdr:cNvPicPr>
          <a:picLocks noChangeAspect="1"/>
        </xdr:cNvPicPr>
      </xdr:nvPicPr>
      <xdr:blipFill>
        <a:blip xmlns:r="http://schemas.openxmlformats.org/officeDocument/2006/relationships" r:embed="rId1" cstate="print"/>
        <a:stretch>
          <a:fillRect/>
        </a:stretch>
      </xdr:blipFill>
      <xdr:spPr>
        <a:xfrm>
          <a:off x="10093384373" y="9273540"/>
          <a:ext cx="6590347" cy="5791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S/Desktop/&#1587;&#1580;&#1604;_&#1575;&#1604;&#1583;&#1585;&#1575;&#1587;&#1575;&#1578;_&#1575;&#1604;&#1583;&#1608;&#1604;&#1610;&#1577;_&#1608;&#1575;&#1604;&#1583;&#1576;&#1604;&#1608;&#1605;&#1575;&#1587;&#1610;&#1577;_samah%20(Repair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امتحان"/>
      <sheetName val="معالجة التسجيل مسجلين"/>
      <sheetName val="ورقة4مسجلين"/>
      <sheetName val="Sheet4"/>
      <sheetName val="ورقه2مسجلين"/>
      <sheetName val="ورقه2"/>
      <sheetName val="قوائم"/>
      <sheetName val="ورقة1"/>
    </sheetNames>
    <sheetDataSet>
      <sheetData sheetId="0" refreshError="1"/>
      <sheetData sheetId="1" refreshError="1"/>
      <sheetData sheetId="2" refreshError="1"/>
      <sheetData sheetId="3" refreshError="1"/>
      <sheetData sheetId="4" refreshError="1">
        <row r="3">
          <cell r="A3">
            <v>701489</v>
          </cell>
          <cell r="B3" t="str">
            <v>رزان اسماعيل</v>
          </cell>
          <cell r="C3" t="str">
            <v>عزيز</v>
          </cell>
          <cell r="D3" t="str">
            <v>ليلى</v>
          </cell>
          <cell r="E3" t="str">
            <v>أنثى</v>
          </cell>
          <cell r="F3">
            <v>25163</v>
          </cell>
          <cell r="G3" t="str">
            <v>الصفصافه</v>
          </cell>
          <cell r="H3" t="str">
            <v>العربية السورية</v>
          </cell>
          <cell r="I3" t="str">
            <v>الرابعة</v>
          </cell>
          <cell r="J3" t="str">
            <v>طرطوس</v>
          </cell>
          <cell r="K3" t="str">
            <v>جنينة رسلان 30</v>
          </cell>
          <cell r="L3" t="str">
            <v>التجارة</v>
          </cell>
          <cell r="M3" t="str">
            <v>علمي</v>
          </cell>
          <cell r="N3">
            <v>1990</v>
          </cell>
          <cell r="O3" t="str">
            <v>طرطوس</v>
          </cell>
          <cell r="P3" t="str">
            <v>الرابعة حديث</v>
          </cell>
          <cell r="Q3">
            <v>0</v>
          </cell>
          <cell r="R3">
            <v>0</v>
          </cell>
          <cell r="S3">
            <v>0</v>
          </cell>
          <cell r="T3">
            <v>3000</v>
          </cell>
          <cell r="U3">
            <v>14000</v>
          </cell>
          <cell r="V3">
            <v>140000</v>
          </cell>
          <cell r="W3">
            <v>157000</v>
          </cell>
          <cell r="X3" t="str">
            <v>لا</v>
          </cell>
          <cell r="Y3">
            <v>157000</v>
          </cell>
          <cell r="Z3">
            <v>0</v>
          </cell>
          <cell r="AA3">
            <v>6</v>
          </cell>
          <cell r="AB3">
            <v>0</v>
          </cell>
          <cell r="AC3">
            <v>4</v>
          </cell>
          <cell r="AD3">
            <v>10</v>
          </cell>
          <cell r="AE3" t="str">
            <v>RAZAN ISMAIEL</v>
          </cell>
          <cell r="AF3" t="str">
            <v>AZIZ</v>
          </cell>
          <cell r="AG3" t="str">
            <v>LILA</v>
          </cell>
          <cell r="AH3" t="str">
            <v>TARTOUS</v>
          </cell>
          <cell r="AI3" t="str">
            <v/>
          </cell>
          <cell r="AJ3" t="str">
            <v/>
          </cell>
          <cell r="AK3" t="str">
            <v/>
          </cell>
          <cell r="AL3" t="str">
            <v/>
          </cell>
          <cell r="AM3" t="str">
            <v/>
          </cell>
          <cell r="AN3" t="str">
            <v/>
          </cell>
          <cell r="AO3" t="str">
            <v/>
          </cell>
          <cell r="AP3" t="str">
            <v/>
          </cell>
          <cell r="AQ3" t="str">
            <v/>
          </cell>
          <cell r="AR3">
            <v>701489</v>
          </cell>
          <cell r="AS3" t="str">
            <v>رزان اسماعيل</v>
          </cell>
          <cell r="AT3" t="str">
            <v>عزيز</v>
          </cell>
          <cell r="AU3" t="str">
            <v/>
          </cell>
          <cell r="AV3">
            <v>140000</v>
          </cell>
        </row>
        <row r="4">
          <cell r="A4">
            <v>701544</v>
          </cell>
          <cell r="B4" t="str">
            <v>عامر الصوصو</v>
          </cell>
          <cell r="C4" t="str">
            <v>حسن</v>
          </cell>
          <cell r="D4" t="str">
            <v>خديجه</v>
          </cell>
          <cell r="E4" t="str">
            <v>ذكر</v>
          </cell>
          <cell r="F4">
            <v>30286</v>
          </cell>
          <cell r="G4" t="str">
            <v>دير عطيه</v>
          </cell>
          <cell r="H4" t="str">
            <v>العربية السورية</v>
          </cell>
          <cell r="I4" t="str">
            <v>الثانية</v>
          </cell>
          <cell r="J4" t="str">
            <v>ريف دمشق</v>
          </cell>
          <cell r="K4" t="str">
            <v>دير عطية 111</v>
          </cell>
          <cell r="L4" t="str">
            <v>ريف دمشق</v>
          </cell>
          <cell r="M4" t="str">
            <v>أدبي</v>
          </cell>
          <cell r="N4">
            <v>2000</v>
          </cell>
          <cell r="O4" t="str">
            <v>ريف دمشق</v>
          </cell>
          <cell r="P4" t="str">
            <v>الثانية</v>
          </cell>
          <cell r="Q4">
            <v>0</v>
          </cell>
          <cell r="R4">
            <v>0</v>
          </cell>
          <cell r="S4">
            <v>0</v>
          </cell>
          <cell r="T4">
            <v>3000</v>
          </cell>
          <cell r="U4">
            <v>0</v>
          </cell>
          <cell r="V4">
            <v>50000</v>
          </cell>
          <cell r="W4">
            <v>53000</v>
          </cell>
          <cell r="X4" t="str">
            <v>لا</v>
          </cell>
          <cell r="Y4">
            <v>53000</v>
          </cell>
          <cell r="Z4">
            <v>0</v>
          </cell>
          <cell r="AA4">
            <v>0</v>
          </cell>
          <cell r="AB4">
            <v>2</v>
          </cell>
          <cell r="AC4">
            <v>1</v>
          </cell>
          <cell r="AD4">
            <v>3</v>
          </cell>
          <cell r="AE4" t="str">
            <v>AMER ALSOSO</v>
          </cell>
          <cell r="AF4" t="str">
            <v>HASN</v>
          </cell>
          <cell r="AG4" t="str">
            <v>KHADEJA</v>
          </cell>
          <cell r="AH4" t="str">
            <v>DAMAS</v>
          </cell>
          <cell r="AI4" t="str">
            <v/>
          </cell>
          <cell r="AJ4" t="str">
            <v/>
          </cell>
          <cell r="AK4" t="str">
            <v/>
          </cell>
          <cell r="AL4" t="str">
            <v/>
          </cell>
          <cell r="AM4" t="str">
            <v/>
          </cell>
          <cell r="AN4" t="str">
            <v/>
          </cell>
          <cell r="AO4" t="str">
            <v/>
          </cell>
          <cell r="AP4" t="str">
            <v/>
          </cell>
          <cell r="AQ4" t="str">
            <v/>
          </cell>
          <cell r="AR4">
            <v>701544</v>
          </cell>
          <cell r="AS4" t="str">
            <v>عامر الصوصو</v>
          </cell>
          <cell r="AT4" t="str">
            <v>حسن</v>
          </cell>
          <cell r="AU4" t="str">
            <v/>
          </cell>
          <cell r="AV4">
            <v>50000</v>
          </cell>
        </row>
        <row r="5">
          <cell r="A5">
            <v>701595</v>
          </cell>
          <cell r="B5" t="str">
            <v>فاتن رعد</v>
          </cell>
          <cell r="C5" t="str">
            <v>قاسم</v>
          </cell>
          <cell r="D5" t="str">
            <v>ابتسام</v>
          </cell>
          <cell r="E5" t="str">
            <v>أنثى</v>
          </cell>
          <cell r="F5">
            <v>33981</v>
          </cell>
          <cell r="G5" t="str">
            <v>القريا</v>
          </cell>
          <cell r="H5" t="str">
            <v>العربية السورية</v>
          </cell>
          <cell r="I5" t="str">
            <v>الرابعة</v>
          </cell>
          <cell r="J5" t="str">
            <v>السويداء</v>
          </cell>
          <cell r="K5" t="str">
            <v>القريا 139</v>
          </cell>
          <cell r="L5" t="str">
            <v>القريا</v>
          </cell>
          <cell r="M5" t="str">
            <v>أدبي</v>
          </cell>
          <cell r="N5">
            <v>2010</v>
          </cell>
          <cell r="O5" t="str">
            <v>السويداء</v>
          </cell>
          <cell r="P5" t="str">
            <v>الرابعة حديث</v>
          </cell>
          <cell r="Q5">
            <v>0</v>
          </cell>
          <cell r="R5">
            <v>0</v>
          </cell>
          <cell r="S5">
            <v>0</v>
          </cell>
          <cell r="T5">
            <v>3000</v>
          </cell>
          <cell r="U5">
            <v>14000</v>
          </cell>
          <cell r="V5">
            <v>70000</v>
          </cell>
          <cell r="W5">
            <v>87000</v>
          </cell>
          <cell r="X5" t="str">
            <v>لا</v>
          </cell>
          <cell r="Y5">
            <v>87000</v>
          </cell>
          <cell r="Z5">
            <v>0</v>
          </cell>
          <cell r="AA5">
            <v>5</v>
          </cell>
          <cell r="AB5">
            <v>0</v>
          </cell>
          <cell r="AC5">
            <v>1</v>
          </cell>
          <cell r="AD5">
            <v>6</v>
          </cell>
          <cell r="AE5" t="str">
            <v>FATEN RAAD</v>
          </cell>
          <cell r="AF5" t="str">
            <v>KASEM</v>
          </cell>
          <cell r="AG5" t="str">
            <v>IBTESAM</v>
          </cell>
          <cell r="AH5" t="str">
            <v>ALKARIA</v>
          </cell>
          <cell r="AI5" t="str">
            <v/>
          </cell>
          <cell r="AJ5" t="str">
            <v/>
          </cell>
          <cell r="AK5" t="str">
            <v/>
          </cell>
          <cell r="AL5" t="str">
            <v/>
          </cell>
          <cell r="AM5" t="str">
            <v/>
          </cell>
          <cell r="AN5" t="str">
            <v/>
          </cell>
          <cell r="AO5" t="str">
            <v/>
          </cell>
          <cell r="AP5" t="str">
            <v/>
          </cell>
          <cell r="AQ5" t="str">
            <v/>
          </cell>
          <cell r="AR5">
            <v>701595</v>
          </cell>
          <cell r="AS5" t="str">
            <v>فاتن رعد</v>
          </cell>
          <cell r="AT5" t="str">
            <v>قاسم</v>
          </cell>
          <cell r="AU5" t="str">
            <v/>
          </cell>
          <cell r="AV5">
            <v>70000</v>
          </cell>
        </row>
        <row r="6">
          <cell r="A6">
            <v>701629</v>
          </cell>
          <cell r="B6" t="str">
            <v>مجد أبو حسون</v>
          </cell>
          <cell r="C6" t="str">
            <v>احمد</v>
          </cell>
          <cell r="D6" t="str">
            <v>فاطمه</v>
          </cell>
          <cell r="E6" t="str">
            <v>ذكر</v>
          </cell>
          <cell r="F6">
            <v>28775</v>
          </cell>
          <cell r="G6" t="str">
            <v>الكويت</v>
          </cell>
          <cell r="H6" t="str">
            <v>العربية السورية</v>
          </cell>
          <cell r="I6" t="str">
            <v>الثالثة</v>
          </cell>
          <cell r="J6" t="str">
            <v>حماة</v>
          </cell>
          <cell r="K6" t="str">
            <v>مصياف 792</v>
          </cell>
          <cell r="L6" t="str">
            <v>مصياف</v>
          </cell>
          <cell r="M6" t="str">
            <v>أدبي</v>
          </cell>
          <cell r="N6">
            <v>1996</v>
          </cell>
          <cell r="O6" t="str">
            <v>حماة</v>
          </cell>
          <cell r="P6" t="str">
            <v>الثالثة</v>
          </cell>
          <cell r="Q6">
            <v>22000</v>
          </cell>
          <cell r="R6">
            <v>0</v>
          </cell>
          <cell r="S6">
            <v>0</v>
          </cell>
          <cell r="T6">
            <v>3000</v>
          </cell>
          <cell r="U6">
            <v>0</v>
          </cell>
          <cell r="V6">
            <v>40000</v>
          </cell>
          <cell r="W6">
            <v>21000</v>
          </cell>
          <cell r="X6" t="str">
            <v>لا</v>
          </cell>
          <cell r="Y6">
            <v>21000</v>
          </cell>
          <cell r="Z6">
            <v>0</v>
          </cell>
          <cell r="AA6">
            <v>0</v>
          </cell>
          <cell r="AB6">
            <v>0</v>
          </cell>
          <cell r="AC6">
            <v>2</v>
          </cell>
          <cell r="AD6">
            <v>2</v>
          </cell>
          <cell r="AE6" t="str">
            <v>MAJD ABU HASSOUN</v>
          </cell>
          <cell r="AF6" t="str">
            <v>AHMAD</v>
          </cell>
          <cell r="AG6" t="str">
            <v>FATMA</v>
          </cell>
          <cell r="AH6" t="str">
            <v>KUWAIT</v>
          </cell>
          <cell r="AI6" t="str">
            <v/>
          </cell>
          <cell r="AJ6" t="str">
            <v/>
          </cell>
          <cell r="AK6" t="str">
            <v/>
          </cell>
          <cell r="AL6" t="str">
            <v/>
          </cell>
          <cell r="AM6" t="str">
            <v/>
          </cell>
          <cell r="AN6" t="str">
            <v/>
          </cell>
          <cell r="AO6" t="str">
            <v/>
          </cell>
          <cell r="AP6" t="str">
            <v/>
          </cell>
          <cell r="AQ6" t="str">
            <v>إيقاف</v>
          </cell>
          <cell r="AR6">
            <v>701629</v>
          </cell>
          <cell r="AS6" t="str">
            <v>مجد أبو حسون</v>
          </cell>
          <cell r="AT6" t="str">
            <v>احمد</v>
          </cell>
          <cell r="AU6" t="str">
            <v/>
          </cell>
          <cell r="AV6">
            <v>40000</v>
          </cell>
        </row>
        <row r="7">
          <cell r="A7">
            <v>701658</v>
          </cell>
          <cell r="B7" t="str">
            <v>محمد ظاهر</v>
          </cell>
          <cell r="C7" t="str">
            <v>هايل</v>
          </cell>
          <cell r="D7" t="str">
            <v>نوفة</v>
          </cell>
          <cell r="E7" t="str">
            <v>ذكر</v>
          </cell>
          <cell r="F7">
            <v>32874</v>
          </cell>
          <cell r="G7" t="str">
            <v>درعا</v>
          </cell>
          <cell r="H7" t="str">
            <v>الفلسطينية السورية</v>
          </cell>
          <cell r="I7" t="str">
            <v>الرابعة</v>
          </cell>
          <cell r="J7" t="str">
            <v>غير سوري</v>
          </cell>
          <cell r="K7" t="str">
            <v>غير سوري</v>
          </cell>
          <cell r="L7" t="str">
            <v>درعا</v>
          </cell>
          <cell r="M7" t="str">
            <v>أدبي</v>
          </cell>
          <cell r="N7">
            <v>2007</v>
          </cell>
          <cell r="O7" t="str">
            <v>درعا</v>
          </cell>
          <cell r="P7" t="str">
            <v>الرابعة</v>
          </cell>
          <cell r="Q7">
            <v>0</v>
          </cell>
          <cell r="R7">
            <v>0</v>
          </cell>
          <cell r="S7">
            <v>0</v>
          </cell>
          <cell r="T7">
            <v>3000</v>
          </cell>
          <cell r="U7">
            <v>0</v>
          </cell>
          <cell r="V7">
            <v>85000</v>
          </cell>
          <cell r="W7">
            <v>88000</v>
          </cell>
          <cell r="X7" t="str">
            <v>لا</v>
          </cell>
          <cell r="Y7">
            <v>88000</v>
          </cell>
          <cell r="Z7">
            <v>0</v>
          </cell>
          <cell r="AA7">
            <v>2</v>
          </cell>
          <cell r="AB7">
            <v>3</v>
          </cell>
          <cell r="AC7">
            <v>1</v>
          </cell>
          <cell r="AD7">
            <v>6</v>
          </cell>
          <cell r="AE7" t="str">
            <v>MOHAMMAD DAHER</v>
          </cell>
          <cell r="AF7" t="str">
            <v>HAEL</v>
          </cell>
          <cell r="AG7" t="str">
            <v>NOFA</v>
          </cell>
          <cell r="AH7" t="str">
            <v>DARAA</v>
          </cell>
          <cell r="AI7" t="str">
            <v/>
          </cell>
          <cell r="AJ7" t="str">
            <v/>
          </cell>
          <cell r="AK7" t="str">
            <v/>
          </cell>
          <cell r="AL7" t="str">
            <v/>
          </cell>
          <cell r="AM7" t="str">
            <v/>
          </cell>
          <cell r="AN7" t="str">
            <v/>
          </cell>
          <cell r="AO7" t="str">
            <v/>
          </cell>
          <cell r="AP7" t="str">
            <v/>
          </cell>
          <cell r="AQ7" t="str">
            <v/>
          </cell>
          <cell r="AR7">
            <v>701658</v>
          </cell>
          <cell r="AS7" t="str">
            <v>محمد ظاهر</v>
          </cell>
          <cell r="AT7" t="str">
            <v>هايل</v>
          </cell>
          <cell r="AU7" t="str">
            <v/>
          </cell>
          <cell r="AV7">
            <v>85000</v>
          </cell>
        </row>
        <row r="8">
          <cell r="A8">
            <v>701774</v>
          </cell>
          <cell r="B8" t="str">
            <v>احمد الحماده</v>
          </cell>
          <cell r="C8" t="str">
            <v>علي</v>
          </cell>
          <cell r="D8" t="str">
            <v>فطيم</v>
          </cell>
          <cell r="E8" t="str">
            <v>ذكر</v>
          </cell>
          <cell r="F8">
            <v>33618</v>
          </cell>
          <cell r="G8" t="str">
            <v>دخيره</v>
          </cell>
          <cell r="H8" t="str">
            <v>العربية السورية</v>
          </cell>
          <cell r="I8" t="str">
            <v>الأولى</v>
          </cell>
          <cell r="J8" t="str">
            <v>حلب</v>
          </cell>
          <cell r="K8" t="str">
            <v>دخيره 42</v>
          </cell>
          <cell r="L8" t="str">
            <v>حلب منبج</v>
          </cell>
          <cell r="M8" t="str">
            <v>أدبي</v>
          </cell>
          <cell r="N8">
            <v>2010</v>
          </cell>
          <cell r="O8" t="str">
            <v>حلب</v>
          </cell>
          <cell r="P8" t="str">
            <v>الأولى</v>
          </cell>
          <cell r="Q8">
            <v>70000</v>
          </cell>
          <cell r="R8">
            <v>0</v>
          </cell>
          <cell r="S8">
            <v>0</v>
          </cell>
          <cell r="T8">
            <v>3000</v>
          </cell>
          <cell r="U8">
            <v>0</v>
          </cell>
          <cell r="V8">
            <v>140000</v>
          </cell>
          <cell r="W8">
            <v>73000</v>
          </cell>
          <cell r="X8" t="str">
            <v>لا</v>
          </cell>
          <cell r="Y8">
            <v>73000</v>
          </cell>
          <cell r="Z8">
            <v>0</v>
          </cell>
          <cell r="AA8">
            <v>0</v>
          </cell>
          <cell r="AB8">
            <v>0</v>
          </cell>
          <cell r="AC8">
            <v>4</v>
          </cell>
          <cell r="AD8">
            <v>4</v>
          </cell>
          <cell r="AE8" t="str">
            <v>AHMAD ALHAMADA</v>
          </cell>
          <cell r="AF8" t="str">
            <v>ALI</v>
          </cell>
          <cell r="AG8" t="str">
            <v>FTEM</v>
          </cell>
          <cell r="AH8" t="str">
            <v>ALEPPO</v>
          </cell>
          <cell r="AI8" t="str">
            <v/>
          </cell>
          <cell r="AJ8" t="str">
            <v/>
          </cell>
          <cell r="AK8" t="str">
            <v/>
          </cell>
          <cell r="AL8" t="str">
            <v/>
          </cell>
          <cell r="AM8" t="str">
            <v/>
          </cell>
          <cell r="AN8" t="str">
            <v/>
          </cell>
          <cell r="AO8" t="str">
            <v>مستنفذ سجل</v>
          </cell>
          <cell r="AP8" t="str">
            <v/>
          </cell>
          <cell r="AQ8" t="str">
            <v>إيقاف</v>
          </cell>
          <cell r="AR8">
            <v>701774</v>
          </cell>
          <cell r="AS8" t="str">
            <v>احمد الحماده</v>
          </cell>
          <cell r="AT8" t="str">
            <v>علي</v>
          </cell>
          <cell r="AU8" t="str">
            <v>مستنفذ سجل</v>
          </cell>
          <cell r="AV8">
            <v>140000</v>
          </cell>
        </row>
        <row r="9">
          <cell r="A9">
            <v>701903</v>
          </cell>
          <cell r="B9" t="str">
            <v>رنا الابراهيم</v>
          </cell>
          <cell r="C9" t="str">
            <v>محمد</v>
          </cell>
          <cell r="D9" t="str">
            <v>زينه</v>
          </cell>
          <cell r="E9" t="str">
            <v>أنثى</v>
          </cell>
          <cell r="F9">
            <v>30899</v>
          </cell>
          <cell r="G9" t="str">
            <v>حمص</v>
          </cell>
          <cell r="H9" t="str">
            <v>العربية السورية</v>
          </cell>
          <cell r="I9" t="str">
            <v>الثالثة</v>
          </cell>
          <cell r="J9" t="str">
            <v>حمص</v>
          </cell>
          <cell r="K9" t="str">
            <v>عين حسين الشمالي 3</v>
          </cell>
          <cell r="L9" t="str">
            <v>المزة</v>
          </cell>
          <cell r="M9" t="str">
            <v>أدبي</v>
          </cell>
          <cell r="N9">
            <v>2003</v>
          </cell>
          <cell r="O9" t="str">
            <v>حمص</v>
          </cell>
          <cell r="P9" t="str">
            <v>الثالثة حديث</v>
          </cell>
          <cell r="Q9">
            <v>0</v>
          </cell>
          <cell r="R9">
            <v>0</v>
          </cell>
          <cell r="S9">
            <v>0</v>
          </cell>
          <cell r="T9">
            <v>3000</v>
          </cell>
          <cell r="U9">
            <v>0</v>
          </cell>
          <cell r="V9">
            <v>140000</v>
          </cell>
          <cell r="W9">
            <v>143000</v>
          </cell>
          <cell r="X9" t="str">
            <v>لا</v>
          </cell>
          <cell r="Y9">
            <v>143000</v>
          </cell>
          <cell r="Z9">
            <v>0</v>
          </cell>
          <cell r="AA9">
            <v>0</v>
          </cell>
          <cell r="AB9">
            <v>0</v>
          </cell>
          <cell r="AC9">
            <v>4</v>
          </cell>
          <cell r="AD9">
            <v>4</v>
          </cell>
          <cell r="AE9" t="str">
            <v>RANA ALABRAHIM</v>
          </cell>
          <cell r="AF9" t="str">
            <v>MOHMMAD</v>
          </cell>
          <cell r="AG9" t="str">
            <v>ZINA</v>
          </cell>
          <cell r="AH9" t="str">
            <v>DAMASCUS</v>
          </cell>
          <cell r="AI9" t="str">
            <v/>
          </cell>
          <cell r="AJ9" t="str">
            <v/>
          </cell>
          <cell r="AK9" t="str">
            <v/>
          </cell>
          <cell r="AL9" t="str">
            <v/>
          </cell>
          <cell r="AM9" t="str">
            <v/>
          </cell>
          <cell r="AN9" t="str">
            <v/>
          </cell>
          <cell r="AO9" t="str">
            <v>مستنفذ س 2</v>
          </cell>
          <cell r="AP9" t="str">
            <v/>
          </cell>
          <cell r="AQ9" t="str">
            <v/>
          </cell>
          <cell r="AR9">
            <v>701903</v>
          </cell>
          <cell r="AS9" t="str">
            <v>رنا الابراهيم</v>
          </cell>
          <cell r="AT9" t="str">
            <v>محمد</v>
          </cell>
          <cell r="AU9" t="str">
            <v>مستنفذ س 2</v>
          </cell>
          <cell r="AV9">
            <v>140000</v>
          </cell>
        </row>
        <row r="10">
          <cell r="A10">
            <v>701989</v>
          </cell>
          <cell r="B10" t="str">
            <v>علا محمد</v>
          </cell>
          <cell r="C10" t="str">
            <v>علي</v>
          </cell>
          <cell r="D10" t="str">
            <v>عائده</v>
          </cell>
          <cell r="E10" t="str">
            <v>أنثى</v>
          </cell>
          <cell r="F10">
            <v>29804</v>
          </cell>
          <cell r="G10" t="str">
            <v>اللاذقية</v>
          </cell>
          <cell r="H10" t="str">
            <v>العربية السورية</v>
          </cell>
          <cell r="I10" t="str">
            <v>الثالثة</v>
          </cell>
          <cell r="J10" t="str">
            <v>ريف دمشق</v>
          </cell>
          <cell r="K10" t="str">
            <v>المريقب 18</v>
          </cell>
          <cell r="L10" t="str">
            <v>المزة</v>
          </cell>
          <cell r="M10" t="str">
            <v>علمي</v>
          </cell>
          <cell r="N10">
            <v>2000</v>
          </cell>
          <cell r="O10" t="str">
            <v>دمشق</v>
          </cell>
          <cell r="P10" t="str">
            <v>الثالثة</v>
          </cell>
          <cell r="Q10">
            <v>0</v>
          </cell>
          <cell r="R10">
            <v>0</v>
          </cell>
          <cell r="S10">
            <v>0</v>
          </cell>
          <cell r="T10">
            <v>3000</v>
          </cell>
          <cell r="U10">
            <v>0</v>
          </cell>
          <cell r="V10">
            <v>70000</v>
          </cell>
          <cell r="W10">
            <v>73000</v>
          </cell>
          <cell r="X10" t="str">
            <v>لا</v>
          </cell>
          <cell r="Y10">
            <v>73000</v>
          </cell>
          <cell r="Z10">
            <v>0</v>
          </cell>
          <cell r="AA10">
            <v>0</v>
          </cell>
          <cell r="AB10">
            <v>2</v>
          </cell>
          <cell r="AC10">
            <v>2</v>
          </cell>
          <cell r="AD10">
            <v>4</v>
          </cell>
          <cell r="AE10" t="str">
            <v>OULA MOHAMAD</v>
          </cell>
          <cell r="AF10" t="str">
            <v>ALI</v>
          </cell>
          <cell r="AG10" t="str">
            <v>AIDAH</v>
          </cell>
          <cell r="AH10" t="str">
            <v>LATAKIA</v>
          </cell>
          <cell r="AI10" t="str">
            <v/>
          </cell>
          <cell r="AJ10" t="str">
            <v/>
          </cell>
          <cell r="AK10" t="str">
            <v/>
          </cell>
          <cell r="AL10" t="str">
            <v/>
          </cell>
          <cell r="AM10" t="str">
            <v/>
          </cell>
          <cell r="AN10" t="str">
            <v/>
          </cell>
          <cell r="AO10" t="str">
            <v/>
          </cell>
          <cell r="AP10" t="str">
            <v/>
          </cell>
          <cell r="AQ10" t="str">
            <v/>
          </cell>
          <cell r="AR10">
            <v>701989</v>
          </cell>
          <cell r="AS10" t="str">
            <v>علا محمد</v>
          </cell>
          <cell r="AT10" t="str">
            <v>علي</v>
          </cell>
          <cell r="AU10" t="str">
            <v/>
          </cell>
          <cell r="AV10">
            <v>70000</v>
          </cell>
        </row>
        <row r="11">
          <cell r="A11">
            <v>702063</v>
          </cell>
          <cell r="B11" t="str">
            <v>مثنى الشومري</v>
          </cell>
          <cell r="C11" t="str">
            <v>مثقال</v>
          </cell>
          <cell r="D11" t="str">
            <v/>
          </cell>
          <cell r="E11" t="str">
            <v/>
          </cell>
          <cell r="G11" t="str">
            <v/>
          </cell>
          <cell r="H11" t="str">
            <v/>
          </cell>
          <cell r="I11" t="str">
            <v>الأولى</v>
          </cell>
          <cell r="J11" t="str">
            <v/>
          </cell>
          <cell r="K11" t="str">
            <v/>
          </cell>
          <cell r="L11" t="str">
            <v/>
          </cell>
          <cell r="M11" t="str">
            <v/>
          </cell>
          <cell r="O11" t="str">
            <v/>
          </cell>
          <cell r="P11" t="str">
            <v>الأولى</v>
          </cell>
          <cell r="X11" t="str">
            <v/>
          </cell>
          <cell r="AE11" t="str">
            <v/>
          </cell>
          <cell r="AF11" t="str">
            <v/>
          </cell>
          <cell r="AG11" t="str">
            <v/>
          </cell>
          <cell r="AH11" t="str">
            <v/>
          </cell>
          <cell r="AI11" t="str">
            <v/>
          </cell>
          <cell r="AJ11" t="str">
            <v/>
          </cell>
          <cell r="AK11" t="str">
            <v/>
          </cell>
          <cell r="AL11" t="str">
            <v/>
          </cell>
          <cell r="AM11" t="str">
            <v/>
          </cell>
          <cell r="AN11" t="str">
            <v/>
          </cell>
          <cell r="AO11" t="str">
            <v>مستنفذ</v>
          </cell>
          <cell r="AP11" t="str">
            <v/>
          </cell>
          <cell r="AQ11" t="str">
            <v/>
          </cell>
          <cell r="AR11">
            <v>702063</v>
          </cell>
          <cell r="AS11" t="str">
            <v>مثنى الشومري</v>
          </cell>
          <cell r="AT11" t="str">
            <v>مثقال</v>
          </cell>
          <cell r="AU11" t="str">
            <v>مستنفذ</v>
          </cell>
        </row>
        <row r="12">
          <cell r="A12">
            <v>702122</v>
          </cell>
          <cell r="B12" t="str">
            <v>مراد فطوم</v>
          </cell>
          <cell r="C12" t="str">
            <v>صدر الدين</v>
          </cell>
          <cell r="D12" t="str">
            <v>يسرى</v>
          </cell>
          <cell r="E12" t="str">
            <v>ذكر</v>
          </cell>
          <cell r="F12">
            <v>32583</v>
          </cell>
          <cell r="G12" t="str">
            <v>سلمية</v>
          </cell>
          <cell r="H12" t="str">
            <v>العربية السورية</v>
          </cell>
          <cell r="I12" t="str">
            <v>الأولى</v>
          </cell>
          <cell r="J12" t="str">
            <v>حماة</v>
          </cell>
          <cell r="K12" t="str">
            <v>شرقية 181</v>
          </cell>
          <cell r="L12" t="str">
            <v>السلمية</v>
          </cell>
          <cell r="M12" t="str">
            <v>أدبي</v>
          </cell>
          <cell r="N12">
            <v>2008</v>
          </cell>
          <cell r="O12" t="str">
            <v>حماة</v>
          </cell>
          <cell r="P12" t="str">
            <v>الأولى</v>
          </cell>
          <cell r="Q12">
            <v>7000</v>
          </cell>
          <cell r="S12">
            <v>0</v>
          </cell>
          <cell r="T12">
            <v>3000</v>
          </cell>
          <cell r="U12">
            <v>0</v>
          </cell>
          <cell r="V12">
            <v>10000</v>
          </cell>
          <cell r="W12">
            <v>6000</v>
          </cell>
          <cell r="X12" t="str">
            <v>لا</v>
          </cell>
          <cell r="Y12">
            <v>6000</v>
          </cell>
          <cell r="Z12">
            <v>0</v>
          </cell>
          <cell r="AA12">
            <v>2</v>
          </cell>
          <cell r="AB12">
            <v>0</v>
          </cell>
          <cell r="AC12">
            <v>0</v>
          </cell>
          <cell r="AD12">
            <v>2</v>
          </cell>
          <cell r="AE12" t="str">
            <v>MORAD FATTOUM</v>
          </cell>
          <cell r="AF12" t="str">
            <v>SADR ALDIN</v>
          </cell>
          <cell r="AG12" t="str">
            <v>YOSRA</v>
          </cell>
          <cell r="AH12" t="str">
            <v>HAMA</v>
          </cell>
          <cell r="AI12" t="str">
            <v/>
          </cell>
          <cell r="AJ12" t="str">
            <v/>
          </cell>
          <cell r="AK12" t="str">
            <v/>
          </cell>
          <cell r="AL12" t="str">
            <v/>
          </cell>
          <cell r="AM12" t="str">
            <v/>
          </cell>
          <cell r="AN12" t="str">
            <v/>
          </cell>
          <cell r="AO12" t="str">
            <v/>
          </cell>
          <cell r="AP12" t="str">
            <v/>
          </cell>
          <cell r="AQ12" t="str">
            <v/>
          </cell>
          <cell r="AR12">
            <v>702122</v>
          </cell>
          <cell r="AS12" t="str">
            <v>مراد فطوم</v>
          </cell>
          <cell r="AT12" t="str">
            <v>صدر الدين</v>
          </cell>
          <cell r="AU12" t="str">
            <v/>
          </cell>
          <cell r="AV12">
            <v>10000</v>
          </cell>
        </row>
        <row r="13">
          <cell r="A13">
            <v>702201</v>
          </cell>
          <cell r="B13" t="str">
            <v>يامن سليمان</v>
          </cell>
          <cell r="C13" t="str">
            <v>سهيل</v>
          </cell>
          <cell r="D13" t="str">
            <v>نهى</v>
          </cell>
          <cell r="E13" t="str">
            <v>ذكر</v>
          </cell>
          <cell r="F13">
            <v>33368</v>
          </cell>
          <cell r="G13" t="str">
            <v>اللاذقية</v>
          </cell>
          <cell r="H13" t="str">
            <v>العربية السورية</v>
          </cell>
          <cell r="I13" t="str">
            <v>الثالثة</v>
          </cell>
          <cell r="J13" t="str">
            <v>اللاذقية</v>
          </cell>
          <cell r="K13" t="str">
            <v>كركيت 31</v>
          </cell>
          <cell r="L13" t="str">
            <v>اللاذقية</v>
          </cell>
          <cell r="M13" t="str">
            <v>أدبي</v>
          </cell>
          <cell r="N13">
            <v>2008</v>
          </cell>
          <cell r="O13" t="str">
            <v>اللاذقية</v>
          </cell>
          <cell r="P13" t="str">
            <v>الثالثة</v>
          </cell>
          <cell r="Q13">
            <v>0</v>
          </cell>
          <cell r="R13">
            <v>0</v>
          </cell>
          <cell r="S13">
            <v>0</v>
          </cell>
          <cell r="T13">
            <v>3000</v>
          </cell>
          <cell r="U13">
            <v>0</v>
          </cell>
          <cell r="V13">
            <v>105000</v>
          </cell>
          <cell r="W13">
            <v>108000</v>
          </cell>
          <cell r="X13" t="str">
            <v>لا</v>
          </cell>
          <cell r="Y13">
            <v>108000</v>
          </cell>
          <cell r="Z13">
            <v>0</v>
          </cell>
          <cell r="AA13">
            <v>0</v>
          </cell>
          <cell r="AB13">
            <v>0</v>
          </cell>
          <cell r="AC13">
            <v>3</v>
          </cell>
          <cell r="AD13">
            <v>3</v>
          </cell>
          <cell r="AE13" t="str">
            <v>YAMEN SULYMAN</v>
          </cell>
          <cell r="AF13" t="str">
            <v>SUHEL</v>
          </cell>
          <cell r="AG13" t="str">
            <v>NOHA</v>
          </cell>
          <cell r="AH13" t="str">
            <v>LATAKIA</v>
          </cell>
          <cell r="AI13" t="str">
            <v/>
          </cell>
          <cell r="AJ13" t="str">
            <v/>
          </cell>
          <cell r="AK13" t="str">
            <v/>
          </cell>
          <cell r="AL13" t="str">
            <v/>
          </cell>
          <cell r="AM13" t="str">
            <v/>
          </cell>
          <cell r="AN13" t="str">
            <v/>
          </cell>
          <cell r="AO13" t="str">
            <v>مستنفذ سجل</v>
          </cell>
          <cell r="AP13" t="str">
            <v/>
          </cell>
          <cell r="AQ13" t="str">
            <v/>
          </cell>
          <cell r="AR13">
            <v>702201</v>
          </cell>
          <cell r="AS13" t="str">
            <v>يامن سليمان</v>
          </cell>
          <cell r="AT13" t="str">
            <v>سهيل</v>
          </cell>
          <cell r="AU13" t="str">
            <v>مستنفذ سجل</v>
          </cell>
          <cell r="AV13">
            <v>105000</v>
          </cell>
        </row>
        <row r="14">
          <cell r="A14">
            <v>702273</v>
          </cell>
          <cell r="B14" t="str">
            <v>حنان زيتون</v>
          </cell>
          <cell r="C14" t="str">
            <v>محمد عيد</v>
          </cell>
          <cell r="D14" t="str">
            <v>سميحة</v>
          </cell>
          <cell r="E14" t="str">
            <v>أنثى</v>
          </cell>
          <cell r="F14">
            <v>26666</v>
          </cell>
          <cell r="G14" t="str">
            <v>هامة</v>
          </cell>
          <cell r="H14" t="str">
            <v>العربية السورية</v>
          </cell>
          <cell r="I14" t="str">
            <v>الثانية</v>
          </cell>
          <cell r="J14" t="str">
            <v>دمشق</v>
          </cell>
          <cell r="K14" t="str">
            <v>أكراد 718</v>
          </cell>
          <cell r="L14" t="str">
            <v>الهامة</v>
          </cell>
          <cell r="M14" t="str">
            <v>أدبي</v>
          </cell>
          <cell r="N14">
            <v>2012</v>
          </cell>
          <cell r="O14" t="str">
            <v>ريف دمشق</v>
          </cell>
          <cell r="P14" t="str">
            <v>الثانية</v>
          </cell>
          <cell r="Q14">
            <v>0</v>
          </cell>
          <cell r="R14">
            <v>0</v>
          </cell>
          <cell r="S14">
            <v>0</v>
          </cell>
          <cell r="T14">
            <v>3000</v>
          </cell>
          <cell r="U14">
            <v>0</v>
          </cell>
          <cell r="V14">
            <v>115000</v>
          </cell>
          <cell r="W14">
            <v>118000</v>
          </cell>
          <cell r="X14" t="str">
            <v>لا</v>
          </cell>
          <cell r="Y14">
            <v>118000</v>
          </cell>
          <cell r="Z14">
            <v>0</v>
          </cell>
          <cell r="AA14">
            <v>0</v>
          </cell>
          <cell r="AB14">
            <v>1</v>
          </cell>
          <cell r="AC14">
            <v>5</v>
          </cell>
          <cell r="AD14">
            <v>6</v>
          </cell>
          <cell r="AE14" t="str">
            <v>HANAN ZETON</v>
          </cell>
          <cell r="AF14" t="str">
            <v>MOHAMD EID</v>
          </cell>
          <cell r="AG14" t="str">
            <v>SAMEHA</v>
          </cell>
          <cell r="AH14" t="str">
            <v>HAMA</v>
          </cell>
          <cell r="AI14" t="str">
            <v/>
          </cell>
          <cell r="AJ14" t="str">
            <v/>
          </cell>
          <cell r="AK14" t="str">
            <v/>
          </cell>
          <cell r="AL14" t="str">
            <v/>
          </cell>
          <cell r="AM14" t="str">
            <v/>
          </cell>
          <cell r="AN14" t="str">
            <v/>
          </cell>
          <cell r="AO14" t="str">
            <v/>
          </cell>
          <cell r="AP14" t="str">
            <v/>
          </cell>
          <cell r="AQ14" t="str">
            <v/>
          </cell>
          <cell r="AR14">
            <v>702273</v>
          </cell>
          <cell r="AS14" t="str">
            <v>حنان زيتون</v>
          </cell>
          <cell r="AT14" t="str">
            <v>محمد عيد</v>
          </cell>
          <cell r="AU14" t="str">
            <v/>
          </cell>
          <cell r="AV14">
            <v>115000</v>
          </cell>
        </row>
        <row r="15">
          <cell r="A15">
            <v>702284</v>
          </cell>
          <cell r="B15" t="str">
            <v>دانا غنام</v>
          </cell>
          <cell r="C15" t="str">
            <v>عبد الكريم</v>
          </cell>
          <cell r="D15" t="str">
            <v>آمنه</v>
          </cell>
          <cell r="E15" t="str">
            <v>أنثى</v>
          </cell>
          <cell r="F15">
            <v>34390</v>
          </cell>
          <cell r="G15" t="str">
            <v>مخيم اليرموك</v>
          </cell>
          <cell r="H15" t="str">
            <v>العربية السورية</v>
          </cell>
          <cell r="I15" t="str">
            <v>الثانية</v>
          </cell>
          <cell r="J15" t="str">
            <v>ريف دمشق</v>
          </cell>
          <cell r="K15" t="str">
            <v>الرحيبة 50</v>
          </cell>
          <cell r="L15" t="str">
            <v>الزاهرة الجديدة</v>
          </cell>
          <cell r="M15" t="str">
            <v>أدبي</v>
          </cell>
          <cell r="N15">
            <v>2012</v>
          </cell>
          <cell r="O15" t="str">
            <v>دمشق</v>
          </cell>
          <cell r="P15" t="str">
            <v>الثانية</v>
          </cell>
          <cell r="Q15">
            <v>67000</v>
          </cell>
          <cell r="R15">
            <v>0</v>
          </cell>
          <cell r="S15">
            <v>0</v>
          </cell>
          <cell r="T15">
            <v>3000</v>
          </cell>
          <cell r="U15">
            <v>0</v>
          </cell>
          <cell r="V15">
            <v>130000</v>
          </cell>
          <cell r="W15">
            <v>66000</v>
          </cell>
          <cell r="X15" t="str">
            <v>لا</v>
          </cell>
          <cell r="Y15">
            <v>66000</v>
          </cell>
          <cell r="Z15">
            <v>0</v>
          </cell>
          <cell r="AA15">
            <v>0</v>
          </cell>
          <cell r="AB15">
            <v>2</v>
          </cell>
          <cell r="AC15">
            <v>5</v>
          </cell>
          <cell r="AD15">
            <v>7</v>
          </cell>
          <cell r="AE15" t="str">
            <v>DANA GANAM</v>
          </cell>
          <cell r="AF15" t="str">
            <v>ABD ALKAREEM</v>
          </cell>
          <cell r="AG15" t="str">
            <v>AMENA</v>
          </cell>
          <cell r="AH15" t="str">
            <v>DAMAS</v>
          </cell>
          <cell r="AI15" t="str">
            <v/>
          </cell>
          <cell r="AJ15" t="str">
            <v/>
          </cell>
          <cell r="AK15" t="str">
            <v/>
          </cell>
          <cell r="AL15" t="str">
            <v/>
          </cell>
          <cell r="AM15" t="str">
            <v/>
          </cell>
          <cell r="AN15" t="str">
            <v/>
          </cell>
          <cell r="AO15" t="str">
            <v>مستنفذ</v>
          </cell>
          <cell r="AP15" t="str">
            <v/>
          </cell>
          <cell r="AQ15" t="str">
            <v/>
          </cell>
          <cell r="AR15">
            <v>702284</v>
          </cell>
          <cell r="AS15" t="str">
            <v>دانا غنام</v>
          </cell>
          <cell r="AT15" t="str">
            <v>عبد الكريم</v>
          </cell>
          <cell r="AU15" t="str">
            <v>مستنفذ</v>
          </cell>
          <cell r="AV15">
            <v>130000</v>
          </cell>
        </row>
        <row r="16">
          <cell r="A16">
            <v>702303</v>
          </cell>
          <cell r="B16" t="str">
            <v>رنيم حجلي</v>
          </cell>
          <cell r="C16" t="str">
            <v>عيسى</v>
          </cell>
          <cell r="D16" t="str">
            <v>حلوه</v>
          </cell>
          <cell r="E16" t="str">
            <v>أنثى</v>
          </cell>
          <cell r="F16">
            <v>34318</v>
          </cell>
          <cell r="G16" t="str">
            <v>دمشق</v>
          </cell>
          <cell r="H16" t="str">
            <v>العربية السورية</v>
          </cell>
          <cell r="I16" t="str">
            <v>الرابعة</v>
          </cell>
          <cell r="J16" t="str">
            <v>اللاذقية</v>
          </cell>
          <cell r="K16" t="str">
            <v>عين قيطه 19</v>
          </cell>
          <cell r="L16" t="str">
            <v>مساكن الحرس دمر</v>
          </cell>
          <cell r="M16" t="str">
            <v>أدبي</v>
          </cell>
          <cell r="N16">
            <v>2011</v>
          </cell>
          <cell r="O16" t="str">
            <v>دمشق</v>
          </cell>
          <cell r="P16" t="str">
            <v>الرابعة</v>
          </cell>
          <cell r="Q16">
            <v>0</v>
          </cell>
          <cell r="R16">
            <v>0</v>
          </cell>
          <cell r="S16">
            <v>0</v>
          </cell>
          <cell r="T16">
            <v>3000</v>
          </cell>
          <cell r="U16">
            <v>0</v>
          </cell>
          <cell r="V16">
            <v>20000</v>
          </cell>
          <cell r="W16">
            <v>23000</v>
          </cell>
          <cell r="X16" t="str">
            <v>لا</v>
          </cell>
          <cell r="Y16">
            <v>23000</v>
          </cell>
          <cell r="Z16">
            <v>0</v>
          </cell>
          <cell r="AA16">
            <v>2</v>
          </cell>
          <cell r="AB16">
            <v>0</v>
          </cell>
          <cell r="AC16">
            <v>0</v>
          </cell>
          <cell r="AD16">
            <v>2</v>
          </cell>
          <cell r="AE16" t="str">
            <v>RANIM HAGALI</v>
          </cell>
          <cell r="AF16" t="str">
            <v>ISSA</v>
          </cell>
          <cell r="AG16" t="str">
            <v>HELWA</v>
          </cell>
          <cell r="AH16" t="str">
            <v>DAMASCUS</v>
          </cell>
          <cell r="AI16" t="str">
            <v/>
          </cell>
          <cell r="AJ16" t="str">
            <v/>
          </cell>
          <cell r="AK16" t="str">
            <v/>
          </cell>
          <cell r="AL16" t="str">
            <v/>
          </cell>
          <cell r="AM16" t="str">
            <v/>
          </cell>
          <cell r="AN16" t="str">
            <v/>
          </cell>
          <cell r="AO16" t="str">
            <v/>
          </cell>
          <cell r="AP16" t="str">
            <v/>
          </cell>
          <cell r="AQ16" t="str">
            <v>إيقاف</v>
          </cell>
          <cell r="AR16">
            <v>702303</v>
          </cell>
          <cell r="AS16" t="str">
            <v>رنيم حجلي</v>
          </cell>
          <cell r="AT16" t="str">
            <v>عيسى</v>
          </cell>
          <cell r="AU16" t="str">
            <v/>
          </cell>
          <cell r="AV16">
            <v>20000</v>
          </cell>
        </row>
        <row r="17">
          <cell r="A17">
            <v>702553</v>
          </cell>
          <cell r="B17" t="str">
            <v>ادهم شقير</v>
          </cell>
          <cell r="C17" t="str">
            <v>مرسل</v>
          </cell>
          <cell r="D17" t="str">
            <v>سناء</v>
          </cell>
          <cell r="E17" t="str">
            <v>ذكر</v>
          </cell>
          <cell r="F17">
            <v>30909</v>
          </cell>
          <cell r="G17" t="str">
            <v>ام رواق</v>
          </cell>
          <cell r="H17" t="str">
            <v>العربية السورية</v>
          </cell>
          <cell r="I17" t="str">
            <v>الثالثة</v>
          </cell>
          <cell r="J17" t="str">
            <v>السويداء</v>
          </cell>
          <cell r="K17" t="str">
            <v>امرواق 28</v>
          </cell>
          <cell r="L17" t="str">
            <v>السويداء</v>
          </cell>
          <cell r="M17" t="str">
            <v>أدبي</v>
          </cell>
          <cell r="N17">
            <v>2003</v>
          </cell>
          <cell r="O17" t="str">
            <v>السويداء</v>
          </cell>
          <cell r="P17" t="str">
            <v>الثالثة حديث</v>
          </cell>
          <cell r="Q17">
            <v>0</v>
          </cell>
          <cell r="R17">
            <v>0</v>
          </cell>
          <cell r="S17">
            <v>0</v>
          </cell>
          <cell r="T17">
            <v>3000</v>
          </cell>
          <cell r="U17">
            <v>0</v>
          </cell>
          <cell r="V17">
            <v>175000</v>
          </cell>
          <cell r="W17">
            <v>178000</v>
          </cell>
          <cell r="X17" t="str">
            <v>لا</v>
          </cell>
          <cell r="Y17">
            <v>178000</v>
          </cell>
          <cell r="Z17">
            <v>0</v>
          </cell>
          <cell r="AA17">
            <v>0</v>
          </cell>
          <cell r="AB17">
            <v>0</v>
          </cell>
          <cell r="AC17">
            <v>5</v>
          </cell>
          <cell r="AD17">
            <v>5</v>
          </cell>
          <cell r="AE17" t="str">
            <v>ADHAM SHKEER</v>
          </cell>
          <cell r="AF17" t="str">
            <v>MORSAL</v>
          </cell>
          <cell r="AG17" t="str">
            <v>SANAA</v>
          </cell>
          <cell r="AH17" t="str">
            <v>SWIDAA</v>
          </cell>
          <cell r="AI17" t="str">
            <v/>
          </cell>
          <cell r="AJ17" t="str">
            <v/>
          </cell>
          <cell r="AK17" t="str">
            <v/>
          </cell>
          <cell r="AL17" t="str">
            <v/>
          </cell>
          <cell r="AM17" t="str">
            <v/>
          </cell>
          <cell r="AN17" t="str">
            <v/>
          </cell>
          <cell r="AO17" t="str">
            <v>مستنفذ س 2</v>
          </cell>
          <cell r="AP17" t="str">
            <v/>
          </cell>
          <cell r="AQ17" t="str">
            <v/>
          </cell>
          <cell r="AR17">
            <v>702553</v>
          </cell>
          <cell r="AS17" t="str">
            <v>ادهم شقير</v>
          </cell>
          <cell r="AT17" t="str">
            <v>مرسل</v>
          </cell>
          <cell r="AU17" t="str">
            <v>مستنفذ س 2</v>
          </cell>
          <cell r="AV17">
            <v>175000</v>
          </cell>
        </row>
        <row r="18">
          <cell r="A18">
            <v>702565</v>
          </cell>
          <cell r="B18" t="str">
            <v>اميمه مصطفى</v>
          </cell>
          <cell r="C18" t="str">
            <v>مصطفى</v>
          </cell>
          <cell r="D18" t="str">
            <v xml:space="preserve">وردة </v>
          </cell>
          <cell r="E18" t="str">
            <v>أنثى</v>
          </cell>
          <cell r="F18">
            <v>31048</v>
          </cell>
          <cell r="G18" t="str">
            <v>ببيلا</v>
          </cell>
          <cell r="H18" t="str">
            <v>الفلسطينية السورية</v>
          </cell>
          <cell r="I18" t="str">
            <v>الرابعة</v>
          </cell>
          <cell r="J18" t="str">
            <v>غير سوري</v>
          </cell>
          <cell r="K18" t="str">
            <v>غير سوري</v>
          </cell>
          <cell r="L18" t="str">
            <v>الكسوة الشرقية</v>
          </cell>
          <cell r="M18" t="str">
            <v>أدبي</v>
          </cell>
          <cell r="N18">
            <v>2012</v>
          </cell>
          <cell r="O18" t="str">
            <v>القنيطرة</v>
          </cell>
          <cell r="P18" t="str">
            <v>الرابعة</v>
          </cell>
          <cell r="Q18">
            <v>0</v>
          </cell>
          <cell r="R18">
            <v>0</v>
          </cell>
          <cell r="S18">
            <v>0</v>
          </cell>
          <cell r="T18">
            <v>3000</v>
          </cell>
          <cell r="U18">
            <v>0</v>
          </cell>
          <cell r="V18">
            <v>55000</v>
          </cell>
          <cell r="W18">
            <v>58000</v>
          </cell>
          <cell r="X18" t="str">
            <v>لا</v>
          </cell>
          <cell r="Y18">
            <v>58000</v>
          </cell>
          <cell r="Z18">
            <v>0</v>
          </cell>
          <cell r="AA18">
            <v>4</v>
          </cell>
          <cell r="AB18">
            <v>1</v>
          </cell>
          <cell r="AC18">
            <v>0</v>
          </cell>
          <cell r="AD18">
            <v>5</v>
          </cell>
          <cell r="AE18" t="str">
            <v>OMIMA MOSTAFA</v>
          </cell>
          <cell r="AF18" t="str">
            <v>MOSTAFA</v>
          </cell>
          <cell r="AG18" t="str">
            <v>WARDA</v>
          </cell>
          <cell r="AH18" t="str">
            <v>BBILA</v>
          </cell>
          <cell r="AI18" t="str">
            <v/>
          </cell>
          <cell r="AJ18" t="str">
            <v/>
          </cell>
          <cell r="AK18" t="str">
            <v/>
          </cell>
          <cell r="AL18" t="str">
            <v/>
          </cell>
          <cell r="AM18" t="str">
            <v/>
          </cell>
          <cell r="AN18" t="str">
            <v/>
          </cell>
          <cell r="AO18" t="str">
            <v/>
          </cell>
          <cell r="AP18" t="str">
            <v/>
          </cell>
          <cell r="AQ18" t="str">
            <v/>
          </cell>
          <cell r="AR18">
            <v>702565</v>
          </cell>
          <cell r="AS18" t="str">
            <v>اميمه مصطفى</v>
          </cell>
          <cell r="AT18" t="str">
            <v>مصطفى</v>
          </cell>
          <cell r="AU18" t="str">
            <v/>
          </cell>
          <cell r="AV18">
            <v>55000</v>
          </cell>
        </row>
        <row r="19">
          <cell r="A19">
            <v>702598</v>
          </cell>
          <cell r="B19" t="str">
            <v>بدر  الكيكي الكردي</v>
          </cell>
          <cell r="C19" t="str">
            <v>محمد علي</v>
          </cell>
          <cell r="D19" t="str">
            <v>فدوى ديار بكرلي</v>
          </cell>
          <cell r="E19" t="str">
            <v>ذكر</v>
          </cell>
          <cell r="F19">
            <v>28008</v>
          </cell>
          <cell r="G19" t="str">
            <v>بوتسدام</v>
          </cell>
          <cell r="H19" t="str">
            <v>العربية السورية</v>
          </cell>
          <cell r="I19" t="str">
            <v>الثانية حديث</v>
          </cell>
          <cell r="J19" t="str">
            <v>دمشق</v>
          </cell>
          <cell r="K19" t="str">
            <v>اكراد 926</v>
          </cell>
          <cell r="L19" t="str">
            <v>ركن الدين</v>
          </cell>
          <cell r="M19" t="str">
            <v>أدبي</v>
          </cell>
          <cell r="N19">
            <v>1995</v>
          </cell>
          <cell r="O19" t="str">
            <v>دمشق</v>
          </cell>
          <cell r="P19" t="str">
            <v>الأولى</v>
          </cell>
          <cell r="Q19">
            <v>28800</v>
          </cell>
          <cell r="S19">
            <v>0</v>
          </cell>
          <cell r="T19">
            <v>3000</v>
          </cell>
          <cell r="U19">
            <v>0</v>
          </cell>
          <cell r="V19">
            <v>48000</v>
          </cell>
          <cell r="W19">
            <v>22200</v>
          </cell>
          <cell r="X19" t="str">
            <v>لا</v>
          </cell>
          <cell r="Y19">
            <v>22200</v>
          </cell>
          <cell r="Z19">
            <v>0</v>
          </cell>
          <cell r="AA19">
            <v>1</v>
          </cell>
          <cell r="AB19">
            <v>2</v>
          </cell>
          <cell r="AC19">
            <v>1</v>
          </cell>
          <cell r="AD19">
            <v>4</v>
          </cell>
          <cell r="AE19" t="str">
            <v>BADER ALKIKI ALKORDI</v>
          </cell>
          <cell r="AF19" t="str">
            <v>M ALI</v>
          </cell>
          <cell r="AG19" t="str">
            <v>FADWA</v>
          </cell>
          <cell r="AH19" t="str">
            <v>GERMANY</v>
          </cell>
          <cell r="AI19" t="str">
            <v/>
          </cell>
          <cell r="AJ19" t="str">
            <v/>
          </cell>
          <cell r="AK19" t="str">
            <v/>
          </cell>
          <cell r="AL19" t="str">
            <v/>
          </cell>
          <cell r="AM19" t="str">
            <v/>
          </cell>
          <cell r="AN19" t="str">
            <v/>
          </cell>
          <cell r="AO19" t="str">
            <v/>
          </cell>
          <cell r="AP19" t="str">
            <v/>
          </cell>
          <cell r="AQ19" t="str">
            <v/>
          </cell>
          <cell r="AR19">
            <v>702598</v>
          </cell>
          <cell r="AS19" t="str">
            <v>بدر  الكيكي الكردي</v>
          </cell>
          <cell r="AT19" t="str">
            <v>محمد علي</v>
          </cell>
          <cell r="AU19" t="str">
            <v/>
          </cell>
          <cell r="AV19">
            <v>48000</v>
          </cell>
        </row>
        <row r="20">
          <cell r="A20">
            <v>702599</v>
          </cell>
          <cell r="B20" t="str">
            <v>بديع الزيلع</v>
          </cell>
          <cell r="C20" t="str">
            <v>منهل</v>
          </cell>
          <cell r="D20" t="str">
            <v>اسيما</v>
          </cell>
          <cell r="E20" t="str">
            <v>ذكر</v>
          </cell>
          <cell r="F20">
            <v>34336</v>
          </cell>
          <cell r="G20" t="str">
            <v>جرمانا</v>
          </cell>
          <cell r="H20" t="str">
            <v>العربية السورية</v>
          </cell>
          <cell r="I20" t="str">
            <v>الثانية</v>
          </cell>
          <cell r="J20" t="str">
            <v>ريف دمشق</v>
          </cell>
          <cell r="K20" t="str">
            <v>جرمانا 46</v>
          </cell>
          <cell r="L20" t="str">
            <v xml:space="preserve">جرمانا </v>
          </cell>
          <cell r="M20" t="str">
            <v>أدبي</v>
          </cell>
          <cell r="N20">
            <v>2013</v>
          </cell>
          <cell r="O20" t="str">
            <v>ريف دمشق</v>
          </cell>
          <cell r="P20" t="str">
            <v>الثانية</v>
          </cell>
          <cell r="Q20">
            <v>0</v>
          </cell>
          <cell r="R20">
            <v>0</v>
          </cell>
          <cell r="S20">
            <v>15000</v>
          </cell>
          <cell r="T20">
            <v>7000</v>
          </cell>
          <cell r="U20">
            <v>0</v>
          </cell>
          <cell r="V20">
            <v>95000</v>
          </cell>
          <cell r="W20">
            <v>117000</v>
          </cell>
          <cell r="X20" t="str">
            <v>لا</v>
          </cell>
          <cell r="Y20">
            <v>117000</v>
          </cell>
          <cell r="Z20">
            <v>0</v>
          </cell>
          <cell r="AA20">
            <v>0</v>
          </cell>
          <cell r="AB20">
            <v>1</v>
          </cell>
          <cell r="AC20">
            <v>4</v>
          </cell>
          <cell r="AD20">
            <v>5</v>
          </cell>
          <cell r="AE20" t="str">
            <v>BADEH AL-ZILA</v>
          </cell>
          <cell r="AF20" t="str">
            <v>MNHAL</v>
          </cell>
          <cell r="AG20" t="str">
            <v>OSAIMA</v>
          </cell>
          <cell r="AH20" t="str">
            <v>JRAMANA</v>
          </cell>
          <cell r="AI20" t="str">
            <v>الفصل الثاني 2021-2022</v>
          </cell>
          <cell r="AJ20" t="str">
            <v/>
          </cell>
          <cell r="AK20" t="str">
            <v/>
          </cell>
          <cell r="AL20" t="str">
            <v/>
          </cell>
          <cell r="AM20" t="str">
            <v/>
          </cell>
          <cell r="AN20" t="str">
            <v/>
          </cell>
          <cell r="AO20" t="str">
            <v/>
          </cell>
          <cell r="AP20" t="str">
            <v/>
          </cell>
          <cell r="AQ20" t="str">
            <v/>
          </cell>
          <cell r="AR20">
            <v>702599</v>
          </cell>
          <cell r="AS20" t="str">
            <v>بديع الزيلع</v>
          </cell>
          <cell r="AT20" t="str">
            <v>منهل</v>
          </cell>
          <cell r="AU20" t="str">
            <v/>
          </cell>
          <cell r="AV20">
            <v>95000</v>
          </cell>
        </row>
        <row r="21">
          <cell r="A21">
            <v>702624</v>
          </cell>
          <cell r="B21" t="str">
            <v>حمزه قدور</v>
          </cell>
          <cell r="C21" t="str">
            <v>عبد الحكيم</v>
          </cell>
          <cell r="D21" t="str">
            <v>ميرفت</v>
          </cell>
          <cell r="E21" t="str">
            <v>ذكر</v>
          </cell>
          <cell r="F21">
            <v>33970</v>
          </cell>
          <cell r="G21" t="str">
            <v>كسوه</v>
          </cell>
          <cell r="H21" t="str">
            <v>العربية السورية</v>
          </cell>
          <cell r="I21" t="str">
            <v>الثالثة</v>
          </cell>
          <cell r="J21" t="str">
            <v>ريف دمشق</v>
          </cell>
          <cell r="K21" t="str">
            <v>الكسوه 22</v>
          </cell>
          <cell r="L21" t="str">
            <v>ريف دمشق الكسوه</v>
          </cell>
          <cell r="M21" t="str">
            <v>أدبي</v>
          </cell>
          <cell r="N21">
            <v>2013</v>
          </cell>
          <cell r="O21" t="str">
            <v>ريف دمشق</v>
          </cell>
          <cell r="P21" t="str">
            <v>الثالثة حديث</v>
          </cell>
          <cell r="Q21">
            <v>0</v>
          </cell>
          <cell r="R21">
            <v>0</v>
          </cell>
          <cell r="S21">
            <v>0</v>
          </cell>
          <cell r="T21">
            <v>3000</v>
          </cell>
          <cell r="U21">
            <v>0</v>
          </cell>
          <cell r="V21">
            <v>105000</v>
          </cell>
          <cell r="W21">
            <v>108000</v>
          </cell>
          <cell r="X21" t="str">
            <v>لا</v>
          </cell>
          <cell r="Y21">
            <v>108000</v>
          </cell>
          <cell r="Z21">
            <v>0</v>
          </cell>
          <cell r="AA21">
            <v>0</v>
          </cell>
          <cell r="AB21">
            <v>0</v>
          </cell>
          <cell r="AC21">
            <v>3</v>
          </cell>
          <cell r="AD21">
            <v>3</v>
          </cell>
          <cell r="AE21" t="str">
            <v>HAMZA KADOUR</v>
          </cell>
          <cell r="AF21" t="str">
            <v>ABD ALHAKEM</v>
          </cell>
          <cell r="AG21" t="str">
            <v>MERFAT</v>
          </cell>
          <cell r="AH21" t="str">
            <v>KASWA</v>
          </cell>
          <cell r="AI21" t="str">
            <v/>
          </cell>
          <cell r="AJ21" t="str">
            <v/>
          </cell>
          <cell r="AK21" t="str">
            <v/>
          </cell>
          <cell r="AL21" t="str">
            <v/>
          </cell>
          <cell r="AM21" t="str">
            <v/>
          </cell>
          <cell r="AN21" t="str">
            <v/>
          </cell>
          <cell r="AO21" t="str">
            <v>مستنفذ س 2</v>
          </cell>
          <cell r="AP21" t="str">
            <v/>
          </cell>
          <cell r="AQ21" t="str">
            <v/>
          </cell>
          <cell r="AR21">
            <v>702624</v>
          </cell>
          <cell r="AS21" t="str">
            <v>حمزه قدور</v>
          </cell>
          <cell r="AT21" t="str">
            <v>عبد الحكيم</v>
          </cell>
          <cell r="AU21" t="str">
            <v>مستنفذ س 2</v>
          </cell>
          <cell r="AV21">
            <v>105000</v>
          </cell>
        </row>
        <row r="22">
          <cell r="A22">
            <v>702641</v>
          </cell>
          <cell r="B22" t="str">
            <v>دعاء الخميس</v>
          </cell>
          <cell r="C22" t="str">
            <v>ابراهيم</v>
          </cell>
          <cell r="D22" t="str">
            <v/>
          </cell>
          <cell r="E22" t="str">
            <v/>
          </cell>
          <cell r="G22" t="str">
            <v/>
          </cell>
          <cell r="H22" t="str">
            <v/>
          </cell>
          <cell r="I22" t="str">
            <v>الأولى</v>
          </cell>
          <cell r="J22" t="str">
            <v/>
          </cell>
          <cell r="K22" t="str">
            <v/>
          </cell>
          <cell r="L22" t="str">
            <v/>
          </cell>
          <cell r="M22" t="str">
            <v/>
          </cell>
          <cell r="O22" t="str">
            <v/>
          </cell>
          <cell r="P22" t="str">
            <v>الأولى</v>
          </cell>
          <cell r="X22" t="str">
            <v/>
          </cell>
          <cell r="AE22" t="str">
            <v/>
          </cell>
          <cell r="AF22" t="str">
            <v/>
          </cell>
          <cell r="AG22" t="str">
            <v/>
          </cell>
          <cell r="AH22" t="str">
            <v/>
          </cell>
          <cell r="AI22" t="str">
            <v/>
          </cell>
          <cell r="AJ22" t="str">
            <v/>
          </cell>
          <cell r="AK22" t="str">
            <v/>
          </cell>
          <cell r="AL22" t="str">
            <v/>
          </cell>
          <cell r="AM22" t="str">
            <v/>
          </cell>
          <cell r="AN22" t="str">
            <v/>
          </cell>
          <cell r="AO22" t="str">
            <v>مستنفذ سجل</v>
          </cell>
          <cell r="AP22" t="str">
            <v/>
          </cell>
          <cell r="AQ22" t="str">
            <v/>
          </cell>
          <cell r="AR22">
            <v>702641</v>
          </cell>
          <cell r="AS22" t="str">
            <v>دعاء الخميس</v>
          </cell>
          <cell r="AT22" t="str">
            <v>ابراهيم</v>
          </cell>
          <cell r="AU22" t="str">
            <v>مستنفذ سجل</v>
          </cell>
        </row>
        <row r="23">
          <cell r="A23">
            <v>702656</v>
          </cell>
          <cell r="B23" t="str">
            <v>رامي يحيى</v>
          </cell>
          <cell r="C23" t="str">
            <v>حيدر</v>
          </cell>
          <cell r="D23" t="str">
            <v>صباح</v>
          </cell>
          <cell r="E23" t="str">
            <v>ذكر</v>
          </cell>
          <cell r="F23">
            <v>29142</v>
          </cell>
          <cell r="G23" t="str">
            <v>حمص</v>
          </cell>
          <cell r="H23" t="str">
            <v>العربية السورية</v>
          </cell>
          <cell r="I23" t="str">
            <v>الثالثة حديث</v>
          </cell>
          <cell r="J23" t="str">
            <v>حمص</v>
          </cell>
          <cell r="K23" t="str">
            <v>باب الدريب 1065</v>
          </cell>
          <cell r="L23" t="str">
            <v>دمر</v>
          </cell>
          <cell r="M23" t="str">
            <v>أدبي</v>
          </cell>
          <cell r="N23">
            <v>1998</v>
          </cell>
          <cell r="O23" t="str">
            <v>حماة</v>
          </cell>
          <cell r="P23" t="str">
            <v>الثانية</v>
          </cell>
          <cell r="Q23">
            <v>0</v>
          </cell>
          <cell r="S23">
            <v>0</v>
          </cell>
          <cell r="T23">
            <v>3000</v>
          </cell>
          <cell r="U23">
            <v>0</v>
          </cell>
          <cell r="V23">
            <v>12500</v>
          </cell>
          <cell r="W23">
            <v>15500</v>
          </cell>
          <cell r="X23" t="str">
            <v>لا</v>
          </cell>
          <cell r="Y23">
            <v>15500</v>
          </cell>
          <cell r="Z23">
            <v>0</v>
          </cell>
          <cell r="AA23">
            <v>1</v>
          </cell>
          <cell r="AB23">
            <v>1</v>
          </cell>
          <cell r="AC23">
            <v>0</v>
          </cell>
          <cell r="AD23">
            <v>2</v>
          </cell>
          <cell r="AE23" t="str">
            <v>RAMI YHYA</v>
          </cell>
          <cell r="AF23" t="str">
            <v>HEDAR</v>
          </cell>
          <cell r="AG23" t="str">
            <v>SBAH</v>
          </cell>
          <cell r="AH23" t="str">
            <v>HOMS</v>
          </cell>
          <cell r="AI23" t="str">
            <v/>
          </cell>
          <cell r="AJ23" t="str">
            <v/>
          </cell>
          <cell r="AK23" t="str">
            <v/>
          </cell>
          <cell r="AL23" t="str">
            <v/>
          </cell>
          <cell r="AM23" t="str">
            <v/>
          </cell>
          <cell r="AN23" t="str">
            <v/>
          </cell>
          <cell r="AO23" t="str">
            <v/>
          </cell>
          <cell r="AP23" t="str">
            <v/>
          </cell>
          <cell r="AQ23" t="str">
            <v/>
          </cell>
          <cell r="AR23">
            <v>702656</v>
          </cell>
          <cell r="AS23" t="str">
            <v>رامي يحيى</v>
          </cell>
          <cell r="AT23" t="str">
            <v>حيدر</v>
          </cell>
          <cell r="AU23" t="str">
            <v/>
          </cell>
          <cell r="AV23">
            <v>12500</v>
          </cell>
        </row>
        <row r="24">
          <cell r="A24">
            <v>702660</v>
          </cell>
          <cell r="B24" t="str">
            <v>ربا مكارم</v>
          </cell>
          <cell r="C24" t="str">
            <v>رامز</v>
          </cell>
          <cell r="D24" t="str">
            <v>نهاد</v>
          </cell>
          <cell r="E24" t="str">
            <v>أنثى</v>
          </cell>
          <cell r="F24">
            <v>30142</v>
          </cell>
          <cell r="G24" t="str">
            <v xml:space="preserve">رضيمه اللواء </v>
          </cell>
          <cell r="H24" t="str">
            <v>العربية السورية</v>
          </cell>
          <cell r="I24" t="str">
            <v>الرابعة</v>
          </cell>
          <cell r="J24" t="str">
            <v>السويداء</v>
          </cell>
          <cell r="K24" t="str">
            <v>رضيمة اللواء 39</v>
          </cell>
          <cell r="L24" t="str">
            <v>السويداء</v>
          </cell>
          <cell r="M24" t="str">
            <v>أدبي</v>
          </cell>
          <cell r="N24">
            <v>2004</v>
          </cell>
          <cell r="O24" t="str">
            <v>السويداء</v>
          </cell>
          <cell r="P24" t="str">
            <v>الرابعة</v>
          </cell>
          <cell r="Q24">
            <v>0</v>
          </cell>
          <cell r="R24">
            <v>0</v>
          </cell>
          <cell r="S24">
            <v>0</v>
          </cell>
          <cell r="T24">
            <v>3000</v>
          </cell>
          <cell r="U24">
            <v>0</v>
          </cell>
          <cell r="V24">
            <v>65000</v>
          </cell>
          <cell r="W24">
            <v>68000</v>
          </cell>
          <cell r="X24" t="str">
            <v>لا</v>
          </cell>
          <cell r="Y24">
            <v>68000</v>
          </cell>
          <cell r="Z24">
            <v>0</v>
          </cell>
          <cell r="AA24">
            <v>1</v>
          </cell>
          <cell r="AB24">
            <v>1</v>
          </cell>
          <cell r="AC24">
            <v>2</v>
          </cell>
          <cell r="AD24">
            <v>4</v>
          </cell>
          <cell r="AE24" t="str">
            <v>RUBA MAKAREM</v>
          </cell>
          <cell r="AF24" t="str">
            <v>RAMEZ</v>
          </cell>
          <cell r="AG24" t="str">
            <v>NEHAD</v>
          </cell>
          <cell r="AH24" t="str">
            <v>SWAIDAA</v>
          </cell>
          <cell r="AI24" t="str">
            <v/>
          </cell>
          <cell r="AJ24" t="str">
            <v/>
          </cell>
          <cell r="AK24" t="str">
            <v/>
          </cell>
          <cell r="AL24" t="str">
            <v/>
          </cell>
          <cell r="AM24" t="str">
            <v/>
          </cell>
          <cell r="AN24" t="str">
            <v/>
          </cell>
          <cell r="AO24" t="str">
            <v/>
          </cell>
          <cell r="AP24" t="str">
            <v/>
          </cell>
          <cell r="AQ24" t="str">
            <v/>
          </cell>
          <cell r="AR24">
            <v>702660</v>
          </cell>
          <cell r="AS24" t="str">
            <v>ربا مكارم</v>
          </cell>
          <cell r="AT24" t="str">
            <v>رامز</v>
          </cell>
          <cell r="AU24" t="str">
            <v/>
          </cell>
          <cell r="AV24">
            <v>65000</v>
          </cell>
        </row>
        <row r="25">
          <cell r="A25">
            <v>700166</v>
          </cell>
          <cell r="B25" t="str">
            <v>روبينيا البدور</v>
          </cell>
          <cell r="C25" t="str">
            <v>أحمد</v>
          </cell>
          <cell r="D25" t="str">
            <v>شفيقه</v>
          </cell>
          <cell r="E25" t="str">
            <v>أنثى</v>
          </cell>
          <cell r="F25">
            <v>31962</v>
          </cell>
          <cell r="G25" t="str">
            <v>حماه</v>
          </cell>
          <cell r="H25" t="str">
            <v>العربية السورية</v>
          </cell>
          <cell r="I25" t="str">
            <v>الرابعة</v>
          </cell>
          <cell r="J25" t="str">
            <v>حماة</v>
          </cell>
          <cell r="K25" t="str">
            <v>قرية ام الطيور 22</v>
          </cell>
          <cell r="L25" t="str">
            <v>مزة خزان</v>
          </cell>
          <cell r="M25" t="str">
            <v>أدبي</v>
          </cell>
          <cell r="N25">
            <v>2006</v>
          </cell>
          <cell r="O25" t="str">
            <v>دمشق</v>
          </cell>
          <cell r="P25" t="str">
            <v>الرابعة</v>
          </cell>
          <cell r="Q25">
            <v>0</v>
          </cell>
          <cell r="R25">
            <v>0</v>
          </cell>
          <cell r="S25">
            <v>0</v>
          </cell>
          <cell r="T25">
            <v>3000</v>
          </cell>
          <cell r="U25">
            <v>0</v>
          </cell>
          <cell r="V25">
            <v>50000</v>
          </cell>
          <cell r="W25">
            <v>53000</v>
          </cell>
          <cell r="X25" t="str">
            <v>لا</v>
          </cell>
          <cell r="Y25">
            <v>53000</v>
          </cell>
          <cell r="Z25">
            <v>0</v>
          </cell>
          <cell r="AA25">
            <v>1</v>
          </cell>
          <cell r="AB25">
            <v>1</v>
          </cell>
          <cell r="AC25">
            <v>0</v>
          </cell>
          <cell r="AD25">
            <v>2</v>
          </cell>
          <cell r="AE25" t="str">
            <v>ROBENEA ALBADOUR</v>
          </cell>
          <cell r="AF25" t="str">
            <v>AHMAD</v>
          </cell>
          <cell r="AG25" t="str">
            <v>SHAFIKA</v>
          </cell>
          <cell r="AH25" t="str">
            <v>HAMA</v>
          </cell>
          <cell r="AI25" t="str">
            <v/>
          </cell>
          <cell r="AJ25" t="str">
            <v/>
          </cell>
          <cell r="AK25" t="str">
            <v/>
          </cell>
          <cell r="AL25" t="str">
            <v/>
          </cell>
          <cell r="AM25" t="str">
            <v/>
          </cell>
          <cell r="AN25" t="str">
            <v/>
          </cell>
          <cell r="AO25" t="str">
            <v>ضعف الرسوم</v>
          </cell>
          <cell r="AP25" t="str">
            <v/>
          </cell>
          <cell r="AQ25" t="str">
            <v>إيقاف</v>
          </cell>
          <cell r="AR25">
            <v>700166</v>
          </cell>
          <cell r="AS25" t="str">
            <v>روبينيا البدور</v>
          </cell>
          <cell r="AT25" t="str">
            <v>أحمد</v>
          </cell>
          <cell r="AU25" t="str">
            <v>ضعف الرسوم</v>
          </cell>
          <cell r="AV25">
            <v>50000</v>
          </cell>
        </row>
        <row r="26">
          <cell r="A26">
            <v>700293</v>
          </cell>
          <cell r="B26" t="str">
            <v>عمرو مظلوم</v>
          </cell>
          <cell r="C26" t="str">
            <v>فواز</v>
          </cell>
          <cell r="D26" t="str">
            <v>سحر</v>
          </cell>
          <cell r="E26" t="str">
            <v>ذكر</v>
          </cell>
          <cell r="F26">
            <v>31942</v>
          </cell>
          <cell r="G26" t="str">
            <v>الجزائر</v>
          </cell>
          <cell r="H26" t="str">
            <v>العربية السورية</v>
          </cell>
          <cell r="I26" t="str">
            <v>الرابعة</v>
          </cell>
          <cell r="J26" t="str">
            <v>اللاذقية</v>
          </cell>
          <cell r="K26" t="str">
            <v>جبلة صليبة 130</v>
          </cell>
          <cell r="L26" t="str">
            <v xml:space="preserve">جبلة </v>
          </cell>
          <cell r="M26" t="str">
            <v>علمي</v>
          </cell>
          <cell r="N26">
            <v>2006</v>
          </cell>
          <cell r="O26" t="str">
            <v>اللاذقية</v>
          </cell>
          <cell r="P26" t="str">
            <v>الرابعة</v>
          </cell>
          <cell r="Q26">
            <v>0</v>
          </cell>
          <cell r="R26">
            <v>0</v>
          </cell>
          <cell r="S26">
            <v>0</v>
          </cell>
          <cell r="T26">
            <v>3000</v>
          </cell>
          <cell r="U26">
            <v>0</v>
          </cell>
          <cell r="V26">
            <v>105000</v>
          </cell>
          <cell r="W26">
            <v>108000</v>
          </cell>
          <cell r="X26" t="str">
            <v>لا</v>
          </cell>
          <cell r="Y26">
            <v>108000</v>
          </cell>
          <cell r="Z26">
            <v>0</v>
          </cell>
          <cell r="AA26">
            <v>0</v>
          </cell>
          <cell r="AB26">
            <v>3</v>
          </cell>
          <cell r="AC26">
            <v>3</v>
          </cell>
          <cell r="AD26">
            <v>6</v>
          </cell>
          <cell r="AE26" t="str">
            <v>AMR MAZLOUM</v>
          </cell>
          <cell r="AF26" t="str">
            <v>FAWAZ</v>
          </cell>
          <cell r="AG26" t="str">
            <v>SAHAR</v>
          </cell>
          <cell r="AH26" t="str">
            <v>ALGERIA</v>
          </cell>
          <cell r="AI26" t="str">
            <v/>
          </cell>
          <cell r="AJ26" t="str">
            <v/>
          </cell>
          <cell r="AK26" t="str">
            <v/>
          </cell>
          <cell r="AL26" t="str">
            <v/>
          </cell>
          <cell r="AM26" t="str">
            <v/>
          </cell>
          <cell r="AN26" t="str">
            <v/>
          </cell>
          <cell r="AO26" t="str">
            <v/>
          </cell>
          <cell r="AP26" t="str">
            <v/>
          </cell>
          <cell r="AQ26" t="str">
            <v/>
          </cell>
          <cell r="AR26">
            <v>700293</v>
          </cell>
          <cell r="AS26" t="str">
            <v>عمرو مظلوم</v>
          </cell>
          <cell r="AT26" t="str">
            <v>فواز</v>
          </cell>
          <cell r="AU26" t="str">
            <v/>
          </cell>
          <cell r="AV26">
            <v>105000</v>
          </cell>
        </row>
        <row r="27">
          <cell r="A27">
            <v>700347</v>
          </cell>
          <cell r="B27" t="str">
            <v>مجد ابراهيم</v>
          </cell>
          <cell r="C27" t="str">
            <v>ذكي</v>
          </cell>
          <cell r="D27" t="str">
            <v>ابتهال</v>
          </cell>
          <cell r="E27" t="str">
            <v>ذكر</v>
          </cell>
          <cell r="F27">
            <v>31153</v>
          </cell>
          <cell r="G27" t="str">
            <v>دمشق</v>
          </cell>
          <cell r="H27" t="str">
            <v>العربية السورية</v>
          </cell>
          <cell r="I27" t="str">
            <v>الأولى</v>
          </cell>
          <cell r="J27" t="str">
            <v>طرطوس</v>
          </cell>
          <cell r="K27" t="str">
            <v>بعمرة 42</v>
          </cell>
          <cell r="L27" t="str">
            <v>مساكن برزة</v>
          </cell>
          <cell r="M27" t="str">
            <v>علمي</v>
          </cell>
          <cell r="N27">
            <v>2006</v>
          </cell>
          <cell r="O27" t="str">
            <v>دمشق</v>
          </cell>
          <cell r="P27" t="str">
            <v>الأولى</v>
          </cell>
          <cell r="Q27">
            <v>0</v>
          </cell>
          <cell r="R27">
            <v>0</v>
          </cell>
          <cell r="S27">
            <v>0</v>
          </cell>
          <cell r="T27">
            <v>3000</v>
          </cell>
          <cell r="U27">
            <v>0</v>
          </cell>
          <cell r="V27">
            <v>40000</v>
          </cell>
          <cell r="W27">
            <v>43000</v>
          </cell>
          <cell r="X27" t="str">
            <v>لا</v>
          </cell>
          <cell r="Y27">
            <v>43000</v>
          </cell>
          <cell r="Z27">
            <v>0</v>
          </cell>
          <cell r="AA27">
            <v>0</v>
          </cell>
          <cell r="AB27">
            <v>0</v>
          </cell>
          <cell r="AC27">
            <v>2</v>
          </cell>
          <cell r="AD27">
            <v>2</v>
          </cell>
          <cell r="AE27" t="str">
            <v>MAJD IBRAHIM</v>
          </cell>
          <cell r="AF27" t="str">
            <v>ZAKI</v>
          </cell>
          <cell r="AG27" t="str">
            <v>IBTEHAL</v>
          </cell>
          <cell r="AH27" t="str">
            <v>DAMASCUS</v>
          </cell>
          <cell r="AI27" t="str">
            <v/>
          </cell>
          <cell r="AJ27" t="str">
            <v/>
          </cell>
          <cell r="AK27" t="str">
            <v/>
          </cell>
          <cell r="AL27" t="str">
            <v/>
          </cell>
          <cell r="AM27" t="str">
            <v/>
          </cell>
          <cell r="AN27" t="str">
            <v/>
          </cell>
          <cell r="AO27" t="str">
            <v>مستنفذ</v>
          </cell>
          <cell r="AP27" t="str">
            <v/>
          </cell>
          <cell r="AQ27" t="str">
            <v/>
          </cell>
          <cell r="AR27">
            <v>700347</v>
          </cell>
          <cell r="AS27" t="str">
            <v>مجد ابراهيم</v>
          </cell>
          <cell r="AT27" t="str">
            <v>ذكي</v>
          </cell>
          <cell r="AU27" t="str">
            <v>مستنفذ</v>
          </cell>
          <cell r="AV27">
            <v>40000</v>
          </cell>
        </row>
        <row r="28">
          <cell r="A28">
            <v>700410</v>
          </cell>
          <cell r="B28" t="str">
            <v>مصطفى مظفر</v>
          </cell>
          <cell r="C28" t="str">
            <v>محمد</v>
          </cell>
          <cell r="D28" t="str">
            <v>تجا</v>
          </cell>
          <cell r="E28" t="str">
            <v>ذكر</v>
          </cell>
          <cell r="F28">
            <v>31669</v>
          </cell>
          <cell r="G28" t="str">
            <v>سرغايا</v>
          </cell>
          <cell r="H28" t="str">
            <v>العربية السورية</v>
          </cell>
          <cell r="I28" t="str">
            <v>الرابعة</v>
          </cell>
          <cell r="J28" t="str">
            <v>ريف دمشق</v>
          </cell>
          <cell r="K28" t="str">
            <v>سرغايا 231</v>
          </cell>
          <cell r="L28" t="str">
            <v>سرغايا</v>
          </cell>
          <cell r="M28" t="str">
            <v>أدبي</v>
          </cell>
          <cell r="N28">
            <v>2006</v>
          </cell>
          <cell r="O28" t="str">
            <v>دمشق</v>
          </cell>
          <cell r="P28" t="str">
            <v>الرابعة</v>
          </cell>
          <cell r="Q28">
            <v>0</v>
          </cell>
          <cell r="R28">
            <v>0</v>
          </cell>
          <cell r="S28">
            <v>0</v>
          </cell>
          <cell r="T28">
            <v>3000</v>
          </cell>
          <cell r="U28">
            <v>0</v>
          </cell>
          <cell r="V28">
            <v>95000</v>
          </cell>
          <cell r="W28">
            <v>98000</v>
          </cell>
          <cell r="X28" t="str">
            <v>لا</v>
          </cell>
          <cell r="Y28">
            <v>98000</v>
          </cell>
          <cell r="Z28">
            <v>0</v>
          </cell>
          <cell r="AA28">
            <v>1</v>
          </cell>
          <cell r="AB28">
            <v>3</v>
          </cell>
          <cell r="AC28">
            <v>2</v>
          </cell>
          <cell r="AD28">
            <v>6</v>
          </cell>
          <cell r="AE28" t="str">
            <v>MOSTAFA MOZAFAR</v>
          </cell>
          <cell r="AF28" t="str">
            <v>MOHAMAD</v>
          </cell>
          <cell r="AG28" t="str">
            <v>TOGA</v>
          </cell>
          <cell r="AH28" t="str">
            <v>DAMASCUS SURBUB</v>
          </cell>
          <cell r="AI28" t="str">
            <v/>
          </cell>
          <cell r="AJ28" t="str">
            <v/>
          </cell>
          <cell r="AK28" t="str">
            <v/>
          </cell>
          <cell r="AL28" t="str">
            <v/>
          </cell>
          <cell r="AM28" t="str">
            <v/>
          </cell>
          <cell r="AN28" t="str">
            <v/>
          </cell>
          <cell r="AO28" t="str">
            <v/>
          </cell>
          <cell r="AP28" t="str">
            <v/>
          </cell>
          <cell r="AQ28" t="str">
            <v/>
          </cell>
          <cell r="AR28">
            <v>700410</v>
          </cell>
          <cell r="AS28" t="str">
            <v>مصطفى مظفر</v>
          </cell>
          <cell r="AT28" t="str">
            <v>محمد</v>
          </cell>
          <cell r="AU28" t="str">
            <v/>
          </cell>
          <cell r="AV28">
            <v>95000</v>
          </cell>
        </row>
        <row r="29">
          <cell r="A29">
            <v>700438</v>
          </cell>
          <cell r="B29" t="str">
            <v>نبيل الحسين</v>
          </cell>
          <cell r="C29" t="str">
            <v>فواز</v>
          </cell>
          <cell r="D29" t="str">
            <v>هلاله</v>
          </cell>
          <cell r="E29" t="str">
            <v>ذكر</v>
          </cell>
          <cell r="F29">
            <v>30864</v>
          </cell>
          <cell r="G29" t="str">
            <v>درعا</v>
          </cell>
          <cell r="H29" t="str">
            <v>العربية السورية</v>
          </cell>
          <cell r="I29" t="str">
            <v>الرابعة</v>
          </cell>
          <cell r="J29" t="str">
            <v>القنيطرة</v>
          </cell>
          <cell r="K29" t="str">
            <v>ساعد 18/18</v>
          </cell>
          <cell r="L29" t="str">
            <v>درعا</v>
          </cell>
          <cell r="M29" t="str">
            <v>أدبي</v>
          </cell>
          <cell r="N29">
            <v>2006</v>
          </cell>
          <cell r="O29" t="str">
            <v>درعا</v>
          </cell>
          <cell r="P29" t="str">
            <v>الرابعة</v>
          </cell>
          <cell r="Q29">
            <v>0</v>
          </cell>
          <cell r="S29">
            <v>0</v>
          </cell>
          <cell r="T29">
            <v>3000</v>
          </cell>
          <cell r="U29">
            <v>0</v>
          </cell>
          <cell r="V29">
            <v>44000</v>
          </cell>
          <cell r="W29">
            <v>47000</v>
          </cell>
          <cell r="X29" t="str">
            <v>لا</v>
          </cell>
          <cell r="Y29">
            <v>47000</v>
          </cell>
          <cell r="Z29">
            <v>0</v>
          </cell>
          <cell r="AA29">
            <v>4</v>
          </cell>
          <cell r="AB29">
            <v>1</v>
          </cell>
          <cell r="AC29">
            <v>0</v>
          </cell>
          <cell r="AD29">
            <v>5</v>
          </cell>
          <cell r="AE29" t="str">
            <v>NABIL ALHUSEIN</v>
          </cell>
          <cell r="AF29" t="str">
            <v>FAWAZ</v>
          </cell>
          <cell r="AG29" t="str">
            <v>HLALA</v>
          </cell>
          <cell r="AH29" t="str">
            <v>DARAA</v>
          </cell>
          <cell r="AI29" t="str">
            <v/>
          </cell>
          <cell r="AJ29" t="str">
            <v/>
          </cell>
          <cell r="AK29" t="str">
            <v/>
          </cell>
          <cell r="AL29" t="str">
            <v/>
          </cell>
          <cell r="AM29" t="str">
            <v/>
          </cell>
          <cell r="AN29" t="str">
            <v/>
          </cell>
          <cell r="AO29" t="str">
            <v/>
          </cell>
          <cell r="AP29" t="str">
            <v/>
          </cell>
          <cell r="AQ29" t="str">
            <v/>
          </cell>
          <cell r="AR29">
            <v>700438</v>
          </cell>
          <cell r="AS29" t="str">
            <v>نبيل الحسين</v>
          </cell>
          <cell r="AT29" t="str">
            <v>فواز</v>
          </cell>
          <cell r="AU29" t="str">
            <v/>
          </cell>
          <cell r="AV29">
            <v>44000</v>
          </cell>
        </row>
        <row r="30">
          <cell r="A30">
            <v>700671</v>
          </cell>
          <cell r="B30" t="str">
            <v>مارغريت عيسى</v>
          </cell>
          <cell r="C30" t="str">
            <v>انيس</v>
          </cell>
          <cell r="D30" t="str">
            <v>اقتدار</v>
          </cell>
          <cell r="E30" t="str">
            <v>أنثى</v>
          </cell>
          <cell r="F30">
            <v>32884</v>
          </cell>
          <cell r="G30" t="str">
            <v>بكراما</v>
          </cell>
          <cell r="H30" t="str">
            <v>العربية السورية</v>
          </cell>
          <cell r="I30" t="str">
            <v>الرابعة</v>
          </cell>
          <cell r="J30" t="str">
            <v>اللاذقية</v>
          </cell>
          <cell r="K30" t="str">
            <v>كنفه 9</v>
          </cell>
          <cell r="L30" t="str">
            <v>دمشق</v>
          </cell>
          <cell r="M30" t="str">
            <v>علمي</v>
          </cell>
          <cell r="N30">
            <v>2007</v>
          </cell>
          <cell r="O30" t="str">
            <v>ريف دمشق</v>
          </cell>
          <cell r="P30" t="str">
            <v>الرابعة حديث</v>
          </cell>
          <cell r="Q30">
            <v>0</v>
          </cell>
          <cell r="R30">
            <v>0</v>
          </cell>
          <cell r="S30">
            <v>0</v>
          </cell>
          <cell r="T30">
            <v>3000</v>
          </cell>
          <cell r="U30">
            <v>14000</v>
          </cell>
          <cell r="V30">
            <v>245000</v>
          </cell>
          <cell r="W30">
            <v>262000</v>
          </cell>
          <cell r="X30" t="str">
            <v>لا</v>
          </cell>
          <cell r="Y30">
            <v>262000</v>
          </cell>
          <cell r="Z30">
            <v>0</v>
          </cell>
          <cell r="AA30">
            <v>0</v>
          </cell>
          <cell r="AB30">
            <v>0</v>
          </cell>
          <cell r="AC30">
            <v>7</v>
          </cell>
          <cell r="AD30">
            <v>7</v>
          </cell>
          <cell r="AE30" t="str">
            <v>MARGRET ISSA</v>
          </cell>
          <cell r="AF30" t="str">
            <v>ANIS</v>
          </cell>
          <cell r="AG30" t="str">
            <v>EKTEDAR</v>
          </cell>
          <cell r="AH30" t="str">
            <v>LATAKIA</v>
          </cell>
          <cell r="AI30" t="str">
            <v/>
          </cell>
          <cell r="AJ30" t="str">
            <v/>
          </cell>
          <cell r="AK30" t="str">
            <v/>
          </cell>
          <cell r="AL30" t="str">
            <v/>
          </cell>
          <cell r="AM30" t="str">
            <v/>
          </cell>
          <cell r="AN30" t="str">
            <v/>
          </cell>
          <cell r="AO30" t="str">
            <v>مستنفذ س 3</v>
          </cell>
          <cell r="AP30" t="str">
            <v/>
          </cell>
          <cell r="AQ30" t="str">
            <v/>
          </cell>
          <cell r="AR30">
            <v>700671</v>
          </cell>
          <cell r="AS30" t="str">
            <v>مارغريت عيسى</v>
          </cell>
          <cell r="AT30" t="str">
            <v>انيس</v>
          </cell>
          <cell r="AU30" t="str">
            <v>مستنفذ س 3</v>
          </cell>
          <cell r="AV30">
            <v>245000</v>
          </cell>
        </row>
        <row r="31">
          <cell r="A31">
            <v>700792</v>
          </cell>
          <cell r="B31" t="str">
            <v>احمد مرعي</v>
          </cell>
          <cell r="C31" t="str">
            <v>طلال</v>
          </cell>
          <cell r="D31" t="str">
            <v>نبيله</v>
          </cell>
          <cell r="E31" t="str">
            <v>ذكر</v>
          </cell>
          <cell r="F31">
            <v>32247</v>
          </cell>
          <cell r="G31" t="str">
            <v>ريف دمشق</v>
          </cell>
          <cell r="H31" t="str">
            <v>العربية السورية</v>
          </cell>
          <cell r="I31" t="str">
            <v>الرابعة حديث</v>
          </cell>
          <cell r="J31" t="str">
            <v>ريف دمشق</v>
          </cell>
          <cell r="K31" t="str">
            <v>عين حور  6</v>
          </cell>
          <cell r="L31" t="str">
            <v xml:space="preserve">دمشق عين حور </v>
          </cell>
          <cell r="M31" t="str">
            <v>علمي</v>
          </cell>
          <cell r="N31">
            <v>2008</v>
          </cell>
          <cell r="O31" t="str">
            <v>ريف دمشق</v>
          </cell>
          <cell r="P31" t="str">
            <v>الثالثة</v>
          </cell>
          <cell r="Q31">
            <v>0</v>
          </cell>
          <cell r="R31">
            <v>0</v>
          </cell>
          <cell r="S31">
            <v>0</v>
          </cell>
          <cell r="T31">
            <v>3000</v>
          </cell>
          <cell r="U31">
            <v>0</v>
          </cell>
          <cell r="V31">
            <v>135000</v>
          </cell>
          <cell r="W31">
            <v>138000</v>
          </cell>
          <cell r="X31" t="str">
            <v>لا</v>
          </cell>
          <cell r="Y31">
            <v>138000</v>
          </cell>
          <cell r="Z31">
            <v>0</v>
          </cell>
          <cell r="AA31">
            <v>8</v>
          </cell>
          <cell r="AB31">
            <v>1</v>
          </cell>
          <cell r="AC31">
            <v>2</v>
          </cell>
          <cell r="AD31">
            <v>11</v>
          </cell>
          <cell r="AE31" t="str">
            <v>AHMAD MAREI</v>
          </cell>
          <cell r="AF31" t="str">
            <v>TALAL</v>
          </cell>
          <cell r="AG31" t="str">
            <v>NOBLE</v>
          </cell>
          <cell r="AH31" t="str">
            <v>14/4/1988</v>
          </cell>
          <cell r="AI31" t="str">
            <v/>
          </cell>
          <cell r="AJ31" t="str">
            <v/>
          </cell>
          <cell r="AK31" t="str">
            <v/>
          </cell>
          <cell r="AL31" t="str">
            <v/>
          </cell>
          <cell r="AM31" t="str">
            <v/>
          </cell>
          <cell r="AN31" t="str">
            <v/>
          </cell>
          <cell r="AO31" t="str">
            <v/>
          </cell>
          <cell r="AP31" t="str">
            <v/>
          </cell>
          <cell r="AQ31" t="str">
            <v/>
          </cell>
          <cell r="AR31">
            <v>700792</v>
          </cell>
          <cell r="AS31" t="str">
            <v>احمد مرعي</v>
          </cell>
          <cell r="AT31" t="str">
            <v>طلال</v>
          </cell>
          <cell r="AU31" t="str">
            <v/>
          </cell>
          <cell r="AV31">
            <v>135000</v>
          </cell>
        </row>
        <row r="32">
          <cell r="A32">
            <v>700881</v>
          </cell>
          <cell r="B32" t="str">
            <v>راميا سعيد</v>
          </cell>
          <cell r="C32" t="str">
            <v>علي</v>
          </cell>
          <cell r="D32" t="str">
            <v>غادة</v>
          </cell>
          <cell r="E32" t="str">
            <v>أنثى</v>
          </cell>
          <cell r="F32">
            <v>29221</v>
          </cell>
          <cell r="G32" t="str">
            <v>حمص</v>
          </cell>
          <cell r="H32" t="str">
            <v>العربية السورية</v>
          </cell>
          <cell r="I32" t="str">
            <v>الثالثة</v>
          </cell>
          <cell r="J32" t="str">
            <v>حمص</v>
          </cell>
          <cell r="K32" t="str">
            <v>جورة الشياح 2082</v>
          </cell>
          <cell r="L32" t="str">
            <v>حمص</v>
          </cell>
          <cell r="M32" t="str">
            <v>علمي</v>
          </cell>
          <cell r="N32">
            <v>2000</v>
          </cell>
          <cell r="O32" t="str">
            <v>حمص</v>
          </cell>
          <cell r="P32" t="str">
            <v>الثالثة</v>
          </cell>
          <cell r="Q32">
            <v>0</v>
          </cell>
          <cell r="S32">
            <v>0</v>
          </cell>
          <cell r="T32">
            <v>3000</v>
          </cell>
          <cell r="U32">
            <v>0</v>
          </cell>
          <cell r="V32">
            <v>72000</v>
          </cell>
          <cell r="W32">
            <v>75000</v>
          </cell>
          <cell r="X32" t="str">
            <v>لا</v>
          </cell>
          <cell r="Y32">
            <v>75000</v>
          </cell>
          <cell r="Z32">
            <v>0</v>
          </cell>
          <cell r="AA32">
            <v>3</v>
          </cell>
          <cell r="AB32">
            <v>0</v>
          </cell>
          <cell r="AC32">
            <v>3</v>
          </cell>
          <cell r="AD32">
            <v>6</v>
          </cell>
          <cell r="AE32" t="str">
            <v>RAMYA SAAID</v>
          </cell>
          <cell r="AF32" t="str">
            <v>ALI</v>
          </cell>
          <cell r="AG32" t="str">
            <v>GHADA</v>
          </cell>
          <cell r="AH32" t="str">
            <v>HOMS</v>
          </cell>
          <cell r="AI32" t="str">
            <v/>
          </cell>
          <cell r="AJ32" t="str">
            <v/>
          </cell>
          <cell r="AK32" t="str">
            <v/>
          </cell>
          <cell r="AL32" t="str">
            <v/>
          </cell>
          <cell r="AM32" t="str">
            <v/>
          </cell>
          <cell r="AN32" t="str">
            <v/>
          </cell>
          <cell r="AO32" t="str">
            <v>مستنفذ</v>
          </cell>
          <cell r="AP32" t="str">
            <v/>
          </cell>
          <cell r="AQ32" t="str">
            <v/>
          </cell>
          <cell r="AR32">
            <v>700881</v>
          </cell>
          <cell r="AS32" t="str">
            <v>راميا سعيد</v>
          </cell>
          <cell r="AT32" t="str">
            <v>علي</v>
          </cell>
          <cell r="AU32" t="str">
            <v>مستنفذ</v>
          </cell>
          <cell r="AV32">
            <v>72000</v>
          </cell>
        </row>
        <row r="33">
          <cell r="A33">
            <v>700905</v>
          </cell>
          <cell r="B33" t="str">
            <v>زينب الاحمد</v>
          </cell>
          <cell r="C33" t="str">
            <v>حامد</v>
          </cell>
          <cell r="D33" t="str">
            <v>مريم</v>
          </cell>
          <cell r="E33" t="str">
            <v>أنثى</v>
          </cell>
          <cell r="F33">
            <v>32609</v>
          </cell>
          <cell r="G33" t="str">
            <v>دمشق</v>
          </cell>
          <cell r="H33" t="str">
            <v>العربية السورية</v>
          </cell>
          <cell r="I33" t="str">
            <v>الرابعة</v>
          </cell>
          <cell r="J33" t="str">
            <v>حماة</v>
          </cell>
          <cell r="K33" t="str">
            <v>سيغاتا 118</v>
          </cell>
          <cell r="L33" t="str">
            <v>مزة 86</v>
          </cell>
          <cell r="M33" t="str">
            <v>أدبي</v>
          </cell>
          <cell r="N33">
            <v>2018</v>
          </cell>
          <cell r="O33" t="str">
            <v>دمشق</v>
          </cell>
          <cell r="P33" t="str">
            <v>الرابعة</v>
          </cell>
          <cell r="Q33">
            <v>0</v>
          </cell>
          <cell r="R33">
            <v>0</v>
          </cell>
          <cell r="S33">
            <v>0</v>
          </cell>
          <cell r="T33">
            <v>3000</v>
          </cell>
          <cell r="U33">
            <v>0</v>
          </cell>
          <cell r="V33">
            <v>105000</v>
          </cell>
          <cell r="W33">
            <v>108000</v>
          </cell>
          <cell r="X33" t="str">
            <v>لا</v>
          </cell>
          <cell r="Y33">
            <v>108000</v>
          </cell>
          <cell r="Z33">
            <v>0</v>
          </cell>
          <cell r="AA33">
            <v>1</v>
          </cell>
          <cell r="AB33">
            <v>1</v>
          </cell>
          <cell r="AC33">
            <v>4</v>
          </cell>
          <cell r="AD33">
            <v>6</v>
          </cell>
          <cell r="AE33" t="str">
            <v>ZEINAB ALAHMAD</v>
          </cell>
          <cell r="AF33" t="str">
            <v>HAMED</v>
          </cell>
          <cell r="AG33" t="str">
            <v>MARYAM</v>
          </cell>
          <cell r="AH33" t="str">
            <v>DAMASCUS</v>
          </cell>
          <cell r="AI33" t="str">
            <v/>
          </cell>
          <cell r="AJ33" t="str">
            <v/>
          </cell>
          <cell r="AK33" t="str">
            <v/>
          </cell>
          <cell r="AL33" t="str">
            <v/>
          </cell>
          <cell r="AM33" t="str">
            <v/>
          </cell>
          <cell r="AN33" t="str">
            <v/>
          </cell>
          <cell r="AO33" t="str">
            <v/>
          </cell>
          <cell r="AP33" t="str">
            <v/>
          </cell>
          <cell r="AQ33" t="str">
            <v/>
          </cell>
          <cell r="AR33">
            <v>700905</v>
          </cell>
          <cell r="AS33" t="str">
            <v>زينب الاحمد</v>
          </cell>
          <cell r="AT33" t="str">
            <v>حامد</v>
          </cell>
          <cell r="AU33" t="str">
            <v/>
          </cell>
          <cell r="AV33">
            <v>105000</v>
          </cell>
        </row>
        <row r="34">
          <cell r="A34">
            <v>700917</v>
          </cell>
          <cell r="B34" t="str">
            <v>سوزان الخطيب</v>
          </cell>
          <cell r="C34" t="str">
            <v>احمد</v>
          </cell>
          <cell r="D34" t="str">
            <v>خديجه</v>
          </cell>
          <cell r="E34" t="str">
            <v>أنثى</v>
          </cell>
          <cell r="F34">
            <v>32564</v>
          </cell>
          <cell r="G34" t="str">
            <v>دمشق</v>
          </cell>
          <cell r="H34" t="str">
            <v>العربية السورية</v>
          </cell>
          <cell r="I34" t="str">
            <v>الثالثة</v>
          </cell>
          <cell r="J34" t="str">
            <v>ريف دمشق</v>
          </cell>
          <cell r="K34" t="str">
            <v>المزة 560</v>
          </cell>
          <cell r="L34" t="str">
            <v>جديدة عرطوز</v>
          </cell>
          <cell r="M34" t="str">
            <v>أدبي</v>
          </cell>
          <cell r="N34">
            <v>2000</v>
          </cell>
          <cell r="O34" t="str">
            <v>ريف دمشق</v>
          </cell>
          <cell r="P34" t="str">
            <v>الثالثة</v>
          </cell>
          <cell r="Q34">
            <v>0</v>
          </cell>
          <cell r="R34">
            <v>0</v>
          </cell>
          <cell r="S34">
            <v>0</v>
          </cell>
          <cell r="T34">
            <v>3000</v>
          </cell>
          <cell r="U34">
            <v>0</v>
          </cell>
          <cell r="V34">
            <v>45000</v>
          </cell>
          <cell r="W34">
            <v>48000</v>
          </cell>
          <cell r="X34" t="str">
            <v>لا</v>
          </cell>
          <cell r="Y34">
            <v>48000</v>
          </cell>
          <cell r="Z34">
            <v>0</v>
          </cell>
          <cell r="AA34">
            <v>3</v>
          </cell>
          <cell r="AB34">
            <v>1</v>
          </cell>
          <cell r="AC34">
            <v>0</v>
          </cell>
          <cell r="AD34">
            <v>4</v>
          </cell>
          <cell r="AE34" t="str">
            <v>SWZAN ALKATEB</v>
          </cell>
          <cell r="AF34" t="str">
            <v>AHMAD</v>
          </cell>
          <cell r="AG34" t="str">
            <v>KAADAJE</v>
          </cell>
          <cell r="AH34" t="str">
            <v>DAMASCUS</v>
          </cell>
          <cell r="AI34" t="str">
            <v/>
          </cell>
          <cell r="AJ34" t="str">
            <v/>
          </cell>
          <cell r="AK34" t="str">
            <v/>
          </cell>
          <cell r="AL34" t="str">
            <v/>
          </cell>
          <cell r="AM34" t="str">
            <v/>
          </cell>
          <cell r="AN34" t="str">
            <v/>
          </cell>
          <cell r="AO34" t="str">
            <v>مستنفذ</v>
          </cell>
          <cell r="AP34" t="str">
            <v/>
          </cell>
          <cell r="AQ34" t="str">
            <v/>
          </cell>
          <cell r="AR34">
            <v>700917</v>
          </cell>
          <cell r="AS34" t="str">
            <v>سوزان الخطيب</v>
          </cell>
          <cell r="AT34" t="str">
            <v>احمد</v>
          </cell>
          <cell r="AU34" t="str">
            <v>مستنفذ</v>
          </cell>
          <cell r="AV34">
            <v>45000</v>
          </cell>
        </row>
        <row r="35">
          <cell r="A35">
            <v>701084</v>
          </cell>
          <cell r="B35" t="str">
            <v>ميرفت الحمد</v>
          </cell>
          <cell r="C35" t="str">
            <v>محمود</v>
          </cell>
          <cell r="D35" t="str">
            <v>زهرة</v>
          </cell>
          <cell r="E35" t="str">
            <v>أنثى</v>
          </cell>
          <cell r="F35">
            <v>31116</v>
          </cell>
          <cell r="G35" t="str">
            <v>منبج</v>
          </cell>
          <cell r="H35" t="str">
            <v>العربية السورية</v>
          </cell>
          <cell r="I35" t="str">
            <v>الرابعة</v>
          </cell>
          <cell r="J35" t="str">
            <v>حلب</v>
          </cell>
          <cell r="K35" t="str">
            <v>جب الحمام مسطاحة 1/42</v>
          </cell>
          <cell r="L35" t="str">
            <v>حلب</v>
          </cell>
          <cell r="M35" t="str">
            <v>أدبي</v>
          </cell>
          <cell r="N35">
            <v>2008</v>
          </cell>
          <cell r="O35" t="str">
            <v>حلب</v>
          </cell>
          <cell r="P35" t="str">
            <v>الرابعة حديث</v>
          </cell>
          <cell r="Q35">
            <v>0</v>
          </cell>
          <cell r="R35">
            <v>0</v>
          </cell>
          <cell r="S35">
            <v>0</v>
          </cell>
          <cell r="T35">
            <v>3000</v>
          </cell>
          <cell r="U35">
            <v>14000</v>
          </cell>
          <cell r="V35">
            <v>70000</v>
          </cell>
          <cell r="W35">
            <v>87000</v>
          </cell>
          <cell r="X35" t="str">
            <v>لا</v>
          </cell>
          <cell r="Y35">
            <v>87000</v>
          </cell>
          <cell r="Z35">
            <v>0</v>
          </cell>
          <cell r="AA35">
            <v>0</v>
          </cell>
          <cell r="AB35">
            <v>0</v>
          </cell>
          <cell r="AC35">
            <v>2</v>
          </cell>
          <cell r="AD35">
            <v>2</v>
          </cell>
          <cell r="AE35" t="str">
            <v>MERVAT AL HAMAD</v>
          </cell>
          <cell r="AF35" t="str">
            <v>MAHMUD</v>
          </cell>
          <cell r="AG35" t="str">
            <v>ZAHRA</v>
          </cell>
          <cell r="AH35" t="str">
            <v>31116</v>
          </cell>
          <cell r="AI35" t="str">
            <v/>
          </cell>
          <cell r="AJ35" t="str">
            <v/>
          </cell>
          <cell r="AK35" t="str">
            <v/>
          </cell>
          <cell r="AL35" t="str">
            <v/>
          </cell>
          <cell r="AM35" t="str">
            <v/>
          </cell>
          <cell r="AN35" t="str">
            <v/>
          </cell>
          <cell r="AO35" t="str">
            <v>مستنفذ س 3</v>
          </cell>
          <cell r="AP35" t="str">
            <v/>
          </cell>
          <cell r="AQ35" t="str">
            <v/>
          </cell>
          <cell r="AR35">
            <v>701084</v>
          </cell>
          <cell r="AS35" t="str">
            <v>ميرفت الحمد</v>
          </cell>
          <cell r="AT35" t="str">
            <v>محمود</v>
          </cell>
          <cell r="AU35" t="str">
            <v>مستنفذ س 3</v>
          </cell>
          <cell r="AV35">
            <v>70000</v>
          </cell>
        </row>
        <row r="36">
          <cell r="A36">
            <v>701118</v>
          </cell>
          <cell r="B36" t="str">
            <v>وائل السليمان</v>
          </cell>
          <cell r="C36" t="str">
            <v>سليمان</v>
          </cell>
          <cell r="D36" t="str">
            <v>سناء</v>
          </cell>
          <cell r="E36" t="str">
            <v>ذكر</v>
          </cell>
          <cell r="F36">
            <v>32874</v>
          </cell>
          <cell r="G36" t="str">
            <v>الطبقه</v>
          </cell>
          <cell r="H36" t="str">
            <v>العربية السورية</v>
          </cell>
          <cell r="I36" t="str">
            <v>الرابعة</v>
          </cell>
          <cell r="J36" t="str">
            <v>الرقة</v>
          </cell>
          <cell r="K36" t="str">
            <v>سويدية كبيرة 45</v>
          </cell>
          <cell r="L36" t="str">
            <v>المزة</v>
          </cell>
          <cell r="M36" t="str">
            <v>ادبي</v>
          </cell>
          <cell r="N36">
            <v>2008</v>
          </cell>
          <cell r="O36" t="str">
            <v>الرقة</v>
          </cell>
          <cell r="P36" t="str">
            <v>الرابعة</v>
          </cell>
          <cell r="Q36">
            <v>0</v>
          </cell>
          <cell r="R36">
            <v>0</v>
          </cell>
          <cell r="S36">
            <v>0</v>
          </cell>
          <cell r="T36">
            <v>3000</v>
          </cell>
          <cell r="U36">
            <v>0</v>
          </cell>
          <cell r="V36">
            <v>240000</v>
          </cell>
          <cell r="W36">
            <v>243000</v>
          </cell>
          <cell r="X36" t="str">
            <v>لا</v>
          </cell>
          <cell r="Y36">
            <v>243000</v>
          </cell>
          <cell r="Z36">
            <v>0</v>
          </cell>
          <cell r="AA36">
            <v>4</v>
          </cell>
          <cell r="AB36">
            <v>4</v>
          </cell>
          <cell r="AC36">
            <v>1</v>
          </cell>
          <cell r="AD36">
            <v>9</v>
          </cell>
          <cell r="AE36" t="str">
            <v>WAEEL ALSOLIMAN</v>
          </cell>
          <cell r="AF36" t="str">
            <v>SOLIMAN</v>
          </cell>
          <cell r="AG36" t="str">
            <v>SNAA</v>
          </cell>
          <cell r="AH36" t="str">
            <v>ALRAKA</v>
          </cell>
          <cell r="AI36" t="str">
            <v/>
          </cell>
          <cell r="AJ36" t="str">
            <v/>
          </cell>
          <cell r="AK36" t="str">
            <v/>
          </cell>
          <cell r="AL36" t="str">
            <v/>
          </cell>
          <cell r="AM36" t="str">
            <v/>
          </cell>
          <cell r="AN36" t="str">
            <v/>
          </cell>
          <cell r="AO36" t="str">
            <v>ضعف الرسوم</v>
          </cell>
          <cell r="AP36" t="str">
            <v/>
          </cell>
          <cell r="AQ36" t="str">
            <v/>
          </cell>
          <cell r="AR36">
            <v>701118</v>
          </cell>
          <cell r="AS36" t="str">
            <v>وائل السليمان</v>
          </cell>
          <cell r="AT36" t="str">
            <v>سليمان</v>
          </cell>
          <cell r="AU36" t="str">
            <v>ضعف الرسوم</v>
          </cell>
          <cell r="AV36">
            <v>240000</v>
          </cell>
        </row>
        <row r="37">
          <cell r="A37">
            <v>701171</v>
          </cell>
          <cell r="B37" t="str">
            <v>بدر الدين المسلماني</v>
          </cell>
          <cell r="C37" t="str">
            <v>عبده</v>
          </cell>
          <cell r="D37" t="str">
            <v>ماجدة</v>
          </cell>
          <cell r="E37" t="str">
            <v>ذكر</v>
          </cell>
          <cell r="F37">
            <v>32874</v>
          </cell>
          <cell r="G37" t="str">
            <v>شام</v>
          </cell>
          <cell r="H37" t="str">
            <v>العربية السورية</v>
          </cell>
          <cell r="I37" t="str">
            <v>الرابعة</v>
          </cell>
          <cell r="J37" t="str">
            <v>دمشق</v>
          </cell>
          <cell r="K37" t="str">
            <v>قنوات شويكة 87</v>
          </cell>
          <cell r="L37" t="str">
            <v>الزاهرة القديمة</v>
          </cell>
          <cell r="M37" t="str">
            <v>أدبي</v>
          </cell>
          <cell r="N37">
            <v>2009</v>
          </cell>
          <cell r="O37" t="str">
            <v>دمشق</v>
          </cell>
          <cell r="P37" t="str">
            <v>الرابعة حديث</v>
          </cell>
          <cell r="Q37">
            <v>0</v>
          </cell>
          <cell r="R37">
            <v>0</v>
          </cell>
          <cell r="S37">
            <v>0</v>
          </cell>
          <cell r="T37">
            <v>3000</v>
          </cell>
          <cell r="U37">
            <v>14000</v>
          </cell>
          <cell r="V37">
            <v>245000</v>
          </cell>
          <cell r="W37">
            <v>262000</v>
          </cell>
          <cell r="X37" t="str">
            <v>لا</v>
          </cell>
          <cell r="Y37">
            <v>262000</v>
          </cell>
          <cell r="Z37">
            <v>0</v>
          </cell>
          <cell r="AA37">
            <v>0</v>
          </cell>
          <cell r="AB37">
            <v>0</v>
          </cell>
          <cell r="AC37">
            <v>7</v>
          </cell>
          <cell r="AD37">
            <v>7</v>
          </cell>
          <cell r="AE37" t="str">
            <v>BADR ALDEEN ALMASLMANI</v>
          </cell>
          <cell r="AF37" t="str">
            <v>ABDO</v>
          </cell>
          <cell r="AG37" t="str">
            <v>MAJEDA</v>
          </cell>
          <cell r="AH37" t="str">
            <v>SHAM</v>
          </cell>
          <cell r="AI37" t="str">
            <v/>
          </cell>
          <cell r="AJ37" t="str">
            <v/>
          </cell>
          <cell r="AK37" t="str">
            <v/>
          </cell>
          <cell r="AL37" t="str">
            <v/>
          </cell>
          <cell r="AM37" t="str">
            <v/>
          </cell>
          <cell r="AN37" t="str">
            <v/>
          </cell>
          <cell r="AO37" t="str">
            <v>مستنفذ س 3</v>
          </cell>
          <cell r="AP37" t="str">
            <v/>
          </cell>
          <cell r="AQ37" t="str">
            <v/>
          </cell>
          <cell r="AR37">
            <v>701171</v>
          </cell>
          <cell r="AS37" t="str">
            <v>بدر الدين المسلماني</v>
          </cell>
          <cell r="AT37" t="str">
            <v>عبده</v>
          </cell>
          <cell r="AU37" t="str">
            <v>مستنفذ س 3</v>
          </cell>
          <cell r="AV37">
            <v>245000</v>
          </cell>
        </row>
        <row r="38">
          <cell r="A38">
            <v>701248</v>
          </cell>
          <cell r="B38" t="str">
            <v>عاتكة المصري</v>
          </cell>
          <cell r="C38" t="str">
            <v>عبد الرحمن</v>
          </cell>
          <cell r="D38" t="str">
            <v>رجاء</v>
          </cell>
          <cell r="E38" t="str">
            <v>أنثى</v>
          </cell>
          <cell r="F38">
            <v>33243</v>
          </cell>
          <cell r="G38" t="str">
            <v>ليبيا طرابلس</v>
          </cell>
          <cell r="H38" t="str">
            <v>العربية السورية</v>
          </cell>
          <cell r="I38" t="str">
            <v>الرابعة</v>
          </cell>
          <cell r="J38" t="str">
            <v>حمص</v>
          </cell>
          <cell r="K38" t="str">
            <v>خالدية 2213</v>
          </cell>
          <cell r="L38" t="str">
            <v>مزة 86</v>
          </cell>
          <cell r="M38" t="str">
            <v>علمي</v>
          </cell>
          <cell r="N38">
            <v>2009</v>
          </cell>
          <cell r="O38" t="str">
            <v>حمص</v>
          </cell>
          <cell r="P38" t="str">
            <v>الرابعة</v>
          </cell>
          <cell r="Q38">
            <v>0</v>
          </cell>
          <cell r="R38">
            <v>0</v>
          </cell>
          <cell r="S38">
            <v>0</v>
          </cell>
          <cell r="T38">
            <v>3000</v>
          </cell>
          <cell r="U38">
            <v>0</v>
          </cell>
          <cell r="V38">
            <v>60000</v>
          </cell>
          <cell r="W38">
            <v>63000</v>
          </cell>
          <cell r="X38" t="str">
            <v>لا</v>
          </cell>
          <cell r="Y38">
            <v>63000</v>
          </cell>
          <cell r="Z38">
            <v>0</v>
          </cell>
          <cell r="AA38">
            <v>1</v>
          </cell>
          <cell r="AB38">
            <v>2</v>
          </cell>
          <cell r="AC38">
            <v>1</v>
          </cell>
          <cell r="AD38">
            <v>4</v>
          </cell>
          <cell r="AE38" t="str">
            <v>ATIKA ALMSRI</v>
          </cell>
          <cell r="AF38" t="str">
            <v>ABD ALRAHMAN</v>
          </cell>
          <cell r="AG38" t="str">
            <v>RAJAA</v>
          </cell>
          <cell r="AH38" t="str">
            <v>LIBIA</v>
          </cell>
          <cell r="AI38" t="str">
            <v/>
          </cell>
          <cell r="AJ38" t="str">
            <v/>
          </cell>
          <cell r="AK38" t="str">
            <v/>
          </cell>
          <cell r="AL38" t="str">
            <v/>
          </cell>
          <cell r="AM38" t="str">
            <v/>
          </cell>
          <cell r="AN38" t="str">
            <v/>
          </cell>
          <cell r="AO38" t="str">
            <v/>
          </cell>
          <cell r="AP38" t="str">
            <v/>
          </cell>
          <cell r="AQ38" t="str">
            <v/>
          </cell>
          <cell r="AR38">
            <v>701248</v>
          </cell>
          <cell r="AS38" t="str">
            <v>عاتكة المصري</v>
          </cell>
          <cell r="AT38" t="str">
            <v>عبد الرحمن</v>
          </cell>
          <cell r="AU38" t="str">
            <v/>
          </cell>
          <cell r="AV38">
            <v>60000</v>
          </cell>
        </row>
        <row r="39">
          <cell r="A39">
            <v>701326</v>
          </cell>
          <cell r="B39" t="str">
            <v>محمدشاهر المدني</v>
          </cell>
          <cell r="C39" t="str">
            <v>محمد بشار</v>
          </cell>
          <cell r="D39" t="str">
            <v xml:space="preserve">شهناز </v>
          </cell>
          <cell r="E39" t="str">
            <v>ذكر</v>
          </cell>
          <cell r="F39">
            <v>33214</v>
          </cell>
          <cell r="G39" t="str">
            <v>دمشق</v>
          </cell>
          <cell r="H39" t="str">
            <v>العربية السورية</v>
          </cell>
          <cell r="I39" t="str">
            <v>الرابعة</v>
          </cell>
          <cell r="J39" t="str">
            <v>دمشق</v>
          </cell>
          <cell r="K39" t="str">
            <v>3 عقيبه</v>
          </cell>
          <cell r="L39" t="str">
            <v xml:space="preserve">دمشق </v>
          </cell>
          <cell r="M39" t="str">
            <v>أدبي</v>
          </cell>
          <cell r="N39">
            <v>2009</v>
          </cell>
          <cell r="O39" t="str">
            <v>دمشق</v>
          </cell>
          <cell r="P39" t="str">
            <v>الرابعة</v>
          </cell>
          <cell r="Q39">
            <v>0</v>
          </cell>
          <cell r="R39">
            <v>0</v>
          </cell>
          <cell r="S39">
            <v>0</v>
          </cell>
          <cell r="T39">
            <v>3000</v>
          </cell>
          <cell r="U39">
            <v>0</v>
          </cell>
          <cell r="V39">
            <v>80000</v>
          </cell>
          <cell r="W39">
            <v>83000</v>
          </cell>
          <cell r="X39" t="str">
            <v>لا</v>
          </cell>
          <cell r="Y39">
            <v>83000</v>
          </cell>
          <cell r="Z39">
            <v>0</v>
          </cell>
          <cell r="AA39">
            <v>1</v>
          </cell>
          <cell r="AB39">
            <v>2</v>
          </cell>
          <cell r="AC39">
            <v>2</v>
          </cell>
          <cell r="AD39">
            <v>5</v>
          </cell>
          <cell r="AE39" t="str">
            <v>MOHAMMAD SHAHER ALMADNI</v>
          </cell>
          <cell r="AF39" t="str">
            <v>MHD BASHAR</v>
          </cell>
          <cell r="AG39" t="str">
            <v>SHAHENAZ</v>
          </cell>
          <cell r="AH39" t="str">
            <v>DAMAS</v>
          </cell>
          <cell r="AI39" t="str">
            <v/>
          </cell>
          <cell r="AJ39" t="str">
            <v/>
          </cell>
          <cell r="AK39" t="str">
            <v/>
          </cell>
          <cell r="AL39" t="str">
            <v/>
          </cell>
          <cell r="AM39" t="str">
            <v/>
          </cell>
          <cell r="AN39" t="str">
            <v/>
          </cell>
          <cell r="AO39" t="str">
            <v/>
          </cell>
          <cell r="AP39" t="str">
            <v/>
          </cell>
          <cell r="AQ39" t="str">
            <v/>
          </cell>
          <cell r="AR39">
            <v>701326</v>
          </cell>
          <cell r="AS39" t="str">
            <v>محمدشاهر المدني</v>
          </cell>
          <cell r="AT39" t="str">
            <v>محمد بشار</v>
          </cell>
          <cell r="AU39" t="str">
            <v/>
          </cell>
          <cell r="AV39">
            <v>80000</v>
          </cell>
        </row>
        <row r="40">
          <cell r="A40">
            <v>701389</v>
          </cell>
          <cell r="B40" t="str">
            <v>اثار حسين</v>
          </cell>
          <cell r="C40" t="str">
            <v>محمد</v>
          </cell>
          <cell r="D40" t="str">
            <v>سحر</v>
          </cell>
          <cell r="E40" t="str">
            <v>أنثى</v>
          </cell>
          <cell r="F40">
            <v>33393</v>
          </cell>
          <cell r="G40" t="str">
            <v>دمشق</v>
          </cell>
          <cell r="H40" t="str">
            <v>العربية السورية</v>
          </cell>
          <cell r="I40" t="str">
            <v>الثالثة</v>
          </cell>
          <cell r="J40" t="str">
            <v>القنيطرة</v>
          </cell>
          <cell r="K40" t="str">
            <v>وادي السمك 25/13</v>
          </cell>
          <cell r="L40" t="str">
            <v>الزاهرة القديمة</v>
          </cell>
          <cell r="M40" t="str">
            <v>أدبي</v>
          </cell>
          <cell r="N40">
            <v>2010</v>
          </cell>
          <cell r="O40" t="str">
            <v>القنيطرة</v>
          </cell>
          <cell r="P40" t="str">
            <v>الثالثة</v>
          </cell>
          <cell r="Q40">
            <v>0</v>
          </cell>
          <cell r="R40">
            <v>0</v>
          </cell>
          <cell r="S40">
            <v>0</v>
          </cell>
          <cell r="T40">
            <v>3000</v>
          </cell>
          <cell r="U40">
            <v>0</v>
          </cell>
          <cell r="V40">
            <v>110000</v>
          </cell>
          <cell r="W40">
            <v>113000</v>
          </cell>
          <cell r="X40" t="str">
            <v>لا</v>
          </cell>
          <cell r="Y40">
            <v>113000</v>
          </cell>
          <cell r="Z40">
            <v>0</v>
          </cell>
          <cell r="AA40">
            <v>5</v>
          </cell>
          <cell r="AB40">
            <v>0</v>
          </cell>
          <cell r="AC40">
            <v>3</v>
          </cell>
          <cell r="AD40">
            <v>8</v>
          </cell>
          <cell r="AE40" t="str">
            <v>ATHAR HUSSEIN</v>
          </cell>
          <cell r="AF40" t="str">
            <v>MOHAMMAD</v>
          </cell>
          <cell r="AG40" t="str">
            <v>SAHAR</v>
          </cell>
          <cell r="AH40" t="str">
            <v>DAMASCUS</v>
          </cell>
          <cell r="AI40" t="str">
            <v/>
          </cell>
          <cell r="AJ40" t="str">
            <v/>
          </cell>
          <cell r="AK40" t="str">
            <v/>
          </cell>
          <cell r="AL40" t="str">
            <v/>
          </cell>
          <cell r="AM40" t="str">
            <v/>
          </cell>
          <cell r="AN40" t="str">
            <v/>
          </cell>
          <cell r="AO40" t="str">
            <v/>
          </cell>
          <cell r="AP40" t="str">
            <v/>
          </cell>
          <cell r="AQ40" t="str">
            <v/>
          </cell>
          <cell r="AR40">
            <v>701389</v>
          </cell>
          <cell r="AS40" t="str">
            <v>اثار حسين</v>
          </cell>
          <cell r="AT40" t="str">
            <v>محمد</v>
          </cell>
          <cell r="AU40" t="str">
            <v/>
          </cell>
          <cell r="AV40">
            <v>110000</v>
          </cell>
        </row>
        <row r="41">
          <cell r="A41">
            <v>702759</v>
          </cell>
          <cell r="B41" t="str">
            <v>غالي معلوف</v>
          </cell>
          <cell r="C41" t="str">
            <v>جورج</v>
          </cell>
          <cell r="D41" t="str">
            <v>ابتسام</v>
          </cell>
          <cell r="E41" t="str">
            <v>ذكر</v>
          </cell>
          <cell r="F41">
            <v>33671</v>
          </cell>
          <cell r="G41" t="str">
            <v>دمشق</v>
          </cell>
          <cell r="H41" t="str">
            <v>العربية السورية</v>
          </cell>
          <cell r="I41" t="str">
            <v>الرابعة</v>
          </cell>
          <cell r="J41" t="str">
            <v>دمشق</v>
          </cell>
          <cell r="K41" t="str">
            <v>قيمرية 484</v>
          </cell>
          <cell r="L41" t="str">
            <v>جرمانا</v>
          </cell>
          <cell r="M41" t="str">
            <v>علمي</v>
          </cell>
          <cell r="N41">
            <v>2011</v>
          </cell>
          <cell r="O41" t="str">
            <v>دمشق</v>
          </cell>
          <cell r="P41" t="str">
            <v>الرابعة</v>
          </cell>
          <cell r="Q41">
            <v>0</v>
          </cell>
          <cell r="R41">
            <v>0</v>
          </cell>
          <cell r="S41">
            <v>0</v>
          </cell>
          <cell r="T41">
            <v>3000</v>
          </cell>
          <cell r="U41">
            <v>0</v>
          </cell>
          <cell r="V41">
            <v>95000</v>
          </cell>
          <cell r="W41">
            <v>98000</v>
          </cell>
          <cell r="X41" t="str">
            <v>لا</v>
          </cell>
          <cell r="Y41">
            <v>98000</v>
          </cell>
          <cell r="Z41">
            <v>0</v>
          </cell>
          <cell r="AA41">
            <v>1</v>
          </cell>
          <cell r="AB41">
            <v>3</v>
          </cell>
          <cell r="AC41">
            <v>2</v>
          </cell>
          <cell r="AD41">
            <v>6</v>
          </cell>
          <cell r="AE41" t="str">
            <v>GHALI MAALOUF</v>
          </cell>
          <cell r="AF41" t="str">
            <v>GEORGE</v>
          </cell>
          <cell r="AG41" t="str">
            <v>EBTISAM</v>
          </cell>
          <cell r="AH41" t="str">
            <v>DAMASCUS</v>
          </cell>
          <cell r="AI41" t="str">
            <v/>
          </cell>
          <cell r="AJ41" t="str">
            <v/>
          </cell>
          <cell r="AK41" t="str">
            <v/>
          </cell>
          <cell r="AL41" t="str">
            <v/>
          </cell>
          <cell r="AM41" t="str">
            <v/>
          </cell>
          <cell r="AN41" t="str">
            <v/>
          </cell>
          <cell r="AO41" t="str">
            <v/>
          </cell>
          <cell r="AP41" t="str">
            <v/>
          </cell>
          <cell r="AQ41" t="str">
            <v/>
          </cell>
          <cell r="AR41">
            <v>702759</v>
          </cell>
          <cell r="AS41" t="str">
            <v>غالي معلوف</v>
          </cell>
          <cell r="AT41" t="str">
            <v>جورج</v>
          </cell>
          <cell r="AU41" t="str">
            <v/>
          </cell>
          <cell r="AV41">
            <v>95000</v>
          </cell>
        </row>
        <row r="42">
          <cell r="A42">
            <v>702777</v>
          </cell>
          <cell r="B42" t="str">
            <v>فاطمه  أبو عباس</v>
          </cell>
          <cell r="C42" t="str">
            <v>دمر</v>
          </cell>
          <cell r="D42" t="str">
            <v/>
          </cell>
          <cell r="E42" t="str">
            <v/>
          </cell>
          <cell r="G42" t="str">
            <v/>
          </cell>
          <cell r="H42" t="str">
            <v/>
          </cell>
          <cell r="I42" t="str">
            <v>الثالثة</v>
          </cell>
          <cell r="J42" t="str">
            <v/>
          </cell>
          <cell r="K42" t="str">
            <v/>
          </cell>
          <cell r="L42" t="str">
            <v/>
          </cell>
          <cell r="M42" t="str">
            <v/>
          </cell>
          <cell r="O42" t="str">
            <v/>
          </cell>
          <cell r="P42" t="str">
            <v>الثالثة</v>
          </cell>
          <cell r="X42" t="str">
            <v/>
          </cell>
          <cell r="AE42" t="str">
            <v/>
          </cell>
          <cell r="AF42" t="str">
            <v/>
          </cell>
          <cell r="AG42" t="str">
            <v/>
          </cell>
          <cell r="AH42" t="str">
            <v/>
          </cell>
          <cell r="AI42" t="str">
            <v/>
          </cell>
          <cell r="AJ42" t="str">
            <v/>
          </cell>
          <cell r="AK42" t="str">
            <v/>
          </cell>
          <cell r="AL42" t="str">
            <v/>
          </cell>
          <cell r="AM42" t="str">
            <v/>
          </cell>
          <cell r="AN42" t="str">
            <v/>
          </cell>
          <cell r="AO42" t="str">
            <v>مستنفذ</v>
          </cell>
          <cell r="AP42" t="str">
            <v/>
          </cell>
          <cell r="AQ42" t="str">
            <v/>
          </cell>
          <cell r="AR42">
            <v>702777</v>
          </cell>
          <cell r="AS42" t="str">
            <v>فاطمه  أبو عباس</v>
          </cell>
          <cell r="AT42" t="str">
            <v>دمر</v>
          </cell>
          <cell r="AU42" t="str">
            <v>مستنفذ</v>
          </cell>
        </row>
        <row r="43">
          <cell r="A43">
            <v>702833</v>
          </cell>
          <cell r="B43" t="str">
            <v>محمد برهان  الزرلي</v>
          </cell>
          <cell r="C43" t="str">
            <v>كاسم</v>
          </cell>
          <cell r="D43" t="str">
            <v>عائده</v>
          </cell>
          <cell r="E43" t="str">
            <v>ذكر</v>
          </cell>
          <cell r="F43">
            <v>26110</v>
          </cell>
          <cell r="G43" t="str">
            <v>دمشق</v>
          </cell>
          <cell r="H43" t="str">
            <v>العربية السورية</v>
          </cell>
          <cell r="I43" t="str">
            <v>الرابعة</v>
          </cell>
          <cell r="J43" t="str">
            <v>دمشق</v>
          </cell>
          <cell r="K43" t="str">
            <v>عماة الشرف الاعلى 82</v>
          </cell>
          <cell r="L43" t="str">
            <v>جديدة عرطوز</v>
          </cell>
          <cell r="M43" t="str">
            <v>أدبي</v>
          </cell>
          <cell r="N43">
            <v>2013</v>
          </cell>
          <cell r="O43" t="str">
            <v>دمشق</v>
          </cell>
          <cell r="P43" t="str">
            <v>الرابعة حديث</v>
          </cell>
          <cell r="Q43">
            <v>0</v>
          </cell>
          <cell r="R43">
            <v>0</v>
          </cell>
          <cell r="S43">
            <v>0</v>
          </cell>
          <cell r="T43">
            <v>3000</v>
          </cell>
          <cell r="U43">
            <v>14000</v>
          </cell>
          <cell r="V43">
            <v>70000</v>
          </cell>
          <cell r="W43">
            <v>87000</v>
          </cell>
          <cell r="X43" t="str">
            <v>لا</v>
          </cell>
          <cell r="Y43">
            <v>87000</v>
          </cell>
          <cell r="Z43">
            <v>0</v>
          </cell>
          <cell r="AA43">
            <v>0</v>
          </cell>
          <cell r="AB43">
            <v>0</v>
          </cell>
          <cell r="AC43">
            <v>2</v>
          </cell>
          <cell r="AD43">
            <v>2</v>
          </cell>
          <cell r="AE43" t="str">
            <v>MOHAMED BURHAN AL-ZARLI</v>
          </cell>
          <cell r="AF43" t="str">
            <v>KASIM</v>
          </cell>
          <cell r="AG43" t="str">
            <v>EAYIDUH</v>
          </cell>
          <cell r="AH43" t="str">
            <v>DMASCUS</v>
          </cell>
          <cell r="AI43" t="str">
            <v/>
          </cell>
          <cell r="AJ43" t="str">
            <v/>
          </cell>
          <cell r="AK43" t="str">
            <v/>
          </cell>
          <cell r="AL43" t="str">
            <v/>
          </cell>
          <cell r="AM43" t="str">
            <v/>
          </cell>
          <cell r="AN43" t="str">
            <v/>
          </cell>
          <cell r="AO43" t="str">
            <v>مستنفذ س 3</v>
          </cell>
          <cell r="AP43" t="str">
            <v/>
          </cell>
          <cell r="AQ43" t="str">
            <v/>
          </cell>
          <cell r="AR43">
            <v>702833</v>
          </cell>
          <cell r="AS43" t="str">
            <v>محمد برهان  الزرلي</v>
          </cell>
          <cell r="AT43" t="str">
            <v>كاسم</v>
          </cell>
          <cell r="AU43" t="str">
            <v>مستنفذ س 3</v>
          </cell>
          <cell r="AV43">
            <v>70000</v>
          </cell>
        </row>
        <row r="44">
          <cell r="A44">
            <v>702868</v>
          </cell>
          <cell r="B44" t="str">
            <v>مريم موسى</v>
          </cell>
          <cell r="C44" t="str">
            <v>موفق</v>
          </cell>
          <cell r="D44" t="str">
            <v>سميه</v>
          </cell>
          <cell r="E44" t="str">
            <v>أنثى</v>
          </cell>
          <cell r="F44">
            <v>33696</v>
          </cell>
          <cell r="G44" t="str">
            <v>عرطوز</v>
          </cell>
          <cell r="H44" t="str">
            <v>العربية السورية</v>
          </cell>
          <cell r="I44" t="str">
            <v>الثانية</v>
          </cell>
          <cell r="J44" t="str">
            <v>القنيطرة</v>
          </cell>
          <cell r="K44" t="str">
            <v>الظاهرية 31/28</v>
          </cell>
          <cell r="L44" t="str">
            <v>جديدة عرطوز</v>
          </cell>
          <cell r="M44" t="str">
            <v>أدبي</v>
          </cell>
          <cell r="N44">
            <v>2013</v>
          </cell>
          <cell r="O44" t="str">
            <v>القنيطرة</v>
          </cell>
          <cell r="P44" t="str">
            <v>الثانية</v>
          </cell>
          <cell r="Q44">
            <v>0</v>
          </cell>
          <cell r="R44">
            <v>0</v>
          </cell>
          <cell r="S44">
            <v>0</v>
          </cell>
          <cell r="T44">
            <v>3000</v>
          </cell>
          <cell r="U44">
            <v>0</v>
          </cell>
          <cell r="V44">
            <v>35000</v>
          </cell>
          <cell r="W44">
            <v>38000</v>
          </cell>
          <cell r="X44" t="str">
            <v>لا</v>
          </cell>
          <cell r="Y44">
            <v>38000</v>
          </cell>
          <cell r="Z44">
            <v>0</v>
          </cell>
          <cell r="AA44">
            <v>0</v>
          </cell>
          <cell r="AB44">
            <v>1</v>
          </cell>
          <cell r="AC44">
            <v>1</v>
          </cell>
          <cell r="AD44">
            <v>2</v>
          </cell>
          <cell r="AE44" t="str">
            <v>MAREAM MOUSA</v>
          </cell>
          <cell r="AF44" t="str">
            <v>MWAFAK</v>
          </cell>
          <cell r="AG44" t="str">
            <v>SOUMIA</v>
          </cell>
          <cell r="AH44" t="str">
            <v>DAMASCUS</v>
          </cell>
          <cell r="AI44" t="str">
            <v/>
          </cell>
          <cell r="AJ44" t="str">
            <v/>
          </cell>
          <cell r="AK44" t="str">
            <v/>
          </cell>
          <cell r="AL44" t="str">
            <v/>
          </cell>
          <cell r="AM44" t="str">
            <v/>
          </cell>
          <cell r="AN44" t="str">
            <v/>
          </cell>
          <cell r="AO44" t="str">
            <v/>
          </cell>
          <cell r="AP44" t="str">
            <v/>
          </cell>
          <cell r="AQ44" t="str">
            <v/>
          </cell>
          <cell r="AR44">
            <v>702868</v>
          </cell>
          <cell r="AS44" t="str">
            <v>مريم موسى</v>
          </cell>
          <cell r="AT44" t="str">
            <v>موفق</v>
          </cell>
          <cell r="AU44" t="str">
            <v/>
          </cell>
          <cell r="AV44">
            <v>35000</v>
          </cell>
        </row>
        <row r="45">
          <cell r="A45">
            <v>702872</v>
          </cell>
          <cell r="B45" t="str">
            <v>مضر العجي</v>
          </cell>
          <cell r="C45" t="str">
            <v>اسماعيل</v>
          </cell>
          <cell r="D45" t="str">
            <v>كامله</v>
          </cell>
          <cell r="E45" t="str">
            <v>ذكر</v>
          </cell>
          <cell r="F45">
            <v>27771</v>
          </cell>
          <cell r="G45" t="str">
            <v>مريقب</v>
          </cell>
          <cell r="H45" t="str">
            <v>العربية السورية</v>
          </cell>
          <cell r="I45" t="str">
            <v>الأولى</v>
          </cell>
          <cell r="J45" t="str">
            <v>طرطوس</v>
          </cell>
          <cell r="K45" t="str">
            <v>المريقب 18</v>
          </cell>
          <cell r="L45" t="str">
            <v>المزة</v>
          </cell>
          <cell r="M45" t="str">
            <v>علمي</v>
          </cell>
          <cell r="N45">
            <v>1995</v>
          </cell>
          <cell r="O45" t="str">
            <v>طرطوس</v>
          </cell>
          <cell r="P45" t="str">
            <v>الأولى</v>
          </cell>
          <cell r="Q45">
            <v>40800</v>
          </cell>
          <cell r="S45">
            <v>0</v>
          </cell>
          <cell r="T45">
            <v>3000</v>
          </cell>
          <cell r="U45">
            <v>0</v>
          </cell>
          <cell r="V45">
            <v>72000</v>
          </cell>
          <cell r="W45">
            <v>34200</v>
          </cell>
          <cell r="X45" t="str">
            <v>لا</v>
          </cell>
          <cell r="Y45">
            <v>34200</v>
          </cell>
          <cell r="Z45">
            <v>0</v>
          </cell>
          <cell r="AA45">
            <v>0</v>
          </cell>
          <cell r="AB45">
            <v>2</v>
          </cell>
          <cell r="AC45">
            <v>3</v>
          </cell>
          <cell r="AD45">
            <v>5</v>
          </cell>
          <cell r="AE45" t="str">
            <v>MODAR ALAJI</v>
          </cell>
          <cell r="AF45" t="str">
            <v>ISMAIL</v>
          </cell>
          <cell r="AG45" t="str">
            <v>KAMLA</v>
          </cell>
          <cell r="AH45" t="str">
            <v>TARTOUS</v>
          </cell>
          <cell r="AI45" t="str">
            <v/>
          </cell>
          <cell r="AJ45" t="str">
            <v/>
          </cell>
          <cell r="AK45" t="str">
            <v/>
          </cell>
          <cell r="AL45" t="str">
            <v/>
          </cell>
          <cell r="AM45" t="str">
            <v/>
          </cell>
          <cell r="AN45" t="str">
            <v/>
          </cell>
          <cell r="AO45" t="str">
            <v>مستنفذ</v>
          </cell>
          <cell r="AP45" t="str">
            <v/>
          </cell>
          <cell r="AQ45" t="str">
            <v/>
          </cell>
          <cell r="AR45">
            <v>702872</v>
          </cell>
          <cell r="AS45" t="str">
            <v>مضر العجي</v>
          </cell>
          <cell r="AT45" t="str">
            <v>اسماعيل</v>
          </cell>
          <cell r="AU45" t="str">
            <v>مستنفذ</v>
          </cell>
          <cell r="AV45">
            <v>72000</v>
          </cell>
        </row>
        <row r="46">
          <cell r="A46">
            <v>702873</v>
          </cell>
          <cell r="B46" t="str">
            <v>معن ديوب</v>
          </cell>
          <cell r="C46" t="str">
            <v>عبود</v>
          </cell>
          <cell r="D46" t="str">
            <v>منتها</v>
          </cell>
          <cell r="E46" t="str">
            <v>ذكر</v>
          </cell>
          <cell r="F46">
            <v>32903</v>
          </cell>
          <cell r="G46" t="str">
            <v>نبع الطيب</v>
          </cell>
          <cell r="H46" t="str">
            <v>العربية السورية</v>
          </cell>
          <cell r="I46" t="str">
            <v>الثانية</v>
          </cell>
          <cell r="J46" t="str">
            <v>حماة</v>
          </cell>
          <cell r="K46" t="str">
            <v>حماه الغاب نبع الطيب 5</v>
          </cell>
          <cell r="L46" t="str">
            <v>النبك</v>
          </cell>
          <cell r="M46" t="str">
            <v>أدبي</v>
          </cell>
          <cell r="N46">
            <v>2013</v>
          </cell>
          <cell r="O46" t="str">
            <v>دمشق</v>
          </cell>
          <cell r="P46" t="str">
            <v>الثانية</v>
          </cell>
          <cell r="Q46">
            <v>2000</v>
          </cell>
          <cell r="S46">
            <v>0</v>
          </cell>
          <cell r="T46">
            <v>3000</v>
          </cell>
          <cell r="U46">
            <v>0</v>
          </cell>
          <cell r="V46">
            <v>2000</v>
          </cell>
          <cell r="W46">
            <v>3000</v>
          </cell>
          <cell r="X46" t="str">
            <v>لا</v>
          </cell>
          <cell r="Y46">
            <v>3000</v>
          </cell>
          <cell r="Z46">
            <v>0</v>
          </cell>
          <cell r="AA46">
            <v>2</v>
          </cell>
          <cell r="AB46">
            <v>2</v>
          </cell>
          <cell r="AC46">
            <v>0</v>
          </cell>
          <cell r="AD46">
            <v>4</v>
          </cell>
          <cell r="AE46" t="str">
            <v>MAAN DYOUB</v>
          </cell>
          <cell r="AF46" t="str">
            <v>ABOUD</v>
          </cell>
          <cell r="AG46" t="str">
            <v>MUNTAHA</v>
          </cell>
          <cell r="AH46" t="str">
            <v>HAMA</v>
          </cell>
          <cell r="AI46" t="str">
            <v/>
          </cell>
          <cell r="AJ46" t="str">
            <v/>
          </cell>
          <cell r="AK46" t="str">
            <v/>
          </cell>
          <cell r="AL46" t="str">
            <v/>
          </cell>
          <cell r="AM46" t="str">
            <v/>
          </cell>
          <cell r="AN46" t="str">
            <v/>
          </cell>
          <cell r="AO46" t="str">
            <v/>
          </cell>
          <cell r="AP46" t="str">
            <v/>
          </cell>
          <cell r="AQ46" t="str">
            <v/>
          </cell>
          <cell r="AR46">
            <v>702873</v>
          </cell>
          <cell r="AS46" t="str">
            <v>معن ديوب</v>
          </cell>
          <cell r="AT46" t="str">
            <v>عبود</v>
          </cell>
          <cell r="AU46" t="str">
            <v/>
          </cell>
          <cell r="AV46">
            <v>2000</v>
          </cell>
        </row>
        <row r="47">
          <cell r="A47">
            <v>702957</v>
          </cell>
          <cell r="B47" t="str">
            <v>الاء ابو ناهي</v>
          </cell>
          <cell r="C47" t="str">
            <v>محمد</v>
          </cell>
          <cell r="D47" t="str">
            <v>هدى</v>
          </cell>
          <cell r="E47" t="str">
            <v>أنثى</v>
          </cell>
          <cell r="F47">
            <v>33331</v>
          </cell>
          <cell r="G47" t="str">
            <v>يرموك</v>
          </cell>
          <cell r="H47" t="str">
            <v>الفلسطينية السورية</v>
          </cell>
          <cell r="I47" t="str">
            <v>الثالثة</v>
          </cell>
          <cell r="J47" t="str">
            <v>غير سوري</v>
          </cell>
          <cell r="K47" t="str">
            <v>غير سوري</v>
          </cell>
          <cell r="L47" t="str">
            <v>جرمانا ساحة الرئيس</v>
          </cell>
          <cell r="M47" t="str">
            <v>أدبي</v>
          </cell>
          <cell r="N47">
            <v>2012</v>
          </cell>
          <cell r="O47" t="str">
            <v>دمشق</v>
          </cell>
          <cell r="P47" t="str">
            <v>الثالثة</v>
          </cell>
          <cell r="Q47">
            <v>0</v>
          </cell>
          <cell r="R47">
            <v>0</v>
          </cell>
          <cell r="S47">
            <v>0</v>
          </cell>
          <cell r="T47">
            <v>3000</v>
          </cell>
          <cell r="U47">
            <v>0</v>
          </cell>
          <cell r="V47">
            <v>140000</v>
          </cell>
          <cell r="W47">
            <v>143000</v>
          </cell>
          <cell r="X47" t="str">
            <v>لا</v>
          </cell>
          <cell r="Y47">
            <v>143000</v>
          </cell>
          <cell r="Z47">
            <v>0</v>
          </cell>
          <cell r="AA47">
            <v>0</v>
          </cell>
          <cell r="AB47">
            <v>4</v>
          </cell>
          <cell r="AC47">
            <v>4</v>
          </cell>
          <cell r="AD47">
            <v>8</v>
          </cell>
          <cell r="AE47" t="str">
            <v>ALAA ABO NAHI</v>
          </cell>
          <cell r="AF47" t="str">
            <v>MOHAMMAD</v>
          </cell>
          <cell r="AG47" t="str">
            <v>HODA</v>
          </cell>
          <cell r="AH47" t="str">
            <v>DAMASCUS</v>
          </cell>
          <cell r="AI47" t="str">
            <v/>
          </cell>
          <cell r="AJ47" t="str">
            <v/>
          </cell>
          <cell r="AK47" t="str">
            <v/>
          </cell>
          <cell r="AL47" t="str">
            <v/>
          </cell>
          <cell r="AM47" t="str">
            <v/>
          </cell>
          <cell r="AN47" t="str">
            <v/>
          </cell>
          <cell r="AO47" t="str">
            <v/>
          </cell>
          <cell r="AP47" t="str">
            <v/>
          </cell>
          <cell r="AQ47" t="str">
            <v/>
          </cell>
          <cell r="AR47">
            <v>702957</v>
          </cell>
          <cell r="AS47" t="str">
            <v>الاء ابو ناهي</v>
          </cell>
          <cell r="AT47" t="str">
            <v>محمد</v>
          </cell>
          <cell r="AU47" t="str">
            <v/>
          </cell>
          <cell r="AV47">
            <v>140000</v>
          </cell>
        </row>
        <row r="48">
          <cell r="A48">
            <v>702969</v>
          </cell>
          <cell r="B48" t="str">
            <v>ايمان الصيرفي</v>
          </cell>
          <cell r="C48" t="str">
            <v>وليد</v>
          </cell>
          <cell r="D48" t="str">
            <v>أميرة</v>
          </cell>
          <cell r="E48" t="str">
            <v>أنثى</v>
          </cell>
          <cell r="F48">
            <v>30575</v>
          </cell>
          <cell r="G48" t="str">
            <v>بيروت</v>
          </cell>
          <cell r="H48" t="str">
            <v>العربية السورية</v>
          </cell>
          <cell r="I48" t="str">
            <v>الرابعة</v>
          </cell>
          <cell r="J48" t="str">
            <v>دمشق</v>
          </cell>
          <cell r="K48" t="str">
            <v>قنوات حيواطية 104</v>
          </cell>
          <cell r="L48" t="str">
            <v>برامكة ملعب تشرين</v>
          </cell>
          <cell r="M48" t="str">
            <v>علمي</v>
          </cell>
          <cell r="N48">
            <v>2002</v>
          </cell>
          <cell r="O48" t="str">
            <v>دمشق</v>
          </cell>
          <cell r="P48" t="str">
            <v>الرابعة</v>
          </cell>
          <cell r="Q48">
            <v>0</v>
          </cell>
          <cell r="R48">
            <v>0</v>
          </cell>
          <cell r="S48">
            <v>0</v>
          </cell>
          <cell r="T48">
            <v>3000</v>
          </cell>
          <cell r="U48">
            <v>0</v>
          </cell>
          <cell r="V48">
            <v>85000</v>
          </cell>
          <cell r="W48">
            <v>88000</v>
          </cell>
          <cell r="X48" t="str">
            <v>لا</v>
          </cell>
          <cell r="Y48">
            <v>88000</v>
          </cell>
          <cell r="Z48">
            <v>0</v>
          </cell>
          <cell r="AA48">
            <v>7</v>
          </cell>
          <cell r="AB48">
            <v>1</v>
          </cell>
          <cell r="AC48">
            <v>0</v>
          </cell>
          <cell r="AD48">
            <v>8</v>
          </cell>
          <cell r="AE48" t="str">
            <v>IMAN SYRAFI</v>
          </cell>
          <cell r="AF48" t="str">
            <v>WALEED</v>
          </cell>
          <cell r="AG48" t="str">
            <v>AMEERA</v>
          </cell>
          <cell r="AH48" t="str">
            <v>BERUIT</v>
          </cell>
          <cell r="AI48" t="str">
            <v/>
          </cell>
          <cell r="AJ48" t="str">
            <v/>
          </cell>
          <cell r="AK48" t="str">
            <v/>
          </cell>
          <cell r="AL48" t="str">
            <v/>
          </cell>
          <cell r="AM48" t="str">
            <v/>
          </cell>
          <cell r="AN48" t="str">
            <v/>
          </cell>
          <cell r="AO48" t="str">
            <v/>
          </cell>
          <cell r="AP48" t="str">
            <v/>
          </cell>
          <cell r="AQ48" t="str">
            <v/>
          </cell>
          <cell r="AR48">
            <v>702969</v>
          </cell>
          <cell r="AS48" t="str">
            <v>ايمان الصيرفي</v>
          </cell>
          <cell r="AT48" t="str">
            <v>وليد</v>
          </cell>
          <cell r="AU48" t="str">
            <v/>
          </cell>
          <cell r="AV48">
            <v>85000</v>
          </cell>
        </row>
        <row r="49">
          <cell r="A49">
            <v>702977</v>
          </cell>
          <cell r="B49" t="str">
            <v>أبرار صالح</v>
          </cell>
          <cell r="C49" t="str">
            <v>يوسف</v>
          </cell>
          <cell r="D49" t="str">
            <v>هنا</v>
          </cell>
          <cell r="E49" t="str">
            <v>أنثى</v>
          </cell>
          <cell r="F49">
            <v>32360</v>
          </cell>
          <cell r="G49" t="str">
            <v>دربل</v>
          </cell>
          <cell r="H49" t="str">
            <v>العربية السورية</v>
          </cell>
          <cell r="I49" t="str">
            <v>الثالثة</v>
          </cell>
          <cell r="J49" t="str">
            <v>ريف دمشق</v>
          </cell>
          <cell r="K49" t="str">
            <v>دربل 35</v>
          </cell>
          <cell r="L49" t="str">
            <v>جبل الشيخ</v>
          </cell>
          <cell r="M49" t="str">
            <v>أدبي</v>
          </cell>
          <cell r="N49">
            <v>2015</v>
          </cell>
          <cell r="O49" t="str">
            <v>ريف دمشق</v>
          </cell>
          <cell r="P49" t="str">
            <v>الثالثة</v>
          </cell>
          <cell r="Q49">
            <v>0</v>
          </cell>
          <cell r="S49">
            <v>0</v>
          </cell>
          <cell r="T49">
            <v>3000</v>
          </cell>
          <cell r="U49">
            <v>0</v>
          </cell>
          <cell r="V49">
            <v>56000</v>
          </cell>
          <cell r="W49">
            <v>59000</v>
          </cell>
          <cell r="X49" t="str">
            <v>لا</v>
          </cell>
          <cell r="Y49">
            <v>59000</v>
          </cell>
          <cell r="Z49">
            <v>0</v>
          </cell>
          <cell r="AA49">
            <v>4</v>
          </cell>
          <cell r="AB49">
            <v>2</v>
          </cell>
          <cell r="AC49">
            <v>0</v>
          </cell>
          <cell r="AD49">
            <v>6</v>
          </cell>
          <cell r="AE49" t="str">
            <v>ABRAR SALEH</v>
          </cell>
          <cell r="AF49" t="str">
            <v>YOUSEF</v>
          </cell>
          <cell r="AG49" t="str">
            <v>HANA</v>
          </cell>
          <cell r="AH49" t="str">
            <v>DAMASCUS SUBURB</v>
          </cell>
          <cell r="AI49" t="str">
            <v/>
          </cell>
          <cell r="AJ49" t="str">
            <v/>
          </cell>
          <cell r="AK49" t="str">
            <v/>
          </cell>
          <cell r="AL49" t="str">
            <v/>
          </cell>
          <cell r="AM49" t="str">
            <v/>
          </cell>
          <cell r="AN49" t="str">
            <v/>
          </cell>
          <cell r="AO49" t="str">
            <v/>
          </cell>
          <cell r="AP49" t="str">
            <v/>
          </cell>
          <cell r="AQ49" t="str">
            <v/>
          </cell>
          <cell r="AR49">
            <v>702977</v>
          </cell>
          <cell r="AS49" t="str">
            <v>أبرار صالح</v>
          </cell>
          <cell r="AT49" t="str">
            <v>يوسف</v>
          </cell>
          <cell r="AU49" t="str">
            <v/>
          </cell>
          <cell r="AV49">
            <v>56000</v>
          </cell>
        </row>
        <row r="50">
          <cell r="A50">
            <v>703001</v>
          </cell>
          <cell r="B50" t="str">
            <v>بلال الدوشه</v>
          </cell>
          <cell r="C50" t="str">
            <v>بسام</v>
          </cell>
          <cell r="D50" t="str">
            <v>رنده</v>
          </cell>
          <cell r="E50" t="str">
            <v>ذكر</v>
          </cell>
          <cell r="F50">
            <v>33796</v>
          </cell>
          <cell r="G50" t="str">
            <v>دمشق</v>
          </cell>
          <cell r="H50" t="str">
            <v>العربية السورية</v>
          </cell>
          <cell r="I50" t="str">
            <v>الثالثة</v>
          </cell>
          <cell r="J50" t="str">
            <v>دمشق</v>
          </cell>
          <cell r="K50" t="str">
            <v>شاغور شيخ 129</v>
          </cell>
          <cell r="L50" t="str">
            <v>شارع الأمين</v>
          </cell>
          <cell r="M50" t="str">
            <v>علمي</v>
          </cell>
          <cell r="N50">
            <v>2011</v>
          </cell>
          <cell r="O50" t="str">
            <v>دمشق</v>
          </cell>
          <cell r="P50" t="str">
            <v>الثالثة</v>
          </cell>
          <cell r="Q50">
            <v>0</v>
          </cell>
          <cell r="R50">
            <v>0</v>
          </cell>
          <cell r="S50">
            <v>0</v>
          </cell>
          <cell r="T50">
            <v>3000</v>
          </cell>
          <cell r="U50">
            <v>0</v>
          </cell>
          <cell r="V50">
            <v>90000</v>
          </cell>
          <cell r="W50">
            <v>93000</v>
          </cell>
          <cell r="X50" t="str">
            <v>لا</v>
          </cell>
          <cell r="Y50">
            <v>93000</v>
          </cell>
          <cell r="Z50">
            <v>0</v>
          </cell>
          <cell r="AA50">
            <v>6</v>
          </cell>
          <cell r="AB50">
            <v>2</v>
          </cell>
          <cell r="AC50">
            <v>0</v>
          </cell>
          <cell r="AD50">
            <v>8</v>
          </cell>
          <cell r="AE50" t="str">
            <v>BILAL ALDOSHAH</v>
          </cell>
          <cell r="AF50" t="str">
            <v>BASSAM</v>
          </cell>
          <cell r="AG50" t="str">
            <v>RANDA</v>
          </cell>
          <cell r="AH50" t="str">
            <v>DAMASCUS</v>
          </cell>
          <cell r="AI50" t="str">
            <v/>
          </cell>
          <cell r="AJ50" t="str">
            <v/>
          </cell>
          <cell r="AK50" t="str">
            <v/>
          </cell>
          <cell r="AL50" t="str">
            <v/>
          </cell>
          <cell r="AM50" t="str">
            <v/>
          </cell>
          <cell r="AN50" t="str">
            <v/>
          </cell>
          <cell r="AO50" t="str">
            <v/>
          </cell>
          <cell r="AP50" t="str">
            <v/>
          </cell>
          <cell r="AQ50" t="str">
            <v/>
          </cell>
          <cell r="AR50">
            <v>703001</v>
          </cell>
          <cell r="AS50" t="str">
            <v>بلال الدوشه</v>
          </cell>
          <cell r="AT50" t="str">
            <v>بسام</v>
          </cell>
          <cell r="AU50" t="str">
            <v/>
          </cell>
          <cell r="AV50">
            <v>90000</v>
          </cell>
        </row>
        <row r="51">
          <cell r="A51">
            <v>703049</v>
          </cell>
          <cell r="B51" t="str">
            <v>ديمه بعيون</v>
          </cell>
          <cell r="C51" t="str">
            <v>محمد فؤاد</v>
          </cell>
          <cell r="D51" t="str">
            <v>يسرى</v>
          </cell>
          <cell r="E51" t="str">
            <v>أنثى</v>
          </cell>
          <cell r="F51">
            <v>35065</v>
          </cell>
          <cell r="G51" t="str">
            <v>دمشق</v>
          </cell>
          <cell r="H51" t="str">
            <v>العربية السورية</v>
          </cell>
          <cell r="I51" t="str">
            <v>الرابعة</v>
          </cell>
          <cell r="J51" t="str">
            <v>دمشق</v>
          </cell>
          <cell r="K51" t="str">
            <v>قنوات حيواطية 670</v>
          </cell>
          <cell r="L51" t="str">
            <v>التجارة</v>
          </cell>
          <cell r="M51" t="str">
            <v>أدبي</v>
          </cell>
          <cell r="N51">
            <v>2014</v>
          </cell>
          <cell r="O51" t="str">
            <v>دمشق</v>
          </cell>
          <cell r="P51" t="str">
            <v>الرابعة</v>
          </cell>
          <cell r="Q51">
            <v>0</v>
          </cell>
          <cell r="R51">
            <v>0</v>
          </cell>
          <cell r="S51">
            <v>0</v>
          </cell>
          <cell r="T51">
            <v>3000</v>
          </cell>
          <cell r="U51">
            <v>0</v>
          </cell>
          <cell r="V51">
            <v>70000</v>
          </cell>
          <cell r="W51">
            <v>73000</v>
          </cell>
          <cell r="X51" t="str">
            <v>لا</v>
          </cell>
          <cell r="Y51">
            <v>73000</v>
          </cell>
          <cell r="Z51">
            <v>0</v>
          </cell>
          <cell r="AA51">
            <v>1</v>
          </cell>
          <cell r="AB51">
            <v>4</v>
          </cell>
          <cell r="AC51">
            <v>0</v>
          </cell>
          <cell r="AD51">
            <v>5</v>
          </cell>
          <cell r="AE51" t="str">
            <v>DEAMA BAYOUN</v>
          </cell>
          <cell r="AF51" t="str">
            <v>MOUHAMD</v>
          </cell>
          <cell r="AG51" t="str">
            <v>YSRAA</v>
          </cell>
          <cell r="AH51" t="str">
            <v>DAMASCUS</v>
          </cell>
          <cell r="AI51" t="str">
            <v/>
          </cell>
          <cell r="AJ51" t="str">
            <v/>
          </cell>
          <cell r="AK51" t="str">
            <v/>
          </cell>
          <cell r="AL51" t="str">
            <v/>
          </cell>
          <cell r="AM51" t="str">
            <v/>
          </cell>
          <cell r="AN51" t="str">
            <v/>
          </cell>
          <cell r="AO51" t="str">
            <v/>
          </cell>
          <cell r="AP51" t="str">
            <v/>
          </cell>
          <cell r="AQ51" t="str">
            <v/>
          </cell>
          <cell r="AR51">
            <v>703049</v>
          </cell>
          <cell r="AS51" t="str">
            <v>ديمه بعيون</v>
          </cell>
          <cell r="AT51" t="str">
            <v>محمد فؤاد</v>
          </cell>
          <cell r="AU51" t="str">
            <v/>
          </cell>
          <cell r="AV51">
            <v>70000</v>
          </cell>
        </row>
        <row r="52">
          <cell r="A52">
            <v>703059</v>
          </cell>
          <cell r="B52" t="str">
            <v>رشا فليون</v>
          </cell>
          <cell r="C52" t="str">
            <v>رضوان</v>
          </cell>
          <cell r="D52" t="str">
            <v>لينا</v>
          </cell>
          <cell r="E52" t="str">
            <v>أنثى</v>
          </cell>
          <cell r="F52">
            <v>33970</v>
          </cell>
          <cell r="G52" t="str">
            <v>دمشق</v>
          </cell>
          <cell r="H52" t="str">
            <v>العربية السورية</v>
          </cell>
          <cell r="I52" t="str">
            <v>الثالثة</v>
          </cell>
          <cell r="J52" t="str">
            <v>دمشق</v>
          </cell>
          <cell r="K52" t="str">
            <v>صالحية محكمة 103</v>
          </cell>
          <cell r="L52" t="str">
            <v>دويلعة</v>
          </cell>
          <cell r="M52" t="str">
            <v>أدبي</v>
          </cell>
          <cell r="N52">
            <v>2011</v>
          </cell>
          <cell r="O52" t="str">
            <v>دمشق</v>
          </cell>
          <cell r="P52" t="str">
            <v>الثالثة</v>
          </cell>
          <cell r="Q52">
            <v>210000</v>
          </cell>
          <cell r="R52">
            <v>0</v>
          </cell>
          <cell r="S52">
            <v>0</v>
          </cell>
          <cell r="T52">
            <v>3000</v>
          </cell>
          <cell r="U52">
            <v>0</v>
          </cell>
          <cell r="V52">
            <v>210000</v>
          </cell>
          <cell r="W52">
            <v>3000</v>
          </cell>
          <cell r="X52" t="str">
            <v>لا</v>
          </cell>
          <cell r="Y52">
            <v>3000</v>
          </cell>
          <cell r="Z52">
            <v>0</v>
          </cell>
          <cell r="AA52">
            <v>0</v>
          </cell>
          <cell r="AB52">
            <v>0</v>
          </cell>
          <cell r="AC52">
            <v>6</v>
          </cell>
          <cell r="AD52">
            <v>6</v>
          </cell>
          <cell r="AE52" t="str">
            <v>RASHA FLEON</v>
          </cell>
          <cell r="AF52" t="str">
            <v>RADWAN</v>
          </cell>
          <cell r="AG52" t="str">
            <v>LENA</v>
          </cell>
          <cell r="AH52" t="str">
            <v>DAMASCUS</v>
          </cell>
          <cell r="AI52" t="str">
            <v/>
          </cell>
          <cell r="AJ52" t="str">
            <v/>
          </cell>
          <cell r="AK52" t="str">
            <v/>
          </cell>
          <cell r="AL52" t="str">
            <v/>
          </cell>
          <cell r="AM52" t="str">
            <v/>
          </cell>
          <cell r="AN52" t="str">
            <v/>
          </cell>
          <cell r="AO52" t="str">
            <v/>
          </cell>
          <cell r="AP52" t="str">
            <v/>
          </cell>
          <cell r="AQ52" t="str">
            <v>إيقاف</v>
          </cell>
          <cell r="AR52">
            <v>703059</v>
          </cell>
          <cell r="AS52" t="str">
            <v>رشا فليون</v>
          </cell>
          <cell r="AT52" t="str">
            <v>رضوان</v>
          </cell>
          <cell r="AU52" t="str">
            <v/>
          </cell>
          <cell r="AV52">
            <v>210000</v>
          </cell>
        </row>
        <row r="53">
          <cell r="A53">
            <v>703083</v>
          </cell>
          <cell r="B53" t="str">
            <v>زهر الدين  الجمعة</v>
          </cell>
          <cell r="C53" t="str">
            <v>عبد الجليل</v>
          </cell>
          <cell r="D53" t="str">
            <v>حدة</v>
          </cell>
          <cell r="E53" t="str">
            <v>ذكر</v>
          </cell>
          <cell r="F53">
            <v>31778</v>
          </cell>
          <cell r="G53" t="str">
            <v>حلب</v>
          </cell>
          <cell r="H53" t="str">
            <v>العربية السورية</v>
          </cell>
          <cell r="I53" t="str">
            <v>الثانية</v>
          </cell>
          <cell r="J53" t="str">
            <v>حلب</v>
          </cell>
          <cell r="K53" t="str">
            <v>حلب السفيرة ام جرن 29</v>
          </cell>
          <cell r="L53" t="str">
            <v>حلب</v>
          </cell>
          <cell r="M53" t="str">
            <v>أدبي</v>
          </cell>
          <cell r="N53">
            <v>2005</v>
          </cell>
          <cell r="O53" t="str">
            <v>حلب</v>
          </cell>
          <cell r="P53" t="str">
            <v>الثانية</v>
          </cell>
          <cell r="Q53">
            <v>0</v>
          </cell>
          <cell r="S53">
            <v>0</v>
          </cell>
          <cell r="T53">
            <v>3000</v>
          </cell>
          <cell r="U53">
            <v>0</v>
          </cell>
          <cell r="V53">
            <v>47500</v>
          </cell>
          <cell r="W53">
            <v>50500</v>
          </cell>
          <cell r="X53" t="str">
            <v>لا</v>
          </cell>
          <cell r="Y53">
            <v>50500</v>
          </cell>
          <cell r="Z53">
            <v>0</v>
          </cell>
          <cell r="AA53">
            <v>0</v>
          </cell>
          <cell r="AB53">
            <v>1</v>
          </cell>
          <cell r="AC53">
            <v>4</v>
          </cell>
          <cell r="AD53">
            <v>5</v>
          </cell>
          <cell r="AE53" t="str">
            <v>ZAHR ALDEEN ALJOMAA</v>
          </cell>
          <cell r="AF53" t="str">
            <v>ABD ALJALIL</v>
          </cell>
          <cell r="AG53" t="str">
            <v>HADA</v>
          </cell>
          <cell r="AH53" t="str">
            <v>ALEPPO</v>
          </cell>
          <cell r="AI53" t="str">
            <v/>
          </cell>
          <cell r="AJ53" t="str">
            <v/>
          </cell>
          <cell r="AK53" t="str">
            <v/>
          </cell>
          <cell r="AL53" t="str">
            <v/>
          </cell>
          <cell r="AM53" t="str">
            <v/>
          </cell>
          <cell r="AN53" t="str">
            <v/>
          </cell>
          <cell r="AO53" t="str">
            <v/>
          </cell>
          <cell r="AP53" t="str">
            <v/>
          </cell>
          <cell r="AQ53" t="str">
            <v/>
          </cell>
          <cell r="AR53">
            <v>703083</v>
          </cell>
          <cell r="AS53" t="str">
            <v>زهر الدين  الجمعة</v>
          </cell>
          <cell r="AT53" t="str">
            <v>عبد الجليل</v>
          </cell>
          <cell r="AU53" t="str">
            <v/>
          </cell>
          <cell r="AV53">
            <v>47500</v>
          </cell>
        </row>
        <row r="54">
          <cell r="A54">
            <v>703084</v>
          </cell>
          <cell r="B54" t="str">
            <v>زهير حميدي</v>
          </cell>
          <cell r="C54" t="str">
            <v>فخزي</v>
          </cell>
          <cell r="D54" t="str">
            <v>جميلة</v>
          </cell>
          <cell r="E54" t="str">
            <v>ذكر</v>
          </cell>
          <cell r="F54">
            <v>33405</v>
          </cell>
          <cell r="G54" t="str">
            <v>دمشق</v>
          </cell>
          <cell r="H54" t="str">
            <v>الفلسطينية السورية</v>
          </cell>
          <cell r="I54" t="str">
            <v>الرابعة</v>
          </cell>
          <cell r="J54" t="str">
            <v>غير سوري</v>
          </cell>
          <cell r="K54" t="str">
            <v>غير سوري</v>
          </cell>
          <cell r="L54" t="str">
            <v>خان الشيح</v>
          </cell>
          <cell r="M54" t="str">
            <v>أدبي</v>
          </cell>
          <cell r="N54">
            <v>2010</v>
          </cell>
          <cell r="O54" t="str">
            <v>ريف دمشق</v>
          </cell>
          <cell r="P54" t="str">
            <v>الرابعة</v>
          </cell>
          <cell r="Q54">
            <v>0</v>
          </cell>
          <cell r="R54">
            <v>0</v>
          </cell>
          <cell r="S54">
            <v>0</v>
          </cell>
          <cell r="T54">
            <v>3000</v>
          </cell>
          <cell r="U54">
            <v>0</v>
          </cell>
          <cell r="V54">
            <v>35000</v>
          </cell>
          <cell r="W54">
            <v>38000</v>
          </cell>
          <cell r="X54" t="str">
            <v>لا</v>
          </cell>
          <cell r="Y54">
            <v>38000</v>
          </cell>
          <cell r="Z54">
            <v>0</v>
          </cell>
          <cell r="AA54">
            <v>0</v>
          </cell>
          <cell r="AB54">
            <v>1</v>
          </cell>
          <cell r="AC54">
            <v>1</v>
          </cell>
          <cell r="AD54">
            <v>2</v>
          </cell>
          <cell r="AE54" t="str">
            <v>ZOUHER HAMEDE</v>
          </cell>
          <cell r="AF54" t="str">
            <v>FAKHRE</v>
          </cell>
          <cell r="AG54" t="str">
            <v>JAMELA</v>
          </cell>
          <cell r="AH54" t="str">
            <v>DAMASCUS</v>
          </cell>
          <cell r="AI54" t="str">
            <v/>
          </cell>
          <cell r="AJ54" t="str">
            <v/>
          </cell>
          <cell r="AK54" t="str">
            <v/>
          </cell>
          <cell r="AL54" t="str">
            <v/>
          </cell>
          <cell r="AM54" t="str">
            <v/>
          </cell>
          <cell r="AN54" t="str">
            <v/>
          </cell>
          <cell r="AO54" t="str">
            <v/>
          </cell>
          <cell r="AP54" t="str">
            <v/>
          </cell>
          <cell r="AQ54" t="str">
            <v/>
          </cell>
          <cell r="AR54">
            <v>703084</v>
          </cell>
          <cell r="AS54" t="str">
            <v>زهير حميدي</v>
          </cell>
          <cell r="AT54" t="str">
            <v>فخزي</v>
          </cell>
          <cell r="AU54" t="str">
            <v/>
          </cell>
          <cell r="AV54">
            <v>35000</v>
          </cell>
        </row>
        <row r="55">
          <cell r="A55">
            <v>703091</v>
          </cell>
          <cell r="B55" t="str">
            <v>سامي الزيات</v>
          </cell>
          <cell r="C55" t="str">
            <v>حماده</v>
          </cell>
          <cell r="D55" t="str">
            <v>ميسر</v>
          </cell>
          <cell r="E55" t="str">
            <v>ذكر</v>
          </cell>
          <cell r="F55">
            <v>32699</v>
          </cell>
          <cell r="G55" t="str">
            <v>دمشق</v>
          </cell>
          <cell r="H55" t="str">
            <v>العربية السورية</v>
          </cell>
          <cell r="I55" t="str">
            <v>الثانية</v>
          </cell>
          <cell r="J55" t="str">
            <v>دمشق</v>
          </cell>
          <cell r="K55" t="str">
            <v>صهيب 55</v>
          </cell>
          <cell r="L55" t="str">
            <v>ركن الدين</v>
          </cell>
          <cell r="M55" t="str">
            <v>أدبي</v>
          </cell>
          <cell r="N55">
            <v>2013</v>
          </cell>
          <cell r="O55" t="str">
            <v>دمشق</v>
          </cell>
          <cell r="P55" t="str">
            <v>الثانية</v>
          </cell>
          <cell r="Q55">
            <v>0</v>
          </cell>
          <cell r="R55">
            <v>0</v>
          </cell>
          <cell r="S55">
            <v>0</v>
          </cell>
          <cell r="T55">
            <v>3000</v>
          </cell>
          <cell r="U55">
            <v>0</v>
          </cell>
          <cell r="V55">
            <v>80000</v>
          </cell>
          <cell r="W55">
            <v>83000</v>
          </cell>
          <cell r="X55" t="str">
            <v>لا</v>
          </cell>
          <cell r="Y55">
            <v>83000</v>
          </cell>
          <cell r="Z55">
            <v>0</v>
          </cell>
          <cell r="AA55">
            <v>2</v>
          </cell>
          <cell r="AB55">
            <v>0</v>
          </cell>
          <cell r="AC55">
            <v>3</v>
          </cell>
          <cell r="AD55">
            <v>5</v>
          </cell>
          <cell r="AE55" t="str">
            <v>SAMI ALZAYAT</v>
          </cell>
          <cell r="AF55" t="str">
            <v>HAMADH</v>
          </cell>
          <cell r="AG55" t="str">
            <v>MYASSAR</v>
          </cell>
          <cell r="AH55" t="str">
            <v>DAMASCUS</v>
          </cell>
          <cell r="AI55" t="str">
            <v/>
          </cell>
          <cell r="AJ55" t="str">
            <v/>
          </cell>
          <cell r="AK55" t="str">
            <v/>
          </cell>
          <cell r="AL55" t="str">
            <v/>
          </cell>
          <cell r="AM55" t="str">
            <v/>
          </cell>
          <cell r="AN55" t="str">
            <v/>
          </cell>
          <cell r="AO55" t="str">
            <v/>
          </cell>
          <cell r="AP55" t="str">
            <v/>
          </cell>
          <cell r="AQ55" t="str">
            <v/>
          </cell>
          <cell r="AR55">
            <v>703091</v>
          </cell>
          <cell r="AS55" t="str">
            <v>سامي الزيات</v>
          </cell>
          <cell r="AT55" t="str">
            <v>حماده</v>
          </cell>
          <cell r="AU55" t="str">
            <v/>
          </cell>
          <cell r="AV55">
            <v>80000</v>
          </cell>
        </row>
        <row r="56">
          <cell r="A56">
            <v>703093</v>
          </cell>
          <cell r="B56" t="str">
            <v>سلاف السبع</v>
          </cell>
          <cell r="C56" t="str">
            <v>محمد مازن</v>
          </cell>
          <cell r="D56" t="str">
            <v>بلقيس</v>
          </cell>
          <cell r="E56" t="str">
            <v>أنثى</v>
          </cell>
          <cell r="F56">
            <v>28703</v>
          </cell>
          <cell r="G56" t="str">
            <v>حماة</v>
          </cell>
          <cell r="H56" t="str">
            <v>العربية السورية</v>
          </cell>
          <cell r="I56" t="str">
            <v>الرابعة حديث</v>
          </cell>
          <cell r="J56" t="str">
            <v>حماة</v>
          </cell>
          <cell r="K56" t="str">
            <v>جورة حوا 172</v>
          </cell>
          <cell r="L56" t="str">
            <v>حماه</v>
          </cell>
          <cell r="M56" t="str">
            <v>أدبي</v>
          </cell>
          <cell r="N56">
            <v>1997</v>
          </cell>
          <cell r="O56" t="str">
            <v>حماة</v>
          </cell>
          <cell r="P56" t="str">
            <v>الثالثة</v>
          </cell>
          <cell r="Q56">
            <v>0</v>
          </cell>
          <cell r="R56">
            <v>0</v>
          </cell>
          <cell r="S56">
            <v>0</v>
          </cell>
          <cell r="T56">
            <v>3000</v>
          </cell>
          <cell r="U56">
            <v>0</v>
          </cell>
          <cell r="V56">
            <v>70000</v>
          </cell>
          <cell r="W56">
            <v>73000</v>
          </cell>
          <cell r="X56" t="str">
            <v>لا</v>
          </cell>
          <cell r="Y56">
            <v>73000</v>
          </cell>
          <cell r="Z56">
            <v>0</v>
          </cell>
          <cell r="AA56">
            <v>5</v>
          </cell>
          <cell r="AB56">
            <v>0</v>
          </cell>
          <cell r="AC56">
            <v>1</v>
          </cell>
          <cell r="AD56">
            <v>6</v>
          </cell>
          <cell r="AE56" t="str">
            <v>SOLAF ALSABAA</v>
          </cell>
          <cell r="AF56" t="str">
            <v>MHD MAZEN</v>
          </cell>
          <cell r="AG56" t="str">
            <v>BALKEES</v>
          </cell>
          <cell r="AH56" t="str">
            <v>HAMA</v>
          </cell>
          <cell r="AI56" t="str">
            <v/>
          </cell>
          <cell r="AJ56" t="str">
            <v/>
          </cell>
          <cell r="AK56" t="str">
            <v/>
          </cell>
          <cell r="AL56" t="str">
            <v/>
          </cell>
          <cell r="AM56" t="str">
            <v/>
          </cell>
          <cell r="AN56" t="str">
            <v/>
          </cell>
          <cell r="AO56" t="str">
            <v/>
          </cell>
          <cell r="AP56" t="str">
            <v/>
          </cell>
          <cell r="AQ56" t="str">
            <v/>
          </cell>
          <cell r="AR56">
            <v>703093</v>
          </cell>
          <cell r="AS56" t="str">
            <v>سلاف السبع</v>
          </cell>
          <cell r="AT56" t="str">
            <v>محمد مازن</v>
          </cell>
          <cell r="AU56" t="str">
            <v/>
          </cell>
          <cell r="AV56">
            <v>70000</v>
          </cell>
        </row>
        <row r="57">
          <cell r="A57">
            <v>703101</v>
          </cell>
          <cell r="B57" t="str">
            <v>سوسن اللبابيدي</v>
          </cell>
          <cell r="C57" t="str">
            <v>محمد أمين</v>
          </cell>
          <cell r="D57" t="str">
            <v>فلك</v>
          </cell>
          <cell r="E57" t="str">
            <v>أنثى</v>
          </cell>
          <cell r="F57">
            <v>27973</v>
          </cell>
          <cell r="G57" t="str">
            <v>دمشق</v>
          </cell>
          <cell r="H57" t="str">
            <v>العربية السورية</v>
          </cell>
          <cell r="I57" t="str">
            <v>الثالثة</v>
          </cell>
          <cell r="J57" t="str">
            <v>دمشق</v>
          </cell>
          <cell r="K57" t="str">
            <v>نصارة 15</v>
          </cell>
          <cell r="L57" t="str">
            <v>الميدان</v>
          </cell>
          <cell r="M57" t="str">
            <v>أدبي</v>
          </cell>
          <cell r="N57">
            <v>2000</v>
          </cell>
          <cell r="O57" t="str">
            <v>دمشق</v>
          </cell>
          <cell r="P57" t="str">
            <v>الثالثة</v>
          </cell>
          <cell r="Q57">
            <v>0</v>
          </cell>
          <cell r="R57">
            <v>0</v>
          </cell>
          <cell r="S57">
            <v>0</v>
          </cell>
          <cell r="T57">
            <v>3000</v>
          </cell>
          <cell r="U57">
            <v>0</v>
          </cell>
          <cell r="V57">
            <v>140000</v>
          </cell>
          <cell r="W57">
            <v>143000</v>
          </cell>
          <cell r="X57" t="str">
            <v>لا</v>
          </cell>
          <cell r="Y57">
            <v>143000</v>
          </cell>
          <cell r="Z57">
            <v>0</v>
          </cell>
          <cell r="AA57">
            <v>0</v>
          </cell>
          <cell r="AB57">
            <v>0</v>
          </cell>
          <cell r="AC57">
            <v>4</v>
          </cell>
          <cell r="AD57">
            <v>4</v>
          </cell>
          <cell r="AE57" t="str">
            <v>SAWSAN LABABIDI</v>
          </cell>
          <cell r="AF57" t="str">
            <v>MOHAMAD AMIN</v>
          </cell>
          <cell r="AG57" t="str">
            <v>FALAK</v>
          </cell>
          <cell r="AH57" t="str">
            <v>DAMASCUS</v>
          </cell>
          <cell r="AI57" t="str">
            <v/>
          </cell>
          <cell r="AJ57" t="str">
            <v/>
          </cell>
          <cell r="AK57" t="str">
            <v/>
          </cell>
          <cell r="AL57" t="str">
            <v/>
          </cell>
          <cell r="AM57" t="str">
            <v/>
          </cell>
          <cell r="AN57" t="str">
            <v/>
          </cell>
          <cell r="AO57" t="str">
            <v>مستنفذ سجل</v>
          </cell>
          <cell r="AP57" t="str">
            <v/>
          </cell>
          <cell r="AQ57" t="str">
            <v/>
          </cell>
          <cell r="AR57">
            <v>703101</v>
          </cell>
          <cell r="AS57" t="str">
            <v>سوسن اللبابيدي</v>
          </cell>
          <cell r="AT57" t="str">
            <v>محمد أمين</v>
          </cell>
          <cell r="AU57" t="str">
            <v>مستنفذ سجل</v>
          </cell>
          <cell r="AV57">
            <v>140000</v>
          </cell>
        </row>
        <row r="58">
          <cell r="A58">
            <v>703112</v>
          </cell>
          <cell r="B58" t="str">
            <v>صباح صهريج</v>
          </cell>
          <cell r="C58" t="str">
            <v>محمد</v>
          </cell>
          <cell r="D58" t="str">
            <v>حسناء</v>
          </cell>
          <cell r="E58" t="str">
            <v>أنثى</v>
          </cell>
          <cell r="F58">
            <v>35070</v>
          </cell>
          <cell r="G58" t="str">
            <v>حلب</v>
          </cell>
          <cell r="H58" t="str">
            <v>العربية السورية</v>
          </cell>
          <cell r="I58" t="str">
            <v>الثانية</v>
          </cell>
          <cell r="J58" t="str">
            <v>حلب</v>
          </cell>
          <cell r="K58" t="str">
            <v>الكلاسة 318</v>
          </cell>
          <cell r="L58" t="str">
            <v>حلب</v>
          </cell>
          <cell r="M58" t="str">
            <v>علمي</v>
          </cell>
          <cell r="N58">
            <v>2014</v>
          </cell>
          <cell r="O58" t="str">
            <v>حلب</v>
          </cell>
          <cell r="P58" t="str">
            <v xml:space="preserve">الثانية </v>
          </cell>
          <cell r="Q58">
            <v>0</v>
          </cell>
          <cell r="R58">
            <v>0</v>
          </cell>
          <cell r="S58">
            <v>0</v>
          </cell>
          <cell r="T58">
            <v>3000</v>
          </cell>
          <cell r="U58">
            <v>0</v>
          </cell>
          <cell r="V58">
            <v>350000</v>
          </cell>
          <cell r="W58">
            <v>353000</v>
          </cell>
          <cell r="X58" t="str">
            <v>لا</v>
          </cell>
          <cell r="Y58">
            <v>353000</v>
          </cell>
          <cell r="Z58">
            <v>0</v>
          </cell>
          <cell r="AA58">
            <v>0</v>
          </cell>
          <cell r="AB58">
            <v>0</v>
          </cell>
          <cell r="AC58">
            <v>10</v>
          </cell>
          <cell r="AD58">
            <v>10</v>
          </cell>
          <cell r="AE58" t="str">
            <v>SABAH SAHREEJ</v>
          </cell>
          <cell r="AF58" t="str">
            <v>MOHAMAD</v>
          </cell>
          <cell r="AG58" t="str">
            <v>HASNAA</v>
          </cell>
          <cell r="AH58" t="str">
            <v>ALEPPO</v>
          </cell>
          <cell r="AI58" t="str">
            <v/>
          </cell>
          <cell r="AJ58" t="str">
            <v/>
          </cell>
          <cell r="AK58" t="str">
            <v/>
          </cell>
          <cell r="AL58" t="str">
            <v/>
          </cell>
          <cell r="AM58" t="str">
            <v/>
          </cell>
          <cell r="AN58" t="str">
            <v/>
          </cell>
          <cell r="AO58" t="str">
            <v>مستنفذ سجل</v>
          </cell>
          <cell r="AP58" t="str">
            <v/>
          </cell>
          <cell r="AQ58" t="str">
            <v>إيقاف</v>
          </cell>
          <cell r="AR58">
            <v>703112</v>
          </cell>
          <cell r="AS58" t="str">
            <v>صباح صهريج</v>
          </cell>
          <cell r="AT58" t="str">
            <v>محمد</v>
          </cell>
          <cell r="AU58" t="str">
            <v>مستنفذ سجل</v>
          </cell>
          <cell r="AV58">
            <v>350000</v>
          </cell>
        </row>
        <row r="59">
          <cell r="A59">
            <v>703177</v>
          </cell>
          <cell r="B59" t="str">
            <v>غياث عليشة</v>
          </cell>
          <cell r="C59" t="str">
            <v>غسان</v>
          </cell>
          <cell r="D59" t="str">
            <v>كوثر</v>
          </cell>
          <cell r="E59" t="str">
            <v>ذكر</v>
          </cell>
          <cell r="F59">
            <v>31177</v>
          </cell>
          <cell r="G59" t="str">
            <v>حماه</v>
          </cell>
          <cell r="H59" t="str">
            <v>العربية السورية</v>
          </cell>
          <cell r="I59" t="str">
            <v>الرابعة</v>
          </cell>
          <cell r="J59" t="str">
            <v>حماة</v>
          </cell>
          <cell r="K59" t="str">
            <v>حماه الغاب تل التين 26</v>
          </cell>
          <cell r="L59" t="str">
            <v>حماه الغاب</v>
          </cell>
          <cell r="M59" t="str">
            <v>علمي</v>
          </cell>
          <cell r="N59">
            <v>2003</v>
          </cell>
          <cell r="O59" t="str">
            <v>حماة</v>
          </cell>
          <cell r="P59" t="str">
            <v>الرابعة حديث</v>
          </cell>
          <cell r="Q59">
            <v>0</v>
          </cell>
          <cell r="S59">
            <v>0</v>
          </cell>
          <cell r="T59">
            <v>3000</v>
          </cell>
          <cell r="U59">
            <v>14000</v>
          </cell>
          <cell r="V59">
            <v>20000</v>
          </cell>
          <cell r="W59">
            <v>37000</v>
          </cell>
          <cell r="X59" t="str">
            <v>لا</v>
          </cell>
          <cell r="Y59">
            <v>37000</v>
          </cell>
          <cell r="Z59">
            <v>0</v>
          </cell>
          <cell r="AA59">
            <v>4</v>
          </cell>
          <cell r="AB59">
            <v>0</v>
          </cell>
          <cell r="AC59">
            <v>0</v>
          </cell>
          <cell r="AD59">
            <v>4</v>
          </cell>
          <cell r="AE59" t="str">
            <v>GHIATH EALISHA</v>
          </cell>
          <cell r="AF59" t="str">
            <v>GHASAAN</v>
          </cell>
          <cell r="AG59" t="str">
            <v>KAWTHAR</v>
          </cell>
          <cell r="AH59" t="str">
            <v>ALGHAB</v>
          </cell>
          <cell r="AI59" t="str">
            <v/>
          </cell>
          <cell r="AJ59" t="str">
            <v/>
          </cell>
          <cell r="AK59" t="str">
            <v/>
          </cell>
          <cell r="AL59" t="str">
            <v/>
          </cell>
          <cell r="AM59" t="str">
            <v/>
          </cell>
          <cell r="AN59" t="str">
            <v/>
          </cell>
          <cell r="AO59" t="str">
            <v/>
          </cell>
          <cell r="AP59" t="str">
            <v/>
          </cell>
          <cell r="AQ59" t="str">
            <v/>
          </cell>
          <cell r="AR59">
            <v>703177</v>
          </cell>
          <cell r="AS59" t="str">
            <v>غياث عليشة</v>
          </cell>
          <cell r="AT59" t="str">
            <v>غسان</v>
          </cell>
          <cell r="AU59" t="str">
            <v/>
          </cell>
          <cell r="AV59">
            <v>20000</v>
          </cell>
        </row>
        <row r="60">
          <cell r="A60">
            <v>703207</v>
          </cell>
          <cell r="B60" t="str">
            <v>ليلى مرعي</v>
          </cell>
          <cell r="C60" t="str">
            <v>مصطفى</v>
          </cell>
          <cell r="D60" t="str">
            <v/>
          </cell>
          <cell r="E60" t="str">
            <v/>
          </cell>
          <cell r="G60" t="str">
            <v/>
          </cell>
          <cell r="H60" t="str">
            <v/>
          </cell>
          <cell r="I60" t="str">
            <v>الثانية</v>
          </cell>
          <cell r="J60" t="str">
            <v/>
          </cell>
          <cell r="K60" t="str">
            <v/>
          </cell>
          <cell r="L60" t="str">
            <v/>
          </cell>
          <cell r="M60" t="str">
            <v/>
          </cell>
          <cell r="O60" t="str">
            <v/>
          </cell>
          <cell r="P60" t="str">
            <v>الثانية</v>
          </cell>
          <cell r="X60" t="str">
            <v/>
          </cell>
          <cell r="AE60" t="str">
            <v/>
          </cell>
          <cell r="AF60" t="str">
            <v/>
          </cell>
          <cell r="AG60" t="str">
            <v/>
          </cell>
          <cell r="AH60" t="str">
            <v/>
          </cell>
          <cell r="AI60" t="str">
            <v/>
          </cell>
          <cell r="AJ60" t="str">
            <v/>
          </cell>
          <cell r="AK60" t="str">
            <v/>
          </cell>
          <cell r="AL60" t="str">
            <v/>
          </cell>
          <cell r="AM60" t="str">
            <v/>
          </cell>
          <cell r="AN60" t="str">
            <v/>
          </cell>
          <cell r="AO60" t="str">
            <v>مستنفذ سجل</v>
          </cell>
          <cell r="AP60" t="str">
            <v/>
          </cell>
          <cell r="AQ60" t="str">
            <v/>
          </cell>
          <cell r="AR60">
            <v>703207</v>
          </cell>
          <cell r="AS60" t="str">
            <v>ليلى مرعي</v>
          </cell>
          <cell r="AT60" t="str">
            <v>مصطفى</v>
          </cell>
          <cell r="AU60" t="str">
            <v>مستنفذ سجل</v>
          </cell>
        </row>
        <row r="61">
          <cell r="A61">
            <v>703236</v>
          </cell>
          <cell r="B61" t="str">
            <v>محمد القنطار</v>
          </cell>
          <cell r="C61" t="str">
            <v>كامل</v>
          </cell>
          <cell r="D61" t="str">
            <v>سميره</v>
          </cell>
          <cell r="E61" t="str">
            <v>ذكر</v>
          </cell>
          <cell r="F61">
            <v>35067</v>
          </cell>
          <cell r="G61" t="str">
            <v>داما</v>
          </cell>
          <cell r="H61" t="str">
            <v>العربية السورية</v>
          </cell>
          <cell r="I61" t="str">
            <v>الرابعة حديث</v>
          </cell>
          <cell r="J61" t="str">
            <v>السويداء</v>
          </cell>
          <cell r="K61" t="str">
            <v>داما 3</v>
          </cell>
          <cell r="L61" t="str">
            <v>السويداء شهبا</v>
          </cell>
          <cell r="M61" t="str">
            <v>أدبي</v>
          </cell>
          <cell r="N61">
            <v>2013</v>
          </cell>
          <cell r="O61" t="str">
            <v>السويداء</v>
          </cell>
          <cell r="P61" t="str">
            <v>الثالثة</v>
          </cell>
          <cell r="Q61">
            <v>0</v>
          </cell>
          <cell r="S61">
            <v>0</v>
          </cell>
          <cell r="T61">
            <v>3000</v>
          </cell>
          <cell r="U61">
            <v>0</v>
          </cell>
          <cell r="V61">
            <v>3000</v>
          </cell>
          <cell r="W61">
            <v>6000</v>
          </cell>
          <cell r="X61" t="str">
            <v>لا</v>
          </cell>
          <cell r="Y61">
            <v>6000</v>
          </cell>
          <cell r="Z61">
            <v>0</v>
          </cell>
          <cell r="AA61">
            <v>6</v>
          </cell>
          <cell r="AB61">
            <v>0</v>
          </cell>
          <cell r="AC61">
            <v>0</v>
          </cell>
          <cell r="AD61">
            <v>6</v>
          </cell>
          <cell r="AE61" t="str">
            <v>MOHAMMAD ALKNTAR</v>
          </cell>
          <cell r="AF61" t="str">
            <v>KAMEL</v>
          </cell>
          <cell r="AG61" t="str">
            <v>SAMERA</v>
          </cell>
          <cell r="AH61" t="str">
            <v>DAMA</v>
          </cell>
          <cell r="AI61" t="str">
            <v/>
          </cell>
          <cell r="AJ61" t="str">
            <v/>
          </cell>
          <cell r="AK61" t="str">
            <v/>
          </cell>
          <cell r="AL61" t="str">
            <v/>
          </cell>
          <cell r="AM61" t="str">
            <v/>
          </cell>
          <cell r="AN61" t="str">
            <v/>
          </cell>
          <cell r="AO61" t="str">
            <v/>
          </cell>
          <cell r="AP61" t="str">
            <v/>
          </cell>
          <cell r="AQ61" t="str">
            <v/>
          </cell>
          <cell r="AR61">
            <v>703236</v>
          </cell>
          <cell r="AS61" t="str">
            <v>محمد القنطار</v>
          </cell>
          <cell r="AT61" t="str">
            <v>كامل</v>
          </cell>
          <cell r="AU61" t="str">
            <v/>
          </cell>
          <cell r="AV61">
            <v>3000</v>
          </cell>
        </row>
        <row r="62">
          <cell r="A62">
            <v>703292</v>
          </cell>
          <cell r="B62" t="str">
            <v>محمود طارق  صباغ</v>
          </cell>
          <cell r="C62" t="str">
            <v>مازن</v>
          </cell>
          <cell r="D62" t="str">
            <v>جيداء</v>
          </cell>
          <cell r="E62" t="str">
            <v>ذكر</v>
          </cell>
          <cell r="F62">
            <v>34536</v>
          </cell>
          <cell r="G62" t="str">
            <v>حلب</v>
          </cell>
          <cell r="H62" t="str">
            <v>العربية السورية</v>
          </cell>
          <cell r="I62" t="str">
            <v>الثانية</v>
          </cell>
          <cell r="J62" t="str">
            <v>حلب</v>
          </cell>
          <cell r="K62" t="str">
            <v>جقور جق 8</v>
          </cell>
          <cell r="L62" t="str">
            <v>حلب</v>
          </cell>
          <cell r="M62" t="str">
            <v>أدبي</v>
          </cell>
          <cell r="N62">
            <v>2010</v>
          </cell>
          <cell r="O62" t="str">
            <v>حلب</v>
          </cell>
          <cell r="P62" t="str">
            <v>الثانية</v>
          </cell>
          <cell r="Q62">
            <v>0</v>
          </cell>
          <cell r="R62">
            <v>0</v>
          </cell>
          <cell r="S62">
            <v>15000</v>
          </cell>
          <cell r="T62">
            <v>7000</v>
          </cell>
          <cell r="U62">
            <v>0</v>
          </cell>
          <cell r="V62">
            <v>20000</v>
          </cell>
          <cell r="W62">
            <v>42000</v>
          </cell>
          <cell r="X62" t="str">
            <v>لا</v>
          </cell>
          <cell r="Y62">
            <v>42000</v>
          </cell>
          <cell r="Z62">
            <v>0</v>
          </cell>
          <cell r="AA62">
            <v>2</v>
          </cell>
          <cell r="AB62">
            <v>0</v>
          </cell>
          <cell r="AC62">
            <v>0</v>
          </cell>
          <cell r="AD62">
            <v>2</v>
          </cell>
          <cell r="AE62" t="str">
            <v>MAHMOUD TAREK SABBAGH</v>
          </cell>
          <cell r="AF62" t="str">
            <v>MAZEN</v>
          </cell>
          <cell r="AG62" t="str">
            <v>GAIDA</v>
          </cell>
          <cell r="AH62" t="str">
            <v>ALEPPO</v>
          </cell>
          <cell r="AI62" t="str">
            <v>الفصل الثاني 2021-2022</v>
          </cell>
          <cell r="AJ62" t="str">
            <v/>
          </cell>
          <cell r="AK62" t="str">
            <v/>
          </cell>
          <cell r="AL62" t="str">
            <v/>
          </cell>
          <cell r="AM62" t="str">
            <v/>
          </cell>
          <cell r="AN62" t="str">
            <v/>
          </cell>
          <cell r="AO62" t="str">
            <v/>
          </cell>
          <cell r="AP62" t="str">
            <v/>
          </cell>
          <cell r="AQ62" t="str">
            <v>إيقاف</v>
          </cell>
          <cell r="AR62">
            <v>703292</v>
          </cell>
          <cell r="AS62" t="str">
            <v>محمود طارق  صباغ</v>
          </cell>
          <cell r="AT62" t="str">
            <v>مازن</v>
          </cell>
          <cell r="AU62" t="str">
            <v/>
          </cell>
          <cell r="AV62">
            <v>20000</v>
          </cell>
        </row>
        <row r="63">
          <cell r="A63">
            <v>703308</v>
          </cell>
          <cell r="B63" t="str">
            <v>منوليا ابراهيم</v>
          </cell>
          <cell r="C63" t="str">
            <v>محمد</v>
          </cell>
          <cell r="D63" t="str">
            <v>فرات</v>
          </cell>
          <cell r="E63" t="str">
            <v>أنثى</v>
          </cell>
          <cell r="F63">
            <v>34816</v>
          </cell>
          <cell r="G63" t="str">
            <v>دمشق</v>
          </cell>
          <cell r="H63" t="str">
            <v>العربية السورية</v>
          </cell>
          <cell r="I63" t="str">
            <v>الرابعة</v>
          </cell>
          <cell r="J63" t="str">
            <v>اللاذقية</v>
          </cell>
          <cell r="K63" t="str">
            <v>بشكوح 24</v>
          </cell>
          <cell r="L63" t="str">
            <v>اللاذقية</v>
          </cell>
          <cell r="M63" t="str">
            <v>علمي</v>
          </cell>
          <cell r="N63">
            <v>2012</v>
          </cell>
          <cell r="O63" t="str">
            <v>دمشق</v>
          </cell>
          <cell r="P63" t="str">
            <v>الرابعة</v>
          </cell>
          <cell r="Q63">
            <v>0</v>
          </cell>
          <cell r="S63">
            <v>0</v>
          </cell>
          <cell r="T63">
            <v>3000</v>
          </cell>
          <cell r="U63">
            <v>0</v>
          </cell>
          <cell r="V63">
            <v>68000</v>
          </cell>
          <cell r="W63">
            <v>71000</v>
          </cell>
          <cell r="X63" t="str">
            <v>لا</v>
          </cell>
          <cell r="Y63">
            <v>71000</v>
          </cell>
          <cell r="Z63">
            <v>0</v>
          </cell>
          <cell r="AA63">
            <v>1</v>
          </cell>
          <cell r="AB63">
            <v>5</v>
          </cell>
          <cell r="AC63">
            <v>0</v>
          </cell>
          <cell r="AD63">
            <v>6</v>
          </cell>
          <cell r="AE63" t="str">
            <v>MANOLIA IBRAHIM</v>
          </cell>
          <cell r="AF63" t="str">
            <v>MOHAMAD</v>
          </cell>
          <cell r="AG63" t="str">
            <v>FOURAT</v>
          </cell>
          <cell r="AH63" t="str">
            <v>DAMASCUS</v>
          </cell>
          <cell r="AI63" t="str">
            <v/>
          </cell>
          <cell r="AJ63" t="str">
            <v/>
          </cell>
          <cell r="AK63" t="str">
            <v/>
          </cell>
          <cell r="AL63" t="str">
            <v/>
          </cell>
          <cell r="AM63" t="str">
            <v/>
          </cell>
          <cell r="AN63" t="str">
            <v/>
          </cell>
          <cell r="AO63" t="str">
            <v/>
          </cell>
          <cell r="AP63" t="str">
            <v/>
          </cell>
          <cell r="AQ63" t="str">
            <v/>
          </cell>
          <cell r="AR63">
            <v>703308</v>
          </cell>
          <cell r="AS63" t="str">
            <v>منوليا ابراهيم</v>
          </cell>
          <cell r="AT63" t="str">
            <v>محمد</v>
          </cell>
          <cell r="AU63" t="str">
            <v/>
          </cell>
          <cell r="AV63">
            <v>68000</v>
          </cell>
        </row>
        <row r="64">
          <cell r="A64">
            <v>703312</v>
          </cell>
          <cell r="B64" t="str">
            <v>موجفة الحسن</v>
          </cell>
          <cell r="C64" t="str">
            <v>زكريا</v>
          </cell>
          <cell r="D64" t="str">
            <v>فاطم</v>
          </cell>
          <cell r="E64" t="str">
            <v>أنثى</v>
          </cell>
          <cell r="F64">
            <v>33984</v>
          </cell>
          <cell r="G64" t="str">
            <v>حويجة الذرة</v>
          </cell>
          <cell r="H64" t="str">
            <v>العربية السورية</v>
          </cell>
          <cell r="I64" t="str">
            <v>الرابعة</v>
          </cell>
          <cell r="J64" t="str">
            <v>حلب</v>
          </cell>
          <cell r="K64" t="str">
            <v>حويجة الذرة 1/73</v>
          </cell>
          <cell r="L64" t="str">
            <v>جرمانا</v>
          </cell>
          <cell r="M64" t="str">
            <v>أدبي</v>
          </cell>
          <cell r="N64">
            <v>2012</v>
          </cell>
          <cell r="O64" t="str">
            <v>دمشق</v>
          </cell>
          <cell r="P64" t="str">
            <v>الرابعة</v>
          </cell>
          <cell r="Q64">
            <v>0</v>
          </cell>
          <cell r="R64">
            <v>0</v>
          </cell>
          <cell r="S64">
            <v>0</v>
          </cell>
          <cell r="T64">
            <v>3000</v>
          </cell>
          <cell r="U64">
            <v>0</v>
          </cell>
          <cell r="V64">
            <v>75000</v>
          </cell>
          <cell r="W64">
            <v>78000</v>
          </cell>
          <cell r="X64" t="str">
            <v>لا</v>
          </cell>
          <cell r="Y64">
            <v>78000</v>
          </cell>
          <cell r="Z64">
            <v>0</v>
          </cell>
          <cell r="AA64">
            <v>6</v>
          </cell>
          <cell r="AB64">
            <v>1</v>
          </cell>
          <cell r="AC64">
            <v>0</v>
          </cell>
          <cell r="AD64">
            <v>7</v>
          </cell>
          <cell r="AE64" t="str">
            <v>MOGEFA ALHASAN</v>
          </cell>
          <cell r="AF64" t="str">
            <v>ZAKARIA</v>
          </cell>
          <cell r="AG64" t="str">
            <v>FATM</v>
          </cell>
          <cell r="AH64" t="str">
            <v>ALEPPO</v>
          </cell>
          <cell r="AI64" t="str">
            <v/>
          </cell>
          <cell r="AJ64" t="str">
            <v/>
          </cell>
          <cell r="AK64" t="str">
            <v/>
          </cell>
          <cell r="AL64" t="str">
            <v/>
          </cell>
          <cell r="AM64" t="str">
            <v/>
          </cell>
          <cell r="AN64" t="str">
            <v/>
          </cell>
          <cell r="AO64" t="str">
            <v/>
          </cell>
          <cell r="AP64" t="str">
            <v/>
          </cell>
          <cell r="AQ64" t="str">
            <v/>
          </cell>
          <cell r="AR64">
            <v>703312</v>
          </cell>
          <cell r="AS64" t="str">
            <v>موجفة الحسن</v>
          </cell>
          <cell r="AT64" t="str">
            <v>زكريا</v>
          </cell>
          <cell r="AU64" t="str">
            <v/>
          </cell>
          <cell r="AV64">
            <v>75000</v>
          </cell>
        </row>
        <row r="65">
          <cell r="A65">
            <v>703330</v>
          </cell>
          <cell r="B65" t="str">
            <v>نسمه مهنا</v>
          </cell>
          <cell r="C65" t="str">
            <v>جمال</v>
          </cell>
          <cell r="D65" t="str">
            <v>ايمان</v>
          </cell>
          <cell r="E65" t="str">
            <v>أنثى</v>
          </cell>
          <cell r="F65">
            <v>35191</v>
          </cell>
          <cell r="G65" t="str">
            <v>صحنايا</v>
          </cell>
          <cell r="H65" t="str">
            <v>العربية السورية</v>
          </cell>
          <cell r="I65" t="str">
            <v>الرابعة حديث</v>
          </cell>
          <cell r="J65" t="str">
            <v>ريف دمشق</v>
          </cell>
          <cell r="K65" t="str">
            <v>اشرفية صحنايا 24</v>
          </cell>
          <cell r="L65" t="str">
            <v>اشرفية صحنايا</v>
          </cell>
          <cell r="M65" t="str">
            <v>أدبي</v>
          </cell>
          <cell r="N65">
            <v>2015</v>
          </cell>
          <cell r="O65" t="str">
            <v>ريف دمشق</v>
          </cell>
          <cell r="P65" t="str">
            <v>الثالثة</v>
          </cell>
          <cell r="Q65">
            <v>0</v>
          </cell>
          <cell r="R65">
            <v>0</v>
          </cell>
          <cell r="S65">
            <v>0</v>
          </cell>
          <cell r="T65">
            <v>3000</v>
          </cell>
          <cell r="U65">
            <v>0</v>
          </cell>
          <cell r="V65">
            <v>50000</v>
          </cell>
          <cell r="W65">
            <v>53000</v>
          </cell>
          <cell r="X65" t="str">
            <v>لا</v>
          </cell>
          <cell r="Y65">
            <v>53000</v>
          </cell>
          <cell r="Z65">
            <v>0</v>
          </cell>
          <cell r="AA65">
            <v>5</v>
          </cell>
          <cell r="AB65">
            <v>0</v>
          </cell>
          <cell r="AC65">
            <v>0</v>
          </cell>
          <cell r="AD65">
            <v>5</v>
          </cell>
          <cell r="AE65" t="str">
            <v>NASMA MHANA</v>
          </cell>
          <cell r="AF65" t="str">
            <v>JAMAL</v>
          </cell>
          <cell r="AG65" t="str">
            <v>EMAN</v>
          </cell>
          <cell r="AH65" t="str">
            <v>SAHNAYA</v>
          </cell>
          <cell r="AI65" t="str">
            <v/>
          </cell>
          <cell r="AJ65" t="str">
            <v/>
          </cell>
          <cell r="AK65" t="str">
            <v/>
          </cell>
          <cell r="AL65" t="str">
            <v/>
          </cell>
          <cell r="AM65" t="str">
            <v/>
          </cell>
          <cell r="AN65" t="str">
            <v/>
          </cell>
          <cell r="AO65" t="str">
            <v/>
          </cell>
          <cell r="AP65" t="str">
            <v/>
          </cell>
          <cell r="AQ65" t="str">
            <v/>
          </cell>
          <cell r="AR65">
            <v>703330</v>
          </cell>
          <cell r="AS65" t="str">
            <v>نسمه مهنا</v>
          </cell>
          <cell r="AT65" t="str">
            <v>جمال</v>
          </cell>
          <cell r="AU65" t="str">
            <v/>
          </cell>
          <cell r="AV65">
            <v>50000</v>
          </cell>
        </row>
        <row r="66">
          <cell r="A66">
            <v>703333</v>
          </cell>
          <cell r="B66" t="str">
            <v>نوار مجدمه</v>
          </cell>
          <cell r="C66" t="str">
            <v>فاتك</v>
          </cell>
          <cell r="D66" t="str">
            <v xml:space="preserve">رمزيه </v>
          </cell>
          <cell r="E66" t="str">
            <v>أنثى</v>
          </cell>
          <cell r="F66">
            <v>33343</v>
          </cell>
          <cell r="G66" t="str">
            <v>دمشق</v>
          </cell>
          <cell r="H66" t="str">
            <v>العربية السورية</v>
          </cell>
          <cell r="I66" t="str">
            <v>الثانية</v>
          </cell>
          <cell r="J66" t="str">
            <v>حلب</v>
          </cell>
          <cell r="K66" t="str">
            <v>سيفات 12</v>
          </cell>
          <cell r="L66" t="str">
            <v>دمشق</v>
          </cell>
          <cell r="M66" t="str">
            <v>أدبي</v>
          </cell>
          <cell r="N66">
            <v>2013</v>
          </cell>
          <cell r="O66" t="str">
            <v>دمشق</v>
          </cell>
          <cell r="P66" t="str">
            <v>الثانية</v>
          </cell>
          <cell r="Q66">
            <v>0</v>
          </cell>
          <cell r="R66">
            <v>0</v>
          </cell>
          <cell r="S66">
            <v>0</v>
          </cell>
          <cell r="T66">
            <v>3000</v>
          </cell>
          <cell r="U66">
            <v>0</v>
          </cell>
          <cell r="V66">
            <v>105000</v>
          </cell>
          <cell r="W66">
            <v>108000</v>
          </cell>
          <cell r="X66" t="str">
            <v>نعم</v>
          </cell>
          <cell r="Y66">
            <v>55500</v>
          </cell>
          <cell r="Z66">
            <v>52500</v>
          </cell>
          <cell r="AA66">
            <v>0</v>
          </cell>
          <cell r="AB66">
            <v>0</v>
          </cell>
          <cell r="AC66">
            <v>3</v>
          </cell>
          <cell r="AD66">
            <v>3</v>
          </cell>
          <cell r="AE66" t="str">
            <v>NAWAR MAGDMA</v>
          </cell>
          <cell r="AF66" t="str">
            <v>FATEK</v>
          </cell>
          <cell r="AG66" t="str">
            <v>RAMZEA</v>
          </cell>
          <cell r="AH66" t="str">
            <v>DAMASCUS</v>
          </cell>
          <cell r="AI66" t="str">
            <v/>
          </cell>
          <cell r="AJ66" t="str">
            <v/>
          </cell>
          <cell r="AK66" t="str">
            <v/>
          </cell>
          <cell r="AL66" t="str">
            <v/>
          </cell>
          <cell r="AM66" t="str">
            <v/>
          </cell>
          <cell r="AN66" t="str">
            <v/>
          </cell>
          <cell r="AO66" t="str">
            <v>مستنفذ سجل</v>
          </cell>
          <cell r="AP66" t="str">
            <v/>
          </cell>
          <cell r="AQ66" t="str">
            <v/>
          </cell>
          <cell r="AR66">
            <v>703333</v>
          </cell>
          <cell r="AS66" t="str">
            <v>نوار مجدمه</v>
          </cell>
          <cell r="AT66" t="str">
            <v>فاتك</v>
          </cell>
          <cell r="AU66" t="str">
            <v>مستنفذ سجل</v>
          </cell>
          <cell r="AV66">
            <v>105000</v>
          </cell>
        </row>
        <row r="67">
          <cell r="A67">
            <v>703350</v>
          </cell>
          <cell r="B67" t="str">
            <v>هبه جديع</v>
          </cell>
          <cell r="C67" t="str">
            <v>صالح</v>
          </cell>
          <cell r="D67" t="str">
            <v>سمر</v>
          </cell>
          <cell r="E67" t="str">
            <v>أنثى</v>
          </cell>
          <cell r="F67">
            <v>33245</v>
          </cell>
          <cell r="G67" t="str">
            <v>الناصرة</v>
          </cell>
          <cell r="H67" t="str">
            <v>العربية السورية</v>
          </cell>
          <cell r="I67" t="str">
            <v>الرابعة</v>
          </cell>
          <cell r="J67" t="str">
            <v>الرقة</v>
          </cell>
          <cell r="K67" t="str">
            <v>حي الوحدة 126</v>
          </cell>
          <cell r="L67" t="str">
            <v>مهاجرين شورى</v>
          </cell>
          <cell r="M67" t="str">
            <v>علمي</v>
          </cell>
          <cell r="N67">
            <v>2008</v>
          </cell>
          <cell r="O67" t="str">
            <v>الرقة</v>
          </cell>
          <cell r="P67" t="str">
            <v>الرابعة</v>
          </cell>
          <cell r="Q67">
            <v>0</v>
          </cell>
          <cell r="R67">
            <v>0</v>
          </cell>
          <cell r="S67">
            <v>0</v>
          </cell>
          <cell r="T67">
            <v>3000</v>
          </cell>
          <cell r="U67">
            <v>0</v>
          </cell>
          <cell r="V67">
            <v>50000</v>
          </cell>
          <cell r="W67">
            <v>53000</v>
          </cell>
          <cell r="X67" t="str">
            <v>لا</v>
          </cell>
          <cell r="Y67">
            <v>53000</v>
          </cell>
          <cell r="Z67">
            <v>0</v>
          </cell>
          <cell r="AA67">
            <v>5</v>
          </cell>
          <cell r="AB67">
            <v>0</v>
          </cell>
          <cell r="AC67">
            <v>0</v>
          </cell>
          <cell r="AD67">
            <v>5</v>
          </cell>
          <cell r="AE67" t="str">
            <v>HEBA JDAI</v>
          </cell>
          <cell r="AF67" t="str">
            <v>SALEH</v>
          </cell>
          <cell r="AG67" t="str">
            <v>SAMAR</v>
          </cell>
          <cell r="AH67" t="str">
            <v>DAMASCUS</v>
          </cell>
          <cell r="AI67" t="str">
            <v/>
          </cell>
          <cell r="AJ67" t="str">
            <v/>
          </cell>
          <cell r="AK67" t="str">
            <v/>
          </cell>
          <cell r="AL67" t="str">
            <v/>
          </cell>
          <cell r="AM67" t="str">
            <v/>
          </cell>
          <cell r="AN67" t="str">
            <v/>
          </cell>
          <cell r="AO67" t="str">
            <v/>
          </cell>
          <cell r="AP67" t="str">
            <v/>
          </cell>
          <cell r="AQ67" t="str">
            <v/>
          </cell>
          <cell r="AR67">
            <v>703350</v>
          </cell>
          <cell r="AS67" t="str">
            <v>هبه جديع</v>
          </cell>
          <cell r="AT67" t="str">
            <v>صالح</v>
          </cell>
          <cell r="AU67" t="str">
            <v/>
          </cell>
          <cell r="AV67">
            <v>50000</v>
          </cell>
        </row>
        <row r="68">
          <cell r="A68">
            <v>703356</v>
          </cell>
          <cell r="B68" t="str">
            <v>همام قمور</v>
          </cell>
          <cell r="C68" t="str">
            <v>احمد</v>
          </cell>
          <cell r="D68" t="str">
            <v>ثناء</v>
          </cell>
          <cell r="E68" t="str">
            <v>ذكر</v>
          </cell>
          <cell r="F68">
            <v>34744</v>
          </cell>
          <cell r="G68" t="str">
            <v>دمشق</v>
          </cell>
          <cell r="H68" t="str">
            <v>العربية السورية</v>
          </cell>
          <cell r="I68" t="str">
            <v>الثالثة</v>
          </cell>
          <cell r="J68" t="str">
            <v>اللاذقية</v>
          </cell>
          <cell r="K68" t="str">
            <v>اللاذقية مريجات 24</v>
          </cell>
          <cell r="L68" t="str">
            <v>السومرية</v>
          </cell>
          <cell r="M68" t="str">
            <v>أدبي</v>
          </cell>
          <cell r="N68">
            <v>2014</v>
          </cell>
          <cell r="O68" t="str">
            <v>دمشق</v>
          </cell>
          <cell r="P68" t="str">
            <v>الثالثة حديث</v>
          </cell>
          <cell r="Q68">
            <v>0</v>
          </cell>
          <cell r="R68">
            <v>0</v>
          </cell>
          <cell r="S68">
            <v>0</v>
          </cell>
          <cell r="T68">
            <v>3000</v>
          </cell>
          <cell r="U68">
            <v>0</v>
          </cell>
          <cell r="V68">
            <v>210000</v>
          </cell>
          <cell r="W68">
            <v>213000</v>
          </cell>
          <cell r="X68" t="str">
            <v>لا</v>
          </cell>
          <cell r="Y68">
            <v>213000</v>
          </cell>
          <cell r="Z68">
            <v>0</v>
          </cell>
          <cell r="AA68">
            <v>0</v>
          </cell>
          <cell r="AB68">
            <v>0</v>
          </cell>
          <cell r="AC68">
            <v>6</v>
          </cell>
          <cell r="AD68">
            <v>6</v>
          </cell>
          <cell r="AE68" t="str">
            <v>HUMAM KAMOR</v>
          </cell>
          <cell r="AF68" t="str">
            <v>AHMAD</v>
          </cell>
          <cell r="AG68" t="str">
            <v>THANAA</v>
          </cell>
          <cell r="AH68" t="str">
            <v>DAMAS</v>
          </cell>
          <cell r="AI68" t="str">
            <v/>
          </cell>
          <cell r="AJ68" t="str">
            <v/>
          </cell>
          <cell r="AK68" t="str">
            <v/>
          </cell>
          <cell r="AL68" t="str">
            <v/>
          </cell>
          <cell r="AM68" t="str">
            <v/>
          </cell>
          <cell r="AN68" t="str">
            <v/>
          </cell>
          <cell r="AO68" t="str">
            <v>مستنفذ س 2</v>
          </cell>
          <cell r="AP68" t="str">
            <v/>
          </cell>
          <cell r="AQ68" t="str">
            <v/>
          </cell>
          <cell r="AR68">
            <v>703356</v>
          </cell>
          <cell r="AS68" t="str">
            <v>همام قمور</v>
          </cell>
          <cell r="AT68" t="str">
            <v>احمد</v>
          </cell>
          <cell r="AU68" t="str">
            <v>مستنفذ س 2</v>
          </cell>
          <cell r="AV68">
            <v>210000</v>
          </cell>
        </row>
        <row r="69">
          <cell r="A69">
            <v>703385</v>
          </cell>
          <cell r="B69" t="str">
            <v>يمامه  عبد المجيد</v>
          </cell>
          <cell r="C69" t="str">
            <v>عيسى</v>
          </cell>
          <cell r="D69" t="str">
            <v>سعاد غيث</v>
          </cell>
          <cell r="E69" t="str">
            <v>أنثى</v>
          </cell>
          <cell r="F69">
            <v>35068</v>
          </cell>
          <cell r="G69" t="str">
            <v>مخيم الوافدين</v>
          </cell>
          <cell r="H69" t="str">
            <v>العربية السورية</v>
          </cell>
          <cell r="I69" t="str">
            <v>الأولى</v>
          </cell>
          <cell r="J69" t="str">
            <v>القنيطرة</v>
          </cell>
          <cell r="K69" t="str">
            <v>فيق 32/3</v>
          </cell>
          <cell r="L69" t="str">
            <v>مخيم الوافدين</v>
          </cell>
          <cell r="M69" t="str">
            <v>أدبي</v>
          </cell>
          <cell r="N69">
            <v>2015</v>
          </cell>
          <cell r="O69" t="str">
            <v>ريف دمشق</v>
          </cell>
          <cell r="P69" t="str">
            <v>الأولى</v>
          </cell>
          <cell r="Q69">
            <v>70000</v>
          </cell>
          <cell r="R69">
            <v>0</v>
          </cell>
          <cell r="S69">
            <v>0</v>
          </cell>
          <cell r="T69">
            <v>3000</v>
          </cell>
          <cell r="U69">
            <v>0</v>
          </cell>
          <cell r="V69">
            <v>140000</v>
          </cell>
          <cell r="W69">
            <v>73000</v>
          </cell>
          <cell r="X69" t="str">
            <v>لا</v>
          </cell>
          <cell r="Y69">
            <v>73000</v>
          </cell>
          <cell r="Z69">
            <v>0</v>
          </cell>
          <cell r="AA69">
            <v>0</v>
          </cell>
          <cell r="AB69">
            <v>0</v>
          </cell>
          <cell r="AC69">
            <v>4</v>
          </cell>
          <cell r="AD69">
            <v>4</v>
          </cell>
          <cell r="AE69" t="str">
            <v>YMAMA ABD ALMAJID</v>
          </cell>
          <cell r="AF69" t="str">
            <v>ISSA</v>
          </cell>
          <cell r="AG69" t="str">
            <v>SOUAD</v>
          </cell>
          <cell r="AH69" t="str">
            <v>DAMASCUS SUBURB</v>
          </cell>
          <cell r="AI69" t="str">
            <v/>
          </cell>
          <cell r="AJ69" t="str">
            <v/>
          </cell>
          <cell r="AK69" t="str">
            <v/>
          </cell>
          <cell r="AL69" t="str">
            <v/>
          </cell>
          <cell r="AM69" t="str">
            <v/>
          </cell>
          <cell r="AN69" t="str">
            <v/>
          </cell>
          <cell r="AO69" t="str">
            <v>مستنفذ سجل</v>
          </cell>
          <cell r="AP69" t="str">
            <v/>
          </cell>
          <cell r="AQ69" t="str">
            <v/>
          </cell>
          <cell r="AR69">
            <v>703385</v>
          </cell>
          <cell r="AS69" t="str">
            <v>يمامه  عبد المجيد</v>
          </cell>
          <cell r="AT69" t="str">
            <v>عيسى</v>
          </cell>
          <cell r="AU69" t="str">
            <v>مستنفذ سجل</v>
          </cell>
          <cell r="AV69">
            <v>140000</v>
          </cell>
        </row>
        <row r="70">
          <cell r="A70">
            <v>703395</v>
          </cell>
          <cell r="B70" t="str">
            <v>ابراهيم جديد</v>
          </cell>
          <cell r="C70" t="str">
            <v>محمد</v>
          </cell>
          <cell r="D70" t="str">
            <v>ريا</v>
          </cell>
          <cell r="E70" t="str">
            <v>ذكر</v>
          </cell>
          <cell r="F70">
            <v>28856</v>
          </cell>
          <cell r="G70" t="str">
            <v>كعبية فارش</v>
          </cell>
          <cell r="H70" t="str">
            <v>العربية السورية</v>
          </cell>
          <cell r="I70" t="str">
            <v>الرابعة</v>
          </cell>
          <cell r="J70" t="str">
            <v>طرطوس</v>
          </cell>
          <cell r="K70" t="str">
            <v>فارش كعبية 12</v>
          </cell>
          <cell r="L70" t="str">
            <v>المزة 86</v>
          </cell>
          <cell r="M70" t="str">
            <v>أدبي</v>
          </cell>
          <cell r="N70">
            <v>2001</v>
          </cell>
          <cell r="O70" t="str">
            <v>طرطوس</v>
          </cell>
          <cell r="P70" t="str">
            <v>الرابعة</v>
          </cell>
          <cell r="Q70">
            <v>0</v>
          </cell>
          <cell r="R70">
            <v>0</v>
          </cell>
          <cell r="S70">
            <v>0</v>
          </cell>
          <cell r="T70">
            <v>3000</v>
          </cell>
          <cell r="U70">
            <v>0</v>
          </cell>
          <cell r="V70">
            <v>15000</v>
          </cell>
          <cell r="W70">
            <v>18000</v>
          </cell>
          <cell r="X70" t="str">
            <v>لا</v>
          </cell>
          <cell r="Y70">
            <v>18000</v>
          </cell>
          <cell r="Z70">
            <v>0</v>
          </cell>
          <cell r="AA70">
            <v>0</v>
          </cell>
          <cell r="AB70">
            <v>1</v>
          </cell>
          <cell r="AC70">
            <v>0</v>
          </cell>
          <cell r="AD70">
            <v>1</v>
          </cell>
          <cell r="AE70" t="str">
            <v>EBRAHIM JADID</v>
          </cell>
          <cell r="AF70" t="str">
            <v>MOHAMMAD</v>
          </cell>
          <cell r="AG70" t="str">
            <v>RAYA</v>
          </cell>
          <cell r="AH70" t="str">
            <v>TARTUS</v>
          </cell>
          <cell r="AI70" t="str">
            <v/>
          </cell>
          <cell r="AJ70" t="str">
            <v/>
          </cell>
          <cell r="AK70" t="str">
            <v/>
          </cell>
          <cell r="AL70" t="str">
            <v/>
          </cell>
          <cell r="AM70" t="str">
            <v/>
          </cell>
          <cell r="AN70" t="str">
            <v/>
          </cell>
          <cell r="AO70" t="str">
            <v/>
          </cell>
          <cell r="AP70" t="str">
            <v/>
          </cell>
          <cell r="AQ70" t="str">
            <v>إيقاف</v>
          </cell>
          <cell r="AR70">
            <v>703395</v>
          </cell>
          <cell r="AS70" t="str">
            <v>ابراهيم جديد</v>
          </cell>
          <cell r="AT70" t="str">
            <v>محمد</v>
          </cell>
          <cell r="AU70" t="str">
            <v/>
          </cell>
          <cell r="AV70">
            <v>15000</v>
          </cell>
        </row>
        <row r="71">
          <cell r="A71">
            <v>703402</v>
          </cell>
          <cell r="B71" t="str">
            <v>احمد نزار  تمر اغا</v>
          </cell>
          <cell r="C71" t="str">
            <v>نذير</v>
          </cell>
          <cell r="D71" t="str">
            <v>ليلى</v>
          </cell>
          <cell r="E71" t="str">
            <v>ذكر</v>
          </cell>
          <cell r="F71">
            <v>32985</v>
          </cell>
          <cell r="G71" t="str">
            <v>دمشق</v>
          </cell>
          <cell r="H71" t="str">
            <v>العربية السورية</v>
          </cell>
          <cell r="I71" t="str">
            <v>الثالثة</v>
          </cell>
          <cell r="J71" t="str">
            <v>دمشق</v>
          </cell>
          <cell r="K71" t="str">
            <v>دمشق قنوات حيواطية 207</v>
          </cell>
          <cell r="L71" t="str">
            <v>زاهرة جديدة</v>
          </cell>
          <cell r="M71" t="str">
            <v>أدبي</v>
          </cell>
          <cell r="N71">
            <v>2010</v>
          </cell>
          <cell r="O71" t="str">
            <v>دمشق</v>
          </cell>
          <cell r="P71" t="str">
            <v>الثالثة</v>
          </cell>
          <cell r="Q71">
            <v>11000</v>
          </cell>
          <cell r="S71">
            <v>0</v>
          </cell>
          <cell r="T71">
            <v>3000</v>
          </cell>
          <cell r="U71">
            <v>0</v>
          </cell>
          <cell r="V71">
            <v>30000</v>
          </cell>
          <cell r="W71">
            <v>22000</v>
          </cell>
          <cell r="X71" t="str">
            <v>لا</v>
          </cell>
          <cell r="Y71">
            <v>22000</v>
          </cell>
          <cell r="Z71">
            <v>0</v>
          </cell>
          <cell r="AA71">
            <v>2</v>
          </cell>
          <cell r="AB71">
            <v>0</v>
          </cell>
          <cell r="AC71">
            <v>2</v>
          </cell>
          <cell r="AD71">
            <v>4</v>
          </cell>
          <cell r="AE71" t="str">
            <v>AHMAD NEZAR TAMR AGHA</v>
          </cell>
          <cell r="AF71" t="str">
            <v>NAZIR</v>
          </cell>
          <cell r="AG71" t="str">
            <v>LAILA</v>
          </cell>
          <cell r="AH71" t="str">
            <v>DAMASCUS</v>
          </cell>
          <cell r="AI71" t="str">
            <v/>
          </cell>
          <cell r="AJ71" t="str">
            <v/>
          </cell>
          <cell r="AK71" t="str">
            <v/>
          </cell>
          <cell r="AL71" t="str">
            <v/>
          </cell>
          <cell r="AM71" t="str">
            <v/>
          </cell>
          <cell r="AN71" t="str">
            <v/>
          </cell>
          <cell r="AO71" t="str">
            <v/>
          </cell>
          <cell r="AP71" t="str">
            <v/>
          </cell>
          <cell r="AQ71" t="str">
            <v/>
          </cell>
          <cell r="AR71">
            <v>703402</v>
          </cell>
          <cell r="AS71" t="str">
            <v>احمد نزار  تمر اغا</v>
          </cell>
          <cell r="AT71" t="str">
            <v>نذير</v>
          </cell>
          <cell r="AU71" t="str">
            <v/>
          </cell>
          <cell r="AV71">
            <v>30000</v>
          </cell>
        </row>
        <row r="72">
          <cell r="A72">
            <v>703418</v>
          </cell>
          <cell r="B72" t="str">
            <v>اكتمال حسيني</v>
          </cell>
          <cell r="C72" t="str">
            <v>محمد</v>
          </cell>
          <cell r="D72" t="str">
            <v>خانم</v>
          </cell>
          <cell r="E72" t="str">
            <v>أنثى</v>
          </cell>
          <cell r="F72">
            <v>32019</v>
          </cell>
          <cell r="G72" t="str">
            <v>عسال الرد</v>
          </cell>
          <cell r="H72" t="str">
            <v>العربية السورية</v>
          </cell>
          <cell r="I72" t="str">
            <v>الرابعة</v>
          </cell>
          <cell r="J72" t="str">
            <v>ريف دمشق</v>
          </cell>
          <cell r="K72" t="str">
            <v>عسال الرد 127</v>
          </cell>
          <cell r="L72" t="str">
            <v>ريف دمشق - معربا</v>
          </cell>
          <cell r="M72" t="str">
            <v>أدبي</v>
          </cell>
          <cell r="N72">
            <v>2007</v>
          </cell>
          <cell r="O72" t="str">
            <v>ريف دمشق</v>
          </cell>
          <cell r="P72" t="str">
            <v>الرابعة</v>
          </cell>
          <cell r="Q72">
            <v>0</v>
          </cell>
          <cell r="R72">
            <v>0</v>
          </cell>
          <cell r="S72">
            <v>0</v>
          </cell>
          <cell r="T72">
            <v>3000</v>
          </cell>
          <cell r="U72">
            <v>0</v>
          </cell>
          <cell r="V72">
            <v>45000</v>
          </cell>
          <cell r="W72">
            <v>48000</v>
          </cell>
          <cell r="X72" t="str">
            <v>لا</v>
          </cell>
          <cell r="Y72">
            <v>48000</v>
          </cell>
          <cell r="Z72">
            <v>0</v>
          </cell>
          <cell r="AA72">
            <v>3</v>
          </cell>
          <cell r="AB72">
            <v>1</v>
          </cell>
          <cell r="AC72">
            <v>0</v>
          </cell>
          <cell r="AD72">
            <v>4</v>
          </cell>
          <cell r="AE72" t="str">
            <v>EKTEMAL</v>
          </cell>
          <cell r="AF72" t="str">
            <v>MOHAMMAD</v>
          </cell>
          <cell r="AG72" t="str">
            <v>KHANOUM</v>
          </cell>
          <cell r="AH72" t="str">
            <v>DAMASCOUS</v>
          </cell>
          <cell r="AI72" t="str">
            <v/>
          </cell>
          <cell r="AJ72" t="str">
            <v/>
          </cell>
          <cell r="AK72" t="str">
            <v/>
          </cell>
          <cell r="AL72" t="str">
            <v/>
          </cell>
          <cell r="AM72" t="str">
            <v/>
          </cell>
          <cell r="AN72" t="str">
            <v/>
          </cell>
          <cell r="AO72" t="str">
            <v/>
          </cell>
          <cell r="AP72" t="str">
            <v/>
          </cell>
          <cell r="AQ72" t="str">
            <v/>
          </cell>
          <cell r="AR72">
            <v>703418</v>
          </cell>
          <cell r="AS72" t="str">
            <v>اكتمال حسيني</v>
          </cell>
          <cell r="AT72" t="str">
            <v>محمد</v>
          </cell>
          <cell r="AU72" t="str">
            <v/>
          </cell>
          <cell r="AV72">
            <v>45000</v>
          </cell>
        </row>
        <row r="73">
          <cell r="A73">
            <v>703419</v>
          </cell>
          <cell r="B73" t="str">
            <v>الاء عبيد</v>
          </cell>
          <cell r="C73" t="str">
            <v>صبحي</v>
          </cell>
          <cell r="D73" t="str">
            <v>ثناء</v>
          </cell>
          <cell r="E73" t="str">
            <v>أنثى</v>
          </cell>
          <cell r="F73">
            <v>34861</v>
          </cell>
          <cell r="G73" t="str">
            <v>يبرود</v>
          </cell>
          <cell r="H73" t="str">
            <v>العربية السورية</v>
          </cell>
          <cell r="I73" t="str">
            <v>الثانية</v>
          </cell>
          <cell r="J73" t="str">
            <v>ريف دمشق</v>
          </cell>
          <cell r="K73" t="str">
            <v>يبرود950</v>
          </cell>
          <cell r="L73" t="str">
            <v>يبرود القامعية</v>
          </cell>
          <cell r="M73" t="str">
            <v>أدبي</v>
          </cell>
          <cell r="N73">
            <v>2014</v>
          </cell>
          <cell r="O73" t="str">
            <v>ريف دمشق</v>
          </cell>
          <cell r="P73" t="str">
            <v>الثانية</v>
          </cell>
          <cell r="Q73">
            <v>0</v>
          </cell>
          <cell r="R73">
            <v>0</v>
          </cell>
          <cell r="S73">
            <v>0</v>
          </cell>
          <cell r="T73">
            <v>3000</v>
          </cell>
          <cell r="U73">
            <v>0</v>
          </cell>
          <cell r="V73">
            <v>110000</v>
          </cell>
          <cell r="W73">
            <v>113000</v>
          </cell>
          <cell r="X73" t="str">
            <v>لا</v>
          </cell>
          <cell r="Y73">
            <v>113000</v>
          </cell>
          <cell r="Z73">
            <v>0</v>
          </cell>
          <cell r="AA73">
            <v>0</v>
          </cell>
          <cell r="AB73">
            <v>2</v>
          </cell>
          <cell r="AC73">
            <v>4</v>
          </cell>
          <cell r="AD73">
            <v>6</v>
          </cell>
          <cell r="AE73" t="str">
            <v>ALAA OBIED</v>
          </cell>
          <cell r="AF73" t="str">
            <v>SOBHI</v>
          </cell>
          <cell r="AG73" t="str">
            <v>THAANA</v>
          </cell>
          <cell r="AH73" t="str">
            <v>YABROUD</v>
          </cell>
          <cell r="AI73" t="str">
            <v/>
          </cell>
          <cell r="AJ73" t="str">
            <v/>
          </cell>
          <cell r="AK73" t="str">
            <v/>
          </cell>
          <cell r="AL73" t="str">
            <v/>
          </cell>
          <cell r="AM73" t="str">
            <v/>
          </cell>
          <cell r="AN73" t="str">
            <v/>
          </cell>
          <cell r="AO73" t="str">
            <v/>
          </cell>
          <cell r="AP73" t="str">
            <v/>
          </cell>
          <cell r="AQ73" t="str">
            <v/>
          </cell>
          <cell r="AR73">
            <v>703419</v>
          </cell>
          <cell r="AS73" t="str">
            <v>الاء عبيد</v>
          </cell>
          <cell r="AT73" t="str">
            <v>صبحي</v>
          </cell>
          <cell r="AU73" t="str">
            <v/>
          </cell>
          <cell r="AV73">
            <v>110000</v>
          </cell>
        </row>
        <row r="74">
          <cell r="A74">
            <v>703426</v>
          </cell>
          <cell r="B74" t="str">
            <v>اميرة اسماعيل</v>
          </cell>
          <cell r="C74" t="str">
            <v>محمد</v>
          </cell>
          <cell r="D74" t="str">
            <v>روسيه الغانم الداؤد</v>
          </cell>
          <cell r="E74" t="str">
            <v>أنثى</v>
          </cell>
          <cell r="F74">
            <v>34349</v>
          </cell>
          <cell r="G74" t="str">
            <v>مصياف</v>
          </cell>
          <cell r="H74" t="str">
            <v>العربية السورية</v>
          </cell>
          <cell r="I74" t="str">
            <v>الثالثة</v>
          </cell>
          <cell r="J74" t="str">
            <v>حماة</v>
          </cell>
          <cell r="K74" t="str">
            <v>عين الكرم 52</v>
          </cell>
          <cell r="L74" t="str">
            <v>السومرية</v>
          </cell>
          <cell r="M74" t="str">
            <v>أدبي</v>
          </cell>
          <cell r="N74">
            <v>2011</v>
          </cell>
          <cell r="O74" t="str">
            <v>دمشق</v>
          </cell>
          <cell r="P74" t="str">
            <v>الثالثة</v>
          </cell>
          <cell r="Q74">
            <v>33000</v>
          </cell>
          <cell r="R74">
            <v>0</v>
          </cell>
          <cell r="S74">
            <v>0</v>
          </cell>
          <cell r="T74">
            <v>3000</v>
          </cell>
          <cell r="U74">
            <v>0</v>
          </cell>
          <cell r="V74">
            <v>60000</v>
          </cell>
          <cell r="W74">
            <v>30000</v>
          </cell>
          <cell r="X74" t="str">
            <v>لا</v>
          </cell>
          <cell r="Y74">
            <v>30000</v>
          </cell>
          <cell r="Z74">
            <v>0</v>
          </cell>
          <cell r="AA74">
            <v>0</v>
          </cell>
          <cell r="AB74">
            <v>0</v>
          </cell>
          <cell r="AC74">
            <v>3</v>
          </cell>
          <cell r="AD74">
            <v>3</v>
          </cell>
          <cell r="AE74" t="str">
            <v>AMERA ESMAEEL</v>
          </cell>
          <cell r="AF74" t="str">
            <v>MOHAMMAD</v>
          </cell>
          <cell r="AG74" t="str">
            <v>ROSEA</v>
          </cell>
          <cell r="AH74" t="str">
            <v>HAMA</v>
          </cell>
          <cell r="AI74" t="str">
            <v/>
          </cell>
          <cell r="AJ74" t="str">
            <v/>
          </cell>
          <cell r="AK74" t="str">
            <v/>
          </cell>
          <cell r="AL74" t="str">
            <v/>
          </cell>
          <cell r="AM74" t="str">
            <v/>
          </cell>
          <cell r="AN74" t="str">
            <v/>
          </cell>
          <cell r="AO74" t="str">
            <v/>
          </cell>
          <cell r="AP74" t="str">
            <v/>
          </cell>
          <cell r="AQ74" t="str">
            <v/>
          </cell>
          <cell r="AR74">
            <v>703426</v>
          </cell>
          <cell r="AS74" t="str">
            <v>اميرة اسماعيل</v>
          </cell>
          <cell r="AT74" t="str">
            <v>محمد</v>
          </cell>
          <cell r="AU74" t="str">
            <v/>
          </cell>
          <cell r="AV74">
            <v>60000</v>
          </cell>
        </row>
        <row r="75">
          <cell r="A75">
            <v>703437</v>
          </cell>
          <cell r="B75" t="str">
            <v>ايمن الخليل</v>
          </cell>
          <cell r="C75" t="str">
            <v>خليل</v>
          </cell>
          <cell r="D75" t="str">
            <v xml:space="preserve">عليا </v>
          </cell>
          <cell r="E75" t="str">
            <v>ذكر</v>
          </cell>
          <cell r="F75">
            <v>29767</v>
          </cell>
          <cell r="G75" t="str">
            <v xml:space="preserve">درعا - نوى </v>
          </cell>
          <cell r="H75" t="str">
            <v>العربية السورية</v>
          </cell>
          <cell r="I75" t="str">
            <v>الثالثة</v>
          </cell>
          <cell r="J75" t="str">
            <v>درعا</v>
          </cell>
          <cell r="K75" t="str">
            <v>نزى 356</v>
          </cell>
          <cell r="L75" t="str">
            <v>دمشق مزة</v>
          </cell>
          <cell r="M75" t="str">
            <v>أدبي</v>
          </cell>
          <cell r="N75">
            <v>2000</v>
          </cell>
          <cell r="O75" t="str">
            <v>درعا</v>
          </cell>
          <cell r="P75" t="str">
            <v>الثالثة</v>
          </cell>
          <cell r="Q75">
            <v>0</v>
          </cell>
          <cell r="R75">
            <v>0</v>
          </cell>
          <cell r="S75">
            <v>0</v>
          </cell>
          <cell r="T75">
            <v>3000</v>
          </cell>
          <cell r="U75">
            <v>0</v>
          </cell>
          <cell r="V75">
            <v>40000</v>
          </cell>
          <cell r="W75">
            <v>43000</v>
          </cell>
          <cell r="X75" t="str">
            <v>لا</v>
          </cell>
          <cell r="Y75">
            <v>43000</v>
          </cell>
          <cell r="Z75">
            <v>0</v>
          </cell>
          <cell r="AA75">
            <v>4</v>
          </cell>
          <cell r="AB75">
            <v>0</v>
          </cell>
          <cell r="AC75">
            <v>0</v>
          </cell>
          <cell r="AD75">
            <v>4</v>
          </cell>
          <cell r="AE75" t="str">
            <v>AYMAN ALKHALIL</v>
          </cell>
          <cell r="AF75" t="str">
            <v>KHALIL</v>
          </cell>
          <cell r="AG75" t="str">
            <v>ALYA</v>
          </cell>
          <cell r="AH75" t="str">
            <v>DARAA</v>
          </cell>
          <cell r="AI75" t="str">
            <v/>
          </cell>
          <cell r="AJ75" t="str">
            <v/>
          </cell>
          <cell r="AK75" t="str">
            <v/>
          </cell>
          <cell r="AL75" t="str">
            <v/>
          </cell>
          <cell r="AM75" t="str">
            <v/>
          </cell>
          <cell r="AN75" t="str">
            <v/>
          </cell>
          <cell r="AO75" t="str">
            <v/>
          </cell>
          <cell r="AP75" t="str">
            <v/>
          </cell>
          <cell r="AQ75" t="str">
            <v/>
          </cell>
          <cell r="AR75">
            <v>703437</v>
          </cell>
          <cell r="AS75" t="str">
            <v>ايمن الخليل</v>
          </cell>
          <cell r="AT75" t="str">
            <v>خليل</v>
          </cell>
          <cell r="AU75" t="str">
            <v/>
          </cell>
          <cell r="AV75">
            <v>40000</v>
          </cell>
        </row>
        <row r="76">
          <cell r="A76">
            <v>703439</v>
          </cell>
          <cell r="B76" t="str">
            <v>ايناس المصري</v>
          </cell>
          <cell r="C76" t="str">
            <v>عبد الرحمن</v>
          </cell>
          <cell r="D76" t="str">
            <v xml:space="preserve">عبير الشاطر </v>
          </cell>
          <cell r="E76" t="str">
            <v>أنثى</v>
          </cell>
          <cell r="F76">
            <v>35254</v>
          </cell>
          <cell r="G76" t="str">
            <v>دمشق</v>
          </cell>
          <cell r="H76" t="str">
            <v>العربية السورية</v>
          </cell>
          <cell r="I76" t="str">
            <v>الرابعة حديث</v>
          </cell>
          <cell r="J76" t="str">
            <v>دمشق</v>
          </cell>
          <cell r="K76" t="str">
            <v>ساروجة عناتبة 38</v>
          </cell>
          <cell r="L76" t="str">
            <v>مشروع دمر</v>
          </cell>
          <cell r="M76" t="str">
            <v>أدبي</v>
          </cell>
          <cell r="N76">
            <v>2014</v>
          </cell>
          <cell r="O76" t="str">
            <v>دمشق</v>
          </cell>
          <cell r="P76" t="str">
            <v>الثالثة</v>
          </cell>
          <cell r="Q76">
            <v>0</v>
          </cell>
          <cell r="R76">
            <v>0</v>
          </cell>
          <cell r="S76">
            <v>0</v>
          </cell>
          <cell r="T76">
            <v>3000</v>
          </cell>
          <cell r="U76">
            <v>0</v>
          </cell>
          <cell r="V76">
            <v>40000</v>
          </cell>
          <cell r="W76">
            <v>43000</v>
          </cell>
          <cell r="X76" t="str">
            <v>لا</v>
          </cell>
          <cell r="Y76">
            <v>43000</v>
          </cell>
          <cell r="Z76">
            <v>0</v>
          </cell>
          <cell r="AA76">
            <v>1</v>
          </cell>
          <cell r="AB76">
            <v>2</v>
          </cell>
          <cell r="AC76">
            <v>0</v>
          </cell>
          <cell r="AD76">
            <v>3</v>
          </cell>
          <cell r="AE76" t="str">
            <v>ENAS ALMASRI</v>
          </cell>
          <cell r="AF76" t="str">
            <v>ABD ALRAHMAN</v>
          </cell>
          <cell r="AG76" t="str">
            <v>ABEER</v>
          </cell>
          <cell r="AH76" t="str">
            <v>DAMASCUS</v>
          </cell>
          <cell r="AI76" t="str">
            <v/>
          </cell>
          <cell r="AJ76" t="str">
            <v/>
          </cell>
          <cell r="AK76" t="str">
            <v/>
          </cell>
          <cell r="AL76" t="str">
            <v/>
          </cell>
          <cell r="AM76" t="str">
            <v/>
          </cell>
          <cell r="AN76" t="str">
            <v/>
          </cell>
          <cell r="AO76" t="str">
            <v/>
          </cell>
          <cell r="AP76" t="str">
            <v/>
          </cell>
          <cell r="AQ76" t="str">
            <v/>
          </cell>
          <cell r="AR76">
            <v>703439</v>
          </cell>
          <cell r="AS76" t="str">
            <v>ايناس المصري</v>
          </cell>
          <cell r="AT76" t="str">
            <v>عبد الرحمن</v>
          </cell>
          <cell r="AU76" t="str">
            <v/>
          </cell>
          <cell r="AV76">
            <v>40000</v>
          </cell>
        </row>
        <row r="77">
          <cell r="A77">
            <v>703459</v>
          </cell>
          <cell r="B77" t="str">
            <v>آيه  بكر الشهير بالكسواني</v>
          </cell>
          <cell r="C77" t="str">
            <v>بسام</v>
          </cell>
          <cell r="D77" t="str">
            <v/>
          </cell>
          <cell r="E77" t="str">
            <v/>
          </cell>
          <cell r="G77" t="str">
            <v/>
          </cell>
          <cell r="H77" t="str">
            <v/>
          </cell>
          <cell r="I77" t="str">
            <v>الثالثة</v>
          </cell>
          <cell r="J77" t="str">
            <v/>
          </cell>
          <cell r="K77" t="str">
            <v/>
          </cell>
          <cell r="L77" t="str">
            <v/>
          </cell>
          <cell r="M77" t="str">
            <v/>
          </cell>
          <cell r="O77" t="str">
            <v/>
          </cell>
          <cell r="P77" t="str">
            <v>الثالثة</v>
          </cell>
          <cell r="X77" t="str">
            <v/>
          </cell>
          <cell r="AE77" t="str">
            <v/>
          </cell>
          <cell r="AF77" t="str">
            <v/>
          </cell>
          <cell r="AG77" t="str">
            <v/>
          </cell>
          <cell r="AH77" t="str">
            <v/>
          </cell>
          <cell r="AI77" t="str">
            <v/>
          </cell>
          <cell r="AJ77" t="str">
            <v/>
          </cell>
          <cell r="AK77" t="str">
            <v/>
          </cell>
          <cell r="AL77" t="str">
            <v/>
          </cell>
          <cell r="AM77" t="str">
            <v/>
          </cell>
          <cell r="AN77" t="str">
            <v/>
          </cell>
          <cell r="AO77" t="str">
            <v/>
          </cell>
          <cell r="AP77" t="str">
            <v/>
          </cell>
          <cell r="AQ77" t="str">
            <v/>
          </cell>
          <cell r="AR77">
            <v>703459</v>
          </cell>
          <cell r="AS77" t="str">
            <v>آيه  بكر الشهير بالكسواني</v>
          </cell>
          <cell r="AT77" t="str">
            <v>بسام</v>
          </cell>
          <cell r="AU77" t="str">
            <v/>
          </cell>
        </row>
        <row r="78">
          <cell r="A78">
            <v>703468</v>
          </cell>
          <cell r="B78" t="str">
            <v>براءة غريري</v>
          </cell>
          <cell r="C78" t="str">
            <v>جبر</v>
          </cell>
          <cell r="D78" t="str">
            <v>فاطمة</v>
          </cell>
          <cell r="E78" t="str">
            <v>أنثى</v>
          </cell>
          <cell r="F78">
            <v>33560</v>
          </cell>
          <cell r="G78" t="str">
            <v>شبعا</v>
          </cell>
          <cell r="H78" t="str">
            <v>الفلسطينية السورية</v>
          </cell>
          <cell r="I78" t="str">
            <v>الرابعة</v>
          </cell>
          <cell r="J78" t="str">
            <v>غير سوري</v>
          </cell>
          <cell r="K78" t="str">
            <v>غير سوري</v>
          </cell>
          <cell r="L78" t="str">
            <v>دف الشوك</v>
          </cell>
          <cell r="M78" t="str">
            <v>أدبي</v>
          </cell>
          <cell r="N78">
            <v>2015</v>
          </cell>
          <cell r="O78" t="str">
            <v>دمشق</v>
          </cell>
          <cell r="P78" t="str">
            <v>الرابعة</v>
          </cell>
          <cell r="Q78">
            <v>0</v>
          </cell>
          <cell r="R78">
            <v>0</v>
          </cell>
          <cell r="S78">
            <v>0</v>
          </cell>
          <cell r="T78">
            <v>3000</v>
          </cell>
          <cell r="U78">
            <v>0</v>
          </cell>
          <cell r="V78">
            <v>25000</v>
          </cell>
          <cell r="W78">
            <v>28000</v>
          </cell>
          <cell r="X78" t="str">
            <v>لا</v>
          </cell>
          <cell r="Y78">
            <v>28000</v>
          </cell>
          <cell r="Z78">
            <v>0</v>
          </cell>
          <cell r="AA78">
            <v>1</v>
          </cell>
          <cell r="AB78">
            <v>1</v>
          </cell>
          <cell r="AC78">
            <v>0</v>
          </cell>
          <cell r="AD78">
            <v>2</v>
          </cell>
          <cell r="AE78" t="str">
            <v>BARAAH GHRIRI</v>
          </cell>
          <cell r="AF78" t="str">
            <v>JABR</v>
          </cell>
          <cell r="AG78" t="str">
            <v>FATIMA</v>
          </cell>
          <cell r="AH78" t="str">
            <v>SHABAA</v>
          </cell>
          <cell r="AI78" t="str">
            <v/>
          </cell>
          <cell r="AJ78" t="str">
            <v/>
          </cell>
          <cell r="AK78" t="str">
            <v/>
          </cell>
          <cell r="AL78" t="str">
            <v/>
          </cell>
          <cell r="AM78" t="str">
            <v/>
          </cell>
          <cell r="AN78" t="str">
            <v/>
          </cell>
          <cell r="AO78" t="str">
            <v/>
          </cell>
          <cell r="AP78" t="str">
            <v/>
          </cell>
          <cell r="AQ78" t="str">
            <v/>
          </cell>
          <cell r="AR78">
            <v>703468</v>
          </cell>
          <cell r="AS78" t="str">
            <v>براءة غريري</v>
          </cell>
          <cell r="AT78" t="str">
            <v>جبر</v>
          </cell>
          <cell r="AU78" t="str">
            <v/>
          </cell>
          <cell r="AV78">
            <v>25000</v>
          </cell>
        </row>
        <row r="79">
          <cell r="A79">
            <v>703482</v>
          </cell>
          <cell r="B79" t="str">
            <v>تميم المسالمه</v>
          </cell>
          <cell r="C79" t="str">
            <v>موسى</v>
          </cell>
          <cell r="D79" t="str">
            <v>اميرة</v>
          </cell>
          <cell r="E79" t="str">
            <v>ذكر</v>
          </cell>
          <cell r="F79">
            <v>29143</v>
          </cell>
          <cell r="G79" t="str">
            <v>درعا</v>
          </cell>
          <cell r="H79" t="str">
            <v>العربية السورية</v>
          </cell>
          <cell r="I79" t="str">
            <v>الثالثة</v>
          </cell>
          <cell r="J79" t="str">
            <v>درعا</v>
          </cell>
          <cell r="K79" t="str">
            <v>درعا 4</v>
          </cell>
          <cell r="L79" t="str">
            <v>درعا</v>
          </cell>
          <cell r="M79" t="str">
            <v>علمي</v>
          </cell>
          <cell r="N79">
            <v>1996</v>
          </cell>
          <cell r="O79" t="str">
            <v>درعا</v>
          </cell>
          <cell r="P79" t="str">
            <v>الثالثة</v>
          </cell>
          <cell r="Q79">
            <v>0</v>
          </cell>
          <cell r="S79">
            <v>0</v>
          </cell>
          <cell r="T79">
            <v>3000</v>
          </cell>
          <cell r="U79">
            <v>0</v>
          </cell>
          <cell r="V79">
            <v>60000</v>
          </cell>
          <cell r="W79">
            <v>63000</v>
          </cell>
          <cell r="X79" t="str">
            <v>لا</v>
          </cell>
          <cell r="Y79">
            <v>63000</v>
          </cell>
          <cell r="Z79">
            <v>0</v>
          </cell>
          <cell r="AA79">
            <v>4</v>
          </cell>
          <cell r="AB79">
            <v>1</v>
          </cell>
          <cell r="AC79">
            <v>1</v>
          </cell>
          <cell r="AD79">
            <v>6</v>
          </cell>
          <cell r="AE79" t="str">
            <v>TAMEM ALMSALMEH</v>
          </cell>
          <cell r="AF79" t="str">
            <v>MUSA</v>
          </cell>
          <cell r="AG79" t="str">
            <v>AMERA</v>
          </cell>
          <cell r="AH79" t="str">
            <v>DARAA</v>
          </cell>
          <cell r="AI79" t="str">
            <v/>
          </cell>
          <cell r="AJ79" t="str">
            <v/>
          </cell>
          <cell r="AK79" t="str">
            <v/>
          </cell>
          <cell r="AL79" t="str">
            <v/>
          </cell>
          <cell r="AM79" t="str">
            <v/>
          </cell>
          <cell r="AN79" t="str">
            <v/>
          </cell>
          <cell r="AO79" t="str">
            <v/>
          </cell>
          <cell r="AP79" t="str">
            <v/>
          </cell>
          <cell r="AQ79" t="str">
            <v/>
          </cell>
          <cell r="AR79">
            <v>703482</v>
          </cell>
          <cell r="AS79" t="str">
            <v>تميم المسالمه</v>
          </cell>
          <cell r="AT79" t="str">
            <v>موسى</v>
          </cell>
          <cell r="AU79" t="str">
            <v/>
          </cell>
          <cell r="AV79">
            <v>60000</v>
          </cell>
        </row>
        <row r="80">
          <cell r="A80">
            <v>703492</v>
          </cell>
          <cell r="B80" t="str">
            <v>جورجينا سمعان</v>
          </cell>
          <cell r="C80" t="str">
            <v>الياس</v>
          </cell>
          <cell r="D80" t="str">
            <v>غادا</v>
          </cell>
          <cell r="E80" t="str">
            <v>أنثى</v>
          </cell>
          <cell r="F80">
            <v>34335</v>
          </cell>
          <cell r="G80" t="str">
            <v>قصير</v>
          </cell>
          <cell r="H80" t="str">
            <v>العربية السورية</v>
          </cell>
          <cell r="I80" t="str">
            <v>الثالثة</v>
          </cell>
          <cell r="J80" t="str">
            <v>حمص</v>
          </cell>
          <cell r="K80" t="str">
            <v>القصير 100</v>
          </cell>
          <cell r="L80" t="str">
            <v>جرمانا</v>
          </cell>
          <cell r="M80" t="str">
            <v>أدبي</v>
          </cell>
          <cell r="N80">
            <v>2011</v>
          </cell>
          <cell r="O80" t="str">
            <v>حمص</v>
          </cell>
          <cell r="P80" t="str">
            <v>الثالثة</v>
          </cell>
          <cell r="Q80">
            <v>0</v>
          </cell>
          <cell r="S80">
            <v>0</v>
          </cell>
          <cell r="T80">
            <v>3000</v>
          </cell>
          <cell r="U80">
            <v>0</v>
          </cell>
          <cell r="V80">
            <v>4500</v>
          </cell>
          <cell r="W80">
            <v>7500</v>
          </cell>
          <cell r="X80" t="str">
            <v>لا</v>
          </cell>
          <cell r="Y80">
            <v>7500</v>
          </cell>
          <cell r="Z80">
            <v>0</v>
          </cell>
          <cell r="AA80">
            <v>0</v>
          </cell>
          <cell r="AB80">
            <v>3</v>
          </cell>
          <cell r="AC80">
            <v>6</v>
          </cell>
          <cell r="AD80">
            <v>9</v>
          </cell>
          <cell r="AE80" t="str">
            <v>JORJEENA SAMAAN</v>
          </cell>
          <cell r="AF80" t="str">
            <v>ELIAS</v>
          </cell>
          <cell r="AG80" t="str">
            <v>GHADA</v>
          </cell>
          <cell r="AH80" t="str">
            <v>HUMES</v>
          </cell>
          <cell r="AI80" t="str">
            <v/>
          </cell>
          <cell r="AJ80" t="str">
            <v/>
          </cell>
          <cell r="AK80" t="str">
            <v/>
          </cell>
          <cell r="AL80" t="str">
            <v/>
          </cell>
          <cell r="AM80" t="str">
            <v/>
          </cell>
          <cell r="AN80" t="str">
            <v/>
          </cell>
          <cell r="AO80" t="str">
            <v/>
          </cell>
          <cell r="AP80" t="str">
            <v/>
          </cell>
          <cell r="AQ80" t="str">
            <v/>
          </cell>
          <cell r="AR80">
            <v>703492</v>
          </cell>
          <cell r="AS80" t="str">
            <v>جورجينا سمعان</v>
          </cell>
          <cell r="AT80" t="str">
            <v>الياس</v>
          </cell>
          <cell r="AU80" t="str">
            <v/>
          </cell>
          <cell r="AV80">
            <v>4500</v>
          </cell>
        </row>
        <row r="81">
          <cell r="A81">
            <v>703496</v>
          </cell>
          <cell r="B81" t="str">
            <v>حسام المحمد</v>
          </cell>
          <cell r="C81" t="str">
            <v>علي</v>
          </cell>
          <cell r="D81" t="str">
            <v>فاطمه</v>
          </cell>
          <cell r="E81" t="str">
            <v>ذكر</v>
          </cell>
          <cell r="F81">
            <v>29497</v>
          </cell>
          <cell r="G81" t="str">
            <v>حمص</v>
          </cell>
          <cell r="H81" t="str">
            <v>العربية السورية</v>
          </cell>
          <cell r="I81" t="str">
            <v>الثالثة</v>
          </cell>
          <cell r="J81" t="str">
            <v>حمص</v>
          </cell>
          <cell r="K81" t="str">
            <v>حمص 485</v>
          </cell>
          <cell r="L81" t="str">
            <v>دمشق المنطقة الصناعية</v>
          </cell>
          <cell r="M81" t="str">
            <v>أدبي</v>
          </cell>
          <cell r="N81">
            <v>1998</v>
          </cell>
          <cell r="O81" t="str">
            <v>دمشق</v>
          </cell>
          <cell r="P81" t="str">
            <v>الثالثة</v>
          </cell>
          <cell r="Q81">
            <v>0</v>
          </cell>
          <cell r="S81">
            <v>7500</v>
          </cell>
          <cell r="T81">
            <v>7000</v>
          </cell>
          <cell r="U81">
            <v>0</v>
          </cell>
          <cell r="V81">
            <v>32500</v>
          </cell>
          <cell r="W81">
            <v>47000</v>
          </cell>
          <cell r="X81" t="str">
            <v>لا</v>
          </cell>
          <cell r="Y81">
            <v>47000</v>
          </cell>
          <cell r="Z81">
            <v>0</v>
          </cell>
          <cell r="AA81">
            <v>0</v>
          </cell>
          <cell r="AB81">
            <v>3</v>
          </cell>
          <cell r="AC81">
            <v>1</v>
          </cell>
          <cell r="AD81">
            <v>4</v>
          </cell>
          <cell r="AE81" t="str">
            <v>HUSSAM ALMOHAMMAD</v>
          </cell>
          <cell r="AF81" t="str">
            <v>ALI</v>
          </cell>
          <cell r="AG81" t="str">
            <v>FATEMA</v>
          </cell>
          <cell r="AH81" t="str">
            <v>HOMS</v>
          </cell>
          <cell r="AI81" t="str">
            <v>الفصل الثاني 2021-2022</v>
          </cell>
          <cell r="AJ81" t="str">
            <v/>
          </cell>
          <cell r="AK81" t="str">
            <v/>
          </cell>
          <cell r="AL81" t="str">
            <v/>
          </cell>
          <cell r="AM81" t="str">
            <v/>
          </cell>
          <cell r="AN81" t="str">
            <v/>
          </cell>
          <cell r="AO81" t="str">
            <v/>
          </cell>
          <cell r="AP81" t="str">
            <v/>
          </cell>
          <cell r="AQ81" t="str">
            <v>إيقاف</v>
          </cell>
          <cell r="AR81">
            <v>703496</v>
          </cell>
          <cell r="AS81" t="str">
            <v>حسام المحمد</v>
          </cell>
          <cell r="AT81" t="str">
            <v>علي</v>
          </cell>
          <cell r="AU81" t="str">
            <v/>
          </cell>
          <cell r="AV81">
            <v>32500</v>
          </cell>
        </row>
        <row r="82">
          <cell r="A82">
            <v>703536</v>
          </cell>
          <cell r="B82" t="str">
            <v>دعاء تقي</v>
          </cell>
          <cell r="C82" t="str">
            <v>فهد</v>
          </cell>
          <cell r="D82" t="str">
            <v>منى</v>
          </cell>
          <cell r="E82" t="str">
            <v>أنثى</v>
          </cell>
          <cell r="F82">
            <v>32952</v>
          </cell>
          <cell r="G82" t="str">
            <v>دمشق</v>
          </cell>
          <cell r="H82" t="str">
            <v>العربية السورية</v>
          </cell>
          <cell r="I82" t="str">
            <v>الثالثة</v>
          </cell>
          <cell r="J82" t="str">
            <v>دمشق</v>
          </cell>
          <cell r="K82" t="str">
            <v>كفرسوسة 339</v>
          </cell>
          <cell r="L82" t="str">
            <v>كفرسوسة</v>
          </cell>
          <cell r="M82" t="str">
            <v>أدبي</v>
          </cell>
          <cell r="N82">
            <v>2014</v>
          </cell>
          <cell r="O82" t="str">
            <v>دمشق</v>
          </cell>
          <cell r="P82" t="str">
            <v>الثالثة</v>
          </cell>
          <cell r="Q82">
            <v>70000</v>
          </cell>
          <cell r="R82">
            <v>0</v>
          </cell>
          <cell r="S82">
            <v>0</v>
          </cell>
          <cell r="T82">
            <v>3000</v>
          </cell>
          <cell r="U82">
            <v>0</v>
          </cell>
          <cell r="V82">
            <v>140000</v>
          </cell>
          <cell r="W82">
            <v>73000</v>
          </cell>
          <cell r="X82" t="str">
            <v>لا</v>
          </cell>
          <cell r="Y82">
            <v>73000</v>
          </cell>
          <cell r="Z82">
            <v>0</v>
          </cell>
          <cell r="AA82">
            <v>0</v>
          </cell>
          <cell r="AB82">
            <v>0</v>
          </cell>
          <cell r="AC82">
            <v>4</v>
          </cell>
          <cell r="AD82">
            <v>4</v>
          </cell>
          <cell r="AE82" t="str">
            <v>DOAA TAKE</v>
          </cell>
          <cell r="AF82" t="str">
            <v>FAHD</v>
          </cell>
          <cell r="AG82" t="str">
            <v>MONA</v>
          </cell>
          <cell r="AH82" t="str">
            <v>DAMASCOUS</v>
          </cell>
          <cell r="AI82" t="str">
            <v/>
          </cell>
          <cell r="AJ82" t="str">
            <v/>
          </cell>
          <cell r="AK82" t="str">
            <v/>
          </cell>
          <cell r="AL82" t="str">
            <v/>
          </cell>
          <cell r="AM82" t="str">
            <v/>
          </cell>
          <cell r="AN82" t="str">
            <v/>
          </cell>
          <cell r="AO82" t="str">
            <v>مستنفذ سجل</v>
          </cell>
          <cell r="AP82" t="str">
            <v/>
          </cell>
          <cell r="AQ82" t="str">
            <v/>
          </cell>
          <cell r="AR82">
            <v>703536</v>
          </cell>
          <cell r="AS82" t="str">
            <v>دعاء تقي</v>
          </cell>
          <cell r="AT82" t="str">
            <v>فهد</v>
          </cell>
          <cell r="AU82" t="str">
            <v>مستنفذ سجل</v>
          </cell>
          <cell r="AV82">
            <v>140000</v>
          </cell>
        </row>
        <row r="83">
          <cell r="A83">
            <v>703555</v>
          </cell>
          <cell r="B83" t="str">
            <v>رزان طيلوني</v>
          </cell>
          <cell r="C83" t="str">
            <v>بشير</v>
          </cell>
          <cell r="D83" t="str">
            <v>بشيرة</v>
          </cell>
          <cell r="E83" t="str">
            <v>أنثى</v>
          </cell>
          <cell r="F83">
            <v>28767</v>
          </cell>
          <cell r="G83" t="str">
            <v>دمشق</v>
          </cell>
          <cell r="H83" t="str">
            <v>العربية السورية</v>
          </cell>
          <cell r="I83" t="str">
            <v>الرابعة</v>
          </cell>
          <cell r="J83" t="str">
            <v>دمشق</v>
          </cell>
          <cell r="K83" t="str">
            <v>صالحية - شياحين -83</v>
          </cell>
          <cell r="L83" t="str">
            <v>ضاحية الأسد جزيرة د2 محضر 10 ط1</v>
          </cell>
          <cell r="M83" t="str">
            <v>أدبي</v>
          </cell>
          <cell r="N83">
            <v>2007</v>
          </cell>
          <cell r="O83" t="str">
            <v>دمشق</v>
          </cell>
          <cell r="P83" t="str">
            <v>الرابعة</v>
          </cell>
          <cell r="Q83">
            <v>0</v>
          </cell>
          <cell r="R83">
            <v>0</v>
          </cell>
          <cell r="S83">
            <v>0</v>
          </cell>
          <cell r="T83">
            <v>3000</v>
          </cell>
          <cell r="U83">
            <v>0</v>
          </cell>
          <cell r="V83">
            <v>40000</v>
          </cell>
          <cell r="W83">
            <v>43000</v>
          </cell>
          <cell r="X83" t="str">
            <v>لا</v>
          </cell>
          <cell r="Y83">
            <v>43000</v>
          </cell>
          <cell r="Z83">
            <v>0</v>
          </cell>
          <cell r="AA83">
            <v>4</v>
          </cell>
          <cell r="AB83">
            <v>0</v>
          </cell>
          <cell r="AC83">
            <v>0</v>
          </cell>
          <cell r="AD83">
            <v>4</v>
          </cell>
          <cell r="AE83" t="str">
            <v>RAZAN TAILONI</v>
          </cell>
          <cell r="AF83" t="str">
            <v>BASHEER</v>
          </cell>
          <cell r="AG83" t="str">
            <v>BASHEERA</v>
          </cell>
          <cell r="AH83" t="str">
            <v>DAMASCUS</v>
          </cell>
          <cell r="AI83" t="str">
            <v/>
          </cell>
          <cell r="AJ83" t="str">
            <v/>
          </cell>
          <cell r="AK83" t="str">
            <v/>
          </cell>
          <cell r="AL83" t="str">
            <v/>
          </cell>
          <cell r="AM83" t="str">
            <v/>
          </cell>
          <cell r="AN83" t="str">
            <v/>
          </cell>
          <cell r="AO83" t="str">
            <v/>
          </cell>
          <cell r="AP83" t="str">
            <v/>
          </cell>
          <cell r="AQ83" t="str">
            <v/>
          </cell>
          <cell r="AR83">
            <v>703555</v>
          </cell>
          <cell r="AS83" t="str">
            <v>رزان طيلوني</v>
          </cell>
          <cell r="AT83" t="str">
            <v>بشير</v>
          </cell>
          <cell r="AU83" t="str">
            <v/>
          </cell>
          <cell r="AV83">
            <v>40000</v>
          </cell>
        </row>
        <row r="84">
          <cell r="A84">
            <v>703573</v>
          </cell>
          <cell r="B84" t="str">
            <v>روان العنزاوي</v>
          </cell>
          <cell r="C84" t="str">
            <v>اسماعيل</v>
          </cell>
          <cell r="D84" t="str">
            <v>رانيا</v>
          </cell>
          <cell r="E84" t="str">
            <v>أنثى</v>
          </cell>
          <cell r="F84">
            <v>33376</v>
          </cell>
          <cell r="G84" t="str">
            <v>النبك</v>
          </cell>
          <cell r="H84" t="str">
            <v>العربية السورية</v>
          </cell>
          <cell r="I84" t="str">
            <v>الرابعة</v>
          </cell>
          <cell r="J84" t="str">
            <v>ريف دمشق</v>
          </cell>
          <cell r="K84" t="str">
            <v>النبك 613</v>
          </cell>
          <cell r="L84" t="str">
            <v>النبك</v>
          </cell>
          <cell r="M84" t="str">
            <v>أدبي</v>
          </cell>
          <cell r="N84">
            <v>2016</v>
          </cell>
          <cell r="O84" t="str">
            <v>ريف دمشق</v>
          </cell>
          <cell r="P84" t="str">
            <v>الرابعة</v>
          </cell>
          <cell r="Q84">
            <v>0</v>
          </cell>
          <cell r="S84">
            <v>0</v>
          </cell>
          <cell r="T84">
            <v>3000</v>
          </cell>
          <cell r="U84">
            <v>0</v>
          </cell>
          <cell r="V84">
            <v>3000</v>
          </cell>
          <cell r="W84">
            <v>6000</v>
          </cell>
          <cell r="X84" t="str">
            <v>لا</v>
          </cell>
          <cell r="Y84">
            <v>6000</v>
          </cell>
          <cell r="Z84">
            <v>0</v>
          </cell>
          <cell r="AA84">
            <v>6</v>
          </cell>
          <cell r="AB84">
            <v>0</v>
          </cell>
          <cell r="AC84">
            <v>0</v>
          </cell>
          <cell r="AD84">
            <v>6</v>
          </cell>
          <cell r="AE84" t="str">
            <v>RAWAN ALENZAWI</v>
          </cell>
          <cell r="AF84" t="str">
            <v>ESMAEEL</v>
          </cell>
          <cell r="AG84" t="str">
            <v>RANIA</v>
          </cell>
          <cell r="AH84" t="str">
            <v>ALNABK</v>
          </cell>
          <cell r="AI84" t="str">
            <v/>
          </cell>
          <cell r="AJ84" t="str">
            <v/>
          </cell>
          <cell r="AK84" t="str">
            <v/>
          </cell>
          <cell r="AL84" t="str">
            <v/>
          </cell>
          <cell r="AM84" t="str">
            <v/>
          </cell>
          <cell r="AN84" t="str">
            <v/>
          </cell>
          <cell r="AO84" t="str">
            <v/>
          </cell>
          <cell r="AP84" t="str">
            <v/>
          </cell>
          <cell r="AQ84" t="str">
            <v/>
          </cell>
          <cell r="AR84">
            <v>703573</v>
          </cell>
          <cell r="AS84" t="str">
            <v>روان العنزاوي</v>
          </cell>
          <cell r="AT84" t="str">
            <v>اسماعيل</v>
          </cell>
          <cell r="AU84" t="str">
            <v/>
          </cell>
          <cell r="AV84">
            <v>3000</v>
          </cell>
        </row>
        <row r="85">
          <cell r="A85">
            <v>703583</v>
          </cell>
          <cell r="B85" t="str">
            <v>ريم وانلي</v>
          </cell>
          <cell r="C85" t="str">
            <v>نعيم</v>
          </cell>
          <cell r="D85" t="str">
            <v>باريهان</v>
          </cell>
          <cell r="E85" t="str">
            <v>أنثى</v>
          </cell>
          <cell r="F85">
            <v>35692</v>
          </cell>
          <cell r="G85" t="str">
            <v>دمشق</v>
          </cell>
          <cell r="H85" t="str">
            <v>العربية السورية</v>
          </cell>
          <cell r="I85" t="str">
            <v>الثالثة</v>
          </cell>
          <cell r="J85" t="str">
            <v>دمشق</v>
          </cell>
          <cell r="K85" t="str">
            <v>اكراد 1080</v>
          </cell>
          <cell r="L85" t="str">
            <v>ركن الدين</v>
          </cell>
          <cell r="M85" t="str">
            <v>أدبي</v>
          </cell>
          <cell r="N85">
            <v>2015</v>
          </cell>
          <cell r="O85" t="str">
            <v>دمشق</v>
          </cell>
          <cell r="P85" t="str">
            <v>الثالثة</v>
          </cell>
          <cell r="Q85">
            <v>0</v>
          </cell>
          <cell r="R85">
            <v>0</v>
          </cell>
          <cell r="S85">
            <v>0</v>
          </cell>
          <cell r="T85">
            <v>3000</v>
          </cell>
          <cell r="U85">
            <v>0</v>
          </cell>
          <cell r="V85">
            <v>60000</v>
          </cell>
          <cell r="W85">
            <v>63000</v>
          </cell>
          <cell r="X85" t="str">
            <v>لا</v>
          </cell>
          <cell r="Y85">
            <v>63000</v>
          </cell>
          <cell r="Z85">
            <v>0</v>
          </cell>
          <cell r="AA85">
            <v>3</v>
          </cell>
          <cell r="AB85">
            <v>2</v>
          </cell>
          <cell r="AC85">
            <v>0</v>
          </cell>
          <cell r="AD85">
            <v>5</v>
          </cell>
          <cell r="AE85" t="str">
            <v>REEM WANLI</v>
          </cell>
          <cell r="AF85" t="str">
            <v>NAEEM</v>
          </cell>
          <cell r="AG85" t="str">
            <v>BARIHAN</v>
          </cell>
          <cell r="AH85" t="str">
            <v>DAMASCUS</v>
          </cell>
          <cell r="AI85" t="str">
            <v/>
          </cell>
          <cell r="AJ85" t="str">
            <v/>
          </cell>
          <cell r="AK85" t="str">
            <v/>
          </cell>
          <cell r="AL85" t="str">
            <v/>
          </cell>
          <cell r="AM85" t="str">
            <v/>
          </cell>
          <cell r="AN85" t="str">
            <v/>
          </cell>
          <cell r="AO85" t="str">
            <v/>
          </cell>
          <cell r="AP85" t="str">
            <v/>
          </cell>
          <cell r="AQ85" t="str">
            <v/>
          </cell>
          <cell r="AR85">
            <v>703583</v>
          </cell>
          <cell r="AS85" t="str">
            <v>ريم وانلي</v>
          </cell>
          <cell r="AT85" t="str">
            <v>نعيم</v>
          </cell>
          <cell r="AU85" t="str">
            <v/>
          </cell>
          <cell r="AV85">
            <v>60000</v>
          </cell>
        </row>
        <row r="86">
          <cell r="A86">
            <v>703599</v>
          </cell>
          <cell r="B86" t="str">
            <v>سالي شباني</v>
          </cell>
          <cell r="C86" t="str">
            <v xml:space="preserve">نزار </v>
          </cell>
          <cell r="D86" t="str">
            <v>رنا</v>
          </cell>
          <cell r="E86" t="str">
            <v>أنثى</v>
          </cell>
          <cell r="F86">
            <v>35250</v>
          </cell>
          <cell r="G86" t="str">
            <v>دمشق</v>
          </cell>
          <cell r="H86" t="str">
            <v>العربية السورية</v>
          </cell>
          <cell r="I86" t="str">
            <v>الرابعة حديث</v>
          </cell>
          <cell r="J86" t="str">
            <v>اللاذقية</v>
          </cell>
          <cell r="K86" t="str">
            <v>بيت القنوطة 20</v>
          </cell>
          <cell r="L86" t="str">
            <v>المزرعة</v>
          </cell>
          <cell r="M86" t="str">
            <v>علمي</v>
          </cell>
          <cell r="N86">
            <v>2014</v>
          </cell>
          <cell r="O86" t="str">
            <v>اللاذقية</v>
          </cell>
          <cell r="P86" t="str">
            <v>الثالثة</v>
          </cell>
          <cell r="Q86">
            <v>0</v>
          </cell>
          <cell r="R86">
            <v>0</v>
          </cell>
          <cell r="S86">
            <v>0</v>
          </cell>
          <cell r="T86">
            <v>3000</v>
          </cell>
          <cell r="U86">
            <v>0</v>
          </cell>
          <cell r="V86">
            <v>120000</v>
          </cell>
          <cell r="W86">
            <v>123000</v>
          </cell>
          <cell r="X86" t="str">
            <v>لا</v>
          </cell>
          <cell r="Y86">
            <v>123000</v>
          </cell>
          <cell r="Z86">
            <v>0</v>
          </cell>
          <cell r="AA86">
            <v>0</v>
          </cell>
          <cell r="AB86">
            <v>0</v>
          </cell>
          <cell r="AC86">
            <v>6</v>
          </cell>
          <cell r="AD86">
            <v>6</v>
          </cell>
          <cell r="AE86" t="str">
            <v>SALLY SHBANY</v>
          </cell>
          <cell r="AF86" t="str">
            <v>NIZAR</v>
          </cell>
          <cell r="AG86" t="str">
            <v>RANA</v>
          </cell>
          <cell r="AH86" t="str">
            <v>DAMASCUS</v>
          </cell>
          <cell r="AI86" t="str">
            <v/>
          </cell>
          <cell r="AJ86" t="str">
            <v/>
          </cell>
          <cell r="AK86" t="str">
            <v/>
          </cell>
          <cell r="AL86" t="str">
            <v/>
          </cell>
          <cell r="AM86" t="str">
            <v/>
          </cell>
          <cell r="AN86" t="str">
            <v/>
          </cell>
          <cell r="AO86" t="str">
            <v/>
          </cell>
          <cell r="AP86" t="str">
            <v/>
          </cell>
          <cell r="AQ86" t="str">
            <v/>
          </cell>
          <cell r="AR86">
            <v>703599</v>
          </cell>
          <cell r="AS86" t="str">
            <v>سالي شباني</v>
          </cell>
          <cell r="AT86" t="str">
            <v xml:space="preserve">نزار </v>
          </cell>
          <cell r="AU86" t="str">
            <v/>
          </cell>
          <cell r="AV86">
            <v>120000</v>
          </cell>
        </row>
        <row r="87">
          <cell r="A87">
            <v>703605</v>
          </cell>
          <cell r="B87" t="str">
            <v>سامي ابراهيم</v>
          </cell>
          <cell r="C87" t="str">
            <v>توفيق</v>
          </cell>
          <cell r="D87" t="str">
            <v>حباب</v>
          </cell>
          <cell r="E87" t="str">
            <v>ذكر</v>
          </cell>
          <cell r="F87">
            <v>33628</v>
          </cell>
          <cell r="G87" t="str">
            <v>دمشق</v>
          </cell>
          <cell r="H87" t="str">
            <v>العربية السورية</v>
          </cell>
          <cell r="I87" t="str">
            <v>الرابعة</v>
          </cell>
          <cell r="J87" t="str">
            <v>دمشق</v>
          </cell>
          <cell r="K87" t="str">
            <v>دمر 485</v>
          </cell>
          <cell r="L87" t="str">
            <v>دمر البلد</v>
          </cell>
          <cell r="M87" t="str">
            <v>أدبي</v>
          </cell>
          <cell r="N87">
            <v>2010</v>
          </cell>
          <cell r="O87" t="str">
            <v>دمشق</v>
          </cell>
          <cell r="P87" t="str">
            <v>الرابعة</v>
          </cell>
          <cell r="Q87">
            <v>16000</v>
          </cell>
          <cell r="R87">
            <v>0</v>
          </cell>
          <cell r="S87">
            <v>0</v>
          </cell>
          <cell r="T87">
            <v>3000</v>
          </cell>
          <cell r="U87">
            <v>0</v>
          </cell>
          <cell r="V87">
            <v>80000</v>
          </cell>
          <cell r="W87">
            <v>67000</v>
          </cell>
          <cell r="X87" t="str">
            <v>لا</v>
          </cell>
          <cell r="Y87">
            <v>67000</v>
          </cell>
          <cell r="Z87">
            <v>0</v>
          </cell>
          <cell r="AA87">
            <v>5</v>
          </cell>
          <cell r="AB87">
            <v>2</v>
          </cell>
          <cell r="AC87">
            <v>0</v>
          </cell>
          <cell r="AD87">
            <v>7</v>
          </cell>
          <cell r="AE87" t="str">
            <v>SAMI IBRAHEM</v>
          </cell>
          <cell r="AF87" t="str">
            <v>TAWFEK</v>
          </cell>
          <cell r="AG87" t="str">
            <v>HABAB</v>
          </cell>
          <cell r="AH87" t="str">
            <v>DAMASCUS</v>
          </cell>
          <cell r="AI87" t="str">
            <v/>
          </cell>
          <cell r="AJ87" t="str">
            <v/>
          </cell>
          <cell r="AK87" t="str">
            <v/>
          </cell>
          <cell r="AL87" t="str">
            <v/>
          </cell>
          <cell r="AM87" t="str">
            <v/>
          </cell>
          <cell r="AN87" t="str">
            <v/>
          </cell>
          <cell r="AO87" t="str">
            <v/>
          </cell>
          <cell r="AP87" t="str">
            <v/>
          </cell>
          <cell r="AQ87" t="str">
            <v/>
          </cell>
          <cell r="AR87">
            <v>703605</v>
          </cell>
          <cell r="AS87" t="str">
            <v>سامي ابراهيم</v>
          </cell>
          <cell r="AT87" t="str">
            <v>توفيق</v>
          </cell>
          <cell r="AU87" t="str">
            <v/>
          </cell>
          <cell r="AV87">
            <v>80000</v>
          </cell>
        </row>
        <row r="88">
          <cell r="A88">
            <v>703620</v>
          </cell>
          <cell r="B88" t="str">
            <v>سناء  ابو حمره</v>
          </cell>
          <cell r="C88" t="str">
            <v>محمود</v>
          </cell>
          <cell r="D88" t="str">
            <v>تاج الحلبي</v>
          </cell>
          <cell r="E88" t="str">
            <v>أنثى</v>
          </cell>
          <cell r="F88">
            <v>26531</v>
          </cell>
          <cell r="G88" t="str">
            <v>دمشق</v>
          </cell>
          <cell r="H88" t="str">
            <v>العربية السورية</v>
          </cell>
          <cell r="I88" t="str">
            <v>الثالثة</v>
          </cell>
          <cell r="J88" t="str">
            <v>ريف دمشق</v>
          </cell>
          <cell r="K88" t="str">
            <v>عنة 37</v>
          </cell>
          <cell r="L88" t="str">
            <v>جرمانا</v>
          </cell>
          <cell r="M88" t="str">
            <v>أدبي</v>
          </cell>
          <cell r="N88">
            <v>2008</v>
          </cell>
          <cell r="O88" t="str">
            <v>ريف دمشق</v>
          </cell>
          <cell r="P88" t="str">
            <v>الثالثة</v>
          </cell>
          <cell r="Q88">
            <v>0</v>
          </cell>
          <cell r="R88">
            <v>0</v>
          </cell>
          <cell r="S88">
            <v>0</v>
          </cell>
          <cell r="T88">
            <v>3000</v>
          </cell>
          <cell r="U88">
            <v>0</v>
          </cell>
          <cell r="V88">
            <v>115000</v>
          </cell>
          <cell r="W88">
            <v>118000</v>
          </cell>
          <cell r="X88" t="str">
            <v>لا</v>
          </cell>
          <cell r="Y88">
            <v>118000</v>
          </cell>
          <cell r="Z88">
            <v>0</v>
          </cell>
          <cell r="AA88">
            <v>6</v>
          </cell>
          <cell r="AB88">
            <v>1</v>
          </cell>
          <cell r="AC88">
            <v>2</v>
          </cell>
          <cell r="AD88">
            <v>9</v>
          </cell>
          <cell r="AE88" t="str">
            <v>SANAA ABO HAMRA</v>
          </cell>
          <cell r="AF88" t="str">
            <v>MAHMOD</v>
          </cell>
          <cell r="AG88" t="str">
            <v>TAJ</v>
          </cell>
          <cell r="AH88" t="str">
            <v>DAMASCUS</v>
          </cell>
          <cell r="AI88" t="str">
            <v/>
          </cell>
          <cell r="AJ88" t="str">
            <v/>
          </cell>
          <cell r="AK88" t="str">
            <v/>
          </cell>
          <cell r="AL88" t="str">
            <v/>
          </cell>
          <cell r="AM88" t="str">
            <v/>
          </cell>
          <cell r="AN88" t="str">
            <v/>
          </cell>
          <cell r="AO88" t="str">
            <v/>
          </cell>
          <cell r="AP88" t="str">
            <v/>
          </cell>
          <cell r="AQ88" t="str">
            <v/>
          </cell>
          <cell r="AR88">
            <v>703620</v>
          </cell>
          <cell r="AS88" t="str">
            <v>سناء  ابو حمره</v>
          </cell>
          <cell r="AT88" t="str">
            <v>محمود</v>
          </cell>
          <cell r="AU88" t="str">
            <v/>
          </cell>
          <cell r="AV88">
            <v>115000</v>
          </cell>
        </row>
        <row r="89">
          <cell r="A89">
            <v>703627</v>
          </cell>
          <cell r="B89" t="str">
            <v>شذا دياب</v>
          </cell>
          <cell r="C89" t="str">
            <v>حسين</v>
          </cell>
          <cell r="D89" t="str">
            <v>هنا</v>
          </cell>
          <cell r="E89" t="str">
            <v>أنثى</v>
          </cell>
          <cell r="F89">
            <v>34179</v>
          </cell>
          <cell r="G89" t="str">
            <v>دمشق</v>
          </cell>
          <cell r="H89" t="str">
            <v>العربية السورية</v>
          </cell>
          <cell r="I89" t="str">
            <v>الثانية</v>
          </cell>
          <cell r="J89" t="str">
            <v>ريف دمشق</v>
          </cell>
          <cell r="K89" t="str">
            <v>عين حور 28</v>
          </cell>
          <cell r="L89" t="str">
            <v>حلب المحافظة</v>
          </cell>
          <cell r="M89" t="str">
            <v>أدبي</v>
          </cell>
          <cell r="N89">
            <v>2013</v>
          </cell>
          <cell r="O89" t="str">
            <v>ريف دمشق</v>
          </cell>
          <cell r="P89" t="str">
            <v>الثانية</v>
          </cell>
          <cell r="Q89">
            <v>0</v>
          </cell>
          <cell r="R89">
            <v>0</v>
          </cell>
          <cell r="S89">
            <v>0</v>
          </cell>
          <cell r="T89">
            <v>3000</v>
          </cell>
          <cell r="U89">
            <v>0</v>
          </cell>
          <cell r="V89">
            <v>60000</v>
          </cell>
          <cell r="W89">
            <v>63000</v>
          </cell>
          <cell r="X89" t="str">
            <v>لا</v>
          </cell>
          <cell r="Y89">
            <v>63000</v>
          </cell>
          <cell r="Z89">
            <v>0</v>
          </cell>
          <cell r="AA89">
            <v>2</v>
          </cell>
          <cell r="AB89">
            <v>0</v>
          </cell>
          <cell r="AC89">
            <v>2</v>
          </cell>
          <cell r="AD89">
            <v>4</v>
          </cell>
          <cell r="AE89" t="str">
            <v>SHAZA DIAB</v>
          </cell>
          <cell r="AF89" t="str">
            <v>HUSSAIN</v>
          </cell>
          <cell r="AG89" t="str">
            <v>HANA</v>
          </cell>
          <cell r="AH89" t="str">
            <v>DAMASCUS</v>
          </cell>
          <cell r="AI89" t="str">
            <v/>
          </cell>
          <cell r="AJ89" t="str">
            <v/>
          </cell>
          <cell r="AK89" t="str">
            <v/>
          </cell>
          <cell r="AL89" t="str">
            <v/>
          </cell>
          <cell r="AM89" t="str">
            <v/>
          </cell>
          <cell r="AN89" t="str">
            <v/>
          </cell>
          <cell r="AO89" t="str">
            <v/>
          </cell>
          <cell r="AP89" t="str">
            <v/>
          </cell>
          <cell r="AQ89" t="str">
            <v/>
          </cell>
          <cell r="AR89">
            <v>703627</v>
          </cell>
          <cell r="AS89" t="str">
            <v>شذا دياب</v>
          </cell>
          <cell r="AT89" t="str">
            <v>حسين</v>
          </cell>
          <cell r="AU89" t="str">
            <v/>
          </cell>
          <cell r="AV89">
            <v>60000</v>
          </cell>
        </row>
        <row r="90">
          <cell r="A90">
            <v>703632</v>
          </cell>
          <cell r="B90" t="str">
            <v>صبا الشامي</v>
          </cell>
          <cell r="C90" t="str">
            <v>صائب</v>
          </cell>
          <cell r="D90" t="str">
            <v>نائلة</v>
          </cell>
          <cell r="E90" t="str">
            <v>أنثى</v>
          </cell>
          <cell r="F90">
            <v>35658</v>
          </cell>
          <cell r="G90" t="str">
            <v>التل</v>
          </cell>
          <cell r="H90" t="str">
            <v>العربية السورية</v>
          </cell>
          <cell r="I90" t="str">
            <v>الرابعة</v>
          </cell>
          <cell r="J90" t="str">
            <v>ريف دمشق</v>
          </cell>
          <cell r="K90" t="str">
            <v>منين 384</v>
          </cell>
          <cell r="L90" t="str">
            <v xml:space="preserve">دمشق </v>
          </cell>
          <cell r="M90" t="str">
            <v>أدبي</v>
          </cell>
          <cell r="N90">
            <v>2015</v>
          </cell>
          <cell r="O90" t="str">
            <v>ريف دمشق</v>
          </cell>
          <cell r="P90" t="str">
            <v>الرابعة</v>
          </cell>
          <cell r="Q90">
            <v>0</v>
          </cell>
          <cell r="R90">
            <v>0</v>
          </cell>
          <cell r="S90">
            <v>0</v>
          </cell>
          <cell r="T90">
            <v>3000</v>
          </cell>
          <cell r="U90">
            <v>0</v>
          </cell>
          <cell r="V90">
            <v>60000</v>
          </cell>
          <cell r="W90">
            <v>63000</v>
          </cell>
          <cell r="X90" t="str">
            <v>لا</v>
          </cell>
          <cell r="Y90">
            <v>63000</v>
          </cell>
          <cell r="Z90">
            <v>0</v>
          </cell>
          <cell r="AA90">
            <v>6</v>
          </cell>
          <cell r="AB90">
            <v>0</v>
          </cell>
          <cell r="AC90">
            <v>0</v>
          </cell>
          <cell r="AD90">
            <v>6</v>
          </cell>
          <cell r="AE90" t="str">
            <v>SEBA ALSHAMY</v>
          </cell>
          <cell r="AF90" t="str">
            <v>SAEB</v>
          </cell>
          <cell r="AG90" t="str">
            <v>NAELA</v>
          </cell>
          <cell r="AH90" t="str">
            <v>DAMASCUS SUBURB</v>
          </cell>
          <cell r="AI90" t="str">
            <v/>
          </cell>
          <cell r="AJ90" t="str">
            <v/>
          </cell>
          <cell r="AK90" t="str">
            <v/>
          </cell>
          <cell r="AL90" t="str">
            <v/>
          </cell>
          <cell r="AM90" t="str">
            <v/>
          </cell>
          <cell r="AN90" t="str">
            <v/>
          </cell>
          <cell r="AO90" t="str">
            <v/>
          </cell>
          <cell r="AP90" t="str">
            <v/>
          </cell>
          <cell r="AQ90" t="str">
            <v/>
          </cell>
          <cell r="AR90">
            <v>703632</v>
          </cell>
          <cell r="AS90" t="str">
            <v>صبا الشامي</v>
          </cell>
          <cell r="AT90" t="str">
            <v>صائب</v>
          </cell>
          <cell r="AU90" t="str">
            <v/>
          </cell>
          <cell r="AV90">
            <v>60000</v>
          </cell>
        </row>
        <row r="91">
          <cell r="A91">
            <v>703645</v>
          </cell>
          <cell r="B91" t="str">
            <v>طريف القاسمي</v>
          </cell>
          <cell r="C91" t="str">
            <v>محمد بشار</v>
          </cell>
          <cell r="D91" t="str">
            <v>لبيبه</v>
          </cell>
          <cell r="E91" t="str">
            <v>ذكر</v>
          </cell>
          <cell r="F91">
            <v>30421</v>
          </cell>
          <cell r="G91" t="str">
            <v>حمص</v>
          </cell>
          <cell r="H91" t="str">
            <v>العربية السورية</v>
          </cell>
          <cell r="I91" t="str">
            <v>الرابعة</v>
          </cell>
          <cell r="J91" t="str">
            <v>حمص</v>
          </cell>
          <cell r="K91" t="str">
            <v>ظهر المغاره 221</v>
          </cell>
          <cell r="L91" t="str">
            <v>ضاحية قدسيا السكن الشبابي</v>
          </cell>
          <cell r="M91" t="str">
            <v>علمي</v>
          </cell>
          <cell r="N91">
            <v>2001</v>
          </cell>
          <cell r="O91" t="str">
            <v>حمص</v>
          </cell>
          <cell r="P91" t="str">
            <v>الرابعة</v>
          </cell>
          <cell r="Q91">
            <v>0</v>
          </cell>
          <cell r="R91">
            <v>0</v>
          </cell>
          <cell r="S91">
            <v>0</v>
          </cell>
          <cell r="T91">
            <v>3000</v>
          </cell>
          <cell r="U91">
            <v>0</v>
          </cell>
          <cell r="V91">
            <v>85000</v>
          </cell>
          <cell r="W91">
            <v>88000</v>
          </cell>
          <cell r="X91" t="str">
            <v>لا</v>
          </cell>
          <cell r="Y91">
            <v>88000</v>
          </cell>
          <cell r="Z91">
            <v>0</v>
          </cell>
          <cell r="AA91">
            <v>2</v>
          </cell>
          <cell r="AB91">
            <v>3</v>
          </cell>
          <cell r="AC91">
            <v>1</v>
          </cell>
          <cell r="AD91">
            <v>6</v>
          </cell>
          <cell r="AE91" t="str">
            <v>TAREF AL KASME</v>
          </cell>
          <cell r="AF91" t="str">
            <v>MOHMAD BASHAR</v>
          </cell>
          <cell r="AG91" t="str">
            <v>LOBEBA</v>
          </cell>
          <cell r="AH91" t="str">
            <v>HOMS</v>
          </cell>
          <cell r="AI91" t="str">
            <v/>
          </cell>
          <cell r="AJ91" t="str">
            <v/>
          </cell>
          <cell r="AK91" t="str">
            <v/>
          </cell>
          <cell r="AL91" t="str">
            <v/>
          </cell>
          <cell r="AM91" t="str">
            <v/>
          </cell>
          <cell r="AN91" t="str">
            <v/>
          </cell>
          <cell r="AO91" t="str">
            <v/>
          </cell>
          <cell r="AP91" t="str">
            <v/>
          </cell>
          <cell r="AQ91" t="str">
            <v/>
          </cell>
          <cell r="AR91">
            <v>703645</v>
          </cell>
          <cell r="AS91" t="str">
            <v>طريف القاسمي</v>
          </cell>
          <cell r="AT91" t="str">
            <v>محمد بشار</v>
          </cell>
          <cell r="AU91" t="str">
            <v/>
          </cell>
          <cell r="AV91">
            <v>85000</v>
          </cell>
        </row>
        <row r="92">
          <cell r="A92">
            <v>703663</v>
          </cell>
          <cell r="B92" t="str">
            <v>عبير الرفاعي</v>
          </cell>
          <cell r="C92" t="str">
            <v>عمر</v>
          </cell>
          <cell r="D92" t="str">
            <v>عفاف</v>
          </cell>
          <cell r="E92" t="str">
            <v>أنثى</v>
          </cell>
          <cell r="F92">
            <v>35065</v>
          </cell>
          <cell r="G92" t="str">
            <v>رأس المعرة</v>
          </cell>
          <cell r="H92" t="str">
            <v>العربية السورية</v>
          </cell>
          <cell r="I92" t="str">
            <v>الثالثة</v>
          </cell>
          <cell r="J92" t="str">
            <v>ريف دمشق</v>
          </cell>
          <cell r="K92" t="str">
            <v>رأس المعرة79</v>
          </cell>
          <cell r="L92" t="str">
            <v>يبرود</v>
          </cell>
          <cell r="M92" t="str">
            <v>أدبي</v>
          </cell>
          <cell r="N92">
            <v>2015</v>
          </cell>
          <cell r="O92" t="str">
            <v>دمشق</v>
          </cell>
          <cell r="P92" t="str">
            <v>الثالثة</v>
          </cell>
          <cell r="Q92">
            <v>0</v>
          </cell>
          <cell r="R92">
            <v>0</v>
          </cell>
          <cell r="S92">
            <v>0</v>
          </cell>
          <cell r="T92">
            <v>3000</v>
          </cell>
          <cell r="U92">
            <v>0</v>
          </cell>
          <cell r="V92">
            <v>80000</v>
          </cell>
          <cell r="W92">
            <v>82000</v>
          </cell>
          <cell r="X92" t="str">
            <v>لا</v>
          </cell>
          <cell r="Y92">
            <v>82000</v>
          </cell>
          <cell r="Z92">
            <v>0</v>
          </cell>
          <cell r="AA92">
            <v>1</v>
          </cell>
          <cell r="AB92">
            <v>2</v>
          </cell>
          <cell r="AC92">
            <v>2</v>
          </cell>
          <cell r="AD92">
            <v>5</v>
          </cell>
          <cell r="AE92" t="str">
            <v>ABEER ALREFAIE</v>
          </cell>
          <cell r="AF92" t="str">
            <v>OMAR</v>
          </cell>
          <cell r="AG92" t="str">
            <v>AFAF</v>
          </cell>
          <cell r="AH92" t="str">
            <v>DAMASCUS CONTRYSIDE</v>
          </cell>
          <cell r="AI92" t="str">
            <v/>
          </cell>
          <cell r="AJ92" t="str">
            <v/>
          </cell>
          <cell r="AK92" t="str">
            <v/>
          </cell>
          <cell r="AL92" t="str">
            <v/>
          </cell>
          <cell r="AM92" t="str">
            <v/>
          </cell>
          <cell r="AN92" t="str">
            <v/>
          </cell>
          <cell r="AO92" t="str">
            <v/>
          </cell>
          <cell r="AP92" t="str">
            <v/>
          </cell>
          <cell r="AQ92" t="str">
            <v/>
          </cell>
          <cell r="AR92">
            <v>703663</v>
          </cell>
          <cell r="AS92" t="str">
            <v>عبير الرفاعي</v>
          </cell>
          <cell r="AT92" t="str">
            <v>عمر</v>
          </cell>
          <cell r="AU92" t="str">
            <v/>
          </cell>
          <cell r="AV92">
            <v>80000</v>
          </cell>
        </row>
        <row r="93">
          <cell r="A93">
            <v>703669</v>
          </cell>
          <cell r="B93" t="str">
            <v>علاء الغزاوي</v>
          </cell>
          <cell r="C93" t="str">
            <v>علي</v>
          </cell>
          <cell r="D93" t="str">
            <v>سمية الشرع</v>
          </cell>
          <cell r="E93" t="str">
            <v>ذكر</v>
          </cell>
          <cell r="F93">
            <v>31792</v>
          </cell>
          <cell r="G93" t="str">
            <v>درعا</v>
          </cell>
          <cell r="H93" t="str">
            <v>العربية السورية</v>
          </cell>
          <cell r="I93" t="str">
            <v>الثالثة</v>
          </cell>
          <cell r="J93" t="str">
            <v>درعا</v>
          </cell>
          <cell r="K93" t="str">
            <v>يادوده 47</v>
          </cell>
          <cell r="L93" t="str">
            <v>الميدان</v>
          </cell>
          <cell r="M93" t="str">
            <v>أدبي</v>
          </cell>
          <cell r="N93">
            <v>2009</v>
          </cell>
          <cell r="O93" t="str">
            <v>دمشق</v>
          </cell>
          <cell r="P93" t="str">
            <v>الثالثة</v>
          </cell>
          <cell r="Q93">
            <v>0</v>
          </cell>
          <cell r="R93">
            <v>0</v>
          </cell>
          <cell r="S93">
            <v>0</v>
          </cell>
          <cell r="T93">
            <v>3000</v>
          </cell>
          <cell r="U93">
            <v>0</v>
          </cell>
          <cell r="V93">
            <v>45000</v>
          </cell>
          <cell r="W93">
            <v>48000</v>
          </cell>
          <cell r="X93" t="str">
            <v>لا</v>
          </cell>
          <cell r="Y93">
            <v>48000</v>
          </cell>
          <cell r="Z93">
            <v>0</v>
          </cell>
          <cell r="AA93">
            <v>3</v>
          </cell>
          <cell r="AB93">
            <v>1</v>
          </cell>
          <cell r="AC93">
            <v>0</v>
          </cell>
          <cell r="AD93">
            <v>4</v>
          </cell>
          <cell r="AE93" t="str">
            <v>ALAA GHEZAWI</v>
          </cell>
          <cell r="AF93" t="str">
            <v>ALI</v>
          </cell>
          <cell r="AG93" t="str">
            <v>SOMIA</v>
          </cell>
          <cell r="AH93" t="str">
            <v>DARAA</v>
          </cell>
          <cell r="AI93" t="str">
            <v/>
          </cell>
          <cell r="AJ93" t="str">
            <v/>
          </cell>
          <cell r="AK93" t="str">
            <v/>
          </cell>
          <cell r="AL93" t="str">
            <v/>
          </cell>
          <cell r="AM93" t="str">
            <v/>
          </cell>
          <cell r="AN93" t="str">
            <v/>
          </cell>
          <cell r="AO93" t="str">
            <v/>
          </cell>
          <cell r="AP93" t="str">
            <v/>
          </cell>
          <cell r="AQ93" t="str">
            <v/>
          </cell>
          <cell r="AR93">
            <v>703669</v>
          </cell>
          <cell r="AS93" t="str">
            <v>علاء الغزاوي</v>
          </cell>
          <cell r="AT93" t="str">
            <v>علي</v>
          </cell>
          <cell r="AU93" t="str">
            <v/>
          </cell>
          <cell r="AV93">
            <v>45000</v>
          </cell>
        </row>
        <row r="94">
          <cell r="A94">
            <v>703725</v>
          </cell>
          <cell r="B94" t="str">
            <v>فيروز العلي</v>
          </cell>
          <cell r="C94" t="str">
            <v>يوسف</v>
          </cell>
          <cell r="D94" t="str">
            <v>غلوه</v>
          </cell>
          <cell r="E94" t="str">
            <v>أنثى</v>
          </cell>
          <cell r="F94">
            <v>27461</v>
          </cell>
          <cell r="G94" t="str">
            <v>الفتايا</v>
          </cell>
          <cell r="H94" t="str">
            <v>العربية السورية</v>
          </cell>
          <cell r="I94" t="str">
            <v>الثانية</v>
          </cell>
          <cell r="J94" t="str">
            <v>دمشق</v>
          </cell>
          <cell r="K94" t="str">
            <v>دمر 403</v>
          </cell>
          <cell r="L94" t="str">
            <v>مساكن الحرس دمر</v>
          </cell>
          <cell r="M94" t="str">
            <v>أدبي</v>
          </cell>
          <cell r="N94">
            <v>1994</v>
          </cell>
          <cell r="O94" t="str">
            <v>حمص</v>
          </cell>
          <cell r="P94" t="str">
            <v>الثانية</v>
          </cell>
          <cell r="Q94">
            <v>29000</v>
          </cell>
          <cell r="R94">
            <v>0</v>
          </cell>
          <cell r="S94">
            <v>0</v>
          </cell>
          <cell r="T94">
            <v>3000</v>
          </cell>
          <cell r="U94">
            <v>0</v>
          </cell>
          <cell r="V94">
            <v>70000</v>
          </cell>
          <cell r="W94">
            <v>44000</v>
          </cell>
          <cell r="X94" t="str">
            <v>لا</v>
          </cell>
          <cell r="Y94">
            <v>44000</v>
          </cell>
          <cell r="Z94">
            <v>0</v>
          </cell>
          <cell r="AA94">
            <v>2</v>
          </cell>
          <cell r="AB94">
            <v>2</v>
          </cell>
          <cell r="AC94">
            <v>1</v>
          </cell>
          <cell r="AD94">
            <v>5</v>
          </cell>
          <cell r="AE94" t="str">
            <v>FAIROUZ ALALI</v>
          </cell>
          <cell r="AF94" t="str">
            <v>YOUSEF</v>
          </cell>
          <cell r="AG94" t="str">
            <v>GLOA</v>
          </cell>
          <cell r="AH94" t="str">
            <v>HOMS</v>
          </cell>
          <cell r="AI94" t="str">
            <v/>
          </cell>
          <cell r="AJ94" t="str">
            <v/>
          </cell>
          <cell r="AK94" t="str">
            <v/>
          </cell>
          <cell r="AL94" t="str">
            <v/>
          </cell>
          <cell r="AM94" t="str">
            <v/>
          </cell>
          <cell r="AN94" t="str">
            <v/>
          </cell>
          <cell r="AO94" t="str">
            <v/>
          </cell>
          <cell r="AP94" t="str">
            <v/>
          </cell>
          <cell r="AQ94" t="str">
            <v/>
          </cell>
          <cell r="AR94">
            <v>703725</v>
          </cell>
          <cell r="AS94" t="str">
            <v>فيروز العلي</v>
          </cell>
          <cell r="AT94" t="str">
            <v>يوسف</v>
          </cell>
          <cell r="AU94" t="str">
            <v/>
          </cell>
          <cell r="AV94">
            <v>70000</v>
          </cell>
        </row>
        <row r="95">
          <cell r="A95">
            <v>703730</v>
          </cell>
          <cell r="B95" t="str">
            <v>كارلين احمد</v>
          </cell>
          <cell r="C95" t="str">
            <v>هيثم</v>
          </cell>
          <cell r="D95" t="str">
            <v>انتصار</v>
          </cell>
          <cell r="E95" t="str">
            <v>أنثى</v>
          </cell>
          <cell r="F95">
            <v>31839</v>
          </cell>
          <cell r="G95" t="str">
            <v>جبله</v>
          </cell>
          <cell r="H95" t="str">
            <v>العربية السورية</v>
          </cell>
          <cell r="I95" t="str">
            <v>الثالثة</v>
          </cell>
          <cell r="J95" t="str">
            <v>اللاذقية</v>
          </cell>
          <cell r="K95" t="str">
            <v>بتمانا 21</v>
          </cell>
          <cell r="L95" t="str">
            <v>المزة 86</v>
          </cell>
          <cell r="M95" t="str">
            <v>علمي</v>
          </cell>
          <cell r="N95">
            <v>2005</v>
          </cell>
          <cell r="O95" t="str">
            <v>اللاذقية</v>
          </cell>
          <cell r="P95" t="str">
            <v>الثالثة حديث</v>
          </cell>
          <cell r="Q95">
            <v>0</v>
          </cell>
          <cell r="R95">
            <v>0</v>
          </cell>
          <cell r="S95">
            <v>0</v>
          </cell>
          <cell r="T95">
            <v>3000</v>
          </cell>
          <cell r="U95">
            <v>0</v>
          </cell>
          <cell r="V95">
            <v>210000</v>
          </cell>
          <cell r="W95">
            <v>213000</v>
          </cell>
          <cell r="X95" t="str">
            <v>لا</v>
          </cell>
          <cell r="Y95">
            <v>213000</v>
          </cell>
          <cell r="Z95">
            <v>0</v>
          </cell>
          <cell r="AA95">
            <v>0</v>
          </cell>
          <cell r="AB95">
            <v>0</v>
          </cell>
          <cell r="AC95">
            <v>6</v>
          </cell>
          <cell r="AD95">
            <v>6</v>
          </cell>
          <cell r="AE95" t="str">
            <v>CARLEN AHMAD</v>
          </cell>
          <cell r="AF95" t="str">
            <v>HETHM</v>
          </cell>
          <cell r="AG95" t="str">
            <v>ENTESAR</v>
          </cell>
          <cell r="AH95" t="str">
            <v>LATAKIA</v>
          </cell>
          <cell r="AI95" t="str">
            <v/>
          </cell>
          <cell r="AJ95" t="str">
            <v/>
          </cell>
          <cell r="AK95" t="str">
            <v/>
          </cell>
          <cell r="AL95" t="str">
            <v/>
          </cell>
          <cell r="AM95" t="str">
            <v/>
          </cell>
          <cell r="AN95" t="str">
            <v/>
          </cell>
          <cell r="AO95" t="str">
            <v>مستنفذ س 2</v>
          </cell>
          <cell r="AP95" t="str">
            <v/>
          </cell>
          <cell r="AQ95" t="str">
            <v/>
          </cell>
          <cell r="AR95">
            <v>703730</v>
          </cell>
          <cell r="AS95" t="str">
            <v>كارلين احمد</v>
          </cell>
          <cell r="AT95" t="str">
            <v>هيثم</v>
          </cell>
          <cell r="AU95" t="str">
            <v>مستنفذ س 2</v>
          </cell>
          <cell r="AV95">
            <v>210000</v>
          </cell>
        </row>
        <row r="96">
          <cell r="A96">
            <v>703731</v>
          </cell>
          <cell r="B96" t="str">
            <v>كاسر السعيد</v>
          </cell>
          <cell r="C96" t="str">
            <v>طه</v>
          </cell>
          <cell r="D96" t="str">
            <v>شاديه</v>
          </cell>
          <cell r="E96" t="str">
            <v>ذكر</v>
          </cell>
          <cell r="F96">
            <v>35431</v>
          </cell>
          <cell r="G96" t="str">
            <v>المعرة</v>
          </cell>
          <cell r="H96" t="str">
            <v>العربية السورية</v>
          </cell>
          <cell r="I96" t="str">
            <v>الثالثة</v>
          </cell>
          <cell r="J96" t="str">
            <v>إدلب</v>
          </cell>
          <cell r="K96" t="str">
            <v>نبي الله يوشع 58</v>
          </cell>
          <cell r="L96" t="str">
            <v>جرمانا</v>
          </cell>
          <cell r="M96" t="str">
            <v>أدبي</v>
          </cell>
          <cell r="N96">
            <v>2015</v>
          </cell>
          <cell r="O96" t="str">
            <v>دمشق</v>
          </cell>
          <cell r="P96" t="str">
            <v>الثالثة</v>
          </cell>
          <cell r="Q96">
            <v>0</v>
          </cell>
          <cell r="R96">
            <v>0</v>
          </cell>
          <cell r="S96">
            <v>0</v>
          </cell>
          <cell r="T96">
            <v>3000</v>
          </cell>
          <cell r="U96">
            <v>0</v>
          </cell>
          <cell r="V96">
            <v>35000</v>
          </cell>
          <cell r="W96">
            <v>38000</v>
          </cell>
          <cell r="X96" t="str">
            <v>لا</v>
          </cell>
          <cell r="Y96">
            <v>38000</v>
          </cell>
          <cell r="Z96">
            <v>0</v>
          </cell>
          <cell r="AA96">
            <v>0</v>
          </cell>
          <cell r="AB96">
            <v>1</v>
          </cell>
          <cell r="AC96">
            <v>1</v>
          </cell>
          <cell r="AD96">
            <v>2</v>
          </cell>
          <cell r="AE96" t="str">
            <v>KASIR ALSAEID</v>
          </cell>
          <cell r="AF96" t="str">
            <v>TAHA</v>
          </cell>
          <cell r="AG96" t="str">
            <v>SHADIA</v>
          </cell>
          <cell r="AH96" t="str">
            <v>IDLB</v>
          </cell>
          <cell r="AI96" t="str">
            <v/>
          </cell>
          <cell r="AJ96" t="str">
            <v/>
          </cell>
          <cell r="AK96" t="str">
            <v/>
          </cell>
          <cell r="AL96" t="str">
            <v/>
          </cell>
          <cell r="AM96" t="str">
            <v/>
          </cell>
          <cell r="AN96" t="str">
            <v/>
          </cell>
          <cell r="AO96" t="str">
            <v/>
          </cell>
          <cell r="AP96" t="str">
            <v/>
          </cell>
          <cell r="AQ96" t="str">
            <v>إيقاف</v>
          </cell>
          <cell r="AR96">
            <v>703731</v>
          </cell>
          <cell r="AS96" t="str">
            <v>كاسر السعيد</v>
          </cell>
          <cell r="AT96" t="str">
            <v>طه</v>
          </cell>
          <cell r="AU96" t="str">
            <v/>
          </cell>
          <cell r="AV96">
            <v>35000</v>
          </cell>
        </row>
        <row r="97">
          <cell r="A97">
            <v>703743</v>
          </cell>
          <cell r="B97" t="str">
            <v>لمى  أيوب شبيب</v>
          </cell>
          <cell r="C97" t="str">
            <v>محمد</v>
          </cell>
          <cell r="D97" t="str">
            <v>هنا</v>
          </cell>
          <cell r="E97" t="str">
            <v>أنثى</v>
          </cell>
          <cell r="F97">
            <v>32927</v>
          </cell>
          <cell r="G97" t="str">
            <v>قابون</v>
          </cell>
          <cell r="H97" t="str">
            <v>العربية السورية</v>
          </cell>
          <cell r="I97" t="str">
            <v>الثالثة</v>
          </cell>
          <cell r="J97" t="str">
            <v>دمشق</v>
          </cell>
          <cell r="K97" t="str">
            <v>ساروجة عقيبة 82</v>
          </cell>
          <cell r="L97" t="str">
            <v>مزة اتستراد</v>
          </cell>
          <cell r="M97" t="str">
            <v>علمي</v>
          </cell>
          <cell r="N97">
            <v>2009</v>
          </cell>
          <cell r="O97" t="str">
            <v>دمشق</v>
          </cell>
          <cell r="P97" t="str">
            <v>الثالثة</v>
          </cell>
          <cell r="Q97">
            <v>0</v>
          </cell>
          <cell r="R97">
            <v>0</v>
          </cell>
          <cell r="S97">
            <v>45000</v>
          </cell>
          <cell r="T97">
            <v>7000</v>
          </cell>
          <cell r="U97">
            <v>0</v>
          </cell>
          <cell r="V97">
            <v>50000</v>
          </cell>
          <cell r="W97">
            <v>102000</v>
          </cell>
          <cell r="X97" t="str">
            <v>لا</v>
          </cell>
          <cell r="Y97">
            <v>102000</v>
          </cell>
          <cell r="Z97">
            <v>0</v>
          </cell>
          <cell r="AA97">
            <v>5</v>
          </cell>
          <cell r="AB97">
            <v>0</v>
          </cell>
          <cell r="AC97">
            <v>0</v>
          </cell>
          <cell r="AD97">
            <v>5</v>
          </cell>
          <cell r="AE97" t="str">
            <v>LAMA AYUB SHABEB</v>
          </cell>
          <cell r="AF97" t="str">
            <v>MOHAMMAD</v>
          </cell>
          <cell r="AG97" t="str">
            <v>HANA</v>
          </cell>
          <cell r="AH97" t="str">
            <v>DAMASCUS</v>
          </cell>
          <cell r="AI97" t="str">
            <v>الفصل الأول 2020-2021</v>
          </cell>
          <cell r="AJ97" t="str">
            <v>الفصل الأول 2021-2022</v>
          </cell>
          <cell r="AK97" t="str">
            <v>الفصل الثاني 2021-2022</v>
          </cell>
          <cell r="AL97" t="str">
            <v/>
          </cell>
          <cell r="AM97" t="str">
            <v/>
          </cell>
          <cell r="AN97" t="str">
            <v/>
          </cell>
          <cell r="AO97" t="str">
            <v/>
          </cell>
          <cell r="AP97" t="str">
            <v/>
          </cell>
          <cell r="AQ97" t="str">
            <v/>
          </cell>
          <cell r="AR97">
            <v>703743</v>
          </cell>
          <cell r="AS97" t="str">
            <v>لمى  أيوب شبيب</v>
          </cell>
          <cell r="AT97" t="str">
            <v>محمد</v>
          </cell>
          <cell r="AU97" t="str">
            <v/>
          </cell>
          <cell r="AV97">
            <v>50000</v>
          </cell>
        </row>
        <row r="98">
          <cell r="A98">
            <v>703751</v>
          </cell>
          <cell r="B98" t="str">
            <v>لورين احمد</v>
          </cell>
          <cell r="C98" t="str">
            <v>عبد الحميد</v>
          </cell>
          <cell r="D98" t="str">
            <v>اميره</v>
          </cell>
          <cell r="E98" t="str">
            <v>أنثى</v>
          </cell>
          <cell r="F98">
            <v>33010</v>
          </cell>
          <cell r="G98" t="str">
            <v>الاكمه</v>
          </cell>
          <cell r="H98" t="str">
            <v>العربية السورية</v>
          </cell>
          <cell r="I98" t="str">
            <v>الثانية</v>
          </cell>
          <cell r="J98" t="str">
            <v>طرطوس</v>
          </cell>
          <cell r="K98" t="str">
            <v>سريجس 10</v>
          </cell>
          <cell r="L98" t="str">
            <v>مشروع دمر</v>
          </cell>
          <cell r="M98" t="str">
            <v>أدبي</v>
          </cell>
          <cell r="N98">
            <v>2008</v>
          </cell>
          <cell r="O98" t="str">
            <v>دمشق</v>
          </cell>
          <cell r="P98" t="str">
            <v>الثانية</v>
          </cell>
          <cell r="Q98">
            <v>0</v>
          </cell>
          <cell r="R98">
            <v>0</v>
          </cell>
          <cell r="S98">
            <v>0</v>
          </cell>
          <cell r="T98">
            <v>3000</v>
          </cell>
          <cell r="U98">
            <v>0</v>
          </cell>
          <cell r="V98">
            <v>175000</v>
          </cell>
          <cell r="W98">
            <v>178000</v>
          </cell>
          <cell r="X98" t="str">
            <v>لا</v>
          </cell>
          <cell r="Y98">
            <v>178000</v>
          </cell>
          <cell r="Z98">
            <v>0</v>
          </cell>
          <cell r="AA98">
            <v>0</v>
          </cell>
          <cell r="AB98">
            <v>0</v>
          </cell>
          <cell r="AC98">
            <v>5</v>
          </cell>
          <cell r="AD98">
            <v>5</v>
          </cell>
          <cell r="AE98" t="str">
            <v>LOREEN AHMAD</v>
          </cell>
          <cell r="AF98" t="str">
            <v>ABD ALHAMEED</v>
          </cell>
          <cell r="AG98" t="str">
            <v>AMERA</v>
          </cell>
          <cell r="AH98" t="str">
            <v>ALAKMAH</v>
          </cell>
          <cell r="AI98" t="str">
            <v/>
          </cell>
          <cell r="AJ98" t="str">
            <v/>
          </cell>
          <cell r="AK98" t="str">
            <v/>
          </cell>
          <cell r="AL98" t="str">
            <v/>
          </cell>
          <cell r="AM98" t="str">
            <v/>
          </cell>
          <cell r="AN98" t="str">
            <v/>
          </cell>
          <cell r="AO98" t="str">
            <v>مستنفذ سجل</v>
          </cell>
          <cell r="AP98" t="str">
            <v/>
          </cell>
          <cell r="AQ98" t="str">
            <v/>
          </cell>
          <cell r="AR98">
            <v>703751</v>
          </cell>
          <cell r="AS98" t="str">
            <v>لورين احمد</v>
          </cell>
          <cell r="AT98" t="str">
            <v>عبد الحميد</v>
          </cell>
          <cell r="AU98" t="str">
            <v>مستنفذ سجل</v>
          </cell>
          <cell r="AV98">
            <v>175000</v>
          </cell>
        </row>
        <row r="99">
          <cell r="A99">
            <v>703831</v>
          </cell>
          <cell r="B99" t="str">
            <v>محمد معاذ  الفيومي</v>
          </cell>
          <cell r="C99" t="str">
            <v>محمد سميح</v>
          </cell>
          <cell r="D99" t="str">
            <v>ايمان</v>
          </cell>
          <cell r="E99" t="str">
            <v>ذكر</v>
          </cell>
          <cell r="F99">
            <v>35435</v>
          </cell>
          <cell r="G99" t="str">
            <v>دمشق</v>
          </cell>
          <cell r="H99" t="str">
            <v>العربية السورية</v>
          </cell>
          <cell r="I99" t="str">
            <v>الرابعة</v>
          </cell>
          <cell r="J99" t="str">
            <v>دمشق</v>
          </cell>
          <cell r="K99" t="str">
            <v>ساروجة عناية 24</v>
          </cell>
          <cell r="L99" t="str">
            <v>ميسات</v>
          </cell>
          <cell r="M99" t="str">
            <v>أدبي</v>
          </cell>
          <cell r="N99">
            <v>2014</v>
          </cell>
          <cell r="O99" t="str">
            <v>دمشق</v>
          </cell>
          <cell r="P99" t="str">
            <v>الرابعة</v>
          </cell>
          <cell r="Q99">
            <v>0</v>
          </cell>
          <cell r="R99">
            <v>0</v>
          </cell>
          <cell r="S99">
            <v>0</v>
          </cell>
          <cell r="T99">
            <v>3000</v>
          </cell>
          <cell r="U99">
            <v>0</v>
          </cell>
          <cell r="V99">
            <v>20000</v>
          </cell>
          <cell r="W99">
            <v>22000</v>
          </cell>
          <cell r="X99" t="str">
            <v>لا</v>
          </cell>
          <cell r="Y99">
            <v>22000</v>
          </cell>
          <cell r="Z99">
            <v>0</v>
          </cell>
          <cell r="AA99">
            <v>2</v>
          </cell>
          <cell r="AB99">
            <v>0</v>
          </cell>
          <cell r="AC99">
            <v>0</v>
          </cell>
          <cell r="AD99">
            <v>2</v>
          </cell>
          <cell r="AE99" t="str">
            <v>MOHAMAD MOAAZ ALFAYOMI</v>
          </cell>
          <cell r="AF99" t="str">
            <v>MOHAMAD SAMEH</v>
          </cell>
          <cell r="AG99" t="str">
            <v>EMAN</v>
          </cell>
          <cell r="AH99" t="str">
            <v>DAMASCUS</v>
          </cell>
          <cell r="AI99" t="str">
            <v/>
          </cell>
          <cell r="AJ99" t="str">
            <v/>
          </cell>
          <cell r="AK99" t="str">
            <v/>
          </cell>
          <cell r="AL99" t="str">
            <v/>
          </cell>
          <cell r="AM99" t="str">
            <v/>
          </cell>
          <cell r="AN99" t="str">
            <v/>
          </cell>
          <cell r="AO99" t="str">
            <v/>
          </cell>
          <cell r="AP99" t="str">
            <v/>
          </cell>
          <cell r="AQ99" t="str">
            <v/>
          </cell>
          <cell r="AR99">
            <v>703831</v>
          </cell>
          <cell r="AS99" t="str">
            <v>محمد معاذ  الفيومي</v>
          </cell>
          <cell r="AT99" t="str">
            <v>محمد سميح</v>
          </cell>
          <cell r="AU99" t="str">
            <v/>
          </cell>
          <cell r="AV99">
            <v>20000</v>
          </cell>
        </row>
        <row r="100">
          <cell r="A100">
            <v>703840</v>
          </cell>
          <cell r="B100" t="str">
            <v>مخلص عدرة</v>
          </cell>
          <cell r="C100" t="str">
            <v>ابراهيم</v>
          </cell>
          <cell r="D100" t="str">
            <v>سعدة</v>
          </cell>
          <cell r="E100" t="str">
            <v>ذكر</v>
          </cell>
          <cell r="F100">
            <v>31522</v>
          </cell>
          <cell r="G100" t="str">
            <v>حماه</v>
          </cell>
          <cell r="H100" t="str">
            <v>العربية السورية</v>
          </cell>
          <cell r="I100" t="str">
            <v>الرابعة</v>
          </cell>
          <cell r="J100" t="str">
            <v>حماة</v>
          </cell>
          <cell r="K100" t="str">
            <v>حماه الغاب عناب 37</v>
          </cell>
          <cell r="L100" t="str">
            <v>المزة 86</v>
          </cell>
          <cell r="M100" t="str">
            <v>علمي</v>
          </cell>
          <cell r="N100">
            <v>2007</v>
          </cell>
          <cell r="O100" t="str">
            <v>حماة</v>
          </cell>
          <cell r="P100" t="str">
            <v>الرابعة</v>
          </cell>
          <cell r="Q100">
            <v>0</v>
          </cell>
          <cell r="S100">
            <v>0</v>
          </cell>
          <cell r="T100">
            <v>3000</v>
          </cell>
          <cell r="U100">
            <v>0</v>
          </cell>
          <cell r="V100">
            <v>27500</v>
          </cell>
          <cell r="W100">
            <v>30500</v>
          </cell>
          <cell r="X100" t="str">
            <v>لا</v>
          </cell>
          <cell r="Y100">
            <v>30500</v>
          </cell>
          <cell r="Z100">
            <v>0</v>
          </cell>
          <cell r="AA100">
            <v>4</v>
          </cell>
          <cell r="AB100">
            <v>1</v>
          </cell>
          <cell r="AC100">
            <v>0</v>
          </cell>
          <cell r="AD100">
            <v>5</v>
          </cell>
          <cell r="AE100" t="str">
            <v>MOKHLES ADRA</v>
          </cell>
          <cell r="AF100" t="str">
            <v>EBRAHEM</v>
          </cell>
          <cell r="AG100" t="str">
            <v>SADAA</v>
          </cell>
          <cell r="AH100" t="str">
            <v>HAMA</v>
          </cell>
          <cell r="AI100" t="str">
            <v/>
          </cell>
          <cell r="AJ100" t="str">
            <v/>
          </cell>
          <cell r="AK100" t="str">
            <v/>
          </cell>
          <cell r="AL100" t="str">
            <v/>
          </cell>
          <cell r="AM100" t="str">
            <v/>
          </cell>
          <cell r="AN100" t="str">
            <v/>
          </cell>
          <cell r="AO100" t="str">
            <v/>
          </cell>
          <cell r="AP100" t="str">
            <v/>
          </cell>
          <cell r="AQ100" t="str">
            <v/>
          </cell>
          <cell r="AR100">
            <v>703840</v>
          </cell>
          <cell r="AS100" t="str">
            <v>مخلص عدرة</v>
          </cell>
          <cell r="AT100" t="str">
            <v>ابراهيم</v>
          </cell>
          <cell r="AU100" t="str">
            <v/>
          </cell>
          <cell r="AV100">
            <v>27500</v>
          </cell>
        </row>
        <row r="101">
          <cell r="A101">
            <v>703845</v>
          </cell>
          <cell r="B101" t="str">
            <v>مروه الباشا</v>
          </cell>
          <cell r="C101" t="str">
            <v>محمد هشام</v>
          </cell>
          <cell r="D101" t="str">
            <v>ميساء</v>
          </cell>
          <cell r="E101" t="str">
            <v>أنثى</v>
          </cell>
          <cell r="F101">
            <v>34335</v>
          </cell>
          <cell r="G101" t="str">
            <v>دمشق</v>
          </cell>
          <cell r="H101" t="str">
            <v>العربية السورية</v>
          </cell>
          <cell r="I101" t="str">
            <v>الرابعة حديث</v>
          </cell>
          <cell r="J101" t="str">
            <v>دمشق</v>
          </cell>
          <cell r="K101" t="str">
            <v>ساحه الحمام 43</v>
          </cell>
          <cell r="L101" t="str">
            <v xml:space="preserve">دمشق </v>
          </cell>
          <cell r="M101" t="str">
            <v>أدبي</v>
          </cell>
          <cell r="N101">
            <v>2015</v>
          </cell>
          <cell r="O101" t="str">
            <v>دمشق</v>
          </cell>
          <cell r="P101" t="str">
            <v>الثالثة</v>
          </cell>
          <cell r="Q101">
            <v>0</v>
          </cell>
          <cell r="R101">
            <v>0</v>
          </cell>
          <cell r="S101">
            <v>0</v>
          </cell>
          <cell r="T101">
            <v>3000</v>
          </cell>
          <cell r="U101">
            <v>0</v>
          </cell>
          <cell r="V101">
            <v>40000</v>
          </cell>
          <cell r="W101">
            <v>43000</v>
          </cell>
          <cell r="X101" t="str">
            <v>لا</v>
          </cell>
          <cell r="Y101">
            <v>43000</v>
          </cell>
          <cell r="Z101">
            <v>0</v>
          </cell>
          <cell r="AA101">
            <v>1</v>
          </cell>
          <cell r="AB101">
            <v>2</v>
          </cell>
          <cell r="AC101">
            <v>0</v>
          </cell>
          <cell r="AD101">
            <v>3</v>
          </cell>
          <cell r="AE101" t="str">
            <v>MARWA ALBASHA</v>
          </cell>
          <cell r="AF101" t="str">
            <v>MOHAMMAD</v>
          </cell>
          <cell r="AG101" t="str">
            <v>MESAA</v>
          </cell>
          <cell r="AH101" t="str">
            <v>DAMASCUS</v>
          </cell>
          <cell r="AI101" t="str">
            <v/>
          </cell>
          <cell r="AJ101" t="str">
            <v/>
          </cell>
          <cell r="AK101" t="str">
            <v/>
          </cell>
          <cell r="AL101" t="str">
            <v/>
          </cell>
          <cell r="AM101" t="str">
            <v/>
          </cell>
          <cell r="AN101" t="str">
            <v/>
          </cell>
          <cell r="AO101" t="str">
            <v/>
          </cell>
          <cell r="AP101" t="str">
            <v/>
          </cell>
          <cell r="AQ101" t="str">
            <v/>
          </cell>
          <cell r="AR101">
            <v>703845</v>
          </cell>
          <cell r="AS101" t="str">
            <v>مروه الباشا</v>
          </cell>
          <cell r="AT101" t="str">
            <v>محمد هشام</v>
          </cell>
          <cell r="AU101" t="str">
            <v/>
          </cell>
          <cell r="AV101">
            <v>40000</v>
          </cell>
        </row>
        <row r="102">
          <cell r="A102">
            <v>703857</v>
          </cell>
          <cell r="B102" t="str">
            <v>مضر رزق</v>
          </cell>
          <cell r="C102" t="str">
            <v>كسار</v>
          </cell>
          <cell r="D102" t="str">
            <v>هاجر</v>
          </cell>
          <cell r="E102" t="str">
            <v>ذكر</v>
          </cell>
          <cell r="F102">
            <v>31177</v>
          </cell>
          <cell r="G102" t="str">
            <v>الخندق الشرقي</v>
          </cell>
          <cell r="H102" t="str">
            <v>العربية السورية</v>
          </cell>
          <cell r="I102" t="str">
            <v>الثالثة</v>
          </cell>
          <cell r="J102" t="str">
            <v>حماة</v>
          </cell>
          <cell r="K102" t="str">
            <v>حماه الغاب الخندق الشرقي 3</v>
          </cell>
          <cell r="L102" t="str">
            <v>الصقيلبية</v>
          </cell>
          <cell r="M102" t="str">
            <v>علمي</v>
          </cell>
          <cell r="N102">
            <v>2004</v>
          </cell>
          <cell r="O102" t="str">
            <v>حماة</v>
          </cell>
          <cell r="P102" t="str">
            <v>الثالثة حديث</v>
          </cell>
          <cell r="Q102">
            <v>0</v>
          </cell>
          <cell r="R102">
            <v>0</v>
          </cell>
          <cell r="S102">
            <v>0</v>
          </cell>
          <cell r="T102">
            <v>3000</v>
          </cell>
          <cell r="U102">
            <v>0</v>
          </cell>
          <cell r="V102">
            <v>175000</v>
          </cell>
          <cell r="W102">
            <v>178000</v>
          </cell>
          <cell r="X102" t="str">
            <v>لا</v>
          </cell>
          <cell r="Y102">
            <v>178000</v>
          </cell>
          <cell r="Z102">
            <v>0</v>
          </cell>
          <cell r="AA102">
            <v>0</v>
          </cell>
          <cell r="AB102">
            <v>0</v>
          </cell>
          <cell r="AC102">
            <v>5</v>
          </cell>
          <cell r="AD102">
            <v>5</v>
          </cell>
          <cell r="AE102" t="str">
            <v>MODAR RIZK</v>
          </cell>
          <cell r="AF102" t="str">
            <v>KASSAR</v>
          </cell>
          <cell r="AG102" t="str">
            <v>HAGAR</v>
          </cell>
          <cell r="AH102" t="str">
            <v>HAMA</v>
          </cell>
          <cell r="AI102" t="str">
            <v/>
          </cell>
          <cell r="AJ102" t="str">
            <v/>
          </cell>
          <cell r="AK102" t="str">
            <v/>
          </cell>
          <cell r="AL102" t="str">
            <v/>
          </cell>
          <cell r="AM102" t="str">
            <v/>
          </cell>
          <cell r="AN102" t="str">
            <v/>
          </cell>
          <cell r="AO102" t="str">
            <v>مستنفذ س 2</v>
          </cell>
          <cell r="AP102" t="str">
            <v/>
          </cell>
          <cell r="AQ102" t="str">
            <v/>
          </cell>
          <cell r="AR102">
            <v>703857</v>
          </cell>
          <cell r="AS102" t="str">
            <v>مضر رزق</v>
          </cell>
          <cell r="AT102" t="str">
            <v>كسار</v>
          </cell>
          <cell r="AU102" t="str">
            <v>مستنفذ س 2</v>
          </cell>
          <cell r="AV102">
            <v>175000</v>
          </cell>
        </row>
        <row r="103">
          <cell r="A103">
            <v>703860</v>
          </cell>
          <cell r="B103" t="str">
            <v>معن المصري الشهير بالحرستاني</v>
          </cell>
          <cell r="C103" t="str">
            <v>نور الدين</v>
          </cell>
          <cell r="D103" t="str">
            <v>عبيده</v>
          </cell>
          <cell r="E103" t="str">
            <v>ذكر</v>
          </cell>
          <cell r="F103">
            <v>31929</v>
          </cell>
          <cell r="G103" t="str">
            <v>زبدين</v>
          </cell>
          <cell r="H103" t="str">
            <v>العربية السورية</v>
          </cell>
          <cell r="I103" t="str">
            <v>الثانية حديث</v>
          </cell>
          <cell r="J103" t="str">
            <v>ريف دمشق</v>
          </cell>
          <cell r="K103" t="str">
            <v>زبدين 18</v>
          </cell>
          <cell r="L103" t="str">
            <v>جمرايا</v>
          </cell>
          <cell r="M103" t="str">
            <v>أدبي</v>
          </cell>
          <cell r="N103">
            <v>2007</v>
          </cell>
          <cell r="O103" t="str">
            <v>دمشق</v>
          </cell>
          <cell r="P103" t="str">
            <v>الأولى</v>
          </cell>
          <cell r="Q103">
            <v>0</v>
          </cell>
          <cell r="S103">
            <v>0</v>
          </cell>
          <cell r="T103">
            <v>3000</v>
          </cell>
          <cell r="U103">
            <v>0</v>
          </cell>
          <cell r="V103">
            <v>32500</v>
          </cell>
          <cell r="W103">
            <v>35500</v>
          </cell>
          <cell r="X103" t="str">
            <v>لا</v>
          </cell>
          <cell r="Y103">
            <v>35500</v>
          </cell>
          <cell r="Z103">
            <v>0</v>
          </cell>
          <cell r="AA103">
            <v>2</v>
          </cell>
          <cell r="AB103">
            <v>3</v>
          </cell>
          <cell r="AC103">
            <v>0</v>
          </cell>
          <cell r="AD103">
            <v>5</v>
          </cell>
          <cell r="AE103" t="str">
            <v>MAAN ALMASRI ALSHHER BALHERSTANI</v>
          </cell>
          <cell r="AF103" t="str">
            <v>NOOR ALDEEN</v>
          </cell>
          <cell r="AG103" t="str">
            <v>UBEDA</v>
          </cell>
          <cell r="AH103" t="str">
            <v>DAMAS SUBURB</v>
          </cell>
          <cell r="AI103" t="str">
            <v/>
          </cell>
          <cell r="AJ103" t="str">
            <v/>
          </cell>
          <cell r="AK103" t="str">
            <v/>
          </cell>
          <cell r="AL103" t="str">
            <v/>
          </cell>
          <cell r="AM103" t="str">
            <v/>
          </cell>
          <cell r="AN103" t="str">
            <v/>
          </cell>
          <cell r="AO103" t="str">
            <v/>
          </cell>
          <cell r="AP103" t="str">
            <v/>
          </cell>
          <cell r="AQ103" t="str">
            <v/>
          </cell>
          <cell r="AR103">
            <v>703860</v>
          </cell>
          <cell r="AS103" t="str">
            <v>معن المصري الشهير بالحرستاني</v>
          </cell>
          <cell r="AT103" t="str">
            <v>نور الدين</v>
          </cell>
          <cell r="AU103" t="str">
            <v/>
          </cell>
          <cell r="AV103">
            <v>32500</v>
          </cell>
        </row>
        <row r="104">
          <cell r="A104">
            <v>703862</v>
          </cell>
          <cell r="B104" t="str">
            <v>منار العمر</v>
          </cell>
          <cell r="C104" t="str">
            <v>نبيه</v>
          </cell>
          <cell r="D104" t="str">
            <v>منى</v>
          </cell>
          <cell r="E104" t="str">
            <v>أنثى</v>
          </cell>
          <cell r="F104">
            <v>33978</v>
          </cell>
          <cell r="G104" t="str">
            <v>الدريكيش</v>
          </cell>
          <cell r="H104" t="str">
            <v>العربية السورية</v>
          </cell>
          <cell r="I104" t="str">
            <v>الرابعة</v>
          </cell>
          <cell r="J104" t="str">
            <v>طرطوس</v>
          </cell>
          <cell r="K104" t="str">
            <v>دريكيش 269</v>
          </cell>
          <cell r="L104" t="str">
            <v>دمشق</v>
          </cell>
          <cell r="M104" t="str">
            <v>أدبي</v>
          </cell>
          <cell r="N104">
            <v>2011</v>
          </cell>
          <cell r="O104" t="str">
            <v>طرطوس</v>
          </cell>
          <cell r="P104" t="str">
            <v>الرابعة</v>
          </cell>
          <cell r="Q104">
            <v>0</v>
          </cell>
          <cell r="S104">
            <v>0</v>
          </cell>
          <cell r="T104">
            <v>3000</v>
          </cell>
          <cell r="U104">
            <v>0</v>
          </cell>
          <cell r="V104">
            <v>24000</v>
          </cell>
          <cell r="W104">
            <v>26000</v>
          </cell>
          <cell r="X104" t="str">
            <v>لا</v>
          </cell>
          <cell r="Y104">
            <v>26000</v>
          </cell>
          <cell r="Z104">
            <v>0</v>
          </cell>
          <cell r="AA104">
            <v>3</v>
          </cell>
          <cell r="AB104">
            <v>0</v>
          </cell>
          <cell r="AC104">
            <v>0</v>
          </cell>
          <cell r="AD104">
            <v>3</v>
          </cell>
          <cell r="AE104" t="str">
            <v>MANAR ALOMAR</v>
          </cell>
          <cell r="AF104" t="str">
            <v>NABIH</v>
          </cell>
          <cell r="AG104" t="str">
            <v>MONA</v>
          </cell>
          <cell r="AH104" t="str">
            <v>DRIKISH</v>
          </cell>
          <cell r="AI104" t="str">
            <v/>
          </cell>
          <cell r="AJ104" t="str">
            <v/>
          </cell>
          <cell r="AK104" t="str">
            <v/>
          </cell>
          <cell r="AL104" t="str">
            <v/>
          </cell>
          <cell r="AM104" t="str">
            <v/>
          </cell>
          <cell r="AN104" t="str">
            <v/>
          </cell>
          <cell r="AO104" t="str">
            <v/>
          </cell>
          <cell r="AP104" t="str">
            <v/>
          </cell>
          <cell r="AQ104" t="str">
            <v/>
          </cell>
          <cell r="AR104">
            <v>703862</v>
          </cell>
          <cell r="AS104" t="str">
            <v>منار العمر</v>
          </cell>
          <cell r="AT104" t="str">
            <v>نبيه</v>
          </cell>
          <cell r="AU104" t="str">
            <v/>
          </cell>
          <cell r="AV104">
            <v>24000</v>
          </cell>
        </row>
        <row r="105">
          <cell r="A105">
            <v>703871</v>
          </cell>
          <cell r="B105" t="str">
            <v>مهى عون</v>
          </cell>
          <cell r="C105" t="str">
            <v>رزق</v>
          </cell>
          <cell r="D105" t="str">
            <v>نظيره</v>
          </cell>
          <cell r="E105" t="str">
            <v>أنثى</v>
          </cell>
          <cell r="F105">
            <v>29353</v>
          </cell>
          <cell r="G105" t="str">
            <v>دمشق</v>
          </cell>
          <cell r="H105" t="str">
            <v>العربية السورية</v>
          </cell>
          <cell r="I105" t="str">
            <v>الرابعة حديث</v>
          </cell>
          <cell r="J105" t="str">
            <v>حماة</v>
          </cell>
          <cell r="K105" t="str">
            <v>عين الشمس 64</v>
          </cell>
          <cell r="L105" t="str">
            <v>صحنايا</v>
          </cell>
          <cell r="M105" t="str">
            <v>أدبي</v>
          </cell>
          <cell r="N105">
            <v>2015</v>
          </cell>
          <cell r="O105" t="str">
            <v>ريف دمشق</v>
          </cell>
          <cell r="P105" t="str">
            <v>الثالثة</v>
          </cell>
          <cell r="Q105">
            <v>0</v>
          </cell>
          <cell r="R105">
            <v>0</v>
          </cell>
          <cell r="S105">
            <v>0</v>
          </cell>
          <cell r="T105">
            <v>3000</v>
          </cell>
          <cell r="U105">
            <v>0</v>
          </cell>
          <cell r="V105">
            <v>95000</v>
          </cell>
          <cell r="W105">
            <v>98000</v>
          </cell>
          <cell r="X105" t="str">
            <v>لا</v>
          </cell>
          <cell r="Y105">
            <v>98000</v>
          </cell>
          <cell r="Z105">
            <v>0</v>
          </cell>
          <cell r="AA105">
            <v>3</v>
          </cell>
          <cell r="AB105">
            <v>3</v>
          </cell>
          <cell r="AC105">
            <v>1</v>
          </cell>
          <cell r="AD105">
            <v>7</v>
          </cell>
          <cell r="AE105" t="str">
            <v>MAHA OUN</v>
          </cell>
          <cell r="AF105" t="str">
            <v>RIZK</v>
          </cell>
          <cell r="AG105" t="str">
            <v>NAZERA</v>
          </cell>
          <cell r="AH105" t="str">
            <v>DAMASCUS</v>
          </cell>
          <cell r="AI105" t="str">
            <v/>
          </cell>
          <cell r="AJ105" t="str">
            <v/>
          </cell>
          <cell r="AK105" t="str">
            <v/>
          </cell>
          <cell r="AL105" t="str">
            <v/>
          </cell>
          <cell r="AM105" t="str">
            <v/>
          </cell>
          <cell r="AN105" t="str">
            <v/>
          </cell>
          <cell r="AO105" t="str">
            <v/>
          </cell>
          <cell r="AP105" t="str">
            <v/>
          </cell>
          <cell r="AQ105" t="str">
            <v/>
          </cell>
          <cell r="AR105">
            <v>703871</v>
          </cell>
          <cell r="AS105" t="str">
            <v>مهى عون</v>
          </cell>
          <cell r="AT105" t="str">
            <v>رزق</v>
          </cell>
          <cell r="AU105" t="str">
            <v/>
          </cell>
          <cell r="AV105">
            <v>95000</v>
          </cell>
        </row>
        <row r="106">
          <cell r="A106">
            <v>703874</v>
          </cell>
          <cell r="B106" t="str">
            <v>ميرفت شنان</v>
          </cell>
          <cell r="C106" t="str">
            <v>فوزات</v>
          </cell>
          <cell r="D106" t="str">
            <v>اقبال</v>
          </cell>
          <cell r="E106" t="str">
            <v>أنثى</v>
          </cell>
          <cell r="F106">
            <v>27286</v>
          </cell>
          <cell r="G106" t="str">
            <v>دمشق</v>
          </cell>
          <cell r="H106" t="str">
            <v>العربية السورية</v>
          </cell>
          <cell r="I106" t="str">
            <v>الثانية</v>
          </cell>
          <cell r="J106" t="str">
            <v>السويداء</v>
          </cell>
          <cell r="K106" t="str">
            <v>السويداء 4209</v>
          </cell>
          <cell r="L106" t="str">
            <v>السويداء</v>
          </cell>
          <cell r="M106" t="str">
            <v>أدبي</v>
          </cell>
          <cell r="N106">
            <v>2009</v>
          </cell>
          <cell r="O106" t="str">
            <v>السويداء</v>
          </cell>
          <cell r="P106" t="str">
            <v>الثانية</v>
          </cell>
          <cell r="Q106">
            <v>0</v>
          </cell>
          <cell r="R106">
            <v>0</v>
          </cell>
          <cell r="S106">
            <v>45000</v>
          </cell>
          <cell r="T106">
            <v>7000</v>
          </cell>
          <cell r="U106">
            <v>0</v>
          </cell>
          <cell r="V106">
            <v>90000</v>
          </cell>
          <cell r="W106">
            <v>142000</v>
          </cell>
          <cell r="X106" t="str">
            <v>لا</v>
          </cell>
          <cell r="Y106">
            <v>142000</v>
          </cell>
          <cell r="Z106">
            <v>0</v>
          </cell>
          <cell r="AA106">
            <v>2</v>
          </cell>
          <cell r="AB106">
            <v>2</v>
          </cell>
          <cell r="AC106">
            <v>2</v>
          </cell>
          <cell r="AD106">
            <v>6</v>
          </cell>
          <cell r="AE106" t="str">
            <v>MERVAT SHANAN</v>
          </cell>
          <cell r="AF106" t="str">
            <v>FOUZAT</v>
          </cell>
          <cell r="AG106" t="str">
            <v>EKBAL</v>
          </cell>
          <cell r="AH106" t="str">
            <v>DAMASCUS</v>
          </cell>
          <cell r="AI106" t="str">
            <v>الفصل الأول 2020-2021</v>
          </cell>
          <cell r="AJ106" t="str">
            <v>الفصل الأول 2021-2022</v>
          </cell>
          <cell r="AK106" t="str">
            <v>الفصل الثاني 2021-2022</v>
          </cell>
          <cell r="AL106" t="str">
            <v/>
          </cell>
          <cell r="AM106" t="str">
            <v/>
          </cell>
          <cell r="AN106" t="str">
            <v/>
          </cell>
          <cell r="AO106" t="str">
            <v/>
          </cell>
          <cell r="AP106" t="str">
            <v/>
          </cell>
          <cell r="AQ106" t="str">
            <v>إيقاف</v>
          </cell>
          <cell r="AR106">
            <v>703874</v>
          </cell>
          <cell r="AS106" t="str">
            <v>ميرفت شنان</v>
          </cell>
          <cell r="AT106" t="str">
            <v>فوزات</v>
          </cell>
          <cell r="AU106" t="str">
            <v/>
          </cell>
          <cell r="AV106">
            <v>90000</v>
          </cell>
        </row>
        <row r="107">
          <cell r="A107">
            <v>703910</v>
          </cell>
          <cell r="B107" t="str">
            <v>نوران الناطور</v>
          </cell>
          <cell r="C107" t="str">
            <v>زياد</v>
          </cell>
          <cell r="D107" t="str">
            <v>باسمه</v>
          </cell>
          <cell r="E107" t="str">
            <v>أنثى</v>
          </cell>
          <cell r="F107">
            <v>33664</v>
          </cell>
          <cell r="G107" t="str">
            <v>دمشق</v>
          </cell>
          <cell r="H107" t="str">
            <v>العربية السورية</v>
          </cell>
          <cell r="I107" t="str">
            <v>الثالثة</v>
          </cell>
          <cell r="J107" t="str">
            <v>دمشق</v>
          </cell>
          <cell r="K107" t="str">
            <v>ساروجة أعجام 26</v>
          </cell>
          <cell r="L107" t="str">
            <v>ركن الدين</v>
          </cell>
          <cell r="M107" t="str">
            <v>أدبي</v>
          </cell>
          <cell r="N107">
            <v>2012</v>
          </cell>
          <cell r="O107" t="str">
            <v>ريف دمشق</v>
          </cell>
          <cell r="P107" t="str">
            <v>الثالثة</v>
          </cell>
          <cell r="Q107">
            <v>0</v>
          </cell>
          <cell r="R107">
            <v>0</v>
          </cell>
          <cell r="S107">
            <v>0</v>
          </cell>
          <cell r="T107">
            <v>3000</v>
          </cell>
          <cell r="U107">
            <v>0</v>
          </cell>
          <cell r="V107">
            <v>40000</v>
          </cell>
          <cell r="W107">
            <v>43000</v>
          </cell>
          <cell r="X107" t="str">
            <v>لا</v>
          </cell>
          <cell r="Y107">
            <v>43000</v>
          </cell>
          <cell r="Z107">
            <v>0</v>
          </cell>
          <cell r="AA107">
            <v>4</v>
          </cell>
          <cell r="AB107">
            <v>0</v>
          </cell>
          <cell r="AC107">
            <v>0</v>
          </cell>
          <cell r="AD107">
            <v>4</v>
          </cell>
          <cell r="AE107" t="str">
            <v>NOURAN AL NATOUR</v>
          </cell>
          <cell r="AF107" t="str">
            <v>ZIAD</v>
          </cell>
          <cell r="AG107" t="str">
            <v>BIAISMIH</v>
          </cell>
          <cell r="AH107" t="str">
            <v>1992\3\1</v>
          </cell>
          <cell r="AI107" t="str">
            <v/>
          </cell>
          <cell r="AJ107" t="str">
            <v/>
          </cell>
          <cell r="AK107" t="str">
            <v/>
          </cell>
          <cell r="AL107" t="str">
            <v/>
          </cell>
          <cell r="AM107" t="str">
            <v/>
          </cell>
          <cell r="AN107" t="str">
            <v/>
          </cell>
          <cell r="AO107" t="str">
            <v/>
          </cell>
          <cell r="AP107" t="str">
            <v/>
          </cell>
          <cell r="AQ107" t="str">
            <v/>
          </cell>
          <cell r="AR107">
            <v>703910</v>
          </cell>
          <cell r="AS107" t="str">
            <v>نوران الناطور</v>
          </cell>
          <cell r="AT107" t="str">
            <v>زياد</v>
          </cell>
          <cell r="AU107" t="str">
            <v/>
          </cell>
          <cell r="AV107">
            <v>40000</v>
          </cell>
        </row>
        <row r="108">
          <cell r="A108">
            <v>703935</v>
          </cell>
          <cell r="B108" t="str">
            <v>هيام حباب</v>
          </cell>
          <cell r="C108" t="str">
            <v>محمد عرفان</v>
          </cell>
          <cell r="D108" t="str">
            <v>ابتسام</v>
          </cell>
          <cell r="E108" t="str">
            <v>أنثى</v>
          </cell>
          <cell r="F108">
            <v>33970</v>
          </cell>
          <cell r="G108" t="str">
            <v>دمشق</v>
          </cell>
          <cell r="H108" t="str">
            <v>العربية السورية</v>
          </cell>
          <cell r="I108" t="str">
            <v>الأولى</v>
          </cell>
          <cell r="J108" t="str">
            <v>دمشق</v>
          </cell>
          <cell r="K108" t="str">
            <v>زين 8</v>
          </cell>
          <cell r="L108" t="str">
            <v>برامكة شارع الجمارك</v>
          </cell>
          <cell r="M108" t="str">
            <v>أدبي</v>
          </cell>
          <cell r="N108">
            <v>2013</v>
          </cell>
          <cell r="O108" t="str">
            <v>دمشق</v>
          </cell>
          <cell r="P108" t="str">
            <v>الأولى</v>
          </cell>
          <cell r="Q108">
            <v>0</v>
          </cell>
          <cell r="R108">
            <v>0</v>
          </cell>
          <cell r="S108">
            <v>0</v>
          </cell>
          <cell r="T108">
            <v>3000</v>
          </cell>
          <cell r="U108">
            <v>0</v>
          </cell>
          <cell r="V108">
            <v>40000</v>
          </cell>
          <cell r="W108">
            <v>43000</v>
          </cell>
          <cell r="X108" t="str">
            <v>لا</v>
          </cell>
          <cell r="Y108">
            <v>43000</v>
          </cell>
          <cell r="Z108">
            <v>0</v>
          </cell>
          <cell r="AA108">
            <v>0</v>
          </cell>
          <cell r="AB108">
            <v>0</v>
          </cell>
          <cell r="AC108">
            <v>2</v>
          </cell>
          <cell r="AD108">
            <v>2</v>
          </cell>
          <cell r="AE108" t="str">
            <v>heam</v>
          </cell>
          <cell r="AF108" t="str">
            <v>mouhamad</v>
          </cell>
          <cell r="AG108" t="str">
            <v>abtesam</v>
          </cell>
          <cell r="AH108" t="str">
            <v>damas</v>
          </cell>
          <cell r="AI108" t="str">
            <v>الفصل الثاني 2021-2022</v>
          </cell>
          <cell r="AJ108" t="str">
            <v/>
          </cell>
          <cell r="AK108" t="str">
            <v/>
          </cell>
          <cell r="AL108" t="str">
            <v/>
          </cell>
          <cell r="AM108" t="str">
            <v/>
          </cell>
          <cell r="AN108" t="str">
            <v/>
          </cell>
          <cell r="AO108" t="str">
            <v/>
          </cell>
          <cell r="AP108" t="str">
            <v/>
          </cell>
          <cell r="AQ108" t="str">
            <v/>
          </cell>
          <cell r="AR108">
            <v>703935</v>
          </cell>
          <cell r="AS108" t="str">
            <v>هيام حباب</v>
          </cell>
          <cell r="AT108" t="str">
            <v>محمد عرفان</v>
          </cell>
          <cell r="AU108" t="str">
            <v/>
          </cell>
          <cell r="AV108">
            <v>40000</v>
          </cell>
        </row>
        <row r="109">
          <cell r="A109">
            <v>703943</v>
          </cell>
          <cell r="B109" t="str">
            <v>وعد فياض</v>
          </cell>
          <cell r="C109" t="str">
            <v>فياض</v>
          </cell>
          <cell r="D109" t="str">
            <v>فاطمه</v>
          </cell>
          <cell r="E109" t="str">
            <v>أنثى</v>
          </cell>
          <cell r="F109">
            <v>34354</v>
          </cell>
          <cell r="G109" t="str">
            <v>رأس المعرة</v>
          </cell>
          <cell r="H109" t="str">
            <v>العربية السورية</v>
          </cell>
          <cell r="I109" t="str">
            <v>الثانية</v>
          </cell>
          <cell r="J109" t="str">
            <v>ريف دمشق</v>
          </cell>
          <cell r="K109" t="str">
            <v>راس المعرة 25</v>
          </cell>
          <cell r="L109" t="str">
            <v>يبرود</v>
          </cell>
          <cell r="M109" t="str">
            <v>أدبي</v>
          </cell>
          <cell r="N109">
            <v>2012</v>
          </cell>
          <cell r="O109" t="str">
            <v>ريف دمشق</v>
          </cell>
          <cell r="P109" t="str">
            <v>الثانية</v>
          </cell>
          <cell r="Q109">
            <v>0</v>
          </cell>
          <cell r="R109">
            <v>0</v>
          </cell>
          <cell r="S109">
            <v>0</v>
          </cell>
          <cell r="T109">
            <v>3000</v>
          </cell>
          <cell r="U109">
            <v>0</v>
          </cell>
          <cell r="V109">
            <v>85000</v>
          </cell>
          <cell r="W109">
            <v>88000</v>
          </cell>
          <cell r="X109" t="str">
            <v>لا</v>
          </cell>
          <cell r="Y109">
            <v>88000</v>
          </cell>
          <cell r="Z109">
            <v>0</v>
          </cell>
          <cell r="AA109">
            <v>2</v>
          </cell>
          <cell r="AB109">
            <v>3</v>
          </cell>
          <cell r="AC109">
            <v>1</v>
          </cell>
          <cell r="AD109">
            <v>6</v>
          </cell>
          <cell r="AE109" t="str">
            <v>WAAD FAYAD</v>
          </cell>
          <cell r="AF109" t="str">
            <v>FAYAD</v>
          </cell>
          <cell r="AG109" t="str">
            <v>FATIMA</v>
          </cell>
          <cell r="AH109" t="str">
            <v>RAS ALMARRA</v>
          </cell>
          <cell r="AI109" t="str">
            <v/>
          </cell>
          <cell r="AJ109" t="str">
            <v/>
          </cell>
          <cell r="AK109" t="str">
            <v/>
          </cell>
          <cell r="AL109" t="str">
            <v/>
          </cell>
          <cell r="AM109" t="str">
            <v/>
          </cell>
          <cell r="AN109" t="str">
            <v/>
          </cell>
          <cell r="AO109" t="str">
            <v/>
          </cell>
          <cell r="AP109" t="str">
            <v/>
          </cell>
          <cell r="AQ109" t="str">
            <v/>
          </cell>
          <cell r="AR109">
            <v>703943</v>
          </cell>
          <cell r="AS109" t="str">
            <v>وعد فياض</v>
          </cell>
          <cell r="AT109" t="str">
            <v>فياض</v>
          </cell>
          <cell r="AU109" t="str">
            <v/>
          </cell>
          <cell r="AV109">
            <v>85000</v>
          </cell>
        </row>
        <row r="110">
          <cell r="A110">
            <v>703946</v>
          </cell>
          <cell r="B110" t="str">
            <v>ولاء الحجازي</v>
          </cell>
          <cell r="C110" t="str">
            <v>محمد بسام</v>
          </cell>
          <cell r="D110" t="str">
            <v xml:space="preserve">وفاء </v>
          </cell>
          <cell r="E110" t="str">
            <v>أنثى</v>
          </cell>
          <cell r="F110">
            <v>33611</v>
          </cell>
          <cell r="G110" t="str">
            <v>عين ترما</v>
          </cell>
          <cell r="H110" t="str">
            <v>العربية السورية</v>
          </cell>
          <cell r="I110" t="str">
            <v>الرابعة</v>
          </cell>
          <cell r="J110" t="str">
            <v>ريف دمشق</v>
          </cell>
          <cell r="K110" t="str">
            <v>عين ترما 59</v>
          </cell>
          <cell r="L110" t="str">
            <v>سقبا</v>
          </cell>
          <cell r="M110" t="str">
            <v>أدبي</v>
          </cell>
          <cell r="N110">
            <v>2012</v>
          </cell>
          <cell r="O110" t="str">
            <v>دمشق</v>
          </cell>
          <cell r="P110" t="str">
            <v>الرابعة</v>
          </cell>
          <cell r="Q110">
            <v>0</v>
          </cell>
          <cell r="R110">
            <v>0</v>
          </cell>
          <cell r="S110">
            <v>15000</v>
          </cell>
          <cell r="T110">
            <v>7000</v>
          </cell>
          <cell r="U110">
            <v>0</v>
          </cell>
          <cell r="V110">
            <v>40000</v>
          </cell>
          <cell r="W110">
            <v>62000</v>
          </cell>
          <cell r="X110" t="str">
            <v>لا</v>
          </cell>
          <cell r="Y110">
            <v>62000</v>
          </cell>
          <cell r="Z110">
            <v>0</v>
          </cell>
          <cell r="AA110">
            <v>4</v>
          </cell>
          <cell r="AB110">
            <v>0</v>
          </cell>
          <cell r="AC110">
            <v>0</v>
          </cell>
          <cell r="AD110">
            <v>4</v>
          </cell>
          <cell r="AE110" t="str">
            <v>WALAA ALHEJAZE</v>
          </cell>
          <cell r="AF110" t="str">
            <v>MOHAMD BASSAM</v>
          </cell>
          <cell r="AG110" t="str">
            <v>WAFAA</v>
          </cell>
          <cell r="AH110" t="str">
            <v>DAMASCUS</v>
          </cell>
          <cell r="AI110" t="str">
            <v>الفصل الثاني 2021-2022</v>
          </cell>
          <cell r="AJ110" t="str">
            <v/>
          </cell>
          <cell r="AK110" t="str">
            <v/>
          </cell>
          <cell r="AL110" t="str">
            <v/>
          </cell>
          <cell r="AM110" t="str">
            <v/>
          </cell>
          <cell r="AN110" t="str">
            <v/>
          </cell>
          <cell r="AO110" t="str">
            <v/>
          </cell>
          <cell r="AP110" t="str">
            <v/>
          </cell>
          <cell r="AQ110" t="str">
            <v/>
          </cell>
          <cell r="AR110">
            <v>703946</v>
          </cell>
          <cell r="AS110" t="str">
            <v>ولاء الحجازي</v>
          </cell>
          <cell r="AT110" t="str">
            <v>محمد بسام</v>
          </cell>
          <cell r="AU110" t="str">
            <v/>
          </cell>
          <cell r="AV110">
            <v>40000</v>
          </cell>
        </row>
        <row r="111">
          <cell r="A111">
            <v>703954</v>
          </cell>
          <cell r="B111" t="str">
            <v>يارا رستم</v>
          </cell>
          <cell r="C111" t="str">
            <v>ايمن</v>
          </cell>
          <cell r="D111" t="str">
            <v>تغريد</v>
          </cell>
          <cell r="E111" t="str">
            <v>أنثى</v>
          </cell>
          <cell r="F111">
            <v>34899</v>
          </cell>
          <cell r="G111" t="str">
            <v>دمشق</v>
          </cell>
          <cell r="H111" t="str">
            <v>العربية السورية</v>
          </cell>
          <cell r="I111" t="str">
            <v>الرابعة</v>
          </cell>
          <cell r="J111" t="str">
            <v>حماة</v>
          </cell>
          <cell r="K111" t="str">
            <v>جبيتا 21</v>
          </cell>
          <cell r="L111" t="str">
            <v>مزة جبل</v>
          </cell>
          <cell r="M111" t="str">
            <v>أدبي</v>
          </cell>
          <cell r="N111">
            <v>2013</v>
          </cell>
          <cell r="O111" t="str">
            <v>طرطوس</v>
          </cell>
          <cell r="P111" t="str">
            <v>الرابعة حديث</v>
          </cell>
          <cell r="Q111">
            <v>0</v>
          </cell>
          <cell r="R111">
            <v>0</v>
          </cell>
          <cell r="S111">
            <v>0</v>
          </cell>
          <cell r="T111">
            <v>3000</v>
          </cell>
          <cell r="U111">
            <v>14000</v>
          </cell>
          <cell r="V111">
            <v>70000</v>
          </cell>
          <cell r="W111">
            <v>87000</v>
          </cell>
          <cell r="X111" t="str">
            <v>لا</v>
          </cell>
          <cell r="Y111">
            <v>87000</v>
          </cell>
          <cell r="Z111">
            <v>0</v>
          </cell>
          <cell r="AA111">
            <v>7</v>
          </cell>
          <cell r="AB111">
            <v>0</v>
          </cell>
          <cell r="AC111">
            <v>0</v>
          </cell>
          <cell r="AD111">
            <v>7</v>
          </cell>
          <cell r="AE111" t="str">
            <v>YARA ROSTOM</v>
          </cell>
          <cell r="AF111" t="str">
            <v>AYMAN</v>
          </cell>
          <cell r="AG111" t="str">
            <v>TAGHRID</v>
          </cell>
          <cell r="AH111" t="str">
            <v>DAMASCUS</v>
          </cell>
          <cell r="AI111" t="str">
            <v/>
          </cell>
          <cell r="AJ111" t="str">
            <v/>
          </cell>
          <cell r="AK111" t="str">
            <v/>
          </cell>
          <cell r="AL111" t="str">
            <v/>
          </cell>
          <cell r="AM111" t="str">
            <v/>
          </cell>
          <cell r="AN111" t="str">
            <v/>
          </cell>
          <cell r="AO111" t="str">
            <v/>
          </cell>
          <cell r="AP111" t="str">
            <v/>
          </cell>
          <cell r="AQ111" t="str">
            <v/>
          </cell>
          <cell r="AR111">
            <v>703954</v>
          </cell>
          <cell r="AS111" t="str">
            <v>يارا رستم</v>
          </cell>
          <cell r="AT111" t="str">
            <v>ايمن</v>
          </cell>
          <cell r="AU111" t="str">
            <v/>
          </cell>
          <cell r="AV111">
            <v>70000</v>
          </cell>
        </row>
        <row r="112">
          <cell r="A112">
            <v>703955</v>
          </cell>
          <cell r="B112" t="str">
            <v>ياسمين شمالي</v>
          </cell>
          <cell r="C112" t="str">
            <v>سليمان</v>
          </cell>
          <cell r="D112" t="str">
            <v/>
          </cell>
          <cell r="E112" t="str">
            <v/>
          </cell>
          <cell r="G112" t="str">
            <v/>
          </cell>
          <cell r="H112" t="str">
            <v/>
          </cell>
          <cell r="I112" t="str">
            <v>الأولى</v>
          </cell>
          <cell r="J112" t="str">
            <v/>
          </cell>
          <cell r="K112" t="str">
            <v/>
          </cell>
          <cell r="L112" t="str">
            <v/>
          </cell>
          <cell r="M112" t="str">
            <v/>
          </cell>
          <cell r="O112" t="str">
            <v/>
          </cell>
          <cell r="P112" t="str">
            <v>الأولى</v>
          </cell>
          <cell r="X112" t="str">
            <v/>
          </cell>
          <cell r="AE112" t="str">
            <v/>
          </cell>
          <cell r="AF112" t="str">
            <v/>
          </cell>
          <cell r="AG112" t="str">
            <v/>
          </cell>
          <cell r="AH112" t="str">
            <v/>
          </cell>
          <cell r="AI112" t="str">
            <v/>
          </cell>
          <cell r="AJ112" t="str">
            <v/>
          </cell>
          <cell r="AK112" t="str">
            <v/>
          </cell>
          <cell r="AL112" t="str">
            <v/>
          </cell>
          <cell r="AM112" t="str">
            <v/>
          </cell>
          <cell r="AN112" t="str">
            <v/>
          </cell>
          <cell r="AO112" t="str">
            <v>مستنفذ</v>
          </cell>
          <cell r="AP112" t="str">
            <v/>
          </cell>
          <cell r="AQ112" t="str">
            <v/>
          </cell>
          <cell r="AR112">
            <v>703955</v>
          </cell>
          <cell r="AS112" t="str">
            <v>ياسمين شمالي</v>
          </cell>
          <cell r="AT112" t="str">
            <v>سليمان</v>
          </cell>
          <cell r="AU112" t="str">
            <v>مستنفذ</v>
          </cell>
        </row>
        <row r="113">
          <cell r="A113">
            <v>703976</v>
          </cell>
          <cell r="B113" t="str">
            <v>ابتسام عربشه</v>
          </cell>
          <cell r="C113" t="str">
            <v>محمد عزت</v>
          </cell>
          <cell r="D113" t="str">
            <v>رشا</v>
          </cell>
          <cell r="E113" t="str">
            <v>أنثى</v>
          </cell>
          <cell r="F113">
            <v>36161</v>
          </cell>
          <cell r="G113" t="str">
            <v>دمشق</v>
          </cell>
          <cell r="H113" t="str">
            <v>العربية السورية</v>
          </cell>
          <cell r="I113" t="str">
            <v>الثالثة</v>
          </cell>
          <cell r="J113" t="str">
            <v>دمشق</v>
          </cell>
          <cell r="K113" t="str">
            <v>دمشق 1/1/1999</v>
          </cell>
          <cell r="L113" t="str">
            <v xml:space="preserve">الشاغور والقنوات </v>
          </cell>
          <cell r="M113" t="str">
            <v>أدبي</v>
          </cell>
          <cell r="N113">
            <v>2015</v>
          </cell>
          <cell r="O113" t="str">
            <v>دمشق</v>
          </cell>
          <cell r="P113" t="str">
            <v>الثالثة</v>
          </cell>
          <cell r="Q113">
            <v>0</v>
          </cell>
          <cell r="R113">
            <v>0</v>
          </cell>
          <cell r="S113">
            <v>0</v>
          </cell>
          <cell r="T113">
            <v>3000</v>
          </cell>
          <cell r="U113">
            <v>0</v>
          </cell>
          <cell r="V113">
            <v>90000</v>
          </cell>
          <cell r="W113">
            <v>93000</v>
          </cell>
          <cell r="X113" t="str">
            <v>لا</v>
          </cell>
          <cell r="Y113">
            <v>93000</v>
          </cell>
          <cell r="Z113">
            <v>0</v>
          </cell>
          <cell r="AA113">
            <v>0</v>
          </cell>
          <cell r="AB113">
            <v>6</v>
          </cell>
          <cell r="AC113">
            <v>0</v>
          </cell>
          <cell r="AD113">
            <v>6</v>
          </cell>
          <cell r="AE113" t="str">
            <v>EBTESAM ARBASHA</v>
          </cell>
          <cell r="AF113" t="str">
            <v>MOHAMMAD AZAT</v>
          </cell>
          <cell r="AG113" t="str">
            <v>RASHA</v>
          </cell>
          <cell r="AH113" t="str">
            <v>DAMASCUS</v>
          </cell>
          <cell r="AI113" t="str">
            <v/>
          </cell>
          <cell r="AJ113" t="str">
            <v/>
          </cell>
          <cell r="AK113" t="str">
            <v/>
          </cell>
          <cell r="AL113" t="str">
            <v/>
          </cell>
          <cell r="AM113" t="str">
            <v/>
          </cell>
          <cell r="AN113" t="str">
            <v/>
          </cell>
          <cell r="AO113" t="str">
            <v/>
          </cell>
          <cell r="AP113" t="str">
            <v/>
          </cell>
          <cell r="AQ113" t="str">
            <v/>
          </cell>
          <cell r="AR113">
            <v>703976</v>
          </cell>
          <cell r="AS113" t="str">
            <v>ابتسام عربشه</v>
          </cell>
          <cell r="AT113" t="str">
            <v>محمد عزت</v>
          </cell>
          <cell r="AU113" t="str">
            <v/>
          </cell>
          <cell r="AV113">
            <v>90000</v>
          </cell>
        </row>
        <row r="114">
          <cell r="A114">
            <v>704039</v>
          </cell>
          <cell r="B114" t="str">
            <v>ايهم ديب</v>
          </cell>
          <cell r="C114" t="str">
            <v>خالد</v>
          </cell>
          <cell r="D114" t="str">
            <v/>
          </cell>
          <cell r="E114" t="str">
            <v/>
          </cell>
          <cell r="G114" t="str">
            <v/>
          </cell>
          <cell r="H114" t="str">
            <v/>
          </cell>
          <cell r="I114" t="str">
            <v>الثالثة</v>
          </cell>
          <cell r="J114" t="str">
            <v/>
          </cell>
          <cell r="K114" t="str">
            <v/>
          </cell>
          <cell r="L114" t="str">
            <v/>
          </cell>
          <cell r="M114" t="str">
            <v/>
          </cell>
          <cell r="O114" t="str">
            <v/>
          </cell>
          <cell r="P114" t="str">
            <v>الثالثة</v>
          </cell>
          <cell r="X114" t="str">
            <v/>
          </cell>
          <cell r="AE114" t="str">
            <v/>
          </cell>
          <cell r="AF114" t="str">
            <v/>
          </cell>
          <cell r="AG114" t="str">
            <v/>
          </cell>
          <cell r="AH114" t="str">
            <v/>
          </cell>
          <cell r="AI114" t="str">
            <v/>
          </cell>
          <cell r="AJ114" t="str">
            <v/>
          </cell>
          <cell r="AK114" t="str">
            <v/>
          </cell>
          <cell r="AL114" t="str">
            <v/>
          </cell>
          <cell r="AM114" t="str">
            <v/>
          </cell>
          <cell r="AN114" t="str">
            <v/>
          </cell>
          <cell r="AO114" t="str">
            <v/>
          </cell>
          <cell r="AP114" t="str">
            <v/>
          </cell>
          <cell r="AQ114" t="str">
            <v/>
          </cell>
          <cell r="AR114">
            <v>704039</v>
          </cell>
          <cell r="AS114" t="str">
            <v>ايهم ديب</v>
          </cell>
          <cell r="AT114" t="str">
            <v>خالد</v>
          </cell>
          <cell r="AU114" t="str">
            <v/>
          </cell>
        </row>
        <row r="115">
          <cell r="A115">
            <v>704050</v>
          </cell>
          <cell r="B115" t="str">
            <v>أحمد شرباجي</v>
          </cell>
          <cell r="C115" t="str">
            <v>علي</v>
          </cell>
          <cell r="D115" t="str">
            <v>هدى</v>
          </cell>
          <cell r="E115" t="str">
            <v>ذكر</v>
          </cell>
          <cell r="F115">
            <v>35796</v>
          </cell>
          <cell r="G115" t="str">
            <v>معارة الأخوان</v>
          </cell>
          <cell r="H115" t="str">
            <v>العربية السورية</v>
          </cell>
          <cell r="I115" t="str">
            <v>الرابعة حديث</v>
          </cell>
          <cell r="J115" t="str">
            <v>إدلب</v>
          </cell>
          <cell r="K115" t="str">
            <v>معارة الاخوان 14</v>
          </cell>
          <cell r="L115" t="str">
            <v>دمشق</v>
          </cell>
          <cell r="M115" t="str">
            <v>أدبي</v>
          </cell>
          <cell r="N115">
            <v>2016</v>
          </cell>
          <cell r="O115" t="str">
            <v>السويداء</v>
          </cell>
          <cell r="P115" t="str">
            <v>الثالثة</v>
          </cell>
          <cell r="Q115">
            <v>0</v>
          </cell>
          <cell r="R115">
            <v>0</v>
          </cell>
          <cell r="S115">
            <v>0</v>
          </cell>
          <cell r="T115">
            <v>3000</v>
          </cell>
          <cell r="U115">
            <v>0</v>
          </cell>
          <cell r="V115">
            <v>60000</v>
          </cell>
          <cell r="W115">
            <v>63000</v>
          </cell>
          <cell r="X115" t="str">
            <v>لا</v>
          </cell>
          <cell r="Y115">
            <v>63000</v>
          </cell>
          <cell r="Z115">
            <v>0</v>
          </cell>
          <cell r="AA115">
            <v>1</v>
          </cell>
          <cell r="AB115">
            <v>2</v>
          </cell>
          <cell r="AC115">
            <v>1</v>
          </cell>
          <cell r="AD115">
            <v>4</v>
          </cell>
          <cell r="AE115" t="str">
            <v>AHMAD SHRBAJE</v>
          </cell>
          <cell r="AF115" t="str">
            <v>ALI</v>
          </cell>
          <cell r="AG115" t="str">
            <v>HOUDA</v>
          </cell>
          <cell r="AH115" t="str">
            <v>DAMASCUS</v>
          </cell>
          <cell r="AI115" t="str">
            <v/>
          </cell>
          <cell r="AJ115" t="str">
            <v/>
          </cell>
          <cell r="AK115" t="str">
            <v/>
          </cell>
          <cell r="AL115" t="str">
            <v/>
          </cell>
          <cell r="AM115" t="str">
            <v/>
          </cell>
          <cell r="AN115" t="str">
            <v/>
          </cell>
          <cell r="AO115" t="str">
            <v/>
          </cell>
          <cell r="AP115" t="str">
            <v/>
          </cell>
          <cell r="AQ115" t="str">
            <v/>
          </cell>
          <cell r="AR115">
            <v>704050</v>
          </cell>
          <cell r="AS115" t="str">
            <v>أحمد شرباجي</v>
          </cell>
          <cell r="AT115" t="str">
            <v>علي</v>
          </cell>
          <cell r="AU115" t="str">
            <v/>
          </cell>
          <cell r="AV115">
            <v>60000</v>
          </cell>
        </row>
        <row r="116">
          <cell r="A116">
            <v>704070</v>
          </cell>
          <cell r="B116" t="str">
            <v>آيات الحسوني</v>
          </cell>
          <cell r="C116" t="str">
            <v>علي</v>
          </cell>
          <cell r="D116" t="str">
            <v>هدى عثمان</v>
          </cell>
          <cell r="E116" t="str">
            <v>أنثى</v>
          </cell>
          <cell r="F116">
            <v>35431</v>
          </cell>
          <cell r="G116" t="str">
            <v>الظاهرية</v>
          </cell>
          <cell r="H116" t="str">
            <v>العربية السورية</v>
          </cell>
          <cell r="I116" t="str">
            <v>الأولى</v>
          </cell>
          <cell r="J116" t="str">
            <v>الحسكة</v>
          </cell>
          <cell r="K116" t="str">
            <v>الظاهرية 47</v>
          </cell>
          <cell r="L116" t="str">
            <v>ريف دمشق - عرطوز</v>
          </cell>
          <cell r="M116" t="str">
            <v>أدبي</v>
          </cell>
          <cell r="N116">
            <v>2016</v>
          </cell>
          <cell r="O116" t="str">
            <v>ريف دمشق</v>
          </cell>
          <cell r="P116" t="str">
            <v>الأولى</v>
          </cell>
          <cell r="Q116">
            <v>0</v>
          </cell>
          <cell r="R116">
            <v>0</v>
          </cell>
          <cell r="S116">
            <v>0</v>
          </cell>
          <cell r="T116">
            <v>3000</v>
          </cell>
          <cell r="U116">
            <v>0</v>
          </cell>
          <cell r="V116">
            <v>70000</v>
          </cell>
          <cell r="W116">
            <v>73000</v>
          </cell>
          <cell r="X116" t="str">
            <v>لا</v>
          </cell>
          <cell r="Y116">
            <v>73000</v>
          </cell>
          <cell r="Z116">
            <v>0</v>
          </cell>
          <cell r="AA116">
            <v>0</v>
          </cell>
          <cell r="AB116">
            <v>0</v>
          </cell>
          <cell r="AC116">
            <v>2</v>
          </cell>
          <cell r="AD116">
            <v>2</v>
          </cell>
          <cell r="AE116" t="str">
            <v>AYAT ALHASONI</v>
          </cell>
          <cell r="AF116" t="str">
            <v>ALI</v>
          </cell>
          <cell r="AG116" t="str">
            <v>HODA</v>
          </cell>
          <cell r="AH116" t="str">
            <v>ALZAHIRYA</v>
          </cell>
          <cell r="AI116" t="str">
            <v/>
          </cell>
          <cell r="AJ116" t="str">
            <v/>
          </cell>
          <cell r="AK116" t="str">
            <v/>
          </cell>
          <cell r="AL116" t="str">
            <v/>
          </cell>
          <cell r="AM116" t="str">
            <v/>
          </cell>
          <cell r="AN116" t="str">
            <v/>
          </cell>
          <cell r="AO116" t="str">
            <v>مستنفذ سجل</v>
          </cell>
          <cell r="AP116" t="str">
            <v/>
          </cell>
          <cell r="AQ116" t="str">
            <v>إيقاف</v>
          </cell>
          <cell r="AR116">
            <v>704070</v>
          </cell>
          <cell r="AS116" t="str">
            <v>آيات الحسوني</v>
          </cell>
          <cell r="AT116" t="str">
            <v>علي</v>
          </cell>
          <cell r="AU116" t="str">
            <v>مستنفذ سجل</v>
          </cell>
          <cell r="AV116">
            <v>70000</v>
          </cell>
        </row>
        <row r="117">
          <cell r="A117">
            <v>704089</v>
          </cell>
          <cell r="B117" t="str">
            <v>بشرى بوظو</v>
          </cell>
          <cell r="C117" t="str">
            <v>محمد</v>
          </cell>
          <cell r="D117" t="str">
            <v>هناده</v>
          </cell>
          <cell r="E117" t="str">
            <v>أنثى</v>
          </cell>
          <cell r="F117">
            <v>34753</v>
          </cell>
          <cell r="G117" t="str">
            <v>الدمام</v>
          </cell>
          <cell r="H117" t="str">
            <v>العربية السورية</v>
          </cell>
          <cell r="I117" t="str">
            <v>الثالثة</v>
          </cell>
          <cell r="J117" t="str">
            <v>دمشق</v>
          </cell>
          <cell r="K117" t="str">
            <v>أبو جرش 628</v>
          </cell>
          <cell r="L117" t="str">
            <v>دمشق</v>
          </cell>
          <cell r="M117" t="str">
            <v>علمي</v>
          </cell>
          <cell r="N117">
            <v>2013</v>
          </cell>
          <cell r="O117" t="str">
            <v>دمشق</v>
          </cell>
          <cell r="P117" t="str">
            <v>الثالثة</v>
          </cell>
          <cell r="Q117">
            <v>20000</v>
          </cell>
          <cell r="R117">
            <v>0</v>
          </cell>
          <cell r="S117">
            <v>0</v>
          </cell>
          <cell r="T117">
            <v>3000</v>
          </cell>
          <cell r="U117">
            <v>0</v>
          </cell>
          <cell r="V117">
            <v>90000</v>
          </cell>
          <cell r="W117">
            <v>73000</v>
          </cell>
          <cell r="X117" t="str">
            <v>لا</v>
          </cell>
          <cell r="Y117">
            <v>73000</v>
          </cell>
          <cell r="Z117">
            <v>0</v>
          </cell>
          <cell r="AA117">
            <v>0</v>
          </cell>
          <cell r="AB117">
            <v>2</v>
          </cell>
          <cell r="AC117">
            <v>3</v>
          </cell>
          <cell r="AD117">
            <v>5</v>
          </cell>
          <cell r="AE117" t="str">
            <v>BUSHRA BOZO</v>
          </cell>
          <cell r="AF117" t="str">
            <v>MOHAMAD</v>
          </cell>
          <cell r="AG117" t="str">
            <v>HONADA</v>
          </cell>
          <cell r="AH117" t="str">
            <v>KSA</v>
          </cell>
          <cell r="AI117" t="str">
            <v/>
          </cell>
          <cell r="AJ117" t="str">
            <v/>
          </cell>
          <cell r="AK117" t="str">
            <v/>
          </cell>
          <cell r="AL117" t="str">
            <v/>
          </cell>
          <cell r="AM117" t="str">
            <v/>
          </cell>
          <cell r="AN117" t="str">
            <v/>
          </cell>
          <cell r="AO117" t="str">
            <v/>
          </cell>
          <cell r="AP117" t="str">
            <v/>
          </cell>
          <cell r="AQ117" t="str">
            <v/>
          </cell>
          <cell r="AR117">
            <v>704089</v>
          </cell>
          <cell r="AS117" t="str">
            <v>بشرى بوظو</v>
          </cell>
          <cell r="AT117" t="str">
            <v>محمد</v>
          </cell>
          <cell r="AU117" t="str">
            <v/>
          </cell>
          <cell r="AV117">
            <v>90000</v>
          </cell>
        </row>
        <row r="118">
          <cell r="A118">
            <v>704136</v>
          </cell>
          <cell r="B118" t="str">
            <v>حنين  ابو عساف</v>
          </cell>
          <cell r="C118" t="str">
            <v>خالد</v>
          </cell>
          <cell r="D118" t="str">
            <v xml:space="preserve">هند </v>
          </cell>
          <cell r="E118" t="str">
            <v>أنثى</v>
          </cell>
          <cell r="F118">
            <v>35643</v>
          </cell>
          <cell r="G118" t="str">
            <v xml:space="preserve">مزرعة بيت جن </v>
          </cell>
          <cell r="H118" t="str">
            <v>العربية السورية</v>
          </cell>
          <cell r="I118" t="str">
            <v>الثانية</v>
          </cell>
          <cell r="J118" t="str">
            <v>ريف دمشق</v>
          </cell>
          <cell r="K118" t="str">
            <v>بيت جن 128</v>
          </cell>
          <cell r="L118" t="str">
            <v>جديدة عرطوز</v>
          </cell>
          <cell r="M118" t="str">
            <v>أدبي</v>
          </cell>
          <cell r="N118">
            <v>2016</v>
          </cell>
          <cell r="O118" t="str">
            <v>ريف دمشق</v>
          </cell>
          <cell r="P118" t="str">
            <v>الثانية</v>
          </cell>
          <cell r="Q118">
            <v>0</v>
          </cell>
          <cell r="R118">
            <v>0</v>
          </cell>
          <cell r="S118">
            <v>0</v>
          </cell>
          <cell r="T118">
            <v>3000</v>
          </cell>
          <cell r="U118">
            <v>0</v>
          </cell>
          <cell r="V118">
            <v>75000</v>
          </cell>
          <cell r="W118">
            <v>78000</v>
          </cell>
          <cell r="X118" t="str">
            <v>لا</v>
          </cell>
          <cell r="Y118">
            <v>78000</v>
          </cell>
          <cell r="Z118">
            <v>0</v>
          </cell>
          <cell r="AA118">
            <v>0</v>
          </cell>
          <cell r="AB118">
            <v>1</v>
          </cell>
          <cell r="AC118">
            <v>3</v>
          </cell>
          <cell r="AD118">
            <v>4</v>
          </cell>
          <cell r="AE118" t="str">
            <v>HANEEN ABOU ASSAF</v>
          </cell>
          <cell r="AF118" t="str">
            <v>KHALEED</v>
          </cell>
          <cell r="AG118" t="str">
            <v>HEND</v>
          </cell>
          <cell r="AH118" t="str">
            <v>DAMASCUS SUBURB</v>
          </cell>
          <cell r="AI118" t="str">
            <v/>
          </cell>
          <cell r="AJ118" t="str">
            <v/>
          </cell>
          <cell r="AK118" t="str">
            <v/>
          </cell>
          <cell r="AL118" t="str">
            <v/>
          </cell>
          <cell r="AM118" t="str">
            <v/>
          </cell>
          <cell r="AN118" t="str">
            <v/>
          </cell>
          <cell r="AO118" t="str">
            <v>مستنفذ</v>
          </cell>
          <cell r="AP118" t="str">
            <v/>
          </cell>
          <cell r="AQ118" t="str">
            <v/>
          </cell>
          <cell r="AR118">
            <v>704136</v>
          </cell>
          <cell r="AS118" t="str">
            <v>حنين  ابو عساف</v>
          </cell>
          <cell r="AT118" t="str">
            <v>خالد</v>
          </cell>
          <cell r="AU118" t="str">
            <v>مستنفذ</v>
          </cell>
          <cell r="AV118">
            <v>75000</v>
          </cell>
        </row>
        <row r="119">
          <cell r="A119">
            <v>704140</v>
          </cell>
          <cell r="B119" t="str">
            <v>خالد  ابو فخر</v>
          </cell>
          <cell r="C119" t="str">
            <v>جمال</v>
          </cell>
          <cell r="D119" t="str">
            <v>جميلة</v>
          </cell>
          <cell r="E119" t="str">
            <v>ذكر</v>
          </cell>
          <cell r="F119">
            <v>26923</v>
          </cell>
          <cell r="G119" t="str">
            <v>كفر اللحف</v>
          </cell>
          <cell r="H119" t="str">
            <v>العربية السورية</v>
          </cell>
          <cell r="I119" t="str">
            <v>الرابعة</v>
          </cell>
          <cell r="J119" t="str">
            <v>السويداء</v>
          </cell>
          <cell r="K119" t="str">
            <v>كفراللحف55</v>
          </cell>
          <cell r="L119" t="str">
            <v>السويداء</v>
          </cell>
          <cell r="M119" t="str">
            <v>أدبي</v>
          </cell>
          <cell r="N119">
            <v>1995</v>
          </cell>
          <cell r="O119" t="str">
            <v>السويداء</v>
          </cell>
          <cell r="P119" t="str">
            <v>الرابعة حديث</v>
          </cell>
          <cell r="Q119">
            <v>0</v>
          </cell>
          <cell r="S119">
            <v>0</v>
          </cell>
          <cell r="T119">
            <v>3000</v>
          </cell>
          <cell r="U119">
            <v>14000</v>
          </cell>
          <cell r="V119">
            <v>64000</v>
          </cell>
          <cell r="W119">
            <v>81000</v>
          </cell>
          <cell r="X119" t="str">
            <v>لا</v>
          </cell>
          <cell r="Y119">
            <v>81000</v>
          </cell>
          <cell r="Z119">
            <v>0</v>
          </cell>
          <cell r="AA119">
            <v>6</v>
          </cell>
          <cell r="AB119">
            <v>0</v>
          </cell>
          <cell r="AC119">
            <v>1</v>
          </cell>
          <cell r="AD119">
            <v>7</v>
          </cell>
          <cell r="AE119" t="str">
            <v>KHALED ABOU FAKHER</v>
          </cell>
          <cell r="AF119" t="str">
            <v>JAMAL</v>
          </cell>
          <cell r="AG119" t="str">
            <v>JAMELA</v>
          </cell>
          <cell r="AH119" t="str">
            <v>KAFER AL LUHF</v>
          </cell>
          <cell r="AI119" t="str">
            <v/>
          </cell>
          <cell r="AJ119" t="str">
            <v/>
          </cell>
          <cell r="AK119" t="str">
            <v/>
          </cell>
          <cell r="AL119" t="str">
            <v/>
          </cell>
          <cell r="AM119" t="str">
            <v/>
          </cell>
          <cell r="AN119" t="str">
            <v/>
          </cell>
          <cell r="AO119" t="str">
            <v/>
          </cell>
          <cell r="AP119" t="str">
            <v/>
          </cell>
          <cell r="AQ119" t="str">
            <v/>
          </cell>
          <cell r="AR119">
            <v>704140</v>
          </cell>
          <cell r="AS119" t="str">
            <v>خالد  ابو فخر</v>
          </cell>
          <cell r="AT119" t="str">
            <v>جمال</v>
          </cell>
          <cell r="AU119" t="str">
            <v/>
          </cell>
          <cell r="AV119">
            <v>64000</v>
          </cell>
        </row>
        <row r="120">
          <cell r="A120">
            <v>704164</v>
          </cell>
          <cell r="B120" t="str">
            <v>ديانا سليمان</v>
          </cell>
          <cell r="C120" t="str">
            <v>بسام</v>
          </cell>
          <cell r="D120" t="str">
            <v xml:space="preserve">فاطمه </v>
          </cell>
          <cell r="E120" t="str">
            <v>أنثى</v>
          </cell>
          <cell r="F120">
            <v>35599</v>
          </cell>
          <cell r="G120" t="str">
            <v xml:space="preserve">دمشق </v>
          </cell>
          <cell r="H120" t="str">
            <v>العربية السورية</v>
          </cell>
          <cell r="I120" t="str">
            <v>الثانية</v>
          </cell>
          <cell r="J120" t="str">
            <v>دمشق</v>
          </cell>
          <cell r="K120" t="str">
            <v>مزة مساكن شعبية 18</v>
          </cell>
          <cell r="L120" t="str">
            <v>مزة إسكان</v>
          </cell>
          <cell r="M120" t="str">
            <v>أدبي</v>
          </cell>
          <cell r="N120">
            <v>2016</v>
          </cell>
          <cell r="O120" t="str">
            <v>دمشق</v>
          </cell>
          <cell r="P120" t="str">
            <v>الثانية</v>
          </cell>
          <cell r="Q120">
            <v>0</v>
          </cell>
          <cell r="R120">
            <v>0</v>
          </cell>
          <cell r="S120">
            <v>0</v>
          </cell>
          <cell r="T120">
            <v>3000</v>
          </cell>
          <cell r="U120">
            <v>0</v>
          </cell>
          <cell r="V120">
            <v>100000</v>
          </cell>
          <cell r="W120">
            <v>103000</v>
          </cell>
          <cell r="X120" t="str">
            <v>لا</v>
          </cell>
          <cell r="Y120">
            <v>103000</v>
          </cell>
          <cell r="Z120">
            <v>0</v>
          </cell>
          <cell r="AA120">
            <v>0</v>
          </cell>
          <cell r="AB120">
            <v>0</v>
          </cell>
          <cell r="AC120">
            <v>5</v>
          </cell>
          <cell r="AD120">
            <v>5</v>
          </cell>
          <cell r="AE120" t="str">
            <v>DEANA SLEMAN</v>
          </cell>
          <cell r="AF120" t="str">
            <v>BASSAM</v>
          </cell>
          <cell r="AG120" t="str">
            <v>FATIMA</v>
          </cell>
          <cell r="AH120" t="str">
            <v>DAMASCUS</v>
          </cell>
          <cell r="AI120" t="str">
            <v/>
          </cell>
          <cell r="AJ120" t="str">
            <v/>
          </cell>
          <cell r="AK120" t="str">
            <v/>
          </cell>
          <cell r="AL120" t="str">
            <v/>
          </cell>
          <cell r="AM120" t="str">
            <v/>
          </cell>
          <cell r="AN120" t="str">
            <v/>
          </cell>
          <cell r="AO120" t="str">
            <v/>
          </cell>
          <cell r="AP120" t="str">
            <v/>
          </cell>
          <cell r="AQ120" t="str">
            <v/>
          </cell>
          <cell r="AR120">
            <v>704164</v>
          </cell>
          <cell r="AS120" t="str">
            <v>ديانا سليمان</v>
          </cell>
          <cell r="AT120" t="str">
            <v>بسام</v>
          </cell>
          <cell r="AU120" t="str">
            <v/>
          </cell>
          <cell r="AV120">
            <v>100000</v>
          </cell>
        </row>
        <row r="121">
          <cell r="A121">
            <v>704174</v>
          </cell>
          <cell r="B121" t="str">
            <v>راما حمشو</v>
          </cell>
          <cell r="C121" t="str">
            <v>حسام الدين</v>
          </cell>
          <cell r="D121" t="str">
            <v>عفاف عباس</v>
          </cell>
          <cell r="E121" t="str">
            <v>أنثى</v>
          </cell>
          <cell r="F121">
            <v>35442</v>
          </cell>
          <cell r="G121" t="str">
            <v>دمشق</v>
          </cell>
          <cell r="H121" t="str">
            <v>العربية السورية</v>
          </cell>
          <cell r="I121" t="str">
            <v>الثانية</v>
          </cell>
          <cell r="J121" t="str">
            <v>دمشق</v>
          </cell>
          <cell r="K121" t="str">
            <v>قنوات حيواطية 300</v>
          </cell>
          <cell r="L121" t="str">
            <v>مساكن برزة</v>
          </cell>
          <cell r="M121" t="str">
            <v>أدبي</v>
          </cell>
          <cell r="N121">
            <v>2015</v>
          </cell>
          <cell r="O121" t="str">
            <v>القنيطرة</v>
          </cell>
          <cell r="P121" t="str">
            <v>الثانية</v>
          </cell>
          <cell r="Q121">
            <v>0</v>
          </cell>
          <cell r="R121">
            <v>0</v>
          </cell>
          <cell r="S121">
            <v>0</v>
          </cell>
          <cell r="T121">
            <v>3000</v>
          </cell>
          <cell r="U121">
            <v>0</v>
          </cell>
          <cell r="V121">
            <v>40000</v>
          </cell>
          <cell r="W121">
            <v>43000</v>
          </cell>
          <cell r="X121" t="str">
            <v>لا</v>
          </cell>
          <cell r="Y121">
            <v>43000</v>
          </cell>
          <cell r="Z121">
            <v>0</v>
          </cell>
          <cell r="AA121">
            <v>0</v>
          </cell>
          <cell r="AB121">
            <v>0</v>
          </cell>
          <cell r="AC121">
            <v>2</v>
          </cell>
          <cell r="AD121">
            <v>2</v>
          </cell>
          <cell r="AE121" t="str">
            <v>RAMA HAMSHO</v>
          </cell>
          <cell r="AF121" t="str">
            <v>HUSSAM ALDIN</v>
          </cell>
          <cell r="AG121" t="str">
            <v>AFAF</v>
          </cell>
          <cell r="AH121" t="str">
            <v>DAMASCUS</v>
          </cell>
          <cell r="AI121" t="str">
            <v/>
          </cell>
          <cell r="AJ121" t="str">
            <v/>
          </cell>
          <cell r="AK121" t="str">
            <v/>
          </cell>
          <cell r="AL121" t="str">
            <v/>
          </cell>
          <cell r="AM121" t="str">
            <v/>
          </cell>
          <cell r="AN121" t="str">
            <v/>
          </cell>
          <cell r="AO121" t="str">
            <v/>
          </cell>
          <cell r="AP121" t="str">
            <v/>
          </cell>
          <cell r="AQ121" t="str">
            <v/>
          </cell>
          <cell r="AR121">
            <v>704174</v>
          </cell>
          <cell r="AS121" t="str">
            <v>راما حمشو</v>
          </cell>
          <cell r="AT121" t="str">
            <v>حسام الدين</v>
          </cell>
          <cell r="AU121" t="str">
            <v/>
          </cell>
          <cell r="AV121">
            <v>40000</v>
          </cell>
        </row>
        <row r="122">
          <cell r="A122">
            <v>704175</v>
          </cell>
          <cell r="B122" t="str">
            <v>راما خليل</v>
          </cell>
          <cell r="C122" t="str">
            <v>خليل</v>
          </cell>
          <cell r="D122" t="str">
            <v>ندوه</v>
          </cell>
          <cell r="E122" t="str">
            <v>أنثى</v>
          </cell>
          <cell r="F122">
            <v>36006</v>
          </cell>
          <cell r="G122" t="str">
            <v>دمشق</v>
          </cell>
          <cell r="H122" t="str">
            <v>العربية السورية</v>
          </cell>
          <cell r="I122" t="str">
            <v>الثالثة</v>
          </cell>
          <cell r="J122" t="str">
            <v>القنيطرة</v>
          </cell>
          <cell r="K122" t="str">
            <v>المشتي 24/7</v>
          </cell>
          <cell r="L122" t="str">
            <v>مزة جبل</v>
          </cell>
          <cell r="M122" t="str">
            <v>أدبي</v>
          </cell>
          <cell r="N122">
            <v>2016</v>
          </cell>
          <cell r="O122" t="str">
            <v>القنيطرة</v>
          </cell>
          <cell r="P122" t="str">
            <v>الثالثة</v>
          </cell>
          <cell r="Q122">
            <v>0</v>
          </cell>
          <cell r="R122">
            <v>0</v>
          </cell>
          <cell r="S122">
            <v>0</v>
          </cell>
          <cell r="T122">
            <v>3000</v>
          </cell>
          <cell r="U122">
            <v>0</v>
          </cell>
          <cell r="V122">
            <v>80000</v>
          </cell>
          <cell r="W122">
            <v>83000</v>
          </cell>
          <cell r="X122" t="str">
            <v>لا</v>
          </cell>
          <cell r="Y122">
            <v>83000</v>
          </cell>
          <cell r="Z122">
            <v>0</v>
          </cell>
          <cell r="AA122">
            <v>5</v>
          </cell>
          <cell r="AB122">
            <v>2</v>
          </cell>
          <cell r="AC122">
            <v>0</v>
          </cell>
          <cell r="AD122">
            <v>7</v>
          </cell>
          <cell r="AE122" t="str">
            <v>RAMA KHLIL</v>
          </cell>
          <cell r="AF122" t="str">
            <v>KHLIL</v>
          </cell>
          <cell r="AG122" t="str">
            <v>NADWAH</v>
          </cell>
          <cell r="AH122" t="str">
            <v>DAMASCUS</v>
          </cell>
          <cell r="AI122" t="str">
            <v/>
          </cell>
          <cell r="AJ122" t="str">
            <v/>
          </cell>
          <cell r="AK122" t="str">
            <v/>
          </cell>
          <cell r="AL122" t="str">
            <v/>
          </cell>
          <cell r="AM122" t="str">
            <v/>
          </cell>
          <cell r="AN122" t="str">
            <v/>
          </cell>
          <cell r="AO122" t="str">
            <v/>
          </cell>
          <cell r="AP122" t="str">
            <v/>
          </cell>
          <cell r="AQ122" t="str">
            <v/>
          </cell>
          <cell r="AR122">
            <v>704175</v>
          </cell>
          <cell r="AS122" t="str">
            <v>راما خليل</v>
          </cell>
          <cell r="AT122" t="str">
            <v>خليل</v>
          </cell>
          <cell r="AU122" t="str">
            <v/>
          </cell>
          <cell r="AV122">
            <v>80000</v>
          </cell>
        </row>
        <row r="123">
          <cell r="A123">
            <v>704188</v>
          </cell>
          <cell r="B123" t="str">
            <v>رايه ملص</v>
          </cell>
          <cell r="C123" t="str">
            <v>أيمن</v>
          </cell>
          <cell r="D123" t="str">
            <v>بارعه النحاس</v>
          </cell>
          <cell r="E123" t="str">
            <v>أنثى</v>
          </cell>
          <cell r="F123">
            <v>33924</v>
          </cell>
          <cell r="G123" t="str">
            <v>دمشق</v>
          </cell>
          <cell r="H123" t="str">
            <v>العربية السورية</v>
          </cell>
          <cell r="I123" t="str">
            <v>الأولى</v>
          </cell>
          <cell r="J123" t="str">
            <v>دمشق</v>
          </cell>
          <cell r="K123" t="str">
            <v>اكراد 379</v>
          </cell>
          <cell r="L123" t="str">
            <v>مشروع دمر</v>
          </cell>
          <cell r="M123" t="str">
            <v>أدبي</v>
          </cell>
          <cell r="N123">
            <v>2016</v>
          </cell>
          <cell r="O123" t="str">
            <v>دمشق</v>
          </cell>
          <cell r="P123" t="str">
            <v>الأولى</v>
          </cell>
          <cell r="Q123">
            <v>28000</v>
          </cell>
          <cell r="R123">
            <v>0</v>
          </cell>
          <cell r="S123">
            <v>0</v>
          </cell>
          <cell r="T123">
            <v>3000</v>
          </cell>
          <cell r="U123">
            <v>0</v>
          </cell>
          <cell r="V123">
            <v>40000</v>
          </cell>
          <cell r="W123">
            <v>15000</v>
          </cell>
          <cell r="X123" t="str">
            <v>لا</v>
          </cell>
          <cell r="Y123">
            <v>15000</v>
          </cell>
          <cell r="Z123">
            <v>0</v>
          </cell>
          <cell r="AA123">
            <v>4</v>
          </cell>
          <cell r="AB123">
            <v>0</v>
          </cell>
          <cell r="AC123">
            <v>0</v>
          </cell>
          <cell r="AD123">
            <v>4</v>
          </cell>
          <cell r="AE123" t="str">
            <v>RAYA MALAS</v>
          </cell>
          <cell r="AF123" t="str">
            <v>AYMAN</v>
          </cell>
          <cell r="AG123" t="str">
            <v>BAREAA</v>
          </cell>
          <cell r="AH123" t="str">
            <v>DAMASCUS</v>
          </cell>
          <cell r="AI123" t="str">
            <v/>
          </cell>
          <cell r="AJ123" t="str">
            <v/>
          </cell>
          <cell r="AK123" t="str">
            <v/>
          </cell>
          <cell r="AL123" t="str">
            <v/>
          </cell>
          <cell r="AM123" t="str">
            <v/>
          </cell>
          <cell r="AN123" t="str">
            <v/>
          </cell>
          <cell r="AO123" t="str">
            <v/>
          </cell>
          <cell r="AP123" t="str">
            <v/>
          </cell>
          <cell r="AQ123" t="str">
            <v>إيقاف</v>
          </cell>
          <cell r="AR123">
            <v>704188</v>
          </cell>
          <cell r="AS123" t="str">
            <v>رايه ملص</v>
          </cell>
          <cell r="AT123" t="str">
            <v>أيمن</v>
          </cell>
          <cell r="AU123" t="str">
            <v/>
          </cell>
          <cell r="AV123">
            <v>40000</v>
          </cell>
        </row>
        <row r="124">
          <cell r="A124">
            <v>704198</v>
          </cell>
          <cell r="B124" t="str">
            <v>رشا الصيني</v>
          </cell>
          <cell r="C124" t="str">
            <v>عبد السلام</v>
          </cell>
          <cell r="D124" t="str">
            <v/>
          </cell>
          <cell r="E124" t="str">
            <v/>
          </cell>
          <cell r="G124" t="str">
            <v/>
          </cell>
          <cell r="H124" t="str">
            <v/>
          </cell>
          <cell r="I124" t="str">
            <v>الثانية</v>
          </cell>
          <cell r="J124" t="str">
            <v/>
          </cell>
          <cell r="K124" t="str">
            <v/>
          </cell>
          <cell r="L124" t="str">
            <v/>
          </cell>
          <cell r="M124" t="str">
            <v/>
          </cell>
          <cell r="O124" t="str">
            <v/>
          </cell>
          <cell r="P124" t="str">
            <v>الثانية</v>
          </cell>
          <cell r="X124" t="str">
            <v/>
          </cell>
          <cell r="AE124" t="str">
            <v/>
          </cell>
          <cell r="AF124" t="str">
            <v/>
          </cell>
          <cell r="AG124" t="str">
            <v/>
          </cell>
          <cell r="AH124" t="str">
            <v/>
          </cell>
          <cell r="AI124" t="str">
            <v/>
          </cell>
          <cell r="AJ124" t="str">
            <v/>
          </cell>
          <cell r="AK124" t="str">
            <v/>
          </cell>
          <cell r="AL124" t="str">
            <v/>
          </cell>
          <cell r="AM124" t="str">
            <v/>
          </cell>
          <cell r="AN124" t="str">
            <v/>
          </cell>
          <cell r="AO124" t="str">
            <v>مستنفذ</v>
          </cell>
          <cell r="AP124" t="str">
            <v/>
          </cell>
          <cell r="AQ124" t="str">
            <v/>
          </cell>
          <cell r="AR124">
            <v>704198</v>
          </cell>
          <cell r="AS124" t="str">
            <v>رشا الصيني</v>
          </cell>
          <cell r="AT124" t="str">
            <v>عبد السلام</v>
          </cell>
          <cell r="AU124" t="str">
            <v>مستنفذ</v>
          </cell>
        </row>
        <row r="125">
          <cell r="A125">
            <v>704237</v>
          </cell>
          <cell r="B125" t="str">
            <v>ساره يعقوب</v>
          </cell>
          <cell r="C125" t="str">
            <v>نعمان</v>
          </cell>
          <cell r="D125" t="str">
            <v>لورا</v>
          </cell>
          <cell r="E125" t="str">
            <v>انثى</v>
          </cell>
          <cell r="F125">
            <v>31361</v>
          </cell>
          <cell r="G125" t="str">
            <v>دمشق</v>
          </cell>
          <cell r="H125" t="str">
            <v>العربية السورية</v>
          </cell>
          <cell r="I125" t="str">
            <v>الثالثة</v>
          </cell>
          <cell r="J125" t="str">
            <v>دمشق</v>
          </cell>
          <cell r="K125" t="str">
            <v>قيمرية 306</v>
          </cell>
          <cell r="L125" t="str">
            <v xml:space="preserve">جرمانا </v>
          </cell>
          <cell r="M125" t="str">
            <v>علمي</v>
          </cell>
          <cell r="N125">
            <v>2003</v>
          </cell>
          <cell r="O125" t="str">
            <v>دمشق</v>
          </cell>
          <cell r="P125" t="str">
            <v>الثالثة</v>
          </cell>
          <cell r="Q125">
            <v>0</v>
          </cell>
          <cell r="R125">
            <v>0</v>
          </cell>
          <cell r="S125">
            <v>0</v>
          </cell>
          <cell r="T125">
            <v>3000</v>
          </cell>
          <cell r="U125">
            <v>0</v>
          </cell>
          <cell r="V125">
            <v>110000</v>
          </cell>
          <cell r="W125">
            <v>113000</v>
          </cell>
          <cell r="X125" t="str">
            <v>لا</v>
          </cell>
          <cell r="Y125">
            <v>113000</v>
          </cell>
          <cell r="Z125">
            <v>0</v>
          </cell>
          <cell r="AA125">
            <v>1</v>
          </cell>
          <cell r="AB125">
            <v>0</v>
          </cell>
          <cell r="AC125">
            <v>5</v>
          </cell>
          <cell r="AD125">
            <v>6</v>
          </cell>
          <cell r="AE125" t="str">
            <v>SARAH YAKOUB</v>
          </cell>
          <cell r="AF125" t="str">
            <v>NOUMAN</v>
          </cell>
          <cell r="AG125" t="str">
            <v>LOURA</v>
          </cell>
          <cell r="AH125" t="str">
            <v>DAMASCUS</v>
          </cell>
          <cell r="AI125" t="str">
            <v/>
          </cell>
          <cell r="AJ125" t="str">
            <v/>
          </cell>
          <cell r="AK125" t="str">
            <v/>
          </cell>
          <cell r="AL125" t="str">
            <v/>
          </cell>
          <cell r="AM125" t="str">
            <v/>
          </cell>
          <cell r="AN125" t="str">
            <v/>
          </cell>
          <cell r="AO125" t="str">
            <v/>
          </cell>
          <cell r="AP125" t="str">
            <v/>
          </cell>
          <cell r="AQ125" t="str">
            <v/>
          </cell>
          <cell r="AR125">
            <v>704237</v>
          </cell>
          <cell r="AS125" t="str">
            <v>ساره يعقوب</v>
          </cell>
          <cell r="AT125" t="str">
            <v>نعمان</v>
          </cell>
          <cell r="AU125" t="str">
            <v/>
          </cell>
          <cell r="AV125">
            <v>110000</v>
          </cell>
        </row>
        <row r="126">
          <cell r="A126">
            <v>704240</v>
          </cell>
          <cell r="B126" t="str">
            <v>سالي  الشيخ علي</v>
          </cell>
          <cell r="C126" t="str">
            <v>جهاد</v>
          </cell>
          <cell r="D126" t="str">
            <v>هدى</v>
          </cell>
          <cell r="E126" t="str">
            <v>أنثى</v>
          </cell>
          <cell r="F126">
            <v>35614</v>
          </cell>
          <cell r="G126" t="str">
            <v>رستن</v>
          </cell>
          <cell r="H126" t="str">
            <v>العربية السورية</v>
          </cell>
          <cell r="I126" t="str">
            <v>الثالثة</v>
          </cell>
          <cell r="J126" t="str">
            <v>حمص</v>
          </cell>
          <cell r="K126" t="str">
            <v>رستن تحتاني 221</v>
          </cell>
          <cell r="L126" t="str">
            <v>جرمانا</v>
          </cell>
          <cell r="M126" t="str">
            <v>أدبي</v>
          </cell>
          <cell r="N126">
            <v>2016</v>
          </cell>
          <cell r="O126" t="str">
            <v>طرطوس</v>
          </cell>
          <cell r="P126" t="str">
            <v>الثالثة</v>
          </cell>
          <cell r="Q126">
            <v>0</v>
          </cell>
          <cell r="R126">
            <v>0</v>
          </cell>
          <cell r="S126">
            <v>0</v>
          </cell>
          <cell r="T126">
            <v>3000</v>
          </cell>
          <cell r="U126">
            <v>0</v>
          </cell>
          <cell r="V126">
            <v>50000</v>
          </cell>
          <cell r="W126">
            <v>53000</v>
          </cell>
          <cell r="X126" t="str">
            <v>لا</v>
          </cell>
          <cell r="Y126">
            <v>53000</v>
          </cell>
          <cell r="Z126">
            <v>0</v>
          </cell>
          <cell r="AA126">
            <v>3</v>
          </cell>
          <cell r="AB126">
            <v>0</v>
          </cell>
          <cell r="AC126">
            <v>1</v>
          </cell>
          <cell r="AD126">
            <v>4</v>
          </cell>
          <cell r="AE126" t="str">
            <v>SALE ALSHEKH ALI</v>
          </cell>
          <cell r="AF126" t="str">
            <v>JEHAD</v>
          </cell>
          <cell r="AG126" t="str">
            <v>HOUDA</v>
          </cell>
          <cell r="AH126" t="str">
            <v>HOMS</v>
          </cell>
          <cell r="AI126" t="str">
            <v/>
          </cell>
          <cell r="AJ126" t="str">
            <v/>
          </cell>
          <cell r="AK126" t="str">
            <v/>
          </cell>
          <cell r="AL126" t="str">
            <v/>
          </cell>
          <cell r="AM126" t="str">
            <v/>
          </cell>
          <cell r="AN126" t="str">
            <v/>
          </cell>
          <cell r="AO126" t="str">
            <v/>
          </cell>
          <cell r="AP126" t="str">
            <v/>
          </cell>
          <cell r="AQ126" t="str">
            <v/>
          </cell>
          <cell r="AR126">
            <v>704240</v>
          </cell>
          <cell r="AS126" t="str">
            <v>سالي  الشيخ علي</v>
          </cell>
          <cell r="AT126" t="str">
            <v>جهاد</v>
          </cell>
          <cell r="AU126" t="str">
            <v/>
          </cell>
          <cell r="AV126">
            <v>50000</v>
          </cell>
        </row>
        <row r="127">
          <cell r="A127">
            <v>704246</v>
          </cell>
          <cell r="B127" t="str">
            <v>سراء ميا</v>
          </cell>
          <cell r="C127" t="str">
            <v>سليمان</v>
          </cell>
          <cell r="D127" t="str">
            <v>سعدى</v>
          </cell>
          <cell r="E127" t="str">
            <v>أنثى</v>
          </cell>
          <cell r="F127">
            <v>34216</v>
          </cell>
          <cell r="G127" t="str">
            <v>دمشق</v>
          </cell>
          <cell r="H127" t="str">
            <v>العربية السورية</v>
          </cell>
          <cell r="I127" t="str">
            <v>الرابعة</v>
          </cell>
          <cell r="J127" t="str">
            <v>اللاذقية</v>
          </cell>
          <cell r="K127" t="str">
            <v>عقيبة 19</v>
          </cell>
          <cell r="L127" t="str">
            <v>برزة البلد</v>
          </cell>
          <cell r="M127" t="str">
            <v>أدبي</v>
          </cell>
          <cell r="N127">
            <v>2011</v>
          </cell>
          <cell r="O127" t="str">
            <v>دمشق</v>
          </cell>
          <cell r="P127" t="str">
            <v>الرابعة</v>
          </cell>
          <cell r="Q127">
            <v>0</v>
          </cell>
          <cell r="R127">
            <v>0</v>
          </cell>
          <cell r="S127">
            <v>0</v>
          </cell>
          <cell r="T127">
            <v>3000</v>
          </cell>
          <cell r="U127">
            <v>0</v>
          </cell>
          <cell r="V127">
            <v>40000</v>
          </cell>
          <cell r="W127">
            <v>43000</v>
          </cell>
          <cell r="X127" t="str">
            <v>لا</v>
          </cell>
          <cell r="Y127">
            <v>43000</v>
          </cell>
          <cell r="Z127">
            <v>0</v>
          </cell>
          <cell r="AA127">
            <v>2</v>
          </cell>
          <cell r="AB127">
            <v>0</v>
          </cell>
          <cell r="AC127">
            <v>1</v>
          </cell>
          <cell r="AD127">
            <v>3</v>
          </cell>
          <cell r="AE127" t="str">
            <v>SARAA MAYYA</v>
          </cell>
          <cell r="AF127" t="str">
            <v>SULIMAN</v>
          </cell>
          <cell r="AG127" t="str">
            <v>SAADA</v>
          </cell>
          <cell r="AH127" t="str">
            <v>DAMASCUS</v>
          </cell>
          <cell r="AI127" t="str">
            <v/>
          </cell>
          <cell r="AJ127" t="str">
            <v/>
          </cell>
          <cell r="AK127" t="str">
            <v/>
          </cell>
          <cell r="AL127" t="str">
            <v/>
          </cell>
          <cell r="AM127" t="str">
            <v/>
          </cell>
          <cell r="AN127" t="str">
            <v/>
          </cell>
          <cell r="AO127" t="str">
            <v/>
          </cell>
          <cell r="AP127" t="str">
            <v/>
          </cell>
          <cell r="AQ127" t="str">
            <v/>
          </cell>
          <cell r="AR127">
            <v>704246</v>
          </cell>
          <cell r="AS127" t="str">
            <v>سراء ميا</v>
          </cell>
          <cell r="AT127" t="str">
            <v>سليمان</v>
          </cell>
          <cell r="AU127" t="str">
            <v/>
          </cell>
          <cell r="AV127">
            <v>40000</v>
          </cell>
        </row>
        <row r="128">
          <cell r="A128">
            <v>704283</v>
          </cell>
          <cell r="B128" t="str">
            <v>صبحي  شيخ شعبان</v>
          </cell>
          <cell r="C128" t="str">
            <v>زياد</v>
          </cell>
          <cell r="D128" t="str">
            <v>وفاء</v>
          </cell>
          <cell r="E128" t="str">
            <v>ذكر</v>
          </cell>
          <cell r="F128">
            <v>36096</v>
          </cell>
          <cell r="G128" t="str">
            <v>دمشق</v>
          </cell>
          <cell r="H128" t="str">
            <v>العربية السورية</v>
          </cell>
          <cell r="I128" t="str">
            <v>الثالثة</v>
          </cell>
          <cell r="J128" t="str">
            <v>إدلب</v>
          </cell>
          <cell r="K128" t="str">
            <v>حربا 7</v>
          </cell>
          <cell r="L128" t="str">
            <v>الصناعة</v>
          </cell>
          <cell r="M128" t="str">
            <v>أدبي</v>
          </cell>
          <cell r="N128">
            <v>2016</v>
          </cell>
          <cell r="O128" t="str">
            <v>دمشق</v>
          </cell>
          <cell r="P128" t="str">
            <v>الثالثة</v>
          </cell>
          <cell r="Q128">
            <v>0</v>
          </cell>
          <cell r="R128">
            <v>0</v>
          </cell>
          <cell r="S128">
            <v>0</v>
          </cell>
          <cell r="T128">
            <v>3000</v>
          </cell>
          <cell r="U128">
            <v>0</v>
          </cell>
          <cell r="V128">
            <v>100000</v>
          </cell>
          <cell r="W128">
            <v>103000</v>
          </cell>
          <cell r="X128" t="str">
            <v>لا</v>
          </cell>
          <cell r="Y128">
            <v>103000</v>
          </cell>
          <cell r="Z128">
            <v>0</v>
          </cell>
          <cell r="AA128">
            <v>0</v>
          </cell>
          <cell r="AB128">
            <v>4</v>
          </cell>
          <cell r="AC128">
            <v>2</v>
          </cell>
          <cell r="AD128">
            <v>6</v>
          </cell>
          <cell r="AE128" t="str">
            <v>SOBHI SHIK SHABAN</v>
          </cell>
          <cell r="AF128" t="str">
            <v>ZIAD</v>
          </cell>
          <cell r="AG128" t="str">
            <v>WAFAA</v>
          </cell>
          <cell r="AH128" t="str">
            <v>DAMAS</v>
          </cell>
          <cell r="AI128" t="str">
            <v/>
          </cell>
          <cell r="AJ128" t="str">
            <v/>
          </cell>
          <cell r="AK128" t="str">
            <v/>
          </cell>
          <cell r="AL128" t="str">
            <v/>
          </cell>
          <cell r="AM128" t="str">
            <v/>
          </cell>
          <cell r="AN128" t="str">
            <v/>
          </cell>
          <cell r="AO128" t="str">
            <v/>
          </cell>
          <cell r="AP128" t="str">
            <v/>
          </cell>
          <cell r="AQ128" t="str">
            <v/>
          </cell>
          <cell r="AR128">
            <v>704283</v>
          </cell>
          <cell r="AS128" t="str">
            <v>صبحي  شيخ شعبان</v>
          </cell>
          <cell r="AT128" t="str">
            <v>زياد</v>
          </cell>
          <cell r="AU128" t="str">
            <v/>
          </cell>
          <cell r="AV128">
            <v>100000</v>
          </cell>
        </row>
        <row r="129">
          <cell r="A129">
            <v>704293</v>
          </cell>
          <cell r="B129" t="str">
            <v>طارق السليمان</v>
          </cell>
          <cell r="C129" t="str">
            <v>زياد</v>
          </cell>
          <cell r="D129" t="str">
            <v>اسراء الشاوي</v>
          </cell>
          <cell r="E129" t="str">
            <v>ذكر</v>
          </cell>
          <cell r="F129">
            <v>35545</v>
          </cell>
          <cell r="G129" t="str">
            <v>دير الزور</v>
          </cell>
          <cell r="H129" t="str">
            <v>العربية السورية</v>
          </cell>
          <cell r="I129" t="str">
            <v>الثانية</v>
          </cell>
          <cell r="J129" t="str">
            <v>دير الزور</v>
          </cell>
          <cell r="K129" t="str">
            <v>شيخ ياسين 667</v>
          </cell>
          <cell r="L129" t="str">
            <v>جرمانا</v>
          </cell>
          <cell r="M129" t="str">
            <v>أدبي</v>
          </cell>
          <cell r="N129">
            <v>2016</v>
          </cell>
          <cell r="O129" t="str">
            <v>دمشق</v>
          </cell>
          <cell r="P129" t="str">
            <v>الثانية</v>
          </cell>
          <cell r="Q129">
            <v>0</v>
          </cell>
          <cell r="R129">
            <v>0</v>
          </cell>
          <cell r="S129">
            <v>0</v>
          </cell>
          <cell r="T129">
            <v>3000</v>
          </cell>
          <cell r="U129">
            <v>0</v>
          </cell>
          <cell r="V129">
            <v>70000</v>
          </cell>
          <cell r="W129">
            <v>73000</v>
          </cell>
          <cell r="X129" t="str">
            <v>لا</v>
          </cell>
          <cell r="Y129">
            <v>73000</v>
          </cell>
          <cell r="Z129">
            <v>0</v>
          </cell>
          <cell r="AA129">
            <v>0</v>
          </cell>
          <cell r="AB129">
            <v>0</v>
          </cell>
          <cell r="AC129">
            <v>2</v>
          </cell>
          <cell r="AD129">
            <v>2</v>
          </cell>
          <cell r="AE129" t="str">
            <v>TARIQ ALSOULAIMAN</v>
          </cell>
          <cell r="AF129" t="str">
            <v>ZEAD</v>
          </cell>
          <cell r="AG129" t="str">
            <v>ESRRA</v>
          </cell>
          <cell r="AH129" t="str">
            <v>DER ALZOR</v>
          </cell>
          <cell r="AI129" t="str">
            <v/>
          </cell>
          <cell r="AJ129" t="str">
            <v/>
          </cell>
          <cell r="AK129" t="str">
            <v/>
          </cell>
          <cell r="AL129" t="str">
            <v/>
          </cell>
          <cell r="AM129" t="str">
            <v/>
          </cell>
          <cell r="AN129" t="str">
            <v/>
          </cell>
          <cell r="AO129" t="str">
            <v>مستنفذ سجل</v>
          </cell>
          <cell r="AP129" t="str">
            <v/>
          </cell>
          <cell r="AQ129" t="str">
            <v/>
          </cell>
          <cell r="AR129">
            <v>704293</v>
          </cell>
          <cell r="AS129" t="str">
            <v>طارق السليمان</v>
          </cell>
          <cell r="AT129" t="str">
            <v>زياد</v>
          </cell>
          <cell r="AU129" t="str">
            <v>مستنفذ سجل</v>
          </cell>
          <cell r="AV129">
            <v>70000</v>
          </cell>
        </row>
        <row r="130">
          <cell r="A130">
            <v>704307</v>
          </cell>
          <cell r="B130" t="str">
            <v>عبد الرحمن  الكناوي</v>
          </cell>
          <cell r="C130" t="str">
            <v>محمد</v>
          </cell>
          <cell r="D130" t="str">
            <v>فاطمة</v>
          </cell>
          <cell r="E130" t="str">
            <v>ذكر</v>
          </cell>
          <cell r="F130">
            <v>32124</v>
          </cell>
          <cell r="G130" t="str">
            <v>دمشق</v>
          </cell>
          <cell r="H130" t="str">
            <v>الفلسطينية السورية</v>
          </cell>
          <cell r="I130" t="str">
            <v>الرابعة</v>
          </cell>
          <cell r="J130" t="str">
            <v>غير سوري</v>
          </cell>
          <cell r="K130" t="str">
            <v>غير سوري</v>
          </cell>
          <cell r="L130" t="str">
            <v>مشروع الحسينية محضر ١٢٠</v>
          </cell>
          <cell r="M130" t="str">
            <v>أدبي</v>
          </cell>
          <cell r="N130">
            <v>2005</v>
          </cell>
          <cell r="O130" t="str">
            <v>ريف دمشق</v>
          </cell>
          <cell r="P130" t="str">
            <v>الرابعة</v>
          </cell>
          <cell r="Q130">
            <v>0</v>
          </cell>
          <cell r="R130">
            <v>0</v>
          </cell>
          <cell r="S130">
            <v>0</v>
          </cell>
          <cell r="T130">
            <v>3000</v>
          </cell>
          <cell r="U130">
            <v>0</v>
          </cell>
          <cell r="V130">
            <v>20000</v>
          </cell>
          <cell r="W130">
            <v>23000</v>
          </cell>
          <cell r="X130" t="str">
            <v>لا</v>
          </cell>
          <cell r="Y130">
            <v>23000</v>
          </cell>
          <cell r="Z130">
            <v>0</v>
          </cell>
          <cell r="AA130">
            <v>0</v>
          </cell>
          <cell r="AB130">
            <v>0</v>
          </cell>
          <cell r="AC130">
            <v>1</v>
          </cell>
          <cell r="AD130">
            <v>1</v>
          </cell>
          <cell r="AE130" t="str">
            <v>ABD ULRAHMAN ALKINAWI</v>
          </cell>
          <cell r="AF130" t="str">
            <v>MHMAD</v>
          </cell>
          <cell r="AG130" t="str">
            <v>FATMA</v>
          </cell>
          <cell r="AH130" t="str">
            <v>DMASCUS</v>
          </cell>
          <cell r="AI130" t="str">
            <v/>
          </cell>
          <cell r="AJ130" t="str">
            <v/>
          </cell>
          <cell r="AK130" t="str">
            <v/>
          </cell>
          <cell r="AL130" t="str">
            <v/>
          </cell>
          <cell r="AM130" t="str">
            <v/>
          </cell>
          <cell r="AN130" t="str">
            <v/>
          </cell>
          <cell r="AO130" t="str">
            <v/>
          </cell>
          <cell r="AP130" t="str">
            <v/>
          </cell>
          <cell r="AQ130" t="str">
            <v/>
          </cell>
          <cell r="AR130">
            <v>704307</v>
          </cell>
          <cell r="AS130" t="str">
            <v>عبد الرحمن  الكناوي</v>
          </cell>
          <cell r="AT130" t="str">
            <v>محمد</v>
          </cell>
          <cell r="AU130" t="str">
            <v/>
          </cell>
          <cell r="AV130">
            <v>20000</v>
          </cell>
        </row>
        <row r="131">
          <cell r="A131">
            <v>704313</v>
          </cell>
          <cell r="B131" t="str">
            <v>عبد العزيز  الماشي</v>
          </cell>
          <cell r="C131" t="str">
            <v>ذياب</v>
          </cell>
          <cell r="D131" t="str">
            <v>نافله</v>
          </cell>
          <cell r="E131" t="str">
            <v>ذكر</v>
          </cell>
          <cell r="F131">
            <v>34274</v>
          </cell>
          <cell r="G131" t="str">
            <v>جعفينة الماشي</v>
          </cell>
          <cell r="H131" t="str">
            <v>العربية السورية</v>
          </cell>
          <cell r="I131" t="str">
            <v>الأولى</v>
          </cell>
          <cell r="J131" t="str">
            <v>حلب</v>
          </cell>
          <cell r="K131" t="str">
            <v>ريف حلب جعيفنية الماشي 1</v>
          </cell>
          <cell r="L131" t="str">
            <v>حلب</v>
          </cell>
          <cell r="M131" t="str">
            <v>ادبي</v>
          </cell>
          <cell r="N131">
            <v>2013</v>
          </cell>
          <cell r="O131" t="str">
            <v>حلب</v>
          </cell>
          <cell r="P131" t="str">
            <v>الأولى</v>
          </cell>
          <cell r="Q131">
            <v>0</v>
          </cell>
          <cell r="R131">
            <v>0</v>
          </cell>
          <cell r="S131">
            <v>0</v>
          </cell>
          <cell r="T131">
            <v>3000</v>
          </cell>
          <cell r="U131">
            <v>0</v>
          </cell>
          <cell r="V131">
            <v>110000</v>
          </cell>
          <cell r="W131">
            <v>113000</v>
          </cell>
          <cell r="X131" t="str">
            <v>لا</v>
          </cell>
          <cell r="Y131">
            <v>113000</v>
          </cell>
          <cell r="Z131">
            <v>0</v>
          </cell>
          <cell r="AA131">
            <v>0</v>
          </cell>
          <cell r="AB131">
            <v>2</v>
          </cell>
          <cell r="AC131">
            <v>4</v>
          </cell>
          <cell r="AD131">
            <v>6</v>
          </cell>
          <cell r="AE131" t="str">
            <v>ABD ALAZIZ ALMASHI</v>
          </cell>
          <cell r="AF131" t="str">
            <v>ZIAB</v>
          </cell>
          <cell r="AG131" t="str">
            <v>NAFLA</v>
          </cell>
          <cell r="AH131" t="str">
            <v>ALEPPO</v>
          </cell>
          <cell r="AI131" t="str">
            <v/>
          </cell>
          <cell r="AJ131" t="str">
            <v/>
          </cell>
          <cell r="AK131" t="str">
            <v/>
          </cell>
          <cell r="AL131" t="str">
            <v/>
          </cell>
          <cell r="AM131" t="str">
            <v/>
          </cell>
          <cell r="AN131" t="str">
            <v/>
          </cell>
          <cell r="AO131" t="str">
            <v/>
          </cell>
          <cell r="AP131" t="str">
            <v/>
          </cell>
          <cell r="AQ131" t="str">
            <v>إيقاف</v>
          </cell>
          <cell r="AR131">
            <v>704313</v>
          </cell>
          <cell r="AS131" t="str">
            <v>عبد العزيز  الماشي</v>
          </cell>
          <cell r="AT131" t="str">
            <v>ذياب</v>
          </cell>
          <cell r="AU131" t="str">
            <v/>
          </cell>
          <cell r="AV131">
            <v>110000</v>
          </cell>
        </row>
        <row r="132">
          <cell r="A132">
            <v>704332</v>
          </cell>
          <cell r="B132" t="str">
            <v>عبير الخلف</v>
          </cell>
          <cell r="C132" t="str">
            <v>حسام</v>
          </cell>
          <cell r="D132" t="str">
            <v>سميره الخلف</v>
          </cell>
          <cell r="E132" t="str">
            <v>أنثى</v>
          </cell>
          <cell r="F132">
            <v>35101</v>
          </cell>
          <cell r="G132" t="str">
            <v>دمشق</v>
          </cell>
          <cell r="H132" t="str">
            <v>العربية السورية</v>
          </cell>
          <cell r="I132" t="str">
            <v>الثالثة</v>
          </cell>
          <cell r="J132" t="str">
            <v>إدلب</v>
          </cell>
          <cell r="K132" t="str">
            <v>كفر حارب 164/78</v>
          </cell>
          <cell r="L132" t="str">
            <v>قطنا</v>
          </cell>
          <cell r="M132" t="str">
            <v>أدبي</v>
          </cell>
          <cell r="N132">
            <v>2015</v>
          </cell>
          <cell r="O132" t="str">
            <v>ريف دمشق</v>
          </cell>
          <cell r="P132" t="str">
            <v>الثالثة</v>
          </cell>
          <cell r="Q132">
            <v>0</v>
          </cell>
          <cell r="R132">
            <v>0</v>
          </cell>
          <cell r="S132">
            <v>30000</v>
          </cell>
          <cell r="T132">
            <v>7000</v>
          </cell>
          <cell r="U132">
            <v>0</v>
          </cell>
          <cell r="V132">
            <v>40000</v>
          </cell>
          <cell r="W132">
            <v>77000</v>
          </cell>
          <cell r="X132" t="str">
            <v>لا</v>
          </cell>
          <cell r="Y132">
            <v>77000</v>
          </cell>
          <cell r="Z132">
            <v>0</v>
          </cell>
          <cell r="AA132">
            <v>4</v>
          </cell>
          <cell r="AB132">
            <v>0</v>
          </cell>
          <cell r="AC132">
            <v>0</v>
          </cell>
          <cell r="AD132">
            <v>4</v>
          </cell>
          <cell r="AE132" t="str">
            <v>ABEER ALKHALAF</v>
          </cell>
          <cell r="AF132" t="str">
            <v>HUSSAM</v>
          </cell>
          <cell r="AG132" t="str">
            <v>SAMERA</v>
          </cell>
          <cell r="AH132" t="str">
            <v>DAMAS</v>
          </cell>
          <cell r="AI132" t="str">
            <v>الفصل الأول 2021-2022</v>
          </cell>
          <cell r="AJ132" t="str">
            <v>الفصل الثاني 2021-2022</v>
          </cell>
          <cell r="AK132" t="str">
            <v/>
          </cell>
          <cell r="AL132" t="str">
            <v/>
          </cell>
          <cell r="AM132" t="str">
            <v/>
          </cell>
          <cell r="AN132" t="str">
            <v/>
          </cell>
          <cell r="AO132" t="str">
            <v/>
          </cell>
          <cell r="AP132" t="str">
            <v/>
          </cell>
          <cell r="AQ132" t="str">
            <v/>
          </cell>
          <cell r="AR132">
            <v>704332</v>
          </cell>
          <cell r="AS132" t="str">
            <v>عبير الخلف</v>
          </cell>
          <cell r="AT132" t="str">
            <v>حسام</v>
          </cell>
          <cell r="AU132" t="str">
            <v/>
          </cell>
          <cell r="AV132">
            <v>40000</v>
          </cell>
        </row>
        <row r="133">
          <cell r="A133">
            <v>704345</v>
          </cell>
          <cell r="B133" t="str">
            <v>علا عنتر</v>
          </cell>
          <cell r="C133" t="str">
            <v>محمود</v>
          </cell>
          <cell r="D133" t="str">
            <v>ابتسام</v>
          </cell>
          <cell r="E133" t="str">
            <v>أنثى</v>
          </cell>
          <cell r="F133">
            <v>34350</v>
          </cell>
          <cell r="G133" t="str">
            <v>حرستا البصل</v>
          </cell>
          <cell r="H133" t="str">
            <v>العربية السورية</v>
          </cell>
          <cell r="I133" t="str">
            <v>الثانية</v>
          </cell>
          <cell r="J133" t="str">
            <v>ريف دمشق</v>
          </cell>
          <cell r="K133" t="str">
            <v>حرستا 58</v>
          </cell>
          <cell r="L133" t="str">
            <v>التل</v>
          </cell>
          <cell r="M133" t="str">
            <v>أدبي</v>
          </cell>
          <cell r="N133">
            <v>2013</v>
          </cell>
          <cell r="O133" t="str">
            <v>ريف دمشق</v>
          </cell>
          <cell r="P133" t="str">
            <v>الثانية</v>
          </cell>
          <cell r="Q133">
            <v>33000</v>
          </cell>
          <cell r="R133">
            <v>0</v>
          </cell>
          <cell r="S133">
            <v>0</v>
          </cell>
          <cell r="T133">
            <v>3000</v>
          </cell>
          <cell r="U133">
            <v>0</v>
          </cell>
          <cell r="V133">
            <v>60000</v>
          </cell>
          <cell r="W133">
            <v>30000</v>
          </cell>
          <cell r="X133" t="str">
            <v>لا</v>
          </cell>
          <cell r="Y133">
            <v>30000</v>
          </cell>
          <cell r="Z133">
            <v>0</v>
          </cell>
          <cell r="AA133">
            <v>0</v>
          </cell>
          <cell r="AB133">
            <v>0</v>
          </cell>
          <cell r="AC133">
            <v>3</v>
          </cell>
          <cell r="AD133">
            <v>3</v>
          </cell>
          <cell r="AE133" t="str">
            <v>AOLA ANTAR</v>
          </cell>
          <cell r="AF133" t="str">
            <v>MAHMOUD</v>
          </cell>
          <cell r="AG133" t="str">
            <v>ABTEASAM</v>
          </cell>
          <cell r="AH133" t="str">
            <v>HARSTA</v>
          </cell>
          <cell r="AI133" t="str">
            <v/>
          </cell>
          <cell r="AJ133" t="str">
            <v/>
          </cell>
          <cell r="AK133" t="str">
            <v/>
          </cell>
          <cell r="AL133" t="str">
            <v/>
          </cell>
          <cell r="AM133" t="str">
            <v/>
          </cell>
          <cell r="AN133" t="str">
            <v/>
          </cell>
          <cell r="AO133" t="str">
            <v/>
          </cell>
          <cell r="AP133" t="str">
            <v/>
          </cell>
          <cell r="AQ133" t="str">
            <v>إيقاف</v>
          </cell>
          <cell r="AR133">
            <v>704345</v>
          </cell>
          <cell r="AS133" t="str">
            <v>علا عنتر</v>
          </cell>
          <cell r="AT133" t="str">
            <v>محمود</v>
          </cell>
          <cell r="AU133" t="str">
            <v/>
          </cell>
          <cell r="AV133">
            <v>60000</v>
          </cell>
        </row>
        <row r="134">
          <cell r="A134">
            <v>704346</v>
          </cell>
          <cell r="B134" t="str">
            <v>علا محمد</v>
          </cell>
          <cell r="C134" t="str">
            <v>مفيد</v>
          </cell>
          <cell r="D134" t="str">
            <v>غاده</v>
          </cell>
          <cell r="E134" t="str">
            <v>أنثى</v>
          </cell>
          <cell r="F134">
            <v>30645</v>
          </cell>
          <cell r="G134" t="str">
            <v>دمشق</v>
          </cell>
          <cell r="H134" t="str">
            <v>العربية السورية</v>
          </cell>
          <cell r="I134" t="str">
            <v>الثالثة</v>
          </cell>
          <cell r="J134" t="str">
            <v>اللاذقية</v>
          </cell>
          <cell r="K134" t="str">
            <v>خرايب سالم 24</v>
          </cell>
          <cell r="L134" t="str">
            <v>جديدة عرطوز</v>
          </cell>
          <cell r="M134" t="str">
            <v>أدبي</v>
          </cell>
          <cell r="N134">
            <v>2000</v>
          </cell>
          <cell r="O134" t="str">
            <v>ريف دمشق</v>
          </cell>
          <cell r="P134" t="str">
            <v>الثالثة</v>
          </cell>
          <cell r="Q134">
            <v>0</v>
          </cell>
          <cell r="R134">
            <v>0</v>
          </cell>
          <cell r="S134">
            <v>0</v>
          </cell>
          <cell r="T134">
            <v>3000</v>
          </cell>
          <cell r="U134">
            <v>0</v>
          </cell>
          <cell r="V134">
            <v>45000</v>
          </cell>
          <cell r="W134">
            <v>48000</v>
          </cell>
          <cell r="X134" t="str">
            <v>لا</v>
          </cell>
          <cell r="Y134">
            <v>48000</v>
          </cell>
          <cell r="Z134">
            <v>0</v>
          </cell>
          <cell r="AA134">
            <v>3</v>
          </cell>
          <cell r="AB134">
            <v>1</v>
          </cell>
          <cell r="AC134">
            <v>0</v>
          </cell>
          <cell r="AD134">
            <v>4</v>
          </cell>
          <cell r="AE134" t="str">
            <v>OULA MOUHAMMAD</v>
          </cell>
          <cell r="AF134" t="str">
            <v>MOFED</v>
          </cell>
          <cell r="AG134" t="str">
            <v>GHADA</v>
          </cell>
          <cell r="AH134" t="str">
            <v>DAMASCUS</v>
          </cell>
          <cell r="AI134" t="str">
            <v/>
          </cell>
          <cell r="AJ134" t="str">
            <v/>
          </cell>
          <cell r="AK134" t="str">
            <v/>
          </cell>
          <cell r="AL134" t="str">
            <v/>
          </cell>
          <cell r="AM134" t="str">
            <v/>
          </cell>
          <cell r="AN134" t="str">
            <v/>
          </cell>
          <cell r="AO134" t="str">
            <v/>
          </cell>
          <cell r="AP134" t="str">
            <v/>
          </cell>
          <cell r="AQ134" t="str">
            <v/>
          </cell>
          <cell r="AR134">
            <v>704346</v>
          </cell>
          <cell r="AS134" t="str">
            <v>علا محمد</v>
          </cell>
          <cell r="AT134" t="str">
            <v>مفيد</v>
          </cell>
          <cell r="AU134" t="str">
            <v/>
          </cell>
          <cell r="AV134">
            <v>45000</v>
          </cell>
        </row>
        <row r="135">
          <cell r="A135">
            <v>704360</v>
          </cell>
          <cell r="B135" t="str">
            <v>علي حايك</v>
          </cell>
          <cell r="C135" t="str">
            <v>ابراهيم</v>
          </cell>
          <cell r="D135" t="str">
            <v>سميره</v>
          </cell>
          <cell r="E135" t="str">
            <v>ذكر</v>
          </cell>
          <cell r="F135">
            <v>32540</v>
          </cell>
          <cell r="G135" t="str">
            <v>حمص</v>
          </cell>
          <cell r="H135" t="str">
            <v>العربية السورية</v>
          </cell>
          <cell r="I135" t="str">
            <v>الرابعة حديث</v>
          </cell>
          <cell r="J135" t="str">
            <v>حمص</v>
          </cell>
          <cell r="K135" t="str">
            <v>حمص الدردارية 59</v>
          </cell>
          <cell r="L135" t="str">
            <v>جديدة عرطوز</v>
          </cell>
          <cell r="M135" t="str">
            <v>أدبي</v>
          </cell>
          <cell r="N135">
            <v>2008</v>
          </cell>
          <cell r="O135" t="str">
            <v>حمص</v>
          </cell>
          <cell r="P135" t="str">
            <v>الثالثة</v>
          </cell>
          <cell r="Q135">
            <v>0</v>
          </cell>
          <cell r="S135">
            <v>0</v>
          </cell>
          <cell r="T135">
            <v>3000</v>
          </cell>
          <cell r="U135">
            <v>0</v>
          </cell>
          <cell r="V135">
            <v>40000</v>
          </cell>
          <cell r="W135">
            <v>43000</v>
          </cell>
          <cell r="X135" t="str">
            <v>لا</v>
          </cell>
          <cell r="Y135">
            <v>43000</v>
          </cell>
          <cell r="Z135">
            <v>0</v>
          </cell>
          <cell r="AA135">
            <v>6</v>
          </cell>
          <cell r="AB135">
            <v>0</v>
          </cell>
          <cell r="AC135">
            <v>1</v>
          </cell>
          <cell r="AD135">
            <v>7</v>
          </cell>
          <cell r="AE135" t="str">
            <v>ALI HAYEK</v>
          </cell>
          <cell r="AF135" t="str">
            <v>IBRAHEM</v>
          </cell>
          <cell r="AG135" t="str">
            <v>SAMERA</v>
          </cell>
          <cell r="AH135" t="str">
            <v>HOMS</v>
          </cell>
          <cell r="AI135" t="str">
            <v/>
          </cell>
          <cell r="AJ135" t="str">
            <v/>
          </cell>
          <cell r="AK135" t="str">
            <v/>
          </cell>
          <cell r="AL135" t="str">
            <v/>
          </cell>
          <cell r="AM135" t="str">
            <v/>
          </cell>
          <cell r="AN135" t="str">
            <v/>
          </cell>
          <cell r="AO135" t="str">
            <v/>
          </cell>
          <cell r="AP135" t="str">
            <v/>
          </cell>
          <cell r="AQ135" t="str">
            <v/>
          </cell>
          <cell r="AR135">
            <v>704360</v>
          </cell>
          <cell r="AS135" t="str">
            <v>علي حايك</v>
          </cell>
          <cell r="AT135" t="str">
            <v>ابراهيم</v>
          </cell>
          <cell r="AU135" t="str">
            <v/>
          </cell>
          <cell r="AV135">
            <v>40000</v>
          </cell>
        </row>
        <row r="136">
          <cell r="A136">
            <v>704393</v>
          </cell>
          <cell r="B136" t="str">
            <v>غدير غانم</v>
          </cell>
          <cell r="C136" t="str">
            <v>ناظر</v>
          </cell>
          <cell r="D136" t="str">
            <v>وئام</v>
          </cell>
          <cell r="E136" t="str">
            <v>ذكر</v>
          </cell>
          <cell r="F136">
            <v>34700</v>
          </cell>
          <cell r="G136" t="str">
            <v>الثوره</v>
          </cell>
          <cell r="H136" t="str">
            <v>العربية السورية</v>
          </cell>
          <cell r="I136" t="str">
            <v>الرابعة</v>
          </cell>
          <cell r="J136" t="str">
            <v>طرطوس</v>
          </cell>
          <cell r="K136" t="str">
            <v>بعمرة 2</v>
          </cell>
          <cell r="L136" t="str">
            <v>طرطوس</v>
          </cell>
          <cell r="M136" t="str">
            <v>أدبي</v>
          </cell>
          <cell r="N136">
            <v>2013</v>
          </cell>
          <cell r="O136" t="str">
            <v>طرطوس</v>
          </cell>
          <cell r="P136" t="str">
            <v>الرابعة</v>
          </cell>
          <cell r="Q136">
            <v>0</v>
          </cell>
          <cell r="R136">
            <v>0</v>
          </cell>
          <cell r="S136">
            <v>0</v>
          </cell>
          <cell r="T136">
            <v>3000</v>
          </cell>
          <cell r="U136">
            <v>0</v>
          </cell>
          <cell r="V136">
            <v>165000</v>
          </cell>
          <cell r="W136">
            <v>168000</v>
          </cell>
          <cell r="X136" t="str">
            <v>لا</v>
          </cell>
          <cell r="Y136">
            <v>168000</v>
          </cell>
          <cell r="Z136">
            <v>0</v>
          </cell>
          <cell r="AA136">
            <v>6</v>
          </cell>
          <cell r="AB136">
            <v>3</v>
          </cell>
          <cell r="AC136">
            <v>3</v>
          </cell>
          <cell r="AD136">
            <v>12</v>
          </cell>
          <cell r="AE136" t="str">
            <v>GADER GANEM</v>
          </cell>
          <cell r="AF136" t="str">
            <v>NAZER</v>
          </cell>
          <cell r="AG136" t="str">
            <v>WEAM</v>
          </cell>
          <cell r="AH136" t="str">
            <v>TARTOUS</v>
          </cell>
          <cell r="AI136" t="str">
            <v/>
          </cell>
          <cell r="AJ136" t="str">
            <v/>
          </cell>
          <cell r="AK136" t="str">
            <v/>
          </cell>
          <cell r="AL136" t="str">
            <v/>
          </cell>
          <cell r="AM136" t="str">
            <v/>
          </cell>
          <cell r="AN136" t="str">
            <v/>
          </cell>
          <cell r="AO136" t="str">
            <v/>
          </cell>
          <cell r="AP136" t="str">
            <v/>
          </cell>
          <cell r="AQ136" t="str">
            <v/>
          </cell>
          <cell r="AR136">
            <v>704393</v>
          </cell>
          <cell r="AS136" t="str">
            <v>غدير غانم</v>
          </cell>
          <cell r="AT136" t="str">
            <v>ناظر</v>
          </cell>
          <cell r="AU136" t="str">
            <v/>
          </cell>
          <cell r="AV136">
            <v>165000</v>
          </cell>
        </row>
        <row r="137">
          <cell r="A137">
            <v>704401</v>
          </cell>
          <cell r="B137" t="str">
            <v>غنى الدقاق</v>
          </cell>
          <cell r="C137" t="str">
            <v>محمد محي الدين</v>
          </cell>
          <cell r="D137" t="str">
            <v>امل</v>
          </cell>
          <cell r="E137" t="str">
            <v>أنثى</v>
          </cell>
          <cell r="F137">
            <v>36182</v>
          </cell>
          <cell r="G137" t="str">
            <v>دمشق</v>
          </cell>
          <cell r="H137" t="str">
            <v>العربية السورية</v>
          </cell>
          <cell r="I137" t="str">
            <v>الرابعة حديث</v>
          </cell>
          <cell r="J137" t="str">
            <v>دمشق</v>
          </cell>
          <cell r="K137" t="str">
            <v>ساروجة شالة 9</v>
          </cell>
          <cell r="L137" t="str">
            <v>قدسيا</v>
          </cell>
          <cell r="M137" t="str">
            <v>أدبي</v>
          </cell>
          <cell r="N137">
            <v>2016</v>
          </cell>
          <cell r="O137" t="str">
            <v>دمشق</v>
          </cell>
          <cell r="P137" t="str">
            <v>الثالثة</v>
          </cell>
          <cell r="Q137">
            <v>0</v>
          </cell>
          <cell r="R137">
            <v>0</v>
          </cell>
          <cell r="S137">
            <v>0</v>
          </cell>
          <cell r="T137">
            <v>3000</v>
          </cell>
          <cell r="U137">
            <v>0</v>
          </cell>
          <cell r="V137">
            <v>85000</v>
          </cell>
          <cell r="W137">
            <v>88000</v>
          </cell>
          <cell r="X137" t="str">
            <v>لا</v>
          </cell>
          <cell r="Y137">
            <v>88000</v>
          </cell>
          <cell r="Z137">
            <v>0</v>
          </cell>
          <cell r="AA137">
            <v>0</v>
          </cell>
          <cell r="AB137">
            <v>3</v>
          </cell>
          <cell r="AC137">
            <v>2</v>
          </cell>
          <cell r="AD137">
            <v>5</v>
          </cell>
          <cell r="AE137" t="str">
            <v>GHENA ALDAQAQ</v>
          </cell>
          <cell r="AF137" t="str">
            <v>MHD MOHI ELDEEN</v>
          </cell>
          <cell r="AG137" t="str">
            <v>AMAL</v>
          </cell>
          <cell r="AH137" t="str">
            <v>DAMASCUS</v>
          </cell>
          <cell r="AI137" t="str">
            <v/>
          </cell>
          <cell r="AJ137" t="str">
            <v/>
          </cell>
          <cell r="AK137" t="str">
            <v/>
          </cell>
          <cell r="AL137" t="str">
            <v/>
          </cell>
          <cell r="AM137" t="str">
            <v/>
          </cell>
          <cell r="AN137" t="str">
            <v/>
          </cell>
          <cell r="AO137" t="str">
            <v/>
          </cell>
          <cell r="AP137" t="str">
            <v/>
          </cell>
          <cell r="AQ137" t="str">
            <v/>
          </cell>
          <cell r="AR137">
            <v>704401</v>
          </cell>
          <cell r="AS137" t="str">
            <v>غنى الدقاق</v>
          </cell>
          <cell r="AT137" t="str">
            <v>محمد محي الدين</v>
          </cell>
          <cell r="AU137" t="str">
            <v/>
          </cell>
          <cell r="AV137">
            <v>85000</v>
          </cell>
        </row>
        <row r="138">
          <cell r="A138">
            <v>704403</v>
          </cell>
          <cell r="B138" t="str">
            <v>غنى المسعود</v>
          </cell>
          <cell r="C138" t="str">
            <v>عبد الرحمن</v>
          </cell>
          <cell r="D138" t="str">
            <v>منى</v>
          </cell>
          <cell r="E138" t="str">
            <v>أنثى</v>
          </cell>
          <cell r="F138">
            <v>35949</v>
          </cell>
          <cell r="G138" t="str">
            <v>الحجر الأسود</v>
          </cell>
          <cell r="H138" t="str">
            <v>العربية السورية</v>
          </cell>
          <cell r="I138" t="str">
            <v>الرابعة</v>
          </cell>
          <cell r="J138" t="str">
            <v>القنيطرة</v>
          </cell>
          <cell r="K138" t="str">
            <v>راوية 29\56</v>
          </cell>
          <cell r="L138" t="str">
            <v>الميدان</v>
          </cell>
          <cell r="M138" t="str">
            <v>أدبي</v>
          </cell>
          <cell r="N138">
            <v>2016</v>
          </cell>
          <cell r="O138" t="str">
            <v>دمشق</v>
          </cell>
          <cell r="P138" t="str">
            <v>الرابعة</v>
          </cell>
          <cell r="Q138">
            <v>0</v>
          </cell>
          <cell r="R138">
            <v>0</v>
          </cell>
          <cell r="S138">
            <v>0</v>
          </cell>
          <cell r="T138">
            <v>3000</v>
          </cell>
          <cell r="U138">
            <v>0</v>
          </cell>
          <cell r="V138">
            <v>80000</v>
          </cell>
          <cell r="W138">
            <v>83000</v>
          </cell>
          <cell r="X138" t="str">
            <v>نعم</v>
          </cell>
          <cell r="Y138">
            <v>52000</v>
          </cell>
          <cell r="Z138">
            <v>31000</v>
          </cell>
          <cell r="AA138">
            <v>5</v>
          </cell>
          <cell r="AB138">
            <v>2</v>
          </cell>
          <cell r="AC138">
            <v>0</v>
          </cell>
          <cell r="AD138">
            <v>7</v>
          </cell>
          <cell r="AE138" t="str">
            <v>GHINA ALMASOUD</v>
          </cell>
          <cell r="AF138" t="str">
            <v>ABD ALRAHMAN</v>
          </cell>
          <cell r="AG138" t="str">
            <v>MUNA</v>
          </cell>
          <cell r="AH138" t="str">
            <v>RIF DIMASHQ</v>
          </cell>
          <cell r="AI138" t="str">
            <v/>
          </cell>
          <cell r="AJ138" t="str">
            <v/>
          </cell>
          <cell r="AK138" t="str">
            <v/>
          </cell>
          <cell r="AL138" t="str">
            <v/>
          </cell>
          <cell r="AM138" t="str">
            <v/>
          </cell>
          <cell r="AN138" t="str">
            <v/>
          </cell>
          <cell r="AO138" t="str">
            <v/>
          </cell>
          <cell r="AP138" t="str">
            <v/>
          </cell>
          <cell r="AQ138" t="str">
            <v/>
          </cell>
          <cell r="AR138">
            <v>704403</v>
          </cell>
          <cell r="AS138" t="str">
            <v>غنى المسعود</v>
          </cell>
          <cell r="AT138" t="str">
            <v>عبد الرحمن</v>
          </cell>
          <cell r="AU138" t="str">
            <v/>
          </cell>
          <cell r="AV138">
            <v>80000</v>
          </cell>
        </row>
        <row r="139">
          <cell r="A139">
            <v>704430</v>
          </cell>
          <cell r="B139" t="str">
            <v>فيصل الحجي</v>
          </cell>
          <cell r="C139" t="str">
            <v>عبد القادر</v>
          </cell>
          <cell r="D139" t="str">
            <v>خاتون</v>
          </cell>
          <cell r="E139" t="str">
            <v>ذكر</v>
          </cell>
          <cell r="F139">
            <v>33644</v>
          </cell>
          <cell r="G139" t="str">
            <v>بيررزات</v>
          </cell>
          <cell r="H139" t="str">
            <v>العربية السورية</v>
          </cell>
          <cell r="I139" t="str">
            <v>الرابعة حديث</v>
          </cell>
          <cell r="J139" t="str">
            <v>الحسكة</v>
          </cell>
          <cell r="K139" t="str">
            <v>المسجد 9</v>
          </cell>
          <cell r="L139" t="str">
            <v xml:space="preserve">برزة </v>
          </cell>
          <cell r="M139" t="str">
            <v>أدبي</v>
          </cell>
          <cell r="N139">
            <v>2015</v>
          </cell>
          <cell r="O139" t="str">
            <v>دمشق</v>
          </cell>
          <cell r="P139" t="str">
            <v>الثالثة</v>
          </cell>
          <cell r="Q139">
            <v>0</v>
          </cell>
          <cell r="R139">
            <v>0</v>
          </cell>
          <cell r="S139">
            <v>0</v>
          </cell>
          <cell r="T139">
            <v>3000</v>
          </cell>
          <cell r="U139">
            <v>0</v>
          </cell>
          <cell r="V139">
            <v>65000</v>
          </cell>
          <cell r="W139">
            <v>68000</v>
          </cell>
          <cell r="X139" t="str">
            <v>نعم</v>
          </cell>
          <cell r="Y139">
            <v>45500</v>
          </cell>
          <cell r="Z139">
            <v>22500</v>
          </cell>
          <cell r="AA139">
            <v>0</v>
          </cell>
          <cell r="AB139">
            <v>3</v>
          </cell>
          <cell r="AC139">
            <v>1</v>
          </cell>
          <cell r="AD139">
            <v>4</v>
          </cell>
          <cell r="AE139" t="str">
            <v>FAYSAL ALHAJI</v>
          </cell>
          <cell r="AF139" t="str">
            <v>ABDULKADEER</v>
          </cell>
          <cell r="AG139" t="str">
            <v>KHATOON</v>
          </cell>
          <cell r="AH139" t="str">
            <v>ALHASAKA</v>
          </cell>
          <cell r="AI139" t="str">
            <v/>
          </cell>
          <cell r="AJ139" t="str">
            <v/>
          </cell>
          <cell r="AK139" t="str">
            <v/>
          </cell>
          <cell r="AL139" t="str">
            <v/>
          </cell>
          <cell r="AM139" t="str">
            <v/>
          </cell>
          <cell r="AN139" t="str">
            <v/>
          </cell>
          <cell r="AO139" t="str">
            <v/>
          </cell>
          <cell r="AP139" t="str">
            <v/>
          </cell>
          <cell r="AQ139" t="str">
            <v/>
          </cell>
          <cell r="AR139">
            <v>704430</v>
          </cell>
          <cell r="AS139" t="str">
            <v>فيصل الحجي</v>
          </cell>
          <cell r="AT139" t="str">
            <v>عبد القادر</v>
          </cell>
          <cell r="AU139" t="str">
            <v/>
          </cell>
          <cell r="AV139">
            <v>65000</v>
          </cell>
        </row>
        <row r="140">
          <cell r="A140">
            <v>704434</v>
          </cell>
          <cell r="B140" t="str">
            <v>قيس نصور</v>
          </cell>
          <cell r="C140" t="str">
            <v>باسم</v>
          </cell>
          <cell r="D140" t="str">
            <v>سناء</v>
          </cell>
          <cell r="E140" t="str">
            <v>ذكر</v>
          </cell>
          <cell r="F140">
            <v>35951</v>
          </cell>
          <cell r="G140" t="str">
            <v>دمشق</v>
          </cell>
          <cell r="H140" t="str">
            <v>العربية السورية</v>
          </cell>
          <cell r="I140" t="str">
            <v>الثالثة</v>
          </cell>
          <cell r="J140" t="str">
            <v>اللاذقية</v>
          </cell>
          <cell r="K140" t="str">
            <v>روضو 78</v>
          </cell>
          <cell r="L140" t="str">
            <v>باب شرقي</v>
          </cell>
          <cell r="M140" t="str">
            <v>أدبي</v>
          </cell>
          <cell r="N140">
            <v>2015</v>
          </cell>
          <cell r="O140" t="str">
            <v>دمشق</v>
          </cell>
          <cell r="P140" t="str">
            <v>الثالثة</v>
          </cell>
          <cell r="Q140">
            <v>0</v>
          </cell>
          <cell r="R140">
            <v>0</v>
          </cell>
          <cell r="S140">
            <v>0</v>
          </cell>
          <cell r="T140">
            <v>3000</v>
          </cell>
          <cell r="U140">
            <v>0</v>
          </cell>
          <cell r="V140">
            <v>30000</v>
          </cell>
          <cell r="W140">
            <v>33000</v>
          </cell>
          <cell r="X140" t="str">
            <v>لا</v>
          </cell>
          <cell r="Y140">
            <v>33000</v>
          </cell>
          <cell r="Z140">
            <v>0</v>
          </cell>
          <cell r="AA140">
            <v>3</v>
          </cell>
          <cell r="AB140">
            <v>0</v>
          </cell>
          <cell r="AC140">
            <v>0</v>
          </cell>
          <cell r="AD140">
            <v>3</v>
          </cell>
          <cell r="AE140" t="str">
            <v>QAIS NASOUR</v>
          </cell>
          <cell r="AF140" t="str">
            <v>BASEM</v>
          </cell>
          <cell r="AG140" t="str">
            <v>SANA</v>
          </cell>
          <cell r="AH140" t="str">
            <v>DAMASCUS</v>
          </cell>
          <cell r="AI140" t="str">
            <v/>
          </cell>
          <cell r="AJ140" t="str">
            <v/>
          </cell>
          <cell r="AK140" t="str">
            <v/>
          </cell>
          <cell r="AL140" t="str">
            <v/>
          </cell>
          <cell r="AM140" t="str">
            <v/>
          </cell>
          <cell r="AN140" t="str">
            <v/>
          </cell>
          <cell r="AO140" t="str">
            <v/>
          </cell>
          <cell r="AP140" t="str">
            <v/>
          </cell>
          <cell r="AQ140" t="str">
            <v/>
          </cell>
          <cell r="AR140">
            <v>704434</v>
          </cell>
          <cell r="AS140" t="str">
            <v>قيس نصور</v>
          </cell>
          <cell r="AT140" t="str">
            <v>باسم</v>
          </cell>
          <cell r="AU140" t="str">
            <v/>
          </cell>
          <cell r="AV140">
            <v>30000</v>
          </cell>
        </row>
        <row r="141">
          <cell r="A141">
            <v>704443</v>
          </cell>
          <cell r="B141" t="str">
            <v>كلودين عبدو</v>
          </cell>
          <cell r="C141" t="str">
            <v>سعيد</v>
          </cell>
          <cell r="D141" t="str">
            <v>مرسيل</v>
          </cell>
          <cell r="E141" t="str">
            <v>أنثى</v>
          </cell>
          <cell r="F141">
            <v>35132</v>
          </cell>
          <cell r="G141" t="str">
            <v>دمشق</v>
          </cell>
          <cell r="H141" t="str">
            <v>العربية السورية</v>
          </cell>
          <cell r="I141" t="str">
            <v>الثالثة</v>
          </cell>
          <cell r="J141" t="str">
            <v>السويداء</v>
          </cell>
          <cell r="K141" t="str">
            <v>الداره  12</v>
          </cell>
          <cell r="L141" t="str">
            <v>دويلعة</v>
          </cell>
          <cell r="M141" t="str">
            <v>أدبي</v>
          </cell>
          <cell r="N141">
            <v>2016</v>
          </cell>
          <cell r="O141" t="str">
            <v>ريف دمشق</v>
          </cell>
          <cell r="P141" t="str">
            <v>الثالثة حديث</v>
          </cell>
          <cell r="Q141">
            <v>0</v>
          </cell>
          <cell r="R141">
            <v>0</v>
          </cell>
          <cell r="S141">
            <v>0</v>
          </cell>
          <cell r="T141">
            <v>3000</v>
          </cell>
          <cell r="U141">
            <v>0</v>
          </cell>
          <cell r="V141">
            <v>50000</v>
          </cell>
          <cell r="W141">
            <v>53000</v>
          </cell>
          <cell r="X141" t="str">
            <v>لا</v>
          </cell>
          <cell r="Y141">
            <v>53000</v>
          </cell>
          <cell r="Z141">
            <v>0</v>
          </cell>
          <cell r="AA141">
            <v>5</v>
          </cell>
          <cell r="AB141">
            <v>0</v>
          </cell>
          <cell r="AC141">
            <v>0</v>
          </cell>
          <cell r="AD141">
            <v>5</v>
          </cell>
          <cell r="AE141" t="str">
            <v>KLODEN ABDO</v>
          </cell>
          <cell r="AF141" t="str">
            <v>SAEED</v>
          </cell>
          <cell r="AG141" t="str">
            <v>MARSEL</v>
          </cell>
          <cell r="AH141" t="str">
            <v>DAMAS</v>
          </cell>
          <cell r="AI141" t="str">
            <v/>
          </cell>
          <cell r="AJ141" t="str">
            <v/>
          </cell>
          <cell r="AK141" t="str">
            <v/>
          </cell>
          <cell r="AL141" t="str">
            <v/>
          </cell>
          <cell r="AM141" t="str">
            <v/>
          </cell>
          <cell r="AN141" t="str">
            <v/>
          </cell>
          <cell r="AO141" t="str">
            <v/>
          </cell>
          <cell r="AP141" t="str">
            <v/>
          </cell>
          <cell r="AQ141" t="str">
            <v/>
          </cell>
          <cell r="AR141">
            <v>704443</v>
          </cell>
          <cell r="AS141" t="str">
            <v>كلودين عبدو</v>
          </cell>
          <cell r="AT141" t="str">
            <v>سعيد</v>
          </cell>
          <cell r="AU141" t="str">
            <v/>
          </cell>
          <cell r="AV141">
            <v>50000</v>
          </cell>
        </row>
        <row r="142">
          <cell r="A142">
            <v>704469</v>
          </cell>
          <cell r="B142" t="str">
            <v>لين الخماش</v>
          </cell>
          <cell r="C142" t="str">
            <v>احمد منصور</v>
          </cell>
          <cell r="D142" t="str">
            <v>لودي</v>
          </cell>
          <cell r="E142" t="str">
            <v>أنثى</v>
          </cell>
          <cell r="F142">
            <v>36177</v>
          </cell>
          <cell r="G142" t="str">
            <v>دمشق</v>
          </cell>
          <cell r="H142" t="str">
            <v>العربية السورية</v>
          </cell>
          <cell r="I142" t="str">
            <v>الرابعة</v>
          </cell>
          <cell r="J142" t="str">
            <v>دمشق</v>
          </cell>
          <cell r="K142" t="str">
            <v>قنوات حطاب 84</v>
          </cell>
          <cell r="L142" t="str">
            <v>مهاجرين</v>
          </cell>
          <cell r="M142" t="str">
            <v>أدبي</v>
          </cell>
          <cell r="N142">
            <v>2016</v>
          </cell>
          <cell r="O142" t="str">
            <v>دمشق</v>
          </cell>
          <cell r="P142" t="str">
            <v>الرابعة</v>
          </cell>
          <cell r="Q142">
            <v>0</v>
          </cell>
          <cell r="R142">
            <v>0</v>
          </cell>
          <cell r="S142">
            <v>0</v>
          </cell>
          <cell r="T142">
            <v>3000</v>
          </cell>
          <cell r="U142">
            <v>0</v>
          </cell>
          <cell r="V142">
            <v>50000</v>
          </cell>
          <cell r="W142">
            <v>53000</v>
          </cell>
          <cell r="X142" t="str">
            <v>لا</v>
          </cell>
          <cell r="Y142">
            <v>53000</v>
          </cell>
          <cell r="Z142">
            <v>0</v>
          </cell>
          <cell r="AA142">
            <v>5</v>
          </cell>
          <cell r="AB142">
            <v>0</v>
          </cell>
          <cell r="AC142">
            <v>0</v>
          </cell>
          <cell r="AD142">
            <v>5</v>
          </cell>
          <cell r="AE142" t="str">
            <v>LEEN ALKHAMMASH</v>
          </cell>
          <cell r="AF142" t="str">
            <v>AHMAD MANSOUR</v>
          </cell>
          <cell r="AG142" t="str">
            <v>LODY</v>
          </cell>
          <cell r="AH142" t="str">
            <v>DAMASCUS</v>
          </cell>
          <cell r="AI142" t="str">
            <v/>
          </cell>
          <cell r="AJ142" t="str">
            <v/>
          </cell>
          <cell r="AK142" t="str">
            <v/>
          </cell>
          <cell r="AL142" t="str">
            <v/>
          </cell>
          <cell r="AM142" t="str">
            <v/>
          </cell>
          <cell r="AN142" t="str">
            <v/>
          </cell>
          <cell r="AO142" t="str">
            <v/>
          </cell>
          <cell r="AP142" t="str">
            <v/>
          </cell>
          <cell r="AQ142" t="str">
            <v/>
          </cell>
          <cell r="AR142">
            <v>704469</v>
          </cell>
          <cell r="AS142" t="str">
            <v>لين الخماش</v>
          </cell>
          <cell r="AT142" t="str">
            <v>احمد منصور</v>
          </cell>
          <cell r="AU142" t="str">
            <v/>
          </cell>
          <cell r="AV142">
            <v>50000</v>
          </cell>
        </row>
        <row r="143">
          <cell r="A143">
            <v>704570</v>
          </cell>
          <cell r="B143" t="str">
            <v>محمد ماهر  راضي</v>
          </cell>
          <cell r="C143" t="str">
            <v>سامر</v>
          </cell>
          <cell r="D143" t="str">
            <v>هنادي</v>
          </cell>
          <cell r="E143" t="str">
            <v>ذكر</v>
          </cell>
          <cell r="F143">
            <v>36014</v>
          </cell>
          <cell r="G143" t="str">
            <v>دمشق</v>
          </cell>
          <cell r="H143" t="str">
            <v>العربية السورية</v>
          </cell>
          <cell r="I143" t="str">
            <v>الثانية</v>
          </cell>
          <cell r="J143" t="str">
            <v>دمشق</v>
          </cell>
          <cell r="K143" t="str">
            <v>مهاجرين 1202</v>
          </cell>
          <cell r="L143" t="str">
            <v>مشروع دمر</v>
          </cell>
          <cell r="M143" t="str">
            <v>أدبي</v>
          </cell>
          <cell r="N143">
            <v>2016</v>
          </cell>
          <cell r="O143" t="str">
            <v>دمشق</v>
          </cell>
          <cell r="P143" t="str">
            <v>الثانية</v>
          </cell>
          <cell r="Q143">
            <v>0</v>
          </cell>
          <cell r="R143">
            <v>0</v>
          </cell>
          <cell r="S143">
            <v>0</v>
          </cell>
          <cell r="T143">
            <v>3000</v>
          </cell>
          <cell r="U143">
            <v>0</v>
          </cell>
          <cell r="V143">
            <v>90000</v>
          </cell>
          <cell r="W143">
            <v>93000</v>
          </cell>
          <cell r="X143" t="str">
            <v>لا</v>
          </cell>
          <cell r="Y143">
            <v>93000</v>
          </cell>
          <cell r="Z143">
            <v>0</v>
          </cell>
          <cell r="AA143">
            <v>1</v>
          </cell>
          <cell r="AB143">
            <v>0</v>
          </cell>
          <cell r="AC143">
            <v>4</v>
          </cell>
          <cell r="AD143">
            <v>5</v>
          </cell>
          <cell r="AE143" t="str">
            <v>MOUHAMD MAHER RADI</v>
          </cell>
          <cell r="AF143" t="str">
            <v>SAMER</v>
          </cell>
          <cell r="AG143" t="str">
            <v>HANADE</v>
          </cell>
          <cell r="AH143" t="str">
            <v>DAMASCUS</v>
          </cell>
          <cell r="AI143" t="str">
            <v/>
          </cell>
          <cell r="AJ143" t="str">
            <v/>
          </cell>
          <cell r="AK143" t="str">
            <v/>
          </cell>
          <cell r="AL143" t="str">
            <v/>
          </cell>
          <cell r="AM143" t="str">
            <v/>
          </cell>
          <cell r="AN143" t="str">
            <v/>
          </cell>
          <cell r="AO143" t="str">
            <v>مستنفذ</v>
          </cell>
          <cell r="AP143" t="str">
            <v/>
          </cell>
          <cell r="AQ143" t="str">
            <v/>
          </cell>
          <cell r="AR143">
            <v>704570</v>
          </cell>
          <cell r="AS143" t="str">
            <v>محمد ماهر  راضي</v>
          </cell>
          <cell r="AT143" t="str">
            <v>سامر</v>
          </cell>
          <cell r="AU143" t="str">
            <v>مستنفذ</v>
          </cell>
          <cell r="AV143">
            <v>90000</v>
          </cell>
        </row>
        <row r="144">
          <cell r="A144">
            <v>704599</v>
          </cell>
          <cell r="B144" t="str">
            <v>محمود داده</v>
          </cell>
          <cell r="C144" t="str">
            <v>محمد</v>
          </cell>
          <cell r="D144" t="str">
            <v>حنان السلال</v>
          </cell>
          <cell r="E144" t="str">
            <v>ذكر</v>
          </cell>
          <cell r="F144">
            <v>35918</v>
          </cell>
          <cell r="G144" t="str">
            <v>مخيم اليرموك</v>
          </cell>
          <cell r="H144" t="str">
            <v>العربية السورية</v>
          </cell>
          <cell r="I144" t="str">
            <v>الرابعة</v>
          </cell>
          <cell r="J144" t="str">
            <v>دمشق</v>
          </cell>
          <cell r="K144" t="str">
            <v>كلبية 44</v>
          </cell>
          <cell r="L144" t="str">
            <v xml:space="preserve">دمشق </v>
          </cell>
          <cell r="M144" t="str">
            <v>أدبي</v>
          </cell>
          <cell r="N144">
            <v>2016</v>
          </cell>
          <cell r="O144" t="str">
            <v>دمشق</v>
          </cell>
          <cell r="P144" t="str">
            <v>الرابعة</v>
          </cell>
          <cell r="Q144">
            <v>0</v>
          </cell>
          <cell r="R144">
            <v>0</v>
          </cell>
          <cell r="S144">
            <v>0</v>
          </cell>
          <cell r="T144">
            <v>3000</v>
          </cell>
          <cell r="U144">
            <v>0</v>
          </cell>
          <cell r="V144">
            <v>105000</v>
          </cell>
          <cell r="W144">
            <v>108000</v>
          </cell>
          <cell r="X144" t="str">
            <v>لا</v>
          </cell>
          <cell r="Y144">
            <v>108000</v>
          </cell>
          <cell r="Z144">
            <v>0</v>
          </cell>
          <cell r="AA144">
            <v>1</v>
          </cell>
          <cell r="AB144">
            <v>1</v>
          </cell>
          <cell r="AC144">
            <v>4</v>
          </cell>
          <cell r="AD144">
            <v>6</v>
          </cell>
          <cell r="AE144" t="str">
            <v>MAHMOUD DADEH</v>
          </cell>
          <cell r="AF144" t="str">
            <v>MOHAMAD</v>
          </cell>
          <cell r="AG144" t="str">
            <v>HANAN</v>
          </cell>
          <cell r="AH144" t="str">
            <v>RIF DIMASHQ</v>
          </cell>
          <cell r="AI144" t="str">
            <v/>
          </cell>
          <cell r="AJ144" t="str">
            <v/>
          </cell>
          <cell r="AK144" t="str">
            <v/>
          </cell>
          <cell r="AL144" t="str">
            <v/>
          </cell>
          <cell r="AM144" t="str">
            <v/>
          </cell>
          <cell r="AN144" t="str">
            <v/>
          </cell>
          <cell r="AO144" t="str">
            <v/>
          </cell>
          <cell r="AP144" t="str">
            <v/>
          </cell>
          <cell r="AQ144" t="str">
            <v/>
          </cell>
          <cell r="AR144">
            <v>704599</v>
          </cell>
          <cell r="AS144" t="str">
            <v>محمود داده</v>
          </cell>
          <cell r="AT144" t="str">
            <v>محمد</v>
          </cell>
          <cell r="AU144" t="str">
            <v/>
          </cell>
          <cell r="AV144">
            <v>105000</v>
          </cell>
        </row>
        <row r="145">
          <cell r="A145">
            <v>704620</v>
          </cell>
          <cell r="B145" t="str">
            <v>مصطفى  أبي زيد</v>
          </cell>
          <cell r="C145" t="str">
            <v>حسن</v>
          </cell>
          <cell r="D145" t="str">
            <v>ملك</v>
          </cell>
          <cell r="E145" t="str">
            <v>ذكر</v>
          </cell>
          <cell r="F145">
            <v>34700</v>
          </cell>
          <cell r="G145" t="str">
            <v xml:space="preserve">دمشق </v>
          </cell>
          <cell r="H145" t="str">
            <v>العربية السورية</v>
          </cell>
          <cell r="I145" t="str">
            <v>الرابعة</v>
          </cell>
          <cell r="J145" t="str">
            <v>إدلب</v>
          </cell>
          <cell r="K145" t="str">
            <v>بليون 36</v>
          </cell>
          <cell r="L145" t="str">
            <v>التل</v>
          </cell>
          <cell r="M145" t="str">
            <v>أدبي</v>
          </cell>
          <cell r="N145">
            <v>2016</v>
          </cell>
          <cell r="O145" t="str">
            <v>دمشق</v>
          </cell>
          <cell r="P145" t="str">
            <v>الرابعة</v>
          </cell>
          <cell r="Q145">
            <v>0</v>
          </cell>
          <cell r="R145">
            <v>0</v>
          </cell>
          <cell r="S145">
            <v>0</v>
          </cell>
          <cell r="T145">
            <v>3000</v>
          </cell>
          <cell r="U145">
            <v>0</v>
          </cell>
          <cell r="V145">
            <v>75000</v>
          </cell>
          <cell r="W145">
            <v>78000</v>
          </cell>
          <cell r="X145" t="str">
            <v>لا</v>
          </cell>
          <cell r="Y145">
            <v>78000</v>
          </cell>
          <cell r="Z145">
            <v>0</v>
          </cell>
          <cell r="AA145">
            <v>0</v>
          </cell>
          <cell r="AB145">
            <v>5</v>
          </cell>
          <cell r="AC145">
            <v>0</v>
          </cell>
          <cell r="AD145">
            <v>5</v>
          </cell>
          <cell r="AE145" t="str">
            <v>MOSTAFA ABE ZAID</v>
          </cell>
          <cell r="AF145" t="str">
            <v>HASAN</v>
          </cell>
          <cell r="AG145" t="str">
            <v>MALAK</v>
          </cell>
          <cell r="AH145" t="str">
            <v>DAMASCUS</v>
          </cell>
          <cell r="AI145" t="str">
            <v/>
          </cell>
          <cell r="AJ145" t="str">
            <v/>
          </cell>
          <cell r="AK145" t="str">
            <v/>
          </cell>
          <cell r="AL145" t="str">
            <v/>
          </cell>
          <cell r="AM145" t="str">
            <v/>
          </cell>
          <cell r="AN145" t="str">
            <v/>
          </cell>
          <cell r="AO145" t="str">
            <v/>
          </cell>
          <cell r="AP145" t="str">
            <v/>
          </cell>
          <cell r="AQ145" t="str">
            <v/>
          </cell>
          <cell r="AR145">
            <v>704620</v>
          </cell>
          <cell r="AS145" t="str">
            <v>مصطفى  أبي زيد</v>
          </cell>
          <cell r="AT145" t="str">
            <v>حسن</v>
          </cell>
          <cell r="AU145" t="str">
            <v/>
          </cell>
          <cell r="AV145">
            <v>75000</v>
          </cell>
        </row>
        <row r="146">
          <cell r="A146">
            <v>704625</v>
          </cell>
          <cell r="B146" t="str">
            <v>مقداد عثمان</v>
          </cell>
          <cell r="C146" t="str">
            <v>هاشم</v>
          </cell>
          <cell r="D146" t="str">
            <v xml:space="preserve">خديجة </v>
          </cell>
          <cell r="E146" t="str">
            <v>ذكر</v>
          </cell>
          <cell r="F146">
            <v>30204</v>
          </cell>
          <cell r="G146" t="str">
            <v xml:space="preserve">اللاذقية </v>
          </cell>
          <cell r="H146" t="str">
            <v>العربية السورية</v>
          </cell>
          <cell r="I146" t="str">
            <v>الرابعة</v>
          </cell>
          <cell r="J146" t="str">
            <v>اللاذقية</v>
          </cell>
          <cell r="K146" t="str">
            <v>عين قطعه 10</v>
          </cell>
          <cell r="L146" t="str">
            <v>دمر مساكن الحرس</v>
          </cell>
          <cell r="M146" t="str">
            <v>أدبي</v>
          </cell>
          <cell r="N146">
            <v>2006</v>
          </cell>
          <cell r="O146" t="str">
            <v>حلب</v>
          </cell>
          <cell r="P146" t="str">
            <v>الرابعة</v>
          </cell>
          <cell r="Q146">
            <v>0</v>
          </cell>
          <cell r="S146">
            <v>0</v>
          </cell>
          <cell r="T146">
            <v>3000</v>
          </cell>
          <cell r="U146">
            <v>0</v>
          </cell>
          <cell r="V146">
            <v>4500</v>
          </cell>
          <cell r="W146">
            <v>7500</v>
          </cell>
          <cell r="X146" t="str">
            <v>لا</v>
          </cell>
          <cell r="Y146">
            <v>7500</v>
          </cell>
          <cell r="Z146">
            <v>0</v>
          </cell>
          <cell r="AA146">
            <v>1</v>
          </cell>
          <cell r="AB146">
            <v>1</v>
          </cell>
          <cell r="AC146">
            <v>7</v>
          </cell>
          <cell r="AD146">
            <v>9</v>
          </cell>
          <cell r="AE146" t="str">
            <v>MIQDAD OTHMAN</v>
          </cell>
          <cell r="AF146" t="str">
            <v>HASHEM</v>
          </cell>
          <cell r="AG146" t="str">
            <v>KHADIJA</v>
          </cell>
          <cell r="AH146" t="str">
            <v>30204</v>
          </cell>
          <cell r="AI146" t="str">
            <v/>
          </cell>
          <cell r="AJ146" t="str">
            <v/>
          </cell>
          <cell r="AK146" t="str">
            <v/>
          </cell>
          <cell r="AL146" t="str">
            <v/>
          </cell>
          <cell r="AM146" t="str">
            <v/>
          </cell>
          <cell r="AN146" t="str">
            <v/>
          </cell>
          <cell r="AO146" t="str">
            <v/>
          </cell>
          <cell r="AP146" t="str">
            <v/>
          </cell>
          <cell r="AQ146" t="str">
            <v/>
          </cell>
          <cell r="AR146">
            <v>704625</v>
          </cell>
          <cell r="AS146" t="str">
            <v>مقداد عثمان</v>
          </cell>
          <cell r="AT146" t="str">
            <v>هاشم</v>
          </cell>
          <cell r="AU146" t="str">
            <v/>
          </cell>
          <cell r="AV146">
            <v>4500</v>
          </cell>
        </row>
        <row r="147">
          <cell r="A147">
            <v>704626</v>
          </cell>
          <cell r="B147" t="str">
            <v>مكسيم منصور</v>
          </cell>
          <cell r="C147" t="str">
            <v>عبد الكريم</v>
          </cell>
          <cell r="D147" t="str">
            <v>منتهى</v>
          </cell>
          <cell r="E147" t="str">
            <v>ذكر</v>
          </cell>
          <cell r="F147">
            <v>29351</v>
          </cell>
          <cell r="G147" t="str">
            <v>وادي العيون</v>
          </cell>
          <cell r="H147" t="str">
            <v>العربية السورية</v>
          </cell>
          <cell r="I147" t="str">
            <v>الثالثة</v>
          </cell>
          <cell r="J147" t="str">
            <v>حماة</v>
          </cell>
          <cell r="K147" t="str">
            <v>وادي العيون 2</v>
          </cell>
          <cell r="L147" t="str">
            <v>وادي العيون</v>
          </cell>
          <cell r="M147" t="str">
            <v>علمي</v>
          </cell>
          <cell r="N147">
            <v>2000</v>
          </cell>
          <cell r="O147" t="str">
            <v>دمشق</v>
          </cell>
          <cell r="P147" t="str">
            <v>الثالثة حديث</v>
          </cell>
          <cell r="Q147">
            <v>0</v>
          </cell>
          <cell r="R147">
            <v>0</v>
          </cell>
          <cell r="S147">
            <v>0</v>
          </cell>
          <cell r="T147">
            <v>3000</v>
          </cell>
          <cell r="U147">
            <v>0</v>
          </cell>
          <cell r="V147">
            <v>60000</v>
          </cell>
          <cell r="W147">
            <v>63000</v>
          </cell>
          <cell r="X147" t="str">
            <v>لا</v>
          </cell>
          <cell r="Y147">
            <v>63000</v>
          </cell>
          <cell r="Z147">
            <v>0</v>
          </cell>
          <cell r="AA147">
            <v>6</v>
          </cell>
          <cell r="AB147">
            <v>0</v>
          </cell>
          <cell r="AC147">
            <v>0</v>
          </cell>
          <cell r="AD147">
            <v>6</v>
          </cell>
          <cell r="AE147" t="str">
            <v>MAXIM MANSOUR</v>
          </cell>
          <cell r="AF147" t="str">
            <v>ABDALKAREM</v>
          </cell>
          <cell r="AG147" t="str">
            <v>MONTAHA</v>
          </cell>
          <cell r="AH147" t="str">
            <v>HAMA</v>
          </cell>
          <cell r="AI147" t="str">
            <v/>
          </cell>
          <cell r="AJ147" t="str">
            <v/>
          </cell>
          <cell r="AK147" t="str">
            <v/>
          </cell>
          <cell r="AL147" t="str">
            <v/>
          </cell>
          <cell r="AM147" t="str">
            <v/>
          </cell>
          <cell r="AN147" t="str">
            <v/>
          </cell>
          <cell r="AO147" t="str">
            <v/>
          </cell>
          <cell r="AP147" t="str">
            <v/>
          </cell>
          <cell r="AQ147" t="str">
            <v/>
          </cell>
          <cell r="AR147">
            <v>704626</v>
          </cell>
          <cell r="AS147" t="str">
            <v>مكسيم منصور</v>
          </cell>
          <cell r="AT147" t="str">
            <v>عبد الكريم</v>
          </cell>
          <cell r="AU147" t="str">
            <v/>
          </cell>
          <cell r="AV147">
            <v>60000</v>
          </cell>
        </row>
        <row r="148">
          <cell r="A148">
            <v>704635</v>
          </cell>
          <cell r="B148" t="str">
            <v>مهند زينو</v>
          </cell>
          <cell r="C148" t="str">
            <v>علي</v>
          </cell>
          <cell r="D148" t="str">
            <v/>
          </cell>
          <cell r="E148" t="str">
            <v/>
          </cell>
          <cell r="G148" t="str">
            <v/>
          </cell>
          <cell r="H148" t="str">
            <v/>
          </cell>
          <cell r="I148" t="str">
            <v>الثانية</v>
          </cell>
          <cell r="J148" t="str">
            <v/>
          </cell>
          <cell r="K148" t="str">
            <v/>
          </cell>
          <cell r="L148" t="str">
            <v/>
          </cell>
          <cell r="M148" t="str">
            <v/>
          </cell>
          <cell r="O148" t="str">
            <v/>
          </cell>
          <cell r="P148" t="str">
            <v>الثانية</v>
          </cell>
          <cell r="X148" t="str">
            <v/>
          </cell>
          <cell r="AE148" t="str">
            <v/>
          </cell>
          <cell r="AF148" t="str">
            <v/>
          </cell>
          <cell r="AG148" t="str">
            <v/>
          </cell>
          <cell r="AH148" t="str">
            <v/>
          </cell>
          <cell r="AI148" t="str">
            <v/>
          </cell>
          <cell r="AJ148" t="str">
            <v/>
          </cell>
          <cell r="AK148" t="str">
            <v/>
          </cell>
          <cell r="AL148" t="str">
            <v/>
          </cell>
          <cell r="AM148" t="str">
            <v/>
          </cell>
          <cell r="AN148" t="str">
            <v/>
          </cell>
          <cell r="AO148" t="str">
            <v>مستنفذ</v>
          </cell>
          <cell r="AP148" t="str">
            <v/>
          </cell>
          <cell r="AQ148" t="str">
            <v/>
          </cell>
          <cell r="AR148">
            <v>704635</v>
          </cell>
          <cell r="AS148" t="str">
            <v>مهند زينو</v>
          </cell>
          <cell r="AT148" t="str">
            <v>علي</v>
          </cell>
          <cell r="AU148" t="str">
            <v>مستنفذ</v>
          </cell>
        </row>
        <row r="149">
          <cell r="A149">
            <v>704643</v>
          </cell>
          <cell r="B149" t="str">
            <v>مي فرح</v>
          </cell>
          <cell r="C149" t="str">
            <v>أمجد</v>
          </cell>
          <cell r="D149" t="str">
            <v>سميرة</v>
          </cell>
          <cell r="E149" t="str">
            <v>أنثى</v>
          </cell>
          <cell r="F149">
            <v>32703</v>
          </cell>
          <cell r="G149" t="str">
            <v>دمشق</v>
          </cell>
          <cell r="H149" t="str">
            <v>العربية السورية</v>
          </cell>
          <cell r="I149" t="str">
            <v>الرابعة</v>
          </cell>
          <cell r="J149" t="str">
            <v>القنيطرة</v>
          </cell>
          <cell r="K149" t="str">
            <v>جباتا الزيت 258/150</v>
          </cell>
          <cell r="L149" t="str">
            <v>قطنا</v>
          </cell>
          <cell r="M149" t="str">
            <v>علمي</v>
          </cell>
          <cell r="N149">
            <v>2007</v>
          </cell>
          <cell r="O149" t="str">
            <v>القنيطرة</v>
          </cell>
          <cell r="P149" t="str">
            <v>الرابعة حديث</v>
          </cell>
          <cell r="Q149">
            <v>0</v>
          </cell>
          <cell r="R149">
            <v>0</v>
          </cell>
          <cell r="S149">
            <v>0</v>
          </cell>
          <cell r="T149">
            <v>3000</v>
          </cell>
          <cell r="U149">
            <v>14000</v>
          </cell>
          <cell r="V149">
            <v>75000</v>
          </cell>
          <cell r="W149">
            <v>92000</v>
          </cell>
          <cell r="X149" t="str">
            <v>لا</v>
          </cell>
          <cell r="Y149">
            <v>92000</v>
          </cell>
          <cell r="Z149">
            <v>0</v>
          </cell>
          <cell r="AA149">
            <v>6</v>
          </cell>
          <cell r="AB149">
            <v>1</v>
          </cell>
          <cell r="AC149">
            <v>0</v>
          </cell>
          <cell r="AD149">
            <v>7</v>
          </cell>
          <cell r="AE149" t="str">
            <v>MAI FARAH</v>
          </cell>
          <cell r="AF149" t="str">
            <v>AMJAD</v>
          </cell>
          <cell r="AG149" t="str">
            <v>SAMERA</v>
          </cell>
          <cell r="AH149" t="str">
            <v>DAMASCOUS</v>
          </cell>
          <cell r="AI149" t="str">
            <v/>
          </cell>
          <cell r="AJ149" t="str">
            <v/>
          </cell>
          <cell r="AK149" t="str">
            <v/>
          </cell>
          <cell r="AL149" t="str">
            <v/>
          </cell>
          <cell r="AM149" t="str">
            <v/>
          </cell>
          <cell r="AN149" t="str">
            <v/>
          </cell>
          <cell r="AO149" t="str">
            <v/>
          </cell>
          <cell r="AP149" t="str">
            <v/>
          </cell>
          <cell r="AQ149" t="str">
            <v/>
          </cell>
          <cell r="AR149">
            <v>704643</v>
          </cell>
          <cell r="AS149" t="str">
            <v>مي فرح</v>
          </cell>
          <cell r="AT149" t="str">
            <v>أمجد</v>
          </cell>
          <cell r="AU149" t="str">
            <v/>
          </cell>
          <cell r="AV149">
            <v>75000</v>
          </cell>
        </row>
        <row r="150">
          <cell r="A150">
            <v>704646</v>
          </cell>
          <cell r="B150" t="str">
            <v>ميساء خير</v>
          </cell>
          <cell r="C150" t="str">
            <v>صلاح الدين</v>
          </cell>
          <cell r="D150" t="str">
            <v xml:space="preserve">كوثر </v>
          </cell>
          <cell r="E150" t="str">
            <v>أنثى</v>
          </cell>
          <cell r="F150">
            <v>27878</v>
          </cell>
          <cell r="G150" t="str">
            <v>دمشق</v>
          </cell>
          <cell r="H150" t="str">
            <v>العربية السورية</v>
          </cell>
          <cell r="I150" t="str">
            <v>الثالثة</v>
          </cell>
          <cell r="J150" t="str">
            <v>دمشق</v>
          </cell>
          <cell r="K150" t="str">
            <v>18جاويش قيمريه مصبغة</v>
          </cell>
          <cell r="L150" t="str">
            <v xml:space="preserve">دمشق /مهاجرين </v>
          </cell>
          <cell r="M150" t="str">
            <v>علمي</v>
          </cell>
          <cell r="N150">
            <v>1993</v>
          </cell>
          <cell r="O150" t="str">
            <v>دمشق</v>
          </cell>
          <cell r="P150" t="str">
            <v>الثالثة</v>
          </cell>
          <cell r="Q150">
            <v>0</v>
          </cell>
          <cell r="R150">
            <v>0</v>
          </cell>
          <cell r="S150">
            <v>0</v>
          </cell>
          <cell r="T150">
            <v>3000</v>
          </cell>
          <cell r="U150">
            <v>0</v>
          </cell>
          <cell r="V150">
            <v>85000</v>
          </cell>
          <cell r="W150">
            <v>88000</v>
          </cell>
          <cell r="X150" t="str">
            <v>لا</v>
          </cell>
          <cell r="Y150">
            <v>88000</v>
          </cell>
          <cell r="Z150">
            <v>0</v>
          </cell>
          <cell r="AA150">
            <v>1</v>
          </cell>
          <cell r="AB150">
            <v>5</v>
          </cell>
          <cell r="AC150">
            <v>0</v>
          </cell>
          <cell r="AD150">
            <v>6</v>
          </cell>
          <cell r="AE150" t="str">
            <v>MAISSA KHEIR</v>
          </cell>
          <cell r="AF150" t="str">
            <v>SALAH ALDEN</v>
          </cell>
          <cell r="AG150" t="str">
            <v>KAWTHER</v>
          </cell>
          <cell r="AH150" t="str">
            <v>SYRIA</v>
          </cell>
          <cell r="AI150" t="str">
            <v/>
          </cell>
          <cell r="AJ150" t="str">
            <v/>
          </cell>
          <cell r="AK150" t="str">
            <v/>
          </cell>
          <cell r="AL150" t="str">
            <v/>
          </cell>
          <cell r="AM150" t="str">
            <v/>
          </cell>
          <cell r="AN150" t="str">
            <v/>
          </cell>
          <cell r="AO150" t="str">
            <v/>
          </cell>
          <cell r="AP150" t="str">
            <v/>
          </cell>
          <cell r="AQ150" t="str">
            <v/>
          </cell>
          <cell r="AR150">
            <v>704646</v>
          </cell>
          <cell r="AS150" t="str">
            <v>ميساء خير</v>
          </cell>
          <cell r="AT150" t="str">
            <v>صلاح الدين</v>
          </cell>
          <cell r="AU150" t="str">
            <v/>
          </cell>
          <cell r="AV150">
            <v>85000</v>
          </cell>
        </row>
        <row r="151">
          <cell r="A151">
            <v>704673</v>
          </cell>
          <cell r="B151" t="str">
            <v>نوار هيفا</v>
          </cell>
          <cell r="C151" t="str">
            <v>يعقوب</v>
          </cell>
          <cell r="D151" t="str">
            <v>سلام</v>
          </cell>
          <cell r="E151" t="str">
            <v>أنثى</v>
          </cell>
          <cell r="F151">
            <v>32704</v>
          </cell>
          <cell r="G151" t="str">
            <v>مصياف</v>
          </cell>
          <cell r="H151" t="str">
            <v>العربية السورية</v>
          </cell>
          <cell r="I151" t="str">
            <v>الرابعة</v>
          </cell>
          <cell r="J151" t="str">
            <v>حماة</v>
          </cell>
          <cell r="K151" t="str">
            <v>الزينة 47</v>
          </cell>
          <cell r="L151" t="str">
            <v>مساكن العرين-ساحة السرافيس</v>
          </cell>
          <cell r="M151" t="str">
            <v>أدبي</v>
          </cell>
          <cell r="N151">
            <v>2008</v>
          </cell>
          <cell r="O151" t="str">
            <v>دمشق</v>
          </cell>
          <cell r="P151" t="str">
            <v>الرابعة</v>
          </cell>
          <cell r="Q151">
            <v>0</v>
          </cell>
          <cell r="S151">
            <v>0</v>
          </cell>
          <cell r="T151">
            <v>3000</v>
          </cell>
          <cell r="U151">
            <v>0</v>
          </cell>
          <cell r="V151">
            <v>3500</v>
          </cell>
          <cell r="W151">
            <v>6500</v>
          </cell>
          <cell r="X151" t="str">
            <v>لا</v>
          </cell>
          <cell r="Y151">
            <v>6500</v>
          </cell>
          <cell r="Z151">
            <v>0</v>
          </cell>
          <cell r="AA151">
            <v>6</v>
          </cell>
          <cell r="AB151">
            <v>1</v>
          </cell>
          <cell r="AC151">
            <v>0</v>
          </cell>
          <cell r="AD151">
            <v>7</v>
          </cell>
          <cell r="AE151" t="str">
            <v>NAWAR HAIFA</v>
          </cell>
          <cell r="AF151" t="str">
            <v>YAKOUP</v>
          </cell>
          <cell r="AG151" t="str">
            <v>SALAM</v>
          </cell>
          <cell r="AH151" t="str">
            <v>HAMA</v>
          </cell>
          <cell r="AI151" t="str">
            <v/>
          </cell>
          <cell r="AJ151" t="str">
            <v/>
          </cell>
          <cell r="AK151" t="str">
            <v/>
          </cell>
          <cell r="AL151" t="str">
            <v/>
          </cell>
          <cell r="AM151" t="str">
            <v/>
          </cell>
          <cell r="AN151" t="str">
            <v/>
          </cell>
          <cell r="AO151" t="str">
            <v/>
          </cell>
          <cell r="AP151" t="str">
            <v/>
          </cell>
          <cell r="AQ151" t="str">
            <v/>
          </cell>
          <cell r="AR151">
            <v>704673</v>
          </cell>
          <cell r="AS151" t="str">
            <v>نوار هيفا</v>
          </cell>
          <cell r="AT151" t="str">
            <v>يعقوب</v>
          </cell>
          <cell r="AU151" t="str">
            <v/>
          </cell>
          <cell r="AV151">
            <v>3500</v>
          </cell>
        </row>
        <row r="152">
          <cell r="A152">
            <v>704683</v>
          </cell>
          <cell r="B152" t="str">
            <v>نور خليل</v>
          </cell>
          <cell r="C152" t="str">
            <v>هشام</v>
          </cell>
          <cell r="D152" t="str">
            <v>منى</v>
          </cell>
          <cell r="E152" t="str">
            <v>أنثى</v>
          </cell>
          <cell r="F152">
            <v>36312</v>
          </cell>
          <cell r="G152" t="str">
            <v>الانبار</v>
          </cell>
          <cell r="H152" t="str">
            <v>العراقية</v>
          </cell>
          <cell r="I152" t="str">
            <v>الثالثة حديث</v>
          </cell>
          <cell r="J152" t="str">
            <v>غير سوري</v>
          </cell>
          <cell r="K152" t="str">
            <v>غير سوري</v>
          </cell>
          <cell r="L152" t="str">
            <v>ميدان كورنيش</v>
          </cell>
          <cell r="M152" t="str">
            <v>علمي</v>
          </cell>
          <cell r="N152">
            <v>2016</v>
          </cell>
          <cell r="O152" t="str">
            <v>دمشق</v>
          </cell>
          <cell r="P152" t="str">
            <v>الثانية</v>
          </cell>
          <cell r="Q152">
            <v>0</v>
          </cell>
          <cell r="R152">
            <v>0</v>
          </cell>
          <cell r="S152">
            <v>0</v>
          </cell>
          <cell r="T152">
            <v>3000</v>
          </cell>
          <cell r="U152">
            <v>0</v>
          </cell>
          <cell r="V152">
            <v>60000</v>
          </cell>
          <cell r="W152">
            <v>63000</v>
          </cell>
          <cell r="X152" t="str">
            <v>لا</v>
          </cell>
          <cell r="Y152">
            <v>63000</v>
          </cell>
          <cell r="Z152">
            <v>0</v>
          </cell>
          <cell r="AA152">
            <v>0</v>
          </cell>
          <cell r="AB152">
            <v>0</v>
          </cell>
          <cell r="AC152">
            <v>3</v>
          </cell>
          <cell r="AD152">
            <v>3</v>
          </cell>
          <cell r="AE152" t="str">
            <v>NOOR KHALIL</v>
          </cell>
          <cell r="AF152" t="str">
            <v>HISHAM</v>
          </cell>
          <cell r="AG152" t="str">
            <v>MONA</v>
          </cell>
          <cell r="AH152" t="str">
            <v>ALIRAQ</v>
          </cell>
          <cell r="AI152" t="str">
            <v/>
          </cell>
          <cell r="AJ152" t="str">
            <v/>
          </cell>
          <cell r="AK152" t="str">
            <v/>
          </cell>
          <cell r="AL152" t="str">
            <v/>
          </cell>
          <cell r="AM152" t="str">
            <v/>
          </cell>
          <cell r="AN152" t="str">
            <v/>
          </cell>
          <cell r="AO152" t="str">
            <v/>
          </cell>
          <cell r="AP152" t="str">
            <v/>
          </cell>
          <cell r="AQ152" t="str">
            <v/>
          </cell>
          <cell r="AR152">
            <v>704683</v>
          </cell>
          <cell r="AS152" t="str">
            <v>نور خليل</v>
          </cell>
          <cell r="AT152" t="str">
            <v>هشام</v>
          </cell>
          <cell r="AU152" t="str">
            <v/>
          </cell>
          <cell r="AV152">
            <v>60000</v>
          </cell>
        </row>
        <row r="153">
          <cell r="A153">
            <v>704704</v>
          </cell>
          <cell r="B153" t="str">
            <v>هبه غصن</v>
          </cell>
          <cell r="C153" t="str">
            <v>حسن</v>
          </cell>
          <cell r="D153" t="str">
            <v>سعدة</v>
          </cell>
          <cell r="E153" t="str">
            <v>أنثى</v>
          </cell>
          <cell r="F153">
            <v>35985</v>
          </cell>
          <cell r="G153" t="str">
            <v>المشرفة</v>
          </cell>
          <cell r="H153" t="str">
            <v>العربية السورية</v>
          </cell>
          <cell r="I153" t="str">
            <v>الرابعة</v>
          </cell>
          <cell r="J153" t="str">
            <v>ريف دمشق</v>
          </cell>
          <cell r="K153" t="str">
            <v>المشرفة 79</v>
          </cell>
          <cell r="L153" t="str">
            <v>مساكن برزة</v>
          </cell>
          <cell r="M153" t="str">
            <v>أدبي</v>
          </cell>
          <cell r="N153">
            <v>2017</v>
          </cell>
          <cell r="O153" t="str">
            <v>دمشق</v>
          </cell>
          <cell r="P153" t="str">
            <v>الرابعة حديث</v>
          </cell>
          <cell r="Q153">
            <v>0</v>
          </cell>
          <cell r="R153">
            <v>0</v>
          </cell>
          <cell r="S153">
            <v>0</v>
          </cell>
          <cell r="T153">
            <v>3000</v>
          </cell>
          <cell r="U153">
            <v>14000</v>
          </cell>
          <cell r="V153">
            <v>85000</v>
          </cell>
          <cell r="W153">
            <v>102000</v>
          </cell>
          <cell r="X153" t="str">
            <v>لا</v>
          </cell>
          <cell r="Y153">
            <v>102000</v>
          </cell>
          <cell r="Z153">
            <v>0</v>
          </cell>
          <cell r="AA153">
            <v>5</v>
          </cell>
          <cell r="AB153">
            <v>1</v>
          </cell>
          <cell r="AC153">
            <v>1</v>
          </cell>
          <cell r="AD153">
            <v>7</v>
          </cell>
          <cell r="AE153" t="str">
            <v>HIBA GHOUSN</v>
          </cell>
          <cell r="AF153" t="str">
            <v>HASAN</v>
          </cell>
          <cell r="AG153" t="str">
            <v>SAADA</v>
          </cell>
          <cell r="AH153" t="str">
            <v>DAMASCUS</v>
          </cell>
          <cell r="AI153" t="str">
            <v/>
          </cell>
          <cell r="AJ153" t="str">
            <v/>
          </cell>
          <cell r="AK153" t="str">
            <v/>
          </cell>
          <cell r="AL153" t="str">
            <v/>
          </cell>
          <cell r="AM153" t="str">
            <v/>
          </cell>
          <cell r="AN153" t="str">
            <v/>
          </cell>
          <cell r="AO153" t="str">
            <v/>
          </cell>
          <cell r="AP153" t="str">
            <v/>
          </cell>
          <cell r="AQ153" t="str">
            <v/>
          </cell>
          <cell r="AR153">
            <v>704704</v>
          </cell>
          <cell r="AS153" t="str">
            <v>هبه غصن</v>
          </cell>
          <cell r="AT153" t="str">
            <v>حسن</v>
          </cell>
          <cell r="AU153" t="str">
            <v/>
          </cell>
          <cell r="AV153">
            <v>85000</v>
          </cell>
        </row>
        <row r="154">
          <cell r="A154">
            <v>704705</v>
          </cell>
          <cell r="B154" t="str">
            <v>هبه ليلا</v>
          </cell>
          <cell r="C154" t="str">
            <v>حسين</v>
          </cell>
          <cell r="D154" t="str">
            <v>سناء</v>
          </cell>
          <cell r="E154" t="str">
            <v>أنثى</v>
          </cell>
          <cell r="F154">
            <v>33979</v>
          </cell>
          <cell r="G154" t="str">
            <v>زاكية</v>
          </cell>
          <cell r="H154" t="str">
            <v>العربية السورية</v>
          </cell>
          <cell r="I154" t="str">
            <v>الثالثة</v>
          </cell>
          <cell r="J154" t="str">
            <v>ريف دمشق</v>
          </cell>
          <cell r="K154" t="str">
            <v>زاكيه 108</v>
          </cell>
          <cell r="L154" t="str">
            <v>الكسوة</v>
          </cell>
          <cell r="M154" t="str">
            <v>أدبي</v>
          </cell>
          <cell r="N154">
            <v>2011</v>
          </cell>
          <cell r="O154" t="str">
            <v>ريف دمشق</v>
          </cell>
          <cell r="P154" t="str">
            <v>الثالثة</v>
          </cell>
          <cell r="Q154">
            <v>0</v>
          </cell>
          <cell r="R154">
            <v>0</v>
          </cell>
          <cell r="S154">
            <v>0</v>
          </cell>
          <cell r="T154">
            <v>3000</v>
          </cell>
          <cell r="U154">
            <v>0</v>
          </cell>
          <cell r="V154">
            <v>40000</v>
          </cell>
          <cell r="W154">
            <v>43000</v>
          </cell>
          <cell r="X154" t="str">
            <v>نعم</v>
          </cell>
          <cell r="Y154">
            <v>31000</v>
          </cell>
          <cell r="Z154">
            <v>12000</v>
          </cell>
          <cell r="AA154">
            <v>1</v>
          </cell>
          <cell r="AB154">
            <v>2</v>
          </cell>
          <cell r="AC154">
            <v>0</v>
          </cell>
          <cell r="AD154">
            <v>3</v>
          </cell>
          <cell r="AE154" t="str">
            <v>HIBA LAILA</v>
          </cell>
          <cell r="AF154" t="str">
            <v>HUSEN</v>
          </cell>
          <cell r="AG154" t="str">
            <v>SANAA</v>
          </cell>
          <cell r="AH154" t="str">
            <v>ZAKEA</v>
          </cell>
          <cell r="AI154" t="str">
            <v/>
          </cell>
          <cell r="AJ154" t="str">
            <v/>
          </cell>
          <cell r="AK154" t="str">
            <v/>
          </cell>
          <cell r="AL154" t="str">
            <v/>
          </cell>
          <cell r="AM154" t="str">
            <v/>
          </cell>
          <cell r="AN154" t="str">
            <v/>
          </cell>
          <cell r="AO154" t="str">
            <v/>
          </cell>
          <cell r="AP154" t="str">
            <v/>
          </cell>
          <cell r="AQ154" t="str">
            <v/>
          </cell>
          <cell r="AR154">
            <v>704705</v>
          </cell>
          <cell r="AS154" t="str">
            <v>هبه ليلا</v>
          </cell>
          <cell r="AT154" t="str">
            <v>حسين</v>
          </cell>
          <cell r="AU154" t="str">
            <v/>
          </cell>
          <cell r="AV154">
            <v>40000</v>
          </cell>
        </row>
        <row r="155">
          <cell r="A155">
            <v>704719</v>
          </cell>
          <cell r="B155" t="str">
            <v>هيام عثمان</v>
          </cell>
          <cell r="C155" t="str">
            <v>حمدان</v>
          </cell>
          <cell r="D155" t="str">
            <v>خالديه</v>
          </cell>
          <cell r="E155" t="str">
            <v>أنثى</v>
          </cell>
          <cell r="F155">
            <v>34700</v>
          </cell>
          <cell r="G155" t="str">
            <v>تجمع مساكن السيده زينب</v>
          </cell>
          <cell r="H155" t="str">
            <v>العربية السورية</v>
          </cell>
          <cell r="I155" t="str">
            <v>الرابعة</v>
          </cell>
          <cell r="J155" t="str">
            <v>القنيطرة</v>
          </cell>
          <cell r="K155" t="str">
            <v>عسلية ومجامع 8/50</v>
          </cell>
          <cell r="L155" t="str">
            <v>ريف دمشق</v>
          </cell>
          <cell r="M155" t="str">
            <v>أدبي</v>
          </cell>
          <cell r="N155">
            <v>2015</v>
          </cell>
          <cell r="O155" t="str">
            <v>ريف دمشق</v>
          </cell>
          <cell r="P155" t="str">
            <v>الرابعة حديث</v>
          </cell>
          <cell r="Q155">
            <v>0</v>
          </cell>
          <cell r="R155">
            <v>0</v>
          </cell>
          <cell r="S155">
            <v>0</v>
          </cell>
          <cell r="T155">
            <v>3000</v>
          </cell>
          <cell r="U155">
            <v>14000</v>
          </cell>
          <cell r="V155">
            <v>100000</v>
          </cell>
          <cell r="W155">
            <v>117000</v>
          </cell>
          <cell r="X155" t="str">
            <v>لا</v>
          </cell>
          <cell r="Y155">
            <v>117000</v>
          </cell>
          <cell r="Z155">
            <v>0</v>
          </cell>
          <cell r="AA155">
            <v>6</v>
          </cell>
          <cell r="AB155">
            <v>0</v>
          </cell>
          <cell r="AC155">
            <v>2</v>
          </cell>
          <cell r="AD155">
            <v>8</v>
          </cell>
          <cell r="AE155" t="str">
            <v>HIAM OTHMAN</v>
          </cell>
          <cell r="AF155" t="str">
            <v>HAMDAN</v>
          </cell>
          <cell r="AG155" t="str">
            <v>KHALIDAYH</v>
          </cell>
          <cell r="AH155" t="str">
            <v>34700</v>
          </cell>
          <cell r="AI155" t="str">
            <v/>
          </cell>
          <cell r="AJ155" t="str">
            <v/>
          </cell>
          <cell r="AK155" t="str">
            <v/>
          </cell>
          <cell r="AL155" t="str">
            <v/>
          </cell>
          <cell r="AM155" t="str">
            <v/>
          </cell>
          <cell r="AN155" t="str">
            <v/>
          </cell>
          <cell r="AO155" t="str">
            <v/>
          </cell>
          <cell r="AP155" t="str">
            <v/>
          </cell>
          <cell r="AQ155" t="str">
            <v/>
          </cell>
          <cell r="AR155">
            <v>704719</v>
          </cell>
          <cell r="AS155" t="str">
            <v>هيام عثمان</v>
          </cell>
          <cell r="AT155" t="str">
            <v>حمدان</v>
          </cell>
          <cell r="AU155" t="str">
            <v/>
          </cell>
          <cell r="AV155">
            <v>100000</v>
          </cell>
        </row>
        <row r="156">
          <cell r="A156">
            <v>704738</v>
          </cell>
          <cell r="B156" t="str">
            <v>ياسر العطيش</v>
          </cell>
          <cell r="C156" t="str">
            <v>رحيل</v>
          </cell>
          <cell r="D156" t="str">
            <v>مريم الراشد</v>
          </cell>
          <cell r="E156" t="str">
            <v>ذكر</v>
          </cell>
          <cell r="F156">
            <v>30166</v>
          </cell>
          <cell r="G156" t="str">
            <v>دمشق</v>
          </cell>
          <cell r="H156" t="str">
            <v>العربية السورية</v>
          </cell>
          <cell r="I156" t="str">
            <v>الأولى</v>
          </cell>
          <cell r="J156" t="str">
            <v>حمص</v>
          </cell>
          <cell r="K156" t="str">
            <v>عز الدين 33</v>
          </cell>
          <cell r="L156" t="str">
            <v>الزاهرة</v>
          </cell>
          <cell r="M156" t="str">
            <v>أدبي</v>
          </cell>
          <cell r="N156">
            <v>2005</v>
          </cell>
          <cell r="O156" t="str">
            <v>دمشق</v>
          </cell>
          <cell r="P156" t="str">
            <v>الأولى</v>
          </cell>
          <cell r="Q156">
            <v>21600</v>
          </cell>
          <cell r="S156">
            <v>0</v>
          </cell>
          <cell r="T156">
            <v>3000</v>
          </cell>
          <cell r="U156">
            <v>0</v>
          </cell>
          <cell r="V156">
            <v>36000</v>
          </cell>
          <cell r="W156">
            <v>17400</v>
          </cell>
          <cell r="X156" t="str">
            <v>لا</v>
          </cell>
          <cell r="Y156">
            <v>17400</v>
          </cell>
          <cell r="Z156">
            <v>0</v>
          </cell>
          <cell r="AA156">
            <v>0</v>
          </cell>
          <cell r="AB156">
            <v>3</v>
          </cell>
          <cell r="AC156">
            <v>0</v>
          </cell>
          <cell r="AD156">
            <v>3</v>
          </cell>
          <cell r="AE156" t="str">
            <v>YASER ALATESH</v>
          </cell>
          <cell r="AF156" t="str">
            <v>RAHEL</v>
          </cell>
          <cell r="AG156" t="str">
            <v>MAREAM</v>
          </cell>
          <cell r="AH156" t="str">
            <v>DAMASCUS</v>
          </cell>
          <cell r="AI156" t="str">
            <v/>
          </cell>
          <cell r="AJ156" t="str">
            <v/>
          </cell>
          <cell r="AK156" t="str">
            <v/>
          </cell>
          <cell r="AL156" t="str">
            <v/>
          </cell>
          <cell r="AM156" t="str">
            <v/>
          </cell>
          <cell r="AN156" t="str">
            <v/>
          </cell>
          <cell r="AO156" t="str">
            <v/>
          </cell>
          <cell r="AP156" t="str">
            <v/>
          </cell>
          <cell r="AQ156" t="str">
            <v/>
          </cell>
          <cell r="AR156">
            <v>704738</v>
          </cell>
          <cell r="AS156" t="str">
            <v>ياسر العطيش</v>
          </cell>
          <cell r="AT156" t="str">
            <v>رحيل</v>
          </cell>
          <cell r="AU156" t="str">
            <v/>
          </cell>
          <cell r="AV156">
            <v>36000</v>
          </cell>
        </row>
        <row r="157">
          <cell r="A157">
            <v>704747</v>
          </cell>
          <cell r="B157" t="str">
            <v>يسرى شعبان</v>
          </cell>
          <cell r="C157" t="str">
            <v>سعيد</v>
          </cell>
          <cell r="D157" t="str">
            <v>فتحيه</v>
          </cell>
          <cell r="E157" t="str">
            <v>أنثى</v>
          </cell>
          <cell r="F157">
            <v>35855</v>
          </cell>
          <cell r="G157" t="str">
            <v xml:space="preserve">بيت سوى </v>
          </cell>
          <cell r="H157" t="str">
            <v>العربية السورية</v>
          </cell>
          <cell r="I157" t="str">
            <v>الرابعة</v>
          </cell>
          <cell r="J157" t="str">
            <v>ريف دمشق</v>
          </cell>
          <cell r="K157" t="str">
            <v>بيت سوى 26</v>
          </cell>
          <cell r="L157" t="str">
            <v>مزة شيخ سعد</v>
          </cell>
          <cell r="M157" t="str">
            <v>علمي</v>
          </cell>
          <cell r="N157">
            <v>2016</v>
          </cell>
          <cell r="O157" t="str">
            <v>دمشق</v>
          </cell>
          <cell r="P157" t="str">
            <v>الرابعة</v>
          </cell>
          <cell r="Q157">
            <v>0</v>
          </cell>
          <cell r="R157">
            <v>0</v>
          </cell>
          <cell r="S157">
            <v>0</v>
          </cell>
          <cell r="T157">
            <v>3000</v>
          </cell>
          <cell r="U157">
            <v>0</v>
          </cell>
          <cell r="V157">
            <v>50000</v>
          </cell>
          <cell r="W157">
            <v>53000</v>
          </cell>
          <cell r="X157" t="str">
            <v>لا</v>
          </cell>
          <cell r="Y157">
            <v>53000</v>
          </cell>
          <cell r="Z157">
            <v>0</v>
          </cell>
          <cell r="AA157">
            <v>5</v>
          </cell>
          <cell r="AB157">
            <v>0</v>
          </cell>
          <cell r="AC157">
            <v>0</v>
          </cell>
          <cell r="AD157">
            <v>5</v>
          </cell>
          <cell r="AE157" t="str">
            <v>YSRA SHABAAN</v>
          </cell>
          <cell r="AF157" t="str">
            <v>SAEED</v>
          </cell>
          <cell r="AG157" t="str">
            <v>FATHEA</v>
          </cell>
          <cell r="AH157" t="str">
            <v>BEET SAWA</v>
          </cell>
          <cell r="AI157" t="str">
            <v/>
          </cell>
          <cell r="AJ157" t="str">
            <v/>
          </cell>
          <cell r="AK157" t="str">
            <v/>
          </cell>
          <cell r="AL157" t="str">
            <v/>
          </cell>
          <cell r="AM157" t="str">
            <v/>
          </cell>
          <cell r="AN157" t="str">
            <v/>
          </cell>
          <cell r="AO157" t="str">
            <v/>
          </cell>
          <cell r="AP157" t="str">
            <v/>
          </cell>
          <cell r="AQ157" t="str">
            <v/>
          </cell>
          <cell r="AR157">
            <v>704747</v>
          </cell>
          <cell r="AS157" t="str">
            <v>يسرى شعبان</v>
          </cell>
          <cell r="AT157" t="str">
            <v>سعيد</v>
          </cell>
          <cell r="AU157" t="str">
            <v/>
          </cell>
          <cell r="AV157">
            <v>50000</v>
          </cell>
        </row>
        <row r="158">
          <cell r="A158">
            <v>704795</v>
          </cell>
          <cell r="B158" t="str">
            <v>احمد حلاوة</v>
          </cell>
          <cell r="C158" t="str">
            <v>مصطفى</v>
          </cell>
          <cell r="D158" t="str">
            <v>حليمة</v>
          </cell>
          <cell r="E158" t="str">
            <v>ذكر</v>
          </cell>
          <cell r="F158">
            <v>31874</v>
          </cell>
          <cell r="G158" t="str">
            <v>يرموك</v>
          </cell>
          <cell r="H158" t="str">
            <v>الفلسطينية السورية</v>
          </cell>
          <cell r="I158" t="str">
            <v>الثانية</v>
          </cell>
          <cell r="J158" t="str">
            <v>غير سوري</v>
          </cell>
          <cell r="K158" t="str">
            <v>غير سوري</v>
          </cell>
          <cell r="L158" t="str">
            <v>مخيم خان دنون</v>
          </cell>
          <cell r="M158" t="str">
            <v>أدبي</v>
          </cell>
          <cell r="N158">
            <v>2007</v>
          </cell>
          <cell r="O158" t="str">
            <v>دمشق</v>
          </cell>
          <cell r="P158" t="str">
            <v>الثانية</v>
          </cell>
          <cell r="Q158">
            <v>14000</v>
          </cell>
          <cell r="R158">
            <v>0</v>
          </cell>
          <cell r="S158">
            <v>0</v>
          </cell>
          <cell r="T158">
            <v>3000</v>
          </cell>
          <cell r="U158">
            <v>0</v>
          </cell>
          <cell r="V158">
            <v>20000</v>
          </cell>
          <cell r="W158">
            <v>9000</v>
          </cell>
          <cell r="X158" t="str">
            <v>لا</v>
          </cell>
          <cell r="Y158">
            <v>9000</v>
          </cell>
          <cell r="Z158">
            <v>0</v>
          </cell>
          <cell r="AA158">
            <v>2</v>
          </cell>
          <cell r="AB158">
            <v>0</v>
          </cell>
          <cell r="AC158">
            <v>0</v>
          </cell>
          <cell r="AD158">
            <v>2</v>
          </cell>
          <cell r="AE158" t="str">
            <v>AHMAD HALAWEH</v>
          </cell>
          <cell r="AF158" t="str">
            <v>MOSTAFA</v>
          </cell>
          <cell r="AG158" t="str">
            <v>HALEMEH</v>
          </cell>
          <cell r="AH158" t="str">
            <v>YARMOOK</v>
          </cell>
          <cell r="AI158" t="str">
            <v/>
          </cell>
          <cell r="AJ158" t="str">
            <v/>
          </cell>
          <cell r="AK158" t="str">
            <v/>
          </cell>
          <cell r="AL158" t="str">
            <v/>
          </cell>
          <cell r="AM158" t="str">
            <v/>
          </cell>
          <cell r="AN158" t="str">
            <v/>
          </cell>
          <cell r="AO158" t="str">
            <v/>
          </cell>
          <cell r="AP158" t="str">
            <v/>
          </cell>
          <cell r="AQ158" t="str">
            <v/>
          </cell>
          <cell r="AR158">
            <v>704795</v>
          </cell>
          <cell r="AS158" t="str">
            <v>احمد حلاوة</v>
          </cell>
          <cell r="AT158" t="str">
            <v>مصطفى</v>
          </cell>
          <cell r="AU158" t="str">
            <v/>
          </cell>
          <cell r="AV158">
            <v>20000</v>
          </cell>
        </row>
        <row r="159">
          <cell r="A159">
            <v>704819</v>
          </cell>
          <cell r="B159" t="str">
            <v>اسمهان جعفو</v>
          </cell>
          <cell r="C159" t="str">
            <v>جعفر</v>
          </cell>
          <cell r="D159" t="str">
            <v>صباح</v>
          </cell>
          <cell r="E159" t="str">
            <v>أنثى</v>
          </cell>
          <cell r="F159">
            <v>30025</v>
          </cell>
          <cell r="G159" t="str">
            <v>حلب</v>
          </cell>
          <cell r="H159" t="str">
            <v>العربية السورية</v>
          </cell>
          <cell r="I159" t="str">
            <v>الثالثة حديث</v>
          </cell>
          <cell r="J159" t="str">
            <v>حلب</v>
          </cell>
          <cell r="K159" t="str">
            <v>الهوى 8</v>
          </cell>
          <cell r="L159" t="str">
            <v>الزاهرة دف الشوك</v>
          </cell>
          <cell r="M159" t="str">
            <v>أدبي</v>
          </cell>
          <cell r="N159">
            <v>2014</v>
          </cell>
          <cell r="O159" t="str">
            <v>القنيطرة</v>
          </cell>
          <cell r="P159" t="str">
            <v>الثانية</v>
          </cell>
          <cell r="Q159">
            <v>0</v>
          </cell>
          <cell r="R159">
            <v>0</v>
          </cell>
          <cell r="S159">
            <v>0</v>
          </cell>
          <cell r="T159">
            <v>3000</v>
          </cell>
          <cell r="U159">
            <v>0</v>
          </cell>
          <cell r="V159">
            <v>75000</v>
          </cell>
          <cell r="W159">
            <v>78000</v>
          </cell>
          <cell r="X159" t="str">
            <v>لا</v>
          </cell>
          <cell r="Y159">
            <v>78000</v>
          </cell>
          <cell r="Z159">
            <v>0</v>
          </cell>
          <cell r="AA159">
            <v>4</v>
          </cell>
          <cell r="AB159">
            <v>1</v>
          </cell>
          <cell r="AC159">
            <v>1</v>
          </cell>
          <cell r="AD159">
            <v>6</v>
          </cell>
          <cell r="AE159" t="str">
            <v>ASMAHAN JAFOO</v>
          </cell>
          <cell r="AF159" t="str">
            <v>JAFAR</v>
          </cell>
          <cell r="AG159" t="str">
            <v>SABAH</v>
          </cell>
          <cell r="AH159" t="str">
            <v>ALEPPO</v>
          </cell>
          <cell r="AI159" t="str">
            <v/>
          </cell>
          <cell r="AJ159" t="str">
            <v/>
          </cell>
          <cell r="AK159" t="str">
            <v/>
          </cell>
          <cell r="AL159" t="str">
            <v/>
          </cell>
          <cell r="AM159" t="str">
            <v/>
          </cell>
          <cell r="AN159" t="str">
            <v/>
          </cell>
          <cell r="AO159" t="str">
            <v/>
          </cell>
          <cell r="AP159" t="str">
            <v/>
          </cell>
          <cell r="AQ159" t="str">
            <v/>
          </cell>
          <cell r="AR159">
            <v>704819</v>
          </cell>
          <cell r="AS159" t="str">
            <v>اسمهان جعفو</v>
          </cell>
          <cell r="AT159" t="str">
            <v>جعفر</v>
          </cell>
          <cell r="AU159" t="str">
            <v/>
          </cell>
          <cell r="AV159">
            <v>75000</v>
          </cell>
        </row>
        <row r="160">
          <cell r="A160">
            <v>704828</v>
          </cell>
          <cell r="B160" t="str">
            <v>الاء شريدي</v>
          </cell>
          <cell r="C160" t="str">
            <v>محمد</v>
          </cell>
          <cell r="D160" t="str">
            <v>سحر</v>
          </cell>
          <cell r="E160" t="str">
            <v>أنثى</v>
          </cell>
          <cell r="F160">
            <v>33016</v>
          </cell>
          <cell r="G160" t="str">
            <v>الحجر الاسود</v>
          </cell>
          <cell r="H160" t="str">
            <v>العربية السورية</v>
          </cell>
          <cell r="I160" t="str">
            <v>الثالثة</v>
          </cell>
          <cell r="J160" t="str">
            <v>القنيطرة</v>
          </cell>
          <cell r="K160" t="str">
            <v>كفر الماء 106/58</v>
          </cell>
          <cell r="L160" t="str">
            <v>ضاحية الأسد</v>
          </cell>
          <cell r="M160" t="str">
            <v>أدبي</v>
          </cell>
          <cell r="N160">
            <v>2008</v>
          </cell>
          <cell r="O160" t="str">
            <v>القنيطرة</v>
          </cell>
          <cell r="P160" t="str">
            <v>الثالثة حديث</v>
          </cell>
          <cell r="Q160">
            <v>0</v>
          </cell>
          <cell r="S160">
            <v>0</v>
          </cell>
          <cell r="T160">
            <v>3000</v>
          </cell>
          <cell r="U160">
            <v>0</v>
          </cell>
          <cell r="V160">
            <v>48000</v>
          </cell>
          <cell r="W160">
            <v>51000</v>
          </cell>
          <cell r="X160" t="str">
            <v>لا</v>
          </cell>
          <cell r="Y160">
            <v>51000</v>
          </cell>
          <cell r="Z160">
            <v>0</v>
          </cell>
          <cell r="AA160">
            <v>6</v>
          </cell>
          <cell r="AB160">
            <v>0</v>
          </cell>
          <cell r="AC160">
            <v>0</v>
          </cell>
          <cell r="AD160">
            <v>6</v>
          </cell>
          <cell r="AE160" t="str">
            <v>ALAA SHRIDI</v>
          </cell>
          <cell r="AF160" t="str">
            <v>MOHAMMAD</v>
          </cell>
          <cell r="AG160" t="str">
            <v>SAHAR</v>
          </cell>
          <cell r="AH160" t="str">
            <v>DAMASCUS SUBURB</v>
          </cell>
          <cell r="AI160" t="str">
            <v/>
          </cell>
          <cell r="AJ160" t="str">
            <v/>
          </cell>
          <cell r="AK160" t="str">
            <v/>
          </cell>
          <cell r="AL160" t="str">
            <v/>
          </cell>
          <cell r="AM160" t="str">
            <v/>
          </cell>
          <cell r="AN160" t="str">
            <v/>
          </cell>
          <cell r="AO160" t="str">
            <v/>
          </cell>
          <cell r="AP160" t="str">
            <v/>
          </cell>
          <cell r="AQ160" t="str">
            <v/>
          </cell>
          <cell r="AR160">
            <v>704828</v>
          </cell>
          <cell r="AS160" t="str">
            <v>الاء شريدي</v>
          </cell>
          <cell r="AT160" t="str">
            <v>محمد</v>
          </cell>
          <cell r="AU160" t="str">
            <v/>
          </cell>
          <cell r="AV160">
            <v>48000</v>
          </cell>
        </row>
        <row r="161">
          <cell r="A161">
            <v>704829</v>
          </cell>
          <cell r="B161" t="str">
            <v>الاء عباس</v>
          </cell>
          <cell r="C161" t="str">
            <v>محمود</v>
          </cell>
          <cell r="D161" t="str">
            <v>ازدهار</v>
          </cell>
          <cell r="E161" t="str">
            <v>أنثى</v>
          </cell>
          <cell r="F161">
            <v>36526</v>
          </cell>
          <cell r="G161" t="str">
            <v>مخيم اليرموك</v>
          </cell>
          <cell r="H161" t="str">
            <v>الفلسطينية السورية</v>
          </cell>
          <cell r="I161" t="str">
            <v>الثانية</v>
          </cell>
          <cell r="J161" t="str">
            <v>غير سوري</v>
          </cell>
          <cell r="K161" t="str">
            <v>غير سوري</v>
          </cell>
          <cell r="L161" t="str">
            <v>جرمانا</v>
          </cell>
          <cell r="M161" t="str">
            <v>أدبي</v>
          </cell>
          <cell r="N161">
            <v>2017</v>
          </cell>
          <cell r="O161" t="str">
            <v>ريف دمشق</v>
          </cell>
          <cell r="P161" t="str">
            <v>الثانية</v>
          </cell>
          <cell r="Q161">
            <v>0</v>
          </cell>
          <cell r="R161">
            <v>0</v>
          </cell>
          <cell r="S161">
            <v>0</v>
          </cell>
          <cell r="T161">
            <v>3000</v>
          </cell>
          <cell r="U161">
            <v>0</v>
          </cell>
          <cell r="V161">
            <v>60000</v>
          </cell>
          <cell r="W161">
            <v>63000</v>
          </cell>
          <cell r="X161" t="str">
            <v>لا</v>
          </cell>
          <cell r="Y161">
            <v>63000</v>
          </cell>
          <cell r="Z161">
            <v>0</v>
          </cell>
          <cell r="AA161">
            <v>4</v>
          </cell>
          <cell r="AB161">
            <v>0</v>
          </cell>
          <cell r="AC161">
            <v>1</v>
          </cell>
          <cell r="AD161">
            <v>5</v>
          </cell>
          <cell r="AE161" t="str">
            <v>ALAA ABAAS</v>
          </cell>
          <cell r="AF161" t="str">
            <v>NAHNOUD</v>
          </cell>
          <cell r="AG161" t="str">
            <v>AZDEHAR</v>
          </cell>
          <cell r="AH161" t="str">
            <v>DAMASCOUS</v>
          </cell>
          <cell r="AI161" t="str">
            <v/>
          </cell>
          <cell r="AJ161" t="str">
            <v/>
          </cell>
          <cell r="AK161" t="str">
            <v/>
          </cell>
          <cell r="AL161" t="str">
            <v/>
          </cell>
          <cell r="AM161" t="str">
            <v/>
          </cell>
          <cell r="AN161" t="str">
            <v/>
          </cell>
          <cell r="AO161" t="str">
            <v/>
          </cell>
          <cell r="AP161" t="str">
            <v/>
          </cell>
          <cell r="AQ161" t="str">
            <v/>
          </cell>
          <cell r="AR161">
            <v>704829</v>
          </cell>
          <cell r="AS161" t="str">
            <v>الاء عباس</v>
          </cell>
          <cell r="AT161" t="str">
            <v>محمود</v>
          </cell>
          <cell r="AU161" t="str">
            <v/>
          </cell>
          <cell r="AV161">
            <v>60000</v>
          </cell>
        </row>
        <row r="162">
          <cell r="A162">
            <v>704838</v>
          </cell>
          <cell r="B162" t="str">
            <v>اماني الشولي</v>
          </cell>
          <cell r="C162" t="str">
            <v>عبد الحكيم</v>
          </cell>
          <cell r="D162" t="str">
            <v xml:space="preserve">ايمان </v>
          </cell>
          <cell r="E162" t="str">
            <v>أنثى</v>
          </cell>
          <cell r="F162">
            <v>35431</v>
          </cell>
          <cell r="G162" t="str">
            <v>نوى</v>
          </cell>
          <cell r="H162" t="str">
            <v>العربية السورية</v>
          </cell>
          <cell r="I162" t="str">
            <v>الثانية</v>
          </cell>
          <cell r="J162" t="str">
            <v>درعا</v>
          </cell>
          <cell r="K162" t="str">
            <v>نوى 422</v>
          </cell>
          <cell r="L162" t="str">
            <v>زاهرة جديدة</v>
          </cell>
          <cell r="M162" t="str">
            <v>أدبي</v>
          </cell>
          <cell r="N162">
            <v>2015</v>
          </cell>
          <cell r="O162" t="str">
            <v>دمشق</v>
          </cell>
          <cell r="P162" t="str">
            <v>الثانية</v>
          </cell>
          <cell r="Q162">
            <v>0</v>
          </cell>
          <cell r="R162">
            <v>0</v>
          </cell>
          <cell r="S162">
            <v>0</v>
          </cell>
          <cell r="T162">
            <v>3000</v>
          </cell>
          <cell r="U162">
            <v>0</v>
          </cell>
          <cell r="V162">
            <v>135000</v>
          </cell>
          <cell r="W162">
            <v>138000</v>
          </cell>
          <cell r="X162" t="str">
            <v>لا</v>
          </cell>
          <cell r="Y162">
            <v>138000</v>
          </cell>
          <cell r="Z162">
            <v>0</v>
          </cell>
          <cell r="AA162">
            <v>0</v>
          </cell>
          <cell r="AB162">
            <v>1</v>
          </cell>
          <cell r="AC162">
            <v>6</v>
          </cell>
          <cell r="AD162">
            <v>7</v>
          </cell>
          <cell r="AE162" t="str">
            <v>AMANY ALSHOLY</v>
          </cell>
          <cell r="AF162" t="str">
            <v>ABD ALHKEM</v>
          </cell>
          <cell r="AG162" t="str">
            <v>EMAN</v>
          </cell>
          <cell r="AH162" t="str">
            <v>DARAA</v>
          </cell>
          <cell r="AI162" t="str">
            <v/>
          </cell>
          <cell r="AJ162" t="str">
            <v/>
          </cell>
          <cell r="AK162" t="str">
            <v/>
          </cell>
          <cell r="AL162" t="str">
            <v/>
          </cell>
          <cell r="AM162" t="str">
            <v/>
          </cell>
          <cell r="AN162" t="str">
            <v/>
          </cell>
          <cell r="AO162" t="str">
            <v/>
          </cell>
          <cell r="AP162" t="str">
            <v/>
          </cell>
          <cell r="AQ162" t="str">
            <v/>
          </cell>
          <cell r="AR162">
            <v>704838</v>
          </cell>
          <cell r="AS162" t="str">
            <v>اماني الشولي</v>
          </cell>
          <cell r="AT162" t="str">
            <v>عبد الحكيم</v>
          </cell>
          <cell r="AU162" t="str">
            <v/>
          </cell>
          <cell r="AV162">
            <v>135000</v>
          </cell>
        </row>
        <row r="163">
          <cell r="A163">
            <v>704843</v>
          </cell>
          <cell r="B163" t="str">
            <v>انتصار البدوي</v>
          </cell>
          <cell r="C163" t="str">
            <v>مصطفى</v>
          </cell>
          <cell r="D163" t="str">
            <v>فاطمه</v>
          </cell>
          <cell r="E163" t="str">
            <v>أنثى</v>
          </cell>
          <cell r="F163">
            <v>27454</v>
          </cell>
          <cell r="G163" t="str">
            <v>ريف دمشق</v>
          </cell>
          <cell r="H163" t="str">
            <v>العربية السورية</v>
          </cell>
          <cell r="I163" t="str">
            <v>الرابعة</v>
          </cell>
          <cell r="J163" t="str">
            <v>ريف دمشق</v>
          </cell>
          <cell r="K163" t="str">
            <v>بدا 37</v>
          </cell>
          <cell r="L163" t="str">
            <v>حفير تحتا</v>
          </cell>
          <cell r="M163" t="str">
            <v>أدبي</v>
          </cell>
          <cell r="N163">
            <v>2000</v>
          </cell>
          <cell r="O163" t="str">
            <v>ريف دمشق</v>
          </cell>
          <cell r="P163" t="str">
            <v>الرابعة حديث</v>
          </cell>
          <cell r="Q163">
            <v>0</v>
          </cell>
          <cell r="R163">
            <v>0</v>
          </cell>
          <cell r="S163">
            <v>0</v>
          </cell>
          <cell r="T163">
            <v>3000</v>
          </cell>
          <cell r="U163">
            <v>14000</v>
          </cell>
          <cell r="V163">
            <v>60000</v>
          </cell>
          <cell r="W163">
            <v>77000</v>
          </cell>
          <cell r="X163" t="str">
            <v>لا</v>
          </cell>
          <cell r="Y163">
            <v>77000</v>
          </cell>
          <cell r="Z163">
            <v>0</v>
          </cell>
          <cell r="AA163">
            <v>2</v>
          </cell>
          <cell r="AB163">
            <v>0</v>
          </cell>
          <cell r="AC163">
            <v>2</v>
          </cell>
          <cell r="AD163">
            <v>4</v>
          </cell>
          <cell r="AE163" t="str">
            <v>ENTISAR ALBADAWI</v>
          </cell>
          <cell r="AF163" t="str">
            <v>MUSTAFA</v>
          </cell>
          <cell r="AG163" t="str">
            <v>FATIMA</v>
          </cell>
          <cell r="AH163" t="str">
            <v>DAMASCUS SUBURB</v>
          </cell>
          <cell r="AI163" t="str">
            <v/>
          </cell>
          <cell r="AJ163" t="str">
            <v/>
          </cell>
          <cell r="AK163" t="str">
            <v/>
          </cell>
          <cell r="AL163" t="str">
            <v/>
          </cell>
          <cell r="AM163" t="str">
            <v/>
          </cell>
          <cell r="AN163" t="str">
            <v/>
          </cell>
          <cell r="AO163" t="str">
            <v/>
          </cell>
          <cell r="AP163" t="str">
            <v/>
          </cell>
          <cell r="AQ163" t="str">
            <v/>
          </cell>
          <cell r="AR163">
            <v>704843</v>
          </cell>
          <cell r="AS163" t="str">
            <v>انتصار البدوي</v>
          </cell>
          <cell r="AT163" t="str">
            <v>مصطفى</v>
          </cell>
          <cell r="AU163" t="str">
            <v/>
          </cell>
          <cell r="AV163">
            <v>60000</v>
          </cell>
        </row>
        <row r="164">
          <cell r="A164">
            <v>704870</v>
          </cell>
          <cell r="B164" t="str">
            <v>أحمد برو</v>
          </cell>
          <cell r="C164" t="str">
            <v>صالح</v>
          </cell>
          <cell r="D164" t="str">
            <v>ميادة</v>
          </cell>
          <cell r="E164" t="str">
            <v>ذكر</v>
          </cell>
          <cell r="F164">
            <v>36162</v>
          </cell>
          <cell r="G164" t="str">
            <v>جسر الشغور</v>
          </cell>
          <cell r="H164" t="str">
            <v>العربية السورية</v>
          </cell>
          <cell r="I164" t="str">
            <v>الثالثة حديث</v>
          </cell>
          <cell r="J164" t="str">
            <v>إدلب</v>
          </cell>
          <cell r="K164" t="str">
            <v>الفوز 29</v>
          </cell>
          <cell r="L164" t="str">
            <v>الحلبوني</v>
          </cell>
          <cell r="M164" t="str">
            <v>أدبي</v>
          </cell>
          <cell r="N164">
            <v>2017</v>
          </cell>
          <cell r="O164" t="str">
            <v>دمشق</v>
          </cell>
          <cell r="P164" t="str">
            <v>الثانية</v>
          </cell>
          <cell r="Q164">
            <v>0</v>
          </cell>
          <cell r="R164">
            <v>0</v>
          </cell>
          <cell r="S164">
            <v>0</v>
          </cell>
          <cell r="T164">
            <v>3000</v>
          </cell>
          <cell r="U164">
            <v>0</v>
          </cell>
          <cell r="V164">
            <v>105000</v>
          </cell>
          <cell r="W164">
            <v>108000</v>
          </cell>
          <cell r="X164" t="str">
            <v>لا</v>
          </cell>
          <cell r="Y164">
            <v>108000</v>
          </cell>
          <cell r="Z164">
            <v>0</v>
          </cell>
          <cell r="AA164">
            <v>0</v>
          </cell>
          <cell r="AB164">
            <v>0</v>
          </cell>
          <cell r="AC164">
            <v>3</v>
          </cell>
          <cell r="AD164">
            <v>3</v>
          </cell>
          <cell r="AE164" t="str">
            <v>AHMAD BROO</v>
          </cell>
          <cell r="AF164" t="str">
            <v>SALH</v>
          </cell>
          <cell r="AG164" t="str">
            <v>MEADA</v>
          </cell>
          <cell r="AH164" t="str">
            <v>IDLB</v>
          </cell>
          <cell r="AI164" t="str">
            <v/>
          </cell>
          <cell r="AJ164" t="str">
            <v/>
          </cell>
          <cell r="AK164" t="str">
            <v/>
          </cell>
          <cell r="AL164" t="str">
            <v/>
          </cell>
          <cell r="AM164" t="str">
            <v/>
          </cell>
          <cell r="AN164" t="str">
            <v/>
          </cell>
          <cell r="AO164" t="str">
            <v/>
          </cell>
          <cell r="AP164" t="str">
            <v/>
          </cell>
          <cell r="AQ164" t="str">
            <v/>
          </cell>
          <cell r="AR164">
            <v>704870</v>
          </cell>
          <cell r="AS164" t="str">
            <v>أحمد برو</v>
          </cell>
          <cell r="AT164" t="str">
            <v>صالح</v>
          </cell>
          <cell r="AU164" t="str">
            <v/>
          </cell>
          <cell r="AV164">
            <v>105000</v>
          </cell>
        </row>
        <row r="165">
          <cell r="A165">
            <v>704890</v>
          </cell>
          <cell r="B165" t="str">
            <v>أيمن الخرج</v>
          </cell>
          <cell r="C165" t="str">
            <v>جهاد</v>
          </cell>
          <cell r="D165" t="str">
            <v>سميره</v>
          </cell>
          <cell r="E165" t="str">
            <v>ذكر</v>
          </cell>
          <cell r="F165">
            <v>34429</v>
          </cell>
          <cell r="G165" t="str">
            <v>حرستا</v>
          </cell>
          <cell r="H165" t="str">
            <v>العربية السورية</v>
          </cell>
          <cell r="I165" t="str">
            <v>الثالثة</v>
          </cell>
          <cell r="J165" t="str">
            <v>ريف دمشق</v>
          </cell>
          <cell r="K165" t="str">
            <v>حرستا 552</v>
          </cell>
          <cell r="L165" t="str">
            <v>حرستا</v>
          </cell>
          <cell r="M165" t="str">
            <v>أدبي</v>
          </cell>
          <cell r="N165">
            <v>2014</v>
          </cell>
          <cell r="O165" t="str">
            <v>ريف دمشق</v>
          </cell>
          <cell r="P165" t="str">
            <v>الثالثة حديث</v>
          </cell>
          <cell r="Q165">
            <v>0</v>
          </cell>
          <cell r="R165">
            <v>0</v>
          </cell>
          <cell r="S165">
            <v>0</v>
          </cell>
          <cell r="T165">
            <v>3000</v>
          </cell>
          <cell r="U165">
            <v>0</v>
          </cell>
          <cell r="V165">
            <v>100000</v>
          </cell>
          <cell r="W165">
            <v>103000</v>
          </cell>
          <cell r="X165" t="str">
            <v>لا</v>
          </cell>
          <cell r="Y165">
            <v>103000</v>
          </cell>
          <cell r="Z165">
            <v>0</v>
          </cell>
          <cell r="AA165">
            <v>6</v>
          </cell>
          <cell r="AB165">
            <v>0</v>
          </cell>
          <cell r="AC165">
            <v>2</v>
          </cell>
          <cell r="AD165">
            <v>8</v>
          </cell>
          <cell r="AE165" t="str">
            <v>AYMAN ALKHOURJ</v>
          </cell>
          <cell r="AF165" t="str">
            <v>JIHAD</v>
          </cell>
          <cell r="AG165" t="str">
            <v>SAMEREA</v>
          </cell>
          <cell r="AH165" t="str">
            <v>HARASTA</v>
          </cell>
          <cell r="AI165" t="str">
            <v/>
          </cell>
          <cell r="AJ165" t="str">
            <v/>
          </cell>
          <cell r="AK165" t="str">
            <v/>
          </cell>
          <cell r="AL165" t="str">
            <v/>
          </cell>
          <cell r="AM165" t="str">
            <v/>
          </cell>
          <cell r="AN165" t="str">
            <v/>
          </cell>
          <cell r="AO165" t="str">
            <v/>
          </cell>
          <cell r="AP165" t="str">
            <v/>
          </cell>
          <cell r="AQ165" t="str">
            <v/>
          </cell>
          <cell r="AR165">
            <v>704890</v>
          </cell>
          <cell r="AS165" t="str">
            <v>أيمن الخرج</v>
          </cell>
          <cell r="AT165" t="str">
            <v>جهاد</v>
          </cell>
          <cell r="AU165" t="str">
            <v/>
          </cell>
          <cell r="AV165">
            <v>100000</v>
          </cell>
        </row>
        <row r="166">
          <cell r="A166">
            <v>704896</v>
          </cell>
          <cell r="B166" t="str">
            <v>آلاء  الشامي عثمان</v>
          </cell>
          <cell r="C166" t="str">
            <v>محي الدين</v>
          </cell>
          <cell r="D166" t="str">
            <v>وداد</v>
          </cell>
          <cell r="E166" t="str">
            <v>أنثى</v>
          </cell>
          <cell r="F166">
            <v>34441</v>
          </cell>
          <cell r="G166" t="str">
            <v>دمشق</v>
          </cell>
          <cell r="H166" t="str">
            <v>العربية السورية</v>
          </cell>
          <cell r="I166" t="str">
            <v>الثالثة</v>
          </cell>
          <cell r="J166" t="str">
            <v>دمشق</v>
          </cell>
          <cell r="K166" t="str">
            <v>قيمرية تلة السماكة 16</v>
          </cell>
          <cell r="L166" t="str">
            <v>جرمانا</v>
          </cell>
          <cell r="M166" t="str">
            <v>أدبي</v>
          </cell>
          <cell r="N166">
            <v>2013</v>
          </cell>
          <cell r="O166" t="str">
            <v>دمشق</v>
          </cell>
          <cell r="P166" t="str">
            <v>الثالثة حديث</v>
          </cell>
          <cell r="Q166">
            <v>0</v>
          </cell>
          <cell r="R166">
            <v>0</v>
          </cell>
          <cell r="S166">
            <v>0</v>
          </cell>
          <cell r="T166">
            <v>3000</v>
          </cell>
          <cell r="U166">
            <v>0</v>
          </cell>
          <cell r="V166">
            <v>50000</v>
          </cell>
          <cell r="W166">
            <v>53000</v>
          </cell>
          <cell r="X166" t="str">
            <v>لا</v>
          </cell>
          <cell r="Y166">
            <v>53000</v>
          </cell>
          <cell r="Z166">
            <v>0</v>
          </cell>
          <cell r="AA166">
            <v>5</v>
          </cell>
          <cell r="AB166">
            <v>0</v>
          </cell>
          <cell r="AC166">
            <v>0</v>
          </cell>
          <cell r="AD166">
            <v>5</v>
          </cell>
          <cell r="AE166" t="str">
            <v>ALAA ALSHAMI</v>
          </cell>
          <cell r="AF166" t="str">
            <v>MHEE ALDEEN</v>
          </cell>
          <cell r="AG166" t="str">
            <v>WEDAD</v>
          </cell>
          <cell r="AH166" t="str">
            <v>DAMASCUS</v>
          </cell>
          <cell r="AI166" t="str">
            <v/>
          </cell>
          <cell r="AJ166" t="str">
            <v/>
          </cell>
          <cell r="AK166" t="str">
            <v/>
          </cell>
          <cell r="AL166" t="str">
            <v/>
          </cell>
          <cell r="AM166" t="str">
            <v/>
          </cell>
          <cell r="AN166" t="str">
            <v/>
          </cell>
          <cell r="AO166" t="str">
            <v/>
          </cell>
          <cell r="AP166" t="str">
            <v/>
          </cell>
          <cell r="AQ166" t="str">
            <v/>
          </cell>
          <cell r="AR166">
            <v>704896</v>
          </cell>
          <cell r="AS166" t="str">
            <v>آلاء  الشامي عثمان</v>
          </cell>
          <cell r="AT166" t="str">
            <v>محي الدين</v>
          </cell>
          <cell r="AU166" t="str">
            <v/>
          </cell>
          <cell r="AV166">
            <v>50000</v>
          </cell>
        </row>
        <row r="167">
          <cell r="A167">
            <v>704897</v>
          </cell>
          <cell r="B167" t="str">
            <v>آلاء الشبعاني</v>
          </cell>
          <cell r="C167" t="str">
            <v>عدنان</v>
          </cell>
          <cell r="D167" t="str">
            <v>سميره</v>
          </cell>
          <cell r="E167" t="str">
            <v>أنثى</v>
          </cell>
          <cell r="F167">
            <v>34388</v>
          </cell>
          <cell r="G167" t="str">
            <v>دمشق</v>
          </cell>
          <cell r="H167" t="str">
            <v>العربية السورية</v>
          </cell>
          <cell r="I167" t="str">
            <v>الرابعة حديث</v>
          </cell>
          <cell r="J167" t="str">
            <v>ريف دمشق</v>
          </cell>
          <cell r="K167" t="str">
            <v>سعسع 59</v>
          </cell>
          <cell r="L167" t="str">
            <v>دمشق</v>
          </cell>
          <cell r="M167" t="str">
            <v>أدبي</v>
          </cell>
          <cell r="N167">
            <v>2012</v>
          </cell>
          <cell r="O167" t="str">
            <v>ريف دمشق</v>
          </cell>
          <cell r="P167" t="str">
            <v>الثالثة</v>
          </cell>
          <cell r="Q167">
            <v>0</v>
          </cell>
          <cell r="R167">
            <v>0</v>
          </cell>
          <cell r="S167">
            <v>0</v>
          </cell>
          <cell r="T167">
            <v>3000</v>
          </cell>
          <cell r="U167">
            <v>0</v>
          </cell>
          <cell r="V167">
            <v>45000</v>
          </cell>
          <cell r="W167">
            <v>48000</v>
          </cell>
          <cell r="X167" t="str">
            <v>لا</v>
          </cell>
          <cell r="Y167">
            <v>48000</v>
          </cell>
          <cell r="Z167">
            <v>0</v>
          </cell>
          <cell r="AA167">
            <v>0</v>
          </cell>
          <cell r="AB167">
            <v>3</v>
          </cell>
          <cell r="AC167">
            <v>0</v>
          </cell>
          <cell r="AD167">
            <v>3</v>
          </cell>
          <cell r="AE167" t="str">
            <v>ALAA ALSHABINE</v>
          </cell>
          <cell r="AF167" t="str">
            <v>ADNAN</v>
          </cell>
          <cell r="AG167" t="str">
            <v>SAMERA</v>
          </cell>
          <cell r="AH167" t="str">
            <v>DAMASCOUS</v>
          </cell>
          <cell r="AI167" t="str">
            <v/>
          </cell>
          <cell r="AJ167" t="str">
            <v/>
          </cell>
          <cell r="AK167" t="str">
            <v/>
          </cell>
          <cell r="AL167" t="str">
            <v/>
          </cell>
          <cell r="AM167" t="str">
            <v/>
          </cell>
          <cell r="AN167" t="str">
            <v/>
          </cell>
          <cell r="AO167" t="str">
            <v/>
          </cell>
          <cell r="AP167" t="str">
            <v/>
          </cell>
          <cell r="AQ167" t="str">
            <v/>
          </cell>
          <cell r="AR167">
            <v>704897</v>
          </cell>
          <cell r="AS167" t="str">
            <v>آلاء الشبعاني</v>
          </cell>
          <cell r="AT167" t="str">
            <v>عدنان</v>
          </cell>
          <cell r="AU167" t="str">
            <v/>
          </cell>
          <cell r="AV167">
            <v>45000</v>
          </cell>
        </row>
        <row r="168">
          <cell r="A168">
            <v>704909</v>
          </cell>
          <cell r="B168" t="str">
            <v>باسل البشلاوي</v>
          </cell>
          <cell r="C168" t="str">
            <v>جميل</v>
          </cell>
          <cell r="D168" t="str">
            <v>وجيهه</v>
          </cell>
          <cell r="E168" t="str">
            <v>ذكر</v>
          </cell>
          <cell r="F168">
            <v>30587</v>
          </cell>
          <cell r="G168" t="str">
            <v>زور بقرايا</v>
          </cell>
          <cell r="H168" t="str">
            <v>العربية السورية</v>
          </cell>
          <cell r="I168" t="str">
            <v>الثالثة</v>
          </cell>
          <cell r="J168" t="str">
            <v>حمص</v>
          </cell>
          <cell r="K168" t="str">
            <v>خربة غازي 24</v>
          </cell>
          <cell r="L168" t="str">
            <v>مزة 86</v>
          </cell>
          <cell r="M168" t="str">
            <v>علمي</v>
          </cell>
          <cell r="N168">
            <v>2002</v>
          </cell>
          <cell r="O168" t="str">
            <v>حمص</v>
          </cell>
          <cell r="P168" t="str">
            <v>الثالثة</v>
          </cell>
          <cell r="Q168">
            <v>0</v>
          </cell>
          <cell r="R168">
            <v>0</v>
          </cell>
          <cell r="S168">
            <v>0</v>
          </cell>
          <cell r="T168">
            <v>3000</v>
          </cell>
          <cell r="U168">
            <v>0</v>
          </cell>
          <cell r="V168">
            <v>80000</v>
          </cell>
          <cell r="W168">
            <v>83000</v>
          </cell>
          <cell r="X168" t="str">
            <v>لا</v>
          </cell>
          <cell r="Y168">
            <v>83000</v>
          </cell>
          <cell r="Z168">
            <v>0</v>
          </cell>
          <cell r="AA168">
            <v>1</v>
          </cell>
          <cell r="AB168">
            <v>2</v>
          </cell>
          <cell r="AC168">
            <v>2</v>
          </cell>
          <cell r="AD168">
            <v>5</v>
          </cell>
          <cell r="AE168" t="str">
            <v>BASEL ALBASHLAWY</v>
          </cell>
          <cell r="AF168" t="str">
            <v>GAMIL</v>
          </cell>
          <cell r="AG168" t="str">
            <v>WAJEHA</v>
          </cell>
          <cell r="AH168" t="str">
            <v>HOMS</v>
          </cell>
          <cell r="AI168" t="str">
            <v/>
          </cell>
          <cell r="AJ168" t="str">
            <v/>
          </cell>
          <cell r="AK168" t="str">
            <v/>
          </cell>
          <cell r="AL168" t="str">
            <v/>
          </cell>
          <cell r="AM168" t="str">
            <v/>
          </cell>
          <cell r="AN168" t="str">
            <v/>
          </cell>
          <cell r="AO168" t="str">
            <v/>
          </cell>
          <cell r="AP168" t="str">
            <v/>
          </cell>
          <cell r="AQ168" t="str">
            <v/>
          </cell>
          <cell r="AR168">
            <v>704909</v>
          </cell>
          <cell r="AS168" t="str">
            <v>باسل البشلاوي</v>
          </cell>
          <cell r="AT168" t="str">
            <v>جميل</v>
          </cell>
          <cell r="AU168" t="str">
            <v/>
          </cell>
          <cell r="AV168">
            <v>80000</v>
          </cell>
        </row>
        <row r="169">
          <cell r="A169">
            <v>704913</v>
          </cell>
          <cell r="B169" t="str">
            <v>بثينه جابر</v>
          </cell>
          <cell r="C169" t="str">
            <v>فوزي</v>
          </cell>
          <cell r="D169" t="str">
            <v>استهام</v>
          </cell>
          <cell r="E169" t="str">
            <v>أنثى</v>
          </cell>
          <cell r="F169">
            <v>30298</v>
          </cell>
          <cell r="G169" t="str">
            <v>لاهثه</v>
          </cell>
          <cell r="H169" t="str">
            <v>العربية السورية</v>
          </cell>
          <cell r="I169" t="str">
            <v>الثالثة</v>
          </cell>
          <cell r="J169" t="str">
            <v>السويداء</v>
          </cell>
          <cell r="K169" t="str">
            <v>رضيمة اللواء 76</v>
          </cell>
          <cell r="L169" t="str">
            <v>رضمية اللواء</v>
          </cell>
          <cell r="M169" t="str">
            <v>أدبي</v>
          </cell>
          <cell r="N169">
            <v>2003</v>
          </cell>
          <cell r="O169" t="str">
            <v>السويداء</v>
          </cell>
          <cell r="P169" t="str">
            <v>الثالثة</v>
          </cell>
          <cell r="Q169">
            <v>0</v>
          </cell>
          <cell r="R169">
            <v>0</v>
          </cell>
          <cell r="S169">
            <v>0</v>
          </cell>
          <cell r="T169">
            <v>3000</v>
          </cell>
          <cell r="U169">
            <v>0</v>
          </cell>
          <cell r="V169">
            <v>85000</v>
          </cell>
          <cell r="W169">
            <v>88000</v>
          </cell>
          <cell r="X169" t="str">
            <v>لا</v>
          </cell>
          <cell r="Y169">
            <v>88000</v>
          </cell>
          <cell r="Z169">
            <v>0</v>
          </cell>
          <cell r="AA169">
            <v>3</v>
          </cell>
          <cell r="AB169">
            <v>1</v>
          </cell>
          <cell r="AC169">
            <v>2</v>
          </cell>
          <cell r="AD169">
            <v>6</v>
          </cell>
          <cell r="AE169" t="str">
            <v>BOSINA JABER</v>
          </cell>
          <cell r="AF169" t="str">
            <v>FAWZI</v>
          </cell>
          <cell r="AG169" t="str">
            <v>ISTEHAM</v>
          </cell>
          <cell r="AH169" t="str">
            <v>LATHA</v>
          </cell>
          <cell r="AI169" t="str">
            <v/>
          </cell>
          <cell r="AJ169" t="str">
            <v/>
          </cell>
          <cell r="AK169" t="str">
            <v/>
          </cell>
          <cell r="AL169" t="str">
            <v/>
          </cell>
          <cell r="AM169" t="str">
            <v/>
          </cell>
          <cell r="AN169" t="str">
            <v/>
          </cell>
          <cell r="AO169" t="str">
            <v/>
          </cell>
          <cell r="AP169" t="str">
            <v/>
          </cell>
          <cell r="AQ169" t="str">
            <v/>
          </cell>
          <cell r="AR169">
            <v>704913</v>
          </cell>
          <cell r="AS169" t="str">
            <v>بثينه جابر</v>
          </cell>
          <cell r="AT169" t="str">
            <v>فوزي</v>
          </cell>
          <cell r="AU169" t="str">
            <v/>
          </cell>
          <cell r="AV169">
            <v>85000</v>
          </cell>
        </row>
        <row r="170">
          <cell r="A170">
            <v>704925</v>
          </cell>
          <cell r="B170" t="str">
            <v>بشرى الرطب</v>
          </cell>
          <cell r="C170" t="str">
            <v>صادق</v>
          </cell>
          <cell r="D170" t="str">
            <v>هلا</v>
          </cell>
          <cell r="E170" t="str">
            <v>أنثى</v>
          </cell>
          <cell r="F170">
            <v>35880</v>
          </cell>
          <cell r="G170" t="str">
            <v>دمشق</v>
          </cell>
          <cell r="H170" t="str">
            <v>العربية السورية</v>
          </cell>
          <cell r="I170" t="str">
            <v>الثالثة</v>
          </cell>
          <cell r="J170" t="str">
            <v>اللاذقية</v>
          </cell>
          <cell r="K170" t="str">
            <v>كرم فوزي والبشراح 22</v>
          </cell>
          <cell r="L170" t="str">
            <v>السومرية</v>
          </cell>
          <cell r="M170" t="str">
            <v>أدبي</v>
          </cell>
          <cell r="N170">
            <v>2017</v>
          </cell>
          <cell r="O170" t="str">
            <v>دمشق</v>
          </cell>
          <cell r="P170" t="str">
            <v>الثالثة</v>
          </cell>
          <cell r="Q170">
            <v>0</v>
          </cell>
          <cell r="R170">
            <v>0</v>
          </cell>
          <cell r="S170">
            <v>0</v>
          </cell>
          <cell r="T170">
            <v>3000</v>
          </cell>
          <cell r="U170">
            <v>0</v>
          </cell>
          <cell r="V170">
            <v>120000</v>
          </cell>
          <cell r="W170">
            <v>123000</v>
          </cell>
          <cell r="X170" t="str">
            <v>لا</v>
          </cell>
          <cell r="Y170">
            <v>123000</v>
          </cell>
          <cell r="Z170">
            <v>0</v>
          </cell>
          <cell r="AA170">
            <v>2</v>
          </cell>
          <cell r="AB170">
            <v>4</v>
          </cell>
          <cell r="AC170">
            <v>2</v>
          </cell>
          <cell r="AD170">
            <v>8</v>
          </cell>
          <cell r="AE170" t="str">
            <v>BUSHRA ALRETB</v>
          </cell>
          <cell r="AF170" t="str">
            <v>SADEK</v>
          </cell>
          <cell r="AG170" t="str">
            <v>HALA</v>
          </cell>
          <cell r="AH170" t="str">
            <v>DAMASCUS</v>
          </cell>
          <cell r="AI170" t="str">
            <v/>
          </cell>
          <cell r="AJ170" t="str">
            <v/>
          </cell>
          <cell r="AK170" t="str">
            <v/>
          </cell>
          <cell r="AL170" t="str">
            <v/>
          </cell>
          <cell r="AM170" t="str">
            <v/>
          </cell>
          <cell r="AN170" t="str">
            <v/>
          </cell>
          <cell r="AO170" t="str">
            <v/>
          </cell>
          <cell r="AP170" t="str">
            <v/>
          </cell>
          <cell r="AQ170" t="str">
            <v/>
          </cell>
          <cell r="AR170">
            <v>704925</v>
          </cell>
          <cell r="AS170" t="str">
            <v>بشرى الرطب</v>
          </cell>
          <cell r="AT170" t="str">
            <v>صادق</v>
          </cell>
          <cell r="AU170" t="str">
            <v/>
          </cell>
          <cell r="AV170">
            <v>120000</v>
          </cell>
        </row>
        <row r="171">
          <cell r="A171">
            <v>704939</v>
          </cell>
          <cell r="B171" t="str">
            <v>تمام عابدين</v>
          </cell>
          <cell r="C171" t="str">
            <v>محمد</v>
          </cell>
          <cell r="D171" t="str">
            <v>منيره</v>
          </cell>
          <cell r="E171" t="str">
            <v>ذكر</v>
          </cell>
          <cell r="F171">
            <v>31223</v>
          </cell>
          <cell r="G171" t="str">
            <v>اللاذقية</v>
          </cell>
          <cell r="H171" t="str">
            <v>العربية السورية</v>
          </cell>
          <cell r="I171" t="str">
            <v>الثانية</v>
          </cell>
          <cell r="J171" t="str">
            <v>اللاذقية</v>
          </cell>
          <cell r="K171" t="str">
            <v>الأسد دمسرخو سابقا 222</v>
          </cell>
          <cell r="L171" t="str">
            <v>أبو رمانة</v>
          </cell>
          <cell r="M171" t="str">
            <v>أدبي</v>
          </cell>
          <cell r="N171">
            <v>2004</v>
          </cell>
          <cell r="O171" t="str">
            <v>اللاذقية</v>
          </cell>
          <cell r="P171" t="str">
            <v>الثانية حديث</v>
          </cell>
          <cell r="Q171">
            <v>0</v>
          </cell>
          <cell r="R171">
            <v>0</v>
          </cell>
          <cell r="S171">
            <v>0</v>
          </cell>
          <cell r="T171">
            <v>3000</v>
          </cell>
          <cell r="U171">
            <v>0</v>
          </cell>
          <cell r="V171">
            <v>245000</v>
          </cell>
          <cell r="W171">
            <v>248000</v>
          </cell>
          <cell r="X171" t="str">
            <v>لا</v>
          </cell>
          <cell r="Y171">
            <v>248000</v>
          </cell>
          <cell r="Z171">
            <v>0</v>
          </cell>
          <cell r="AA171">
            <v>0</v>
          </cell>
          <cell r="AB171">
            <v>0</v>
          </cell>
          <cell r="AC171">
            <v>7</v>
          </cell>
          <cell r="AD171">
            <v>7</v>
          </cell>
          <cell r="AE171" t="str">
            <v>TAMAM ABDEEN</v>
          </cell>
          <cell r="AF171" t="str">
            <v>MOHAMMAD</v>
          </cell>
          <cell r="AG171" t="str">
            <v>MUNERA</v>
          </cell>
          <cell r="AH171" t="str">
            <v>LATAKIA</v>
          </cell>
          <cell r="AI171" t="str">
            <v/>
          </cell>
          <cell r="AJ171" t="str">
            <v/>
          </cell>
          <cell r="AK171" t="str">
            <v/>
          </cell>
          <cell r="AL171" t="str">
            <v/>
          </cell>
          <cell r="AM171" t="str">
            <v/>
          </cell>
          <cell r="AN171" t="str">
            <v/>
          </cell>
          <cell r="AO171" t="str">
            <v>مستنفذ س 1</v>
          </cell>
          <cell r="AP171" t="str">
            <v/>
          </cell>
          <cell r="AQ171" t="str">
            <v/>
          </cell>
          <cell r="AR171">
            <v>704939</v>
          </cell>
          <cell r="AS171" t="str">
            <v>تمام عابدين</v>
          </cell>
          <cell r="AT171" t="str">
            <v>محمد</v>
          </cell>
          <cell r="AU171" t="str">
            <v>مستنفذ س 1</v>
          </cell>
          <cell r="AV171">
            <v>245000</v>
          </cell>
        </row>
        <row r="172">
          <cell r="A172">
            <v>704948</v>
          </cell>
          <cell r="B172" t="str">
            <v>جلال شيخاني</v>
          </cell>
          <cell r="C172" t="str">
            <v>شيخو</v>
          </cell>
          <cell r="D172" t="str">
            <v>سميرا</v>
          </cell>
          <cell r="E172" t="str">
            <v>ذكر</v>
          </cell>
          <cell r="F172">
            <v>29854</v>
          </cell>
          <cell r="G172" t="str">
            <v xml:space="preserve">دمشق </v>
          </cell>
          <cell r="H172" t="str">
            <v>العربية السورية</v>
          </cell>
          <cell r="I172" t="str">
            <v>الرابعة</v>
          </cell>
          <cell r="J172" t="str">
            <v>دمشق</v>
          </cell>
          <cell r="K172" t="str">
            <v>اكراد 595</v>
          </cell>
          <cell r="L172" t="str">
            <v>دمشق - ركن الدين</v>
          </cell>
          <cell r="M172" t="str">
            <v>أدبي</v>
          </cell>
          <cell r="N172">
            <v>2006</v>
          </cell>
          <cell r="O172" t="str">
            <v>دمشق</v>
          </cell>
          <cell r="P172" t="str">
            <v>الرابعة</v>
          </cell>
          <cell r="Q172">
            <v>0</v>
          </cell>
          <cell r="R172">
            <v>0</v>
          </cell>
          <cell r="S172">
            <v>0</v>
          </cell>
          <cell r="T172">
            <v>3000</v>
          </cell>
          <cell r="U172">
            <v>0</v>
          </cell>
          <cell r="V172">
            <v>45000</v>
          </cell>
          <cell r="W172">
            <v>48000</v>
          </cell>
          <cell r="X172" t="str">
            <v>لا</v>
          </cell>
          <cell r="Y172">
            <v>48000</v>
          </cell>
          <cell r="Z172">
            <v>0</v>
          </cell>
          <cell r="AA172">
            <v>3</v>
          </cell>
          <cell r="AB172">
            <v>1</v>
          </cell>
          <cell r="AC172">
            <v>0</v>
          </cell>
          <cell r="AD172">
            <v>4</v>
          </cell>
          <cell r="AE172" t="str">
            <v>JALAL SHEAKHANI</v>
          </cell>
          <cell r="AF172" t="str">
            <v>SHEKHO</v>
          </cell>
          <cell r="AG172" t="str">
            <v>SAMERA</v>
          </cell>
          <cell r="AH172" t="str">
            <v>DAMASCUS</v>
          </cell>
          <cell r="AI172" t="str">
            <v/>
          </cell>
          <cell r="AJ172" t="str">
            <v/>
          </cell>
          <cell r="AK172" t="str">
            <v/>
          </cell>
          <cell r="AL172" t="str">
            <v/>
          </cell>
          <cell r="AM172" t="str">
            <v/>
          </cell>
          <cell r="AN172" t="str">
            <v/>
          </cell>
          <cell r="AO172" t="str">
            <v/>
          </cell>
          <cell r="AP172" t="str">
            <v/>
          </cell>
          <cell r="AQ172" t="str">
            <v/>
          </cell>
          <cell r="AR172">
            <v>704948</v>
          </cell>
          <cell r="AS172" t="str">
            <v>جلال شيخاني</v>
          </cell>
          <cell r="AT172" t="str">
            <v>شيخو</v>
          </cell>
          <cell r="AU172" t="str">
            <v/>
          </cell>
          <cell r="AV172">
            <v>45000</v>
          </cell>
        </row>
        <row r="173">
          <cell r="A173">
            <v>704972</v>
          </cell>
          <cell r="B173" t="str">
            <v>حسين سرجاوي</v>
          </cell>
          <cell r="C173" t="str">
            <v>احمد</v>
          </cell>
          <cell r="D173" t="str">
            <v>غصون</v>
          </cell>
          <cell r="E173" t="str">
            <v>ذكر</v>
          </cell>
          <cell r="F173">
            <v>33805</v>
          </cell>
          <cell r="G173" t="str">
            <v xml:space="preserve">كفر حايا </v>
          </cell>
          <cell r="H173" t="str">
            <v>العربية السورية</v>
          </cell>
          <cell r="I173" t="str">
            <v>الثانية</v>
          </cell>
          <cell r="J173" t="str">
            <v>إدلب</v>
          </cell>
          <cell r="K173" t="str">
            <v>كفر حايا 8</v>
          </cell>
          <cell r="L173" t="str">
            <v>ضاحية الأسد</v>
          </cell>
          <cell r="M173" t="str">
            <v>أدبي</v>
          </cell>
          <cell r="N173">
            <v>2017</v>
          </cell>
          <cell r="O173" t="str">
            <v>ريف دمشق</v>
          </cell>
          <cell r="P173" t="str">
            <v>الثانية</v>
          </cell>
          <cell r="Q173">
            <v>0</v>
          </cell>
          <cell r="R173">
            <v>0</v>
          </cell>
          <cell r="S173">
            <v>0</v>
          </cell>
          <cell r="T173">
            <v>3000</v>
          </cell>
          <cell r="U173">
            <v>0</v>
          </cell>
          <cell r="V173">
            <v>20000</v>
          </cell>
          <cell r="W173">
            <v>23000</v>
          </cell>
          <cell r="X173" t="str">
            <v>لا</v>
          </cell>
          <cell r="Y173">
            <v>23000</v>
          </cell>
          <cell r="Z173">
            <v>0</v>
          </cell>
          <cell r="AA173">
            <v>2</v>
          </cell>
          <cell r="AB173">
            <v>0</v>
          </cell>
          <cell r="AC173">
            <v>0</v>
          </cell>
          <cell r="AD173">
            <v>2</v>
          </cell>
          <cell r="AE173" t="str">
            <v>HOSEN SRJAWE</v>
          </cell>
          <cell r="AF173" t="str">
            <v>AHMAD</v>
          </cell>
          <cell r="AG173" t="str">
            <v>GHOSON</v>
          </cell>
          <cell r="AH173" t="str">
            <v>KAFAR HAYA</v>
          </cell>
          <cell r="AI173" t="str">
            <v/>
          </cell>
          <cell r="AJ173" t="str">
            <v/>
          </cell>
          <cell r="AK173" t="str">
            <v/>
          </cell>
          <cell r="AL173" t="str">
            <v/>
          </cell>
          <cell r="AM173" t="str">
            <v/>
          </cell>
          <cell r="AN173" t="str">
            <v/>
          </cell>
          <cell r="AO173" t="str">
            <v/>
          </cell>
          <cell r="AP173" t="str">
            <v/>
          </cell>
          <cell r="AQ173" t="str">
            <v>إيقاف</v>
          </cell>
          <cell r="AR173">
            <v>704972</v>
          </cell>
          <cell r="AS173" t="str">
            <v>حسين سرجاوي</v>
          </cell>
          <cell r="AT173" t="str">
            <v>احمد</v>
          </cell>
          <cell r="AU173" t="str">
            <v/>
          </cell>
          <cell r="AV173">
            <v>20000</v>
          </cell>
        </row>
        <row r="174">
          <cell r="A174">
            <v>704978</v>
          </cell>
          <cell r="B174" t="str">
            <v>حليمه محمد</v>
          </cell>
          <cell r="C174" t="str">
            <v>محمد</v>
          </cell>
          <cell r="D174" t="str">
            <v>فاطمة</v>
          </cell>
          <cell r="E174" t="str">
            <v>أنثى</v>
          </cell>
          <cell r="F174">
            <v>30027</v>
          </cell>
          <cell r="G174" t="str">
            <v>جرمانا</v>
          </cell>
          <cell r="H174" t="str">
            <v>الفلسطينية السورية</v>
          </cell>
          <cell r="I174" t="str">
            <v>الثانية</v>
          </cell>
          <cell r="J174" t="str">
            <v>غير سوري</v>
          </cell>
          <cell r="K174" t="str">
            <v>غير سوري</v>
          </cell>
          <cell r="L174" t="str">
            <v>جرمانا</v>
          </cell>
          <cell r="M174" t="str">
            <v>أدبي</v>
          </cell>
          <cell r="N174">
            <v>2012</v>
          </cell>
          <cell r="O174" t="str">
            <v>القنيطرة</v>
          </cell>
          <cell r="P174" t="str">
            <v>الثانية</v>
          </cell>
          <cell r="Q174">
            <v>0</v>
          </cell>
          <cell r="R174">
            <v>0</v>
          </cell>
          <cell r="S174">
            <v>0</v>
          </cell>
          <cell r="T174">
            <v>3000</v>
          </cell>
          <cell r="U174">
            <v>0</v>
          </cell>
          <cell r="V174">
            <v>110000</v>
          </cell>
          <cell r="W174">
            <v>113000</v>
          </cell>
          <cell r="X174" t="str">
            <v>لا</v>
          </cell>
          <cell r="Y174">
            <v>113000</v>
          </cell>
          <cell r="Z174">
            <v>0</v>
          </cell>
          <cell r="AA174">
            <v>3</v>
          </cell>
          <cell r="AB174">
            <v>0</v>
          </cell>
          <cell r="AC174">
            <v>4</v>
          </cell>
          <cell r="AD174">
            <v>7</v>
          </cell>
          <cell r="AE174" t="str">
            <v>HALEMA MOHAMMAD</v>
          </cell>
          <cell r="AF174" t="str">
            <v>MOHAMMAD</v>
          </cell>
          <cell r="AG174" t="str">
            <v>FATIMA</v>
          </cell>
          <cell r="AH174" t="str">
            <v>REEF DAMASCUS</v>
          </cell>
          <cell r="AI174" t="str">
            <v/>
          </cell>
          <cell r="AJ174" t="str">
            <v/>
          </cell>
          <cell r="AK174" t="str">
            <v/>
          </cell>
          <cell r="AL174" t="str">
            <v/>
          </cell>
          <cell r="AM174" t="str">
            <v/>
          </cell>
          <cell r="AN174" t="str">
            <v/>
          </cell>
          <cell r="AO174" t="str">
            <v/>
          </cell>
          <cell r="AP174" t="str">
            <v/>
          </cell>
          <cell r="AQ174" t="str">
            <v/>
          </cell>
          <cell r="AR174">
            <v>704978</v>
          </cell>
          <cell r="AS174" t="str">
            <v>حليمه محمد</v>
          </cell>
          <cell r="AT174" t="str">
            <v>محمد</v>
          </cell>
          <cell r="AU174" t="str">
            <v/>
          </cell>
          <cell r="AV174">
            <v>110000</v>
          </cell>
        </row>
        <row r="175">
          <cell r="A175">
            <v>704995</v>
          </cell>
          <cell r="B175" t="str">
            <v>خديجه التركماني</v>
          </cell>
          <cell r="C175" t="str">
            <v>خليل</v>
          </cell>
          <cell r="D175" t="str">
            <v>فريحه نصر</v>
          </cell>
          <cell r="E175" t="str">
            <v>أنثى</v>
          </cell>
          <cell r="F175">
            <v>34058</v>
          </cell>
          <cell r="G175" t="str">
            <v>حمص</v>
          </cell>
          <cell r="H175" t="str">
            <v>العربية السورية</v>
          </cell>
          <cell r="I175" t="str">
            <v>الرابعة</v>
          </cell>
          <cell r="J175" t="str">
            <v>حمص</v>
          </cell>
          <cell r="K175" t="str">
            <v>جمال الدن 308</v>
          </cell>
          <cell r="L175" t="str">
            <v>دمشق - زاهرة</v>
          </cell>
          <cell r="M175" t="str">
            <v>أدبي</v>
          </cell>
          <cell r="N175">
            <v>2011</v>
          </cell>
          <cell r="O175" t="str">
            <v>حمص</v>
          </cell>
          <cell r="P175" t="str">
            <v>الرابعة</v>
          </cell>
          <cell r="Q175">
            <v>0</v>
          </cell>
          <cell r="R175">
            <v>0</v>
          </cell>
          <cell r="S175">
            <v>0</v>
          </cell>
          <cell r="T175">
            <v>3000</v>
          </cell>
          <cell r="U175">
            <v>0</v>
          </cell>
          <cell r="V175">
            <v>70000</v>
          </cell>
          <cell r="W175">
            <v>73000</v>
          </cell>
          <cell r="X175" t="str">
            <v>لا</v>
          </cell>
          <cell r="Y175">
            <v>73000</v>
          </cell>
          <cell r="Z175">
            <v>0</v>
          </cell>
          <cell r="AA175">
            <v>7</v>
          </cell>
          <cell r="AB175">
            <v>0</v>
          </cell>
          <cell r="AC175">
            <v>0</v>
          </cell>
          <cell r="AD175">
            <v>7</v>
          </cell>
          <cell r="AE175" t="str">
            <v>KHADIJA ALTORKMANI</v>
          </cell>
          <cell r="AF175" t="str">
            <v>KHALIL</v>
          </cell>
          <cell r="AG175" t="str">
            <v>FAREHA</v>
          </cell>
          <cell r="AH175" t="str">
            <v>HOMS</v>
          </cell>
          <cell r="AI175" t="str">
            <v/>
          </cell>
          <cell r="AJ175" t="str">
            <v/>
          </cell>
          <cell r="AK175" t="str">
            <v/>
          </cell>
          <cell r="AL175" t="str">
            <v/>
          </cell>
          <cell r="AM175" t="str">
            <v/>
          </cell>
          <cell r="AN175" t="str">
            <v/>
          </cell>
          <cell r="AO175" t="str">
            <v/>
          </cell>
          <cell r="AP175" t="str">
            <v/>
          </cell>
          <cell r="AQ175" t="str">
            <v/>
          </cell>
          <cell r="AR175">
            <v>704995</v>
          </cell>
          <cell r="AS175" t="str">
            <v>خديجه التركماني</v>
          </cell>
          <cell r="AT175" t="str">
            <v>خليل</v>
          </cell>
          <cell r="AU175" t="str">
            <v/>
          </cell>
          <cell r="AV175">
            <v>70000</v>
          </cell>
        </row>
        <row r="176">
          <cell r="A176">
            <v>705015</v>
          </cell>
          <cell r="B176" t="str">
            <v>دعاء سقر</v>
          </cell>
          <cell r="C176" t="str">
            <v>محمد زهير</v>
          </cell>
          <cell r="D176" t="str">
            <v>فريزة</v>
          </cell>
          <cell r="E176" t="str">
            <v>أنثى</v>
          </cell>
          <cell r="F176">
            <v>34700</v>
          </cell>
          <cell r="G176" t="str">
            <v>دمشق</v>
          </cell>
          <cell r="H176" t="str">
            <v>العربية السورية</v>
          </cell>
          <cell r="I176" t="str">
            <v>الثانية</v>
          </cell>
          <cell r="J176" t="str">
            <v>دمشق</v>
          </cell>
          <cell r="K176" t="str">
            <v>قنوات حيواطية 448</v>
          </cell>
          <cell r="L176" t="str">
            <v>السويقة</v>
          </cell>
          <cell r="M176" t="str">
            <v>أدبي</v>
          </cell>
          <cell r="N176">
            <v>2014</v>
          </cell>
          <cell r="O176" t="str">
            <v>دمشق</v>
          </cell>
          <cell r="P176" t="str">
            <v>الثانية</v>
          </cell>
          <cell r="Q176">
            <v>0</v>
          </cell>
          <cell r="R176">
            <v>0</v>
          </cell>
          <cell r="S176">
            <v>0</v>
          </cell>
          <cell r="T176">
            <v>3000</v>
          </cell>
          <cell r="U176">
            <v>0</v>
          </cell>
          <cell r="V176">
            <v>65000</v>
          </cell>
          <cell r="W176">
            <v>68000</v>
          </cell>
          <cell r="X176" t="str">
            <v>لا</v>
          </cell>
          <cell r="Y176">
            <v>68000</v>
          </cell>
          <cell r="Z176">
            <v>0</v>
          </cell>
          <cell r="AA176">
            <v>0</v>
          </cell>
          <cell r="AB176">
            <v>3</v>
          </cell>
          <cell r="AC176">
            <v>1</v>
          </cell>
          <cell r="AD176">
            <v>4</v>
          </cell>
          <cell r="AE176" t="str">
            <v>DOUAA SAKKER</v>
          </cell>
          <cell r="AF176" t="str">
            <v>MOUHAMD ZOUHIR</v>
          </cell>
          <cell r="AG176" t="str">
            <v>FARIZA</v>
          </cell>
          <cell r="AH176" t="str">
            <v>DAMASCUS</v>
          </cell>
          <cell r="AI176" t="str">
            <v/>
          </cell>
          <cell r="AJ176" t="str">
            <v/>
          </cell>
          <cell r="AK176" t="str">
            <v/>
          </cell>
          <cell r="AL176" t="str">
            <v/>
          </cell>
          <cell r="AM176" t="str">
            <v/>
          </cell>
          <cell r="AN176" t="str">
            <v/>
          </cell>
          <cell r="AO176" t="str">
            <v/>
          </cell>
          <cell r="AP176" t="str">
            <v/>
          </cell>
          <cell r="AQ176" t="str">
            <v/>
          </cell>
          <cell r="AR176">
            <v>705015</v>
          </cell>
          <cell r="AS176" t="str">
            <v>دعاء سقر</v>
          </cell>
          <cell r="AT176" t="str">
            <v>محمد زهير</v>
          </cell>
          <cell r="AU176" t="str">
            <v/>
          </cell>
          <cell r="AV176">
            <v>65000</v>
          </cell>
        </row>
        <row r="177">
          <cell r="A177">
            <v>705024</v>
          </cell>
          <cell r="B177" t="str">
            <v>راغده رشيد</v>
          </cell>
          <cell r="C177" t="str">
            <v>جادو</v>
          </cell>
          <cell r="D177" t="str">
            <v>نجله</v>
          </cell>
          <cell r="E177" t="str">
            <v>أنثى</v>
          </cell>
          <cell r="F177">
            <v>26694</v>
          </cell>
          <cell r="G177" t="str">
            <v>دمشق</v>
          </cell>
          <cell r="H177" t="str">
            <v>العربية السورية</v>
          </cell>
          <cell r="I177" t="str">
            <v>الرابعة حديث</v>
          </cell>
          <cell r="J177" t="str">
            <v>السويداء</v>
          </cell>
          <cell r="K177" t="str">
            <v>صلخد عرمان 142</v>
          </cell>
          <cell r="L177" t="str">
            <v>عرمان</v>
          </cell>
          <cell r="M177" t="str">
            <v>أدبي</v>
          </cell>
          <cell r="N177">
            <v>2006</v>
          </cell>
          <cell r="O177" t="str">
            <v>السويداء</v>
          </cell>
          <cell r="P177" t="str">
            <v>الثالثة</v>
          </cell>
          <cell r="Q177">
            <v>0</v>
          </cell>
          <cell r="S177">
            <v>0</v>
          </cell>
          <cell r="T177">
            <v>3000</v>
          </cell>
          <cell r="U177">
            <v>0</v>
          </cell>
          <cell r="V177">
            <v>68000</v>
          </cell>
          <cell r="W177">
            <v>71000</v>
          </cell>
          <cell r="X177" t="str">
            <v>لا</v>
          </cell>
          <cell r="Y177">
            <v>71000</v>
          </cell>
          <cell r="Z177">
            <v>0</v>
          </cell>
          <cell r="AA177">
            <v>2</v>
          </cell>
          <cell r="AB177">
            <v>3</v>
          </cell>
          <cell r="AC177">
            <v>1</v>
          </cell>
          <cell r="AD177">
            <v>6</v>
          </cell>
          <cell r="AE177" t="str">
            <v>RAGHEDA RASHID</v>
          </cell>
          <cell r="AF177" t="str">
            <v>JADO</v>
          </cell>
          <cell r="AG177" t="str">
            <v>NAJLA</v>
          </cell>
          <cell r="AH177" t="str">
            <v>DAMAS</v>
          </cell>
          <cell r="AI177" t="str">
            <v/>
          </cell>
          <cell r="AJ177" t="str">
            <v/>
          </cell>
          <cell r="AK177" t="str">
            <v/>
          </cell>
          <cell r="AL177" t="str">
            <v/>
          </cell>
          <cell r="AM177" t="str">
            <v/>
          </cell>
          <cell r="AN177" t="str">
            <v/>
          </cell>
          <cell r="AO177" t="str">
            <v/>
          </cell>
          <cell r="AP177" t="str">
            <v/>
          </cell>
          <cell r="AQ177" t="str">
            <v/>
          </cell>
          <cell r="AR177">
            <v>705024</v>
          </cell>
          <cell r="AS177" t="str">
            <v>راغده رشيد</v>
          </cell>
          <cell r="AT177" t="str">
            <v>جادو</v>
          </cell>
          <cell r="AU177" t="str">
            <v/>
          </cell>
          <cell r="AV177">
            <v>68000</v>
          </cell>
        </row>
        <row r="178">
          <cell r="A178">
            <v>705034</v>
          </cell>
          <cell r="B178" t="str">
            <v>راما دحلا</v>
          </cell>
          <cell r="C178" t="str">
            <v>محمد ديب</v>
          </cell>
          <cell r="D178" t="str">
            <v/>
          </cell>
          <cell r="E178" t="str">
            <v/>
          </cell>
          <cell r="G178" t="str">
            <v/>
          </cell>
          <cell r="H178" t="str">
            <v/>
          </cell>
          <cell r="I178" t="str">
            <v>الثانية</v>
          </cell>
          <cell r="J178" t="str">
            <v/>
          </cell>
          <cell r="K178" t="str">
            <v/>
          </cell>
          <cell r="L178" t="str">
            <v/>
          </cell>
          <cell r="M178" t="str">
            <v/>
          </cell>
          <cell r="O178" t="str">
            <v/>
          </cell>
          <cell r="P178" t="str">
            <v>الثانية</v>
          </cell>
          <cell r="X178" t="str">
            <v/>
          </cell>
          <cell r="AE178" t="str">
            <v/>
          </cell>
          <cell r="AF178" t="str">
            <v/>
          </cell>
          <cell r="AG178" t="str">
            <v/>
          </cell>
          <cell r="AH178" t="str">
            <v/>
          </cell>
          <cell r="AI178" t="str">
            <v/>
          </cell>
          <cell r="AJ178" t="str">
            <v/>
          </cell>
          <cell r="AK178" t="str">
            <v/>
          </cell>
          <cell r="AL178" t="str">
            <v/>
          </cell>
          <cell r="AM178" t="str">
            <v/>
          </cell>
          <cell r="AN178" t="str">
            <v/>
          </cell>
          <cell r="AO178" t="str">
            <v/>
          </cell>
          <cell r="AP178" t="str">
            <v/>
          </cell>
          <cell r="AQ178" t="str">
            <v/>
          </cell>
          <cell r="AR178">
            <v>705034</v>
          </cell>
          <cell r="AS178" t="str">
            <v>راما دحلا</v>
          </cell>
          <cell r="AT178" t="str">
            <v>محمد ديب</v>
          </cell>
          <cell r="AU178" t="str">
            <v/>
          </cell>
        </row>
        <row r="179">
          <cell r="A179">
            <v>705035</v>
          </cell>
          <cell r="B179" t="str">
            <v>راما درويش</v>
          </cell>
          <cell r="C179" t="str">
            <v>هيثم</v>
          </cell>
          <cell r="D179" t="str">
            <v>ملوك</v>
          </cell>
          <cell r="E179" t="str">
            <v>أنثى</v>
          </cell>
          <cell r="F179">
            <v>33695</v>
          </cell>
          <cell r="G179" t="str">
            <v>قدسيا</v>
          </cell>
          <cell r="H179" t="str">
            <v>العربية السورية</v>
          </cell>
          <cell r="I179" t="str">
            <v>الرابعة</v>
          </cell>
          <cell r="J179" t="str">
            <v>حماة</v>
          </cell>
          <cell r="K179" t="str">
            <v>شمالية 299</v>
          </cell>
          <cell r="L179" t="str">
            <v>قدسيا</v>
          </cell>
          <cell r="M179" t="str">
            <v>علمي</v>
          </cell>
          <cell r="N179">
            <v>2010</v>
          </cell>
          <cell r="O179" t="str">
            <v>ريف دمشق</v>
          </cell>
          <cell r="P179" t="str">
            <v>الرابعة</v>
          </cell>
          <cell r="Q179">
            <v>0</v>
          </cell>
          <cell r="R179">
            <v>0</v>
          </cell>
          <cell r="S179">
            <v>0</v>
          </cell>
          <cell r="T179">
            <v>3000</v>
          </cell>
          <cell r="U179">
            <v>0</v>
          </cell>
          <cell r="V179">
            <v>60000</v>
          </cell>
          <cell r="W179">
            <v>63000</v>
          </cell>
          <cell r="X179" t="str">
            <v>لا</v>
          </cell>
          <cell r="Y179">
            <v>63000</v>
          </cell>
          <cell r="Z179">
            <v>0</v>
          </cell>
          <cell r="AA179">
            <v>6</v>
          </cell>
          <cell r="AB179">
            <v>0</v>
          </cell>
          <cell r="AC179">
            <v>0</v>
          </cell>
          <cell r="AD179">
            <v>6</v>
          </cell>
          <cell r="AE179" t="str">
            <v>RAMA DARWISH</v>
          </cell>
          <cell r="AF179" t="str">
            <v>HAITHAM</v>
          </cell>
          <cell r="AG179" t="str">
            <v>MLOOK</v>
          </cell>
          <cell r="AH179" t="str">
            <v>KUDSIA</v>
          </cell>
          <cell r="AI179" t="str">
            <v/>
          </cell>
          <cell r="AJ179" t="str">
            <v/>
          </cell>
          <cell r="AK179" t="str">
            <v/>
          </cell>
          <cell r="AL179" t="str">
            <v/>
          </cell>
          <cell r="AM179" t="str">
            <v/>
          </cell>
          <cell r="AN179" t="str">
            <v/>
          </cell>
          <cell r="AO179" t="str">
            <v/>
          </cell>
          <cell r="AP179" t="str">
            <v/>
          </cell>
          <cell r="AQ179" t="str">
            <v/>
          </cell>
          <cell r="AR179">
            <v>705035</v>
          </cell>
          <cell r="AS179" t="str">
            <v>راما درويش</v>
          </cell>
          <cell r="AT179" t="str">
            <v>هيثم</v>
          </cell>
          <cell r="AU179" t="str">
            <v/>
          </cell>
          <cell r="AV179">
            <v>60000</v>
          </cell>
        </row>
        <row r="180">
          <cell r="A180">
            <v>705053</v>
          </cell>
          <cell r="B180" t="str">
            <v>رزان الناطور</v>
          </cell>
          <cell r="C180" t="str">
            <v>محمد</v>
          </cell>
          <cell r="D180" t="str">
            <v>خلود</v>
          </cell>
          <cell r="E180" t="str">
            <v>أنثى</v>
          </cell>
          <cell r="F180">
            <v>34363</v>
          </cell>
          <cell r="G180" t="str">
            <v>الحجر الاسود</v>
          </cell>
          <cell r="H180" t="str">
            <v>العربية السورية</v>
          </cell>
          <cell r="I180" t="str">
            <v>الثانية</v>
          </cell>
          <cell r="J180" t="str">
            <v>القنيطرة</v>
          </cell>
          <cell r="K180" t="str">
            <v>العال 124/17</v>
          </cell>
          <cell r="L180" t="str">
            <v>صحنايا</v>
          </cell>
          <cell r="M180" t="str">
            <v>أدبي</v>
          </cell>
          <cell r="N180">
            <v>2011</v>
          </cell>
          <cell r="O180" t="str">
            <v>القنيطرة</v>
          </cell>
          <cell r="P180" t="str">
            <v>الثانية</v>
          </cell>
          <cell r="Q180">
            <v>0</v>
          </cell>
          <cell r="R180">
            <v>0</v>
          </cell>
          <cell r="S180">
            <v>0</v>
          </cell>
          <cell r="T180">
            <v>3000</v>
          </cell>
          <cell r="U180">
            <v>0</v>
          </cell>
          <cell r="V180">
            <v>110000</v>
          </cell>
          <cell r="W180">
            <v>113000</v>
          </cell>
          <cell r="X180" t="str">
            <v>لا</v>
          </cell>
          <cell r="Y180">
            <v>113000</v>
          </cell>
          <cell r="Z180">
            <v>0</v>
          </cell>
          <cell r="AA180">
            <v>1</v>
          </cell>
          <cell r="AB180">
            <v>0</v>
          </cell>
          <cell r="AC180">
            <v>5</v>
          </cell>
          <cell r="AD180">
            <v>6</v>
          </cell>
          <cell r="AE180" t="str">
            <v>RAZAN AL NATOUR</v>
          </cell>
          <cell r="AF180" t="str">
            <v>MOUHMMAD</v>
          </cell>
          <cell r="AG180" t="str">
            <v>KLOUD</v>
          </cell>
          <cell r="AH180" t="str">
            <v>ALHGAR ALASOAD</v>
          </cell>
          <cell r="AI180" t="str">
            <v/>
          </cell>
          <cell r="AJ180" t="str">
            <v/>
          </cell>
          <cell r="AK180" t="str">
            <v/>
          </cell>
          <cell r="AL180" t="str">
            <v/>
          </cell>
          <cell r="AM180" t="str">
            <v/>
          </cell>
          <cell r="AN180" t="str">
            <v/>
          </cell>
          <cell r="AO180" t="str">
            <v/>
          </cell>
          <cell r="AP180" t="str">
            <v/>
          </cell>
          <cell r="AQ180" t="str">
            <v/>
          </cell>
          <cell r="AR180">
            <v>705053</v>
          </cell>
          <cell r="AS180" t="str">
            <v>رزان الناطور</v>
          </cell>
          <cell r="AT180" t="str">
            <v>محمد</v>
          </cell>
          <cell r="AU180" t="str">
            <v/>
          </cell>
          <cell r="AV180">
            <v>110000</v>
          </cell>
        </row>
        <row r="181">
          <cell r="A181">
            <v>705057</v>
          </cell>
          <cell r="B181" t="str">
            <v>رشا العدي</v>
          </cell>
          <cell r="C181" t="str">
            <v>علي</v>
          </cell>
          <cell r="D181" t="str">
            <v>اميره</v>
          </cell>
          <cell r="E181" t="str">
            <v>أنثى</v>
          </cell>
          <cell r="F181">
            <v>33025</v>
          </cell>
          <cell r="G181" t="str">
            <v>دير الصليب</v>
          </cell>
          <cell r="H181" t="str">
            <v>العربية السورية</v>
          </cell>
          <cell r="I181" t="str">
            <v>الثانية</v>
          </cell>
          <cell r="J181" t="str">
            <v>حماة</v>
          </cell>
          <cell r="K181" t="str">
            <v>بعمره 45</v>
          </cell>
          <cell r="L181" t="str">
            <v>حماه - مصياف - بعمره</v>
          </cell>
          <cell r="M181" t="str">
            <v>أدبي</v>
          </cell>
          <cell r="N181">
            <v>2009</v>
          </cell>
          <cell r="O181" t="str">
            <v>حماة</v>
          </cell>
          <cell r="P181" t="str">
            <v>الثانية</v>
          </cell>
          <cell r="Q181">
            <v>0</v>
          </cell>
          <cell r="R181">
            <v>0</v>
          </cell>
          <cell r="S181">
            <v>0</v>
          </cell>
          <cell r="T181">
            <v>3000</v>
          </cell>
          <cell r="U181">
            <v>0</v>
          </cell>
          <cell r="V181">
            <v>50000</v>
          </cell>
          <cell r="W181">
            <v>53000</v>
          </cell>
          <cell r="X181" t="str">
            <v>لا</v>
          </cell>
          <cell r="Y181">
            <v>53000</v>
          </cell>
          <cell r="Z181">
            <v>0</v>
          </cell>
          <cell r="AA181">
            <v>1</v>
          </cell>
          <cell r="AB181">
            <v>0</v>
          </cell>
          <cell r="AC181">
            <v>2</v>
          </cell>
          <cell r="AD181">
            <v>3</v>
          </cell>
          <cell r="AE181" t="str">
            <v>RASHA ALADI</v>
          </cell>
          <cell r="AF181" t="str">
            <v>ALI</v>
          </cell>
          <cell r="AG181" t="str">
            <v>AMIRA</v>
          </cell>
          <cell r="AH181" t="str">
            <v>HAMA</v>
          </cell>
          <cell r="AI181" t="str">
            <v/>
          </cell>
          <cell r="AJ181" t="str">
            <v/>
          </cell>
          <cell r="AK181" t="str">
            <v/>
          </cell>
          <cell r="AL181" t="str">
            <v/>
          </cell>
          <cell r="AM181" t="str">
            <v/>
          </cell>
          <cell r="AN181" t="str">
            <v/>
          </cell>
          <cell r="AO181" t="str">
            <v>مستنفذ</v>
          </cell>
          <cell r="AP181" t="str">
            <v/>
          </cell>
          <cell r="AQ181" t="str">
            <v/>
          </cell>
          <cell r="AR181">
            <v>705057</v>
          </cell>
          <cell r="AS181" t="str">
            <v>رشا العدي</v>
          </cell>
          <cell r="AT181" t="str">
            <v>علي</v>
          </cell>
          <cell r="AU181" t="str">
            <v>مستنفذ</v>
          </cell>
          <cell r="AV181">
            <v>50000</v>
          </cell>
        </row>
        <row r="182">
          <cell r="A182">
            <v>705065</v>
          </cell>
          <cell r="B182" t="str">
            <v>رنا سعد</v>
          </cell>
          <cell r="C182" t="str">
            <v>عماد</v>
          </cell>
          <cell r="D182" t="str">
            <v>ميسون</v>
          </cell>
          <cell r="E182" t="str">
            <v>أنثى</v>
          </cell>
          <cell r="F182">
            <v>33781</v>
          </cell>
          <cell r="G182" t="str">
            <v>جرمانا</v>
          </cell>
          <cell r="H182" t="str">
            <v>العربية السورية</v>
          </cell>
          <cell r="I182" t="str">
            <v>الرابعة حديث</v>
          </cell>
          <cell r="J182" t="str">
            <v>ريف دمشق</v>
          </cell>
          <cell r="K182" t="str">
            <v>جرمانا 168</v>
          </cell>
          <cell r="L182" t="str">
            <v>جرمانا</v>
          </cell>
          <cell r="M182" t="str">
            <v>أدبي</v>
          </cell>
          <cell r="N182">
            <v>2012</v>
          </cell>
          <cell r="O182" t="str">
            <v>ريف دمشق</v>
          </cell>
          <cell r="P182" t="str">
            <v>الثالثة</v>
          </cell>
          <cell r="Q182">
            <v>0</v>
          </cell>
          <cell r="R182">
            <v>0</v>
          </cell>
          <cell r="S182">
            <v>0</v>
          </cell>
          <cell r="T182">
            <v>3000</v>
          </cell>
          <cell r="U182">
            <v>0</v>
          </cell>
          <cell r="V182">
            <v>65000</v>
          </cell>
          <cell r="W182">
            <v>68000</v>
          </cell>
          <cell r="X182" t="str">
            <v>لا</v>
          </cell>
          <cell r="Y182">
            <v>68000</v>
          </cell>
          <cell r="Z182">
            <v>0</v>
          </cell>
          <cell r="AA182">
            <v>1</v>
          </cell>
          <cell r="AB182">
            <v>1</v>
          </cell>
          <cell r="AC182">
            <v>2</v>
          </cell>
          <cell r="AD182">
            <v>4</v>
          </cell>
          <cell r="AE182" t="str">
            <v>RANA SAAD</v>
          </cell>
          <cell r="AF182" t="str">
            <v>IMAD</v>
          </cell>
          <cell r="AG182" t="str">
            <v>MAISON</v>
          </cell>
          <cell r="AH182" t="str">
            <v>REIF DAMASCUS</v>
          </cell>
          <cell r="AI182" t="str">
            <v/>
          </cell>
          <cell r="AJ182" t="str">
            <v/>
          </cell>
          <cell r="AK182" t="str">
            <v/>
          </cell>
          <cell r="AL182" t="str">
            <v/>
          </cell>
          <cell r="AM182" t="str">
            <v/>
          </cell>
          <cell r="AN182" t="str">
            <v/>
          </cell>
          <cell r="AO182" t="str">
            <v/>
          </cell>
          <cell r="AP182" t="str">
            <v/>
          </cell>
          <cell r="AQ182" t="str">
            <v/>
          </cell>
          <cell r="AR182">
            <v>705065</v>
          </cell>
          <cell r="AS182" t="str">
            <v>رنا سعد</v>
          </cell>
          <cell r="AT182" t="str">
            <v>عماد</v>
          </cell>
          <cell r="AU182" t="str">
            <v/>
          </cell>
          <cell r="AV182">
            <v>65000</v>
          </cell>
        </row>
        <row r="183">
          <cell r="A183">
            <v>705071</v>
          </cell>
          <cell r="B183" t="str">
            <v>رهف  أبو زيد</v>
          </cell>
          <cell r="C183" t="str">
            <v>عبد الرحيم</v>
          </cell>
          <cell r="D183" t="str">
            <v xml:space="preserve">خديجة زيتون </v>
          </cell>
          <cell r="E183" t="str">
            <v>أنثى</v>
          </cell>
          <cell r="F183">
            <v>34578</v>
          </cell>
          <cell r="G183" t="str">
            <v xml:space="preserve">رأس المعرة </v>
          </cell>
          <cell r="H183" t="str">
            <v>العربية السورية</v>
          </cell>
          <cell r="I183" t="str">
            <v>الرابعة حديث</v>
          </cell>
          <cell r="J183" t="str">
            <v>ريف دمشق</v>
          </cell>
          <cell r="K183" t="str">
            <v>رأس المعرة 70</v>
          </cell>
          <cell r="L183" t="str">
            <v>يبرود</v>
          </cell>
          <cell r="M183" t="str">
            <v>أدبي</v>
          </cell>
          <cell r="N183">
            <v>2013</v>
          </cell>
          <cell r="O183" t="str">
            <v>ريف دمشق</v>
          </cell>
          <cell r="P183" t="str">
            <v>الثالثة</v>
          </cell>
          <cell r="Q183">
            <v>0</v>
          </cell>
          <cell r="R183">
            <v>0</v>
          </cell>
          <cell r="S183">
            <v>0</v>
          </cell>
          <cell r="T183">
            <v>3000</v>
          </cell>
          <cell r="U183">
            <v>0</v>
          </cell>
          <cell r="V183">
            <v>95000</v>
          </cell>
          <cell r="W183">
            <v>98000</v>
          </cell>
          <cell r="X183" t="str">
            <v>لا</v>
          </cell>
          <cell r="Y183">
            <v>98000</v>
          </cell>
          <cell r="Z183">
            <v>0</v>
          </cell>
          <cell r="AA183">
            <v>0</v>
          </cell>
          <cell r="AB183">
            <v>1</v>
          </cell>
          <cell r="AC183">
            <v>4</v>
          </cell>
          <cell r="AD183">
            <v>5</v>
          </cell>
          <cell r="AE183" t="str">
            <v>RAHAF ABOZAID</v>
          </cell>
          <cell r="AF183" t="str">
            <v>ABD ALRHEM</v>
          </cell>
          <cell r="AG183" t="str">
            <v>KADEJA</v>
          </cell>
          <cell r="AH183" t="str">
            <v>RIF DAMASCUS</v>
          </cell>
          <cell r="AI183" t="str">
            <v/>
          </cell>
          <cell r="AJ183" t="str">
            <v/>
          </cell>
          <cell r="AK183" t="str">
            <v/>
          </cell>
          <cell r="AL183" t="str">
            <v/>
          </cell>
          <cell r="AM183" t="str">
            <v/>
          </cell>
          <cell r="AN183" t="str">
            <v/>
          </cell>
          <cell r="AO183" t="str">
            <v/>
          </cell>
          <cell r="AP183" t="str">
            <v/>
          </cell>
          <cell r="AQ183" t="str">
            <v/>
          </cell>
          <cell r="AR183">
            <v>705071</v>
          </cell>
          <cell r="AS183" t="str">
            <v>رهف  أبو زيد</v>
          </cell>
          <cell r="AT183" t="str">
            <v>عبد الرحيم</v>
          </cell>
          <cell r="AU183" t="str">
            <v/>
          </cell>
          <cell r="AV183">
            <v>95000</v>
          </cell>
        </row>
        <row r="184">
          <cell r="A184">
            <v>705072</v>
          </cell>
          <cell r="B184" t="str">
            <v>رهف البدر</v>
          </cell>
          <cell r="C184" t="str">
            <v>عدنان</v>
          </cell>
          <cell r="D184" t="str">
            <v>نيله</v>
          </cell>
          <cell r="E184" t="str">
            <v>أنثى</v>
          </cell>
          <cell r="F184">
            <v>34900</v>
          </cell>
          <cell r="G184" t="str">
            <v>دمشق</v>
          </cell>
          <cell r="H184" t="str">
            <v>العربية السورية</v>
          </cell>
          <cell r="I184" t="str">
            <v>الثالثة</v>
          </cell>
          <cell r="J184" t="str">
            <v>القنيطرة</v>
          </cell>
          <cell r="K184" t="str">
            <v>عين فيت 439/110</v>
          </cell>
          <cell r="L184" t="str">
            <v>التضامن</v>
          </cell>
          <cell r="M184" t="str">
            <v>أدبي</v>
          </cell>
          <cell r="N184">
            <v>2013</v>
          </cell>
          <cell r="O184" t="str">
            <v>القنيطرة</v>
          </cell>
          <cell r="P184" t="str">
            <v>الثالثة</v>
          </cell>
          <cell r="Q184">
            <v>0</v>
          </cell>
          <cell r="R184">
            <v>0</v>
          </cell>
          <cell r="S184">
            <v>0</v>
          </cell>
          <cell r="T184">
            <v>3000</v>
          </cell>
          <cell r="U184">
            <v>0</v>
          </cell>
          <cell r="V184">
            <v>60000</v>
          </cell>
          <cell r="W184">
            <v>63000</v>
          </cell>
          <cell r="X184" t="str">
            <v>لا</v>
          </cell>
          <cell r="Y184">
            <v>63000</v>
          </cell>
          <cell r="Z184">
            <v>0</v>
          </cell>
          <cell r="AA184">
            <v>1</v>
          </cell>
          <cell r="AB184">
            <v>2</v>
          </cell>
          <cell r="AC184">
            <v>1</v>
          </cell>
          <cell r="AD184">
            <v>4</v>
          </cell>
          <cell r="AE184" t="str">
            <v>RAHAF ALBADER</v>
          </cell>
          <cell r="AF184" t="str">
            <v>ADNAN</v>
          </cell>
          <cell r="AG184" t="str">
            <v>NAYLA</v>
          </cell>
          <cell r="AH184" t="str">
            <v>DAMAS</v>
          </cell>
          <cell r="AI184" t="str">
            <v/>
          </cell>
          <cell r="AJ184" t="str">
            <v/>
          </cell>
          <cell r="AK184" t="str">
            <v/>
          </cell>
          <cell r="AL184" t="str">
            <v/>
          </cell>
          <cell r="AM184" t="str">
            <v/>
          </cell>
          <cell r="AN184" t="str">
            <v/>
          </cell>
          <cell r="AO184" t="str">
            <v/>
          </cell>
          <cell r="AP184" t="str">
            <v/>
          </cell>
          <cell r="AQ184" t="str">
            <v/>
          </cell>
          <cell r="AR184">
            <v>705072</v>
          </cell>
          <cell r="AS184" t="str">
            <v>رهف البدر</v>
          </cell>
          <cell r="AT184" t="str">
            <v>عدنان</v>
          </cell>
          <cell r="AU184" t="str">
            <v/>
          </cell>
          <cell r="AV184">
            <v>60000</v>
          </cell>
        </row>
        <row r="185">
          <cell r="A185">
            <v>705076</v>
          </cell>
          <cell r="B185" t="str">
            <v>رهف هلال</v>
          </cell>
          <cell r="C185" t="str">
            <v>عبد الجبار</v>
          </cell>
          <cell r="D185" t="str">
            <v>سهام</v>
          </cell>
          <cell r="E185" t="str">
            <v>أنثى</v>
          </cell>
          <cell r="F185">
            <v>34243</v>
          </cell>
          <cell r="G185" t="str">
            <v>ناصرية</v>
          </cell>
          <cell r="H185" t="str">
            <v>العربية السورية</v>
          </cell>
          <cell r="I185" t="str">
            <v>الرابعة</v>
          </cell>
          <cell r="J185" t="str">
            <v>ريف دمشق</v>
          </cell>
          <cell r="K185" t="str">
            <v>ناصرية 50</v>
          </cell>
          <cell r="L185" t="str">
            <v>القطيفة</v>
          </cell>
          <cell r="M185" t="str">
            <v>أدبي</v>
          </cell>
          <cell r="N185">
            <v>2013</v>
          </cell>
          <cell r="O185" t="str">
            <v>ريف دمشق</v>
          </cell>
          <cell r="P185" t="str">
            <v>الرابعة</v>
          </cell>
          <cell r="Q185">
            <v>0</v>
          </cell>
          <cell r="R185">
            <v>0</v>
          </cell>
          <cell r="S185">
            <v>0</v>
          </cell>
          <cell r="T185">
            <v>3000</v>
          </cell>
          <cell r="U185">
            <v>0</v>
          </cell>
          <cell r="V185">
            <v>60000</v>
          </cell>
          <cell r="W185">
            <v>63000</v>
          </cell>
          <cell r="X185" t="str">
            <v>لا</v>
          </cell>
          <cell r="Y185">
            <v>63000</v>
          </cell>
          <cell r="Z185">
            <v>0</v>
          </cell>
          <cell r="AA185">
            <v>6</v>
          </cell>
          <cell r="AB185">
            <v>0</v>
          </cell>
          <cell r="AC185">
            <v>0</v>
          </cell>
          <cell r="AD185">
            <v>6</v>
          </cell>
          <cell r="AE185" t="str">
            <v>RAHAF HELAL</v>
          </cell>
          <cell r="AF185" t="str">
            <v>ABD ALGABAR</v>
          </cell>
          <cell r="AG185" t="str">
            <v>CEHAM</v>
          </cell>
          <cell r="AH185" t="str">
            <v>DAMASCUS SURBUB</v>
          </cell>
          <cell r="AI185" t="str">
            <v/>
          </cell>
          <cell r="AJ185" t="str">
            <v/>
          </cell>
          <cell r="AK185" t="str">
            <v/>
          </cell>
          <cell r="AL185" t="str">
            <v/>
          </cell>
          <cell r="AM185" t="str">
            <v/>
          </cell>
          <cell r="AN185" t="str">
            <v/>
          </cell>
          <cell r="AO185" t="str">
            <v/>
          </cell>
          <cell r="AP185" t="str">
            <v/>
          </cell>
          <cell r="AQ185" t="str">
            <v/>
          </cell>
          <cell r="AR185">
            <v>705076</v>
          </cell>
          <cell r="AS185" t="str">
            <v>رهف هلال</v>
          </cell>
          <cell r="AT185" t="str">
            <v>عبد الجبار</v>
          </cell>
          <cell r="AU185" t="str">
            <v/>
          </cell>
          <cell r="AV185">
            <v>60000</v>
          </cell>
        </row>
        <row r="186">
          <cell r="A186">
            <v>705078</v>
          </cell>
          <cell r="B186" t="str">
            <v>روان حسون</v>
          </cell>
          <cell r="C186" t="str">
            <v>محمد سعيد</v>
          </cell>
          <cell r="D186" t="str">
            <v>منى</v>
          </cell>
          <cell r="E186" t="str">
            <v>أنثى</v>
          </cell>
          <cell r="F186">
            <v>35805</v>
          </cell>
          <cell r="G186" t="str">
            <v>حموره</v>
          </cell>
          <cell r="H186" t="str">
            <v>العربية السورية</v>
          </cell>
          <cell r="I186" t="str">
            <v>الثانية</v>
          </cell>
          <cell r="J186" t="str">
            <v>ريف دمشق</v>
          </cell>
          <cell r="K186" t="str">
            <v>كفر بطنا حموره 122</v>
          </cell>
          <cell r="L186" t="str">
            <v>البرامكة</v>
          </cell>
          <cell r="M186" t="str">
            <v>أدبي</v>
          </cell>
          <cell r="N186">
            <v>2017</v>
          </cell>
          <cell r="O186" t="str">
            <v>دمشق</v>
          </cell>
          <cell r="P186" t="str">
            <v>الثانية حديث</v>
          </cell>
          <cell r="Q186">
            <v>0</v>
          </cell>
          <cell r="R186">
            <v>0</v>
          </cell>
          <cell r="S186">
            <v>0</v>
          </cell>
          <cell r="T186">
            <v>3000</v>
          </cell>
          <cell r="U186">
            <v>0</v>
          </cell>
          <cell r="V186">
            <v>245000</v>
          </cell>
          <cell r="W186">
            <v>248000</v>
          </cell>
          <cell r="X186" t="str">
            <v>لا</v>
          </cell>
          <cell r="Y186">
            <v>248000</v>
          </cell>
          <cell r="Z186">
            <v>0</v>
          </cell>
          <cell r="AA186">
            <v>0</v>
          </cell>
          <cell r="AB186">
            <v>0</v>
          </cell>
          <cell r="AC186">
            <v>7</v>
          </cell>
          <cell r="AD186">
            <v>7</v>
          </cell>
          <cell r="AE186" t="str">
            <v>RAWAN HASON</v>
          </cell>
          <cell r="AF186" t="str">
            <v>MOHAMMAD SAEED</v>
          </cell>
          <cell r="AG186" t="str">
            <v>MONA</v>
          </cell>
          <cell r="AH186" t="str">
            <v>DAMAS SUBURB</v>
          </cell>
          <cell r="AI186" t="str">
            <v/>
          </cell>
          <cell r="AJ186" t="str">
            <v/>
          </cell>
          <cell r="AK186" t="str">
            <v/>
          </cell>
          <cell r="AL186" t="str">
            <v/>
          </cell>
          <cell r="AM186" t="str">
            <v/>
          </cell>
          <cell r="AN186" t="str">
            <v/>
          </cell>
          <cell r="AO186" t="str">
            <v>مستنفذ س 1</v>
          </cell>
          <cell r="AP186" t="str">
            <v/>
          </cell>
          <cell r="AQ186" t="str">
            <v/>
          </cell>
          <cell r="AR186">
            <v>705078</v>
          </cell>
          <cell r="AS186" t="str">
            <v>روان حسون</v>
          </cell>
          <cell r="AT186" t="str">
            <v>محمد سعيد</v>
          </cell>
          <cell r="AU186" t="str">
            <v>مستنفذ س 1</v>
          </cell>
          <cell r="AV186">
            <v>245000</v>
          </cell>
        </row>
        <row r="187">
          <cell r="A187">
            <v>705101</v>
          </cell>
          <cell r="B187" t="str">
            <v>ريم لافي</v>
          </cell>
          <cell r="C187" t="str">
            <v>حسن</v>
          </cell>
          <cell r="D187" t="str">
            <v>فريدة</v>
          </cell>
          <cell r="E187" t="str">
            <v>أنثى</v>
          </cell>
          <cell r="F187">
            <v>34204</v>
          </cell>
          <cell r="G187" t="str">
            <v xml:space="preserve">سبينة </v>
          </cell>
          <cell r="H187" t="str">
            <v>الفلسطينية السورية</v>
          </cell>
          <cell r="I187" t="str">
            <v>الرابعة</v>
          </cell>
          <cell r="J187" t="str">
            <v>غير سوري</v>
          </cell>
          <cell r="K187" t="str">
            <v>غير سوري</v>
          </cell>
          <cell r="L187" t="str">
            <v>سبينة - حي الشرقطلي</v>
          </cell>
          <cell r="M187" t="str">
            <v>أدبي</v>
          </cell>
          <cell r="N187">
            <v>2012</v>
          </cell>
          <cell r="O187" t="str">
            <v>ريف دمشق</v>
          </cell>
          <cell r="P187" t="str">
            <v>الرابعة</v>
          </cell>
          <cell r="Q187">
            <v>0</v>
          </cell>
          <cell r="R187">
            <v>0</v>
          </cell>
          <cell r="S187">
            <v>0</v>
          </cell>
          <cell r="T187">
            <v>3000</v>
          </cell>
          <cell r="U187">
            <v>0</v>
          </cell>
          <cell r="V187">
            <v>55000</v>
          </cell>
          <cell r="W187">
            <v>58000</v>
          </cell>
          <cell r="X187" t="str">
            <v>لا</v>
          </cell>
          <cell r="Y187">
            <v>58000</v>
          </cell>
          <cell r="Z187">
            <v>0</v>
          </cell>
          <cell r="AA187">
            <v>1</v>
          </cell>
          <cell r="AB187">
            <v>3</v>
          </cell>
          <cell r="AC187">
            <v>0</v>
          </cell>
          <cell r="AD187">
            <v>4</v>
          </cell>
          <cell r="AE187" t="str">
            <v>REEM LAFI</v>
          </cell>
          <cell r="AF187" t="str">
            <v>HASSAN</v>
          </cell>
          <cell r="AG187" t="str">
            <v>FARIDA</v>
          </cell>
          <cell r="AH187" t="str">
            <v>SPINAH</v>
          </cell>
          <cell r="AI187" t="str">
            <v/>
          </cell>
          <cell r="AJ187" t="str">
            <v/>
          </cell>
          <cell r="AK187" t="str">
            <v/>
          </cell>
          <cell r="AL187" t="str">
            <v/>
          </cell>
          <cell r="AM187" t="str">
            <v/>
          </cell>
          <cell r="AN187" t="str">
            <v/>
          </cell>
          <cell r="AO187" t="str">
            <v/>
          </cell>
          <cell r="AP187" t="str">
            <v/>
          </cell>
          <cell r="AQ187" t="str">
            <v/>
          </cell>
          <cell r="AR187">
            <v>705101</v>
          </cell>
          <cell r="AS187" t="str">
            <v>ريم لافي</v>
          </cell>
          <cell r="AT187" t="str">
            <v>حسن</v>
          </cell>
          <cell r="AU187" t="str">
            <v/>
          </cell>
          <cell r="AV187">
            <v>55000</v>
          </cell>
        </row>
        <row r="188">
          <cell r="A188">
            <v>705103</v>
          </cell>
          <cell r="B188" t="str">
            <v>ريما فوراني</v>
          </cell>
          <cell r="C188" t="str">
            <v>عصام</v>
          </cell>
          <cell r="D188" t="str">
            <v>مجد مروة</v>
          </cell>
          <cell r="E188" t="str">
            <v>أنثى</v>
          </cell>
          <cell r="F188">
            <v>36176</v>
          </cell>
          <cell r="G188" t="str">
            <v>دمشق</v>
          </cell>
          <cell r="H188" t="str">
            <v>الفلسطينية السورية</v>
          </cell>
          <cell r="I188" t="str">
            <v>الرابعة</v>
          </cell>
          <cell r="J188" t="str">
            <v>غير سوري</v>
          </cell>
          <cell r="K188" t="str">
            <v>غير سوري</v>
          </cell>
          <cell r="L188" t="str">
            <v>دويلعة</v>
          </cell>
          <cell r="M188" t="str">
            <v>أدبي</v>
          </cell>
          <cell r="N188">
            <v>2017</v>
          </cell>
          <cell r="O188" t="str">
            <v>دمشق</v>
          </cell>
          <cell r="P188" t="str">
            <v>الرابعة</v>
          </cell>
          <cell r="Q188">
            <v>0</v>
          </cell>
          <cell r="R188">
            <v>0</v>
          </cell>
          <cell r="S188">
            <v>0</v>
          </cell>
          <cell r="T188">
            <v>3000</v>
          </cell>
          <cell r="U188">
            <v>0</v>
          </cell>
          <cell r="V188">
            <v>40000</v>
          </cell>
          <cell r="W188">
            <v>43000</v>
          </cell>
          <cell r="X188" t="str">
            <v>لا</v>
          </cell>
          <cell r="Y188">
            <v>43000</v>
          </cell>
          <cell r="Z188">
            <v>0</v>
          </cell>
          <cell r="AA188">
            <v>4</v>
          </cell>
          <cell r="AB188">
            <v>0</v>
          </cell>
          <cell r="AC188">
            <v>0</v>
          </cell>
          <cell r="AD188">
            <v>4</v>
          </cell>
          <cell r="AE188" t="str">
            <v>RIMA FORANI</v>
          </cell>
          <cell r="AF188" t="str">
            <v>ISSAM</v>
          </cell>
          <cell r="AG188" t="str">
            <v>MAJED</v>
          </cell>
          <cell r="AH188" t="str">
            <v>DAMASCUS</v>
          </cell>
          <cell r="AI188" t="str">
            <v/>
          </cell>
          <cell r="AJ188" t="str">
            <v/>
          </cell>
          <cell r="AK188" t="str">
            <v/>
          </cell>
          <cell r="AL188" t="str">
            <v/>
          </cell>
          <cell r="AM188" t="str">
            <v/>
          </cell>
          <cell r="AN188" t="str">
            <v/>
          </cell>
          <cell r="AO188" t="str">
            <v/>
          </cell>
          <cell r="AP188" t="str">
            <v/>
          </cell>
          <cell r="AQ188" t="str">
            <v/>
          </cell>
          <cell r="AR188">
            <v>705103</v>
          </cell>
          <cell r="AS188" t="str">
            <v>ريما فوراني</v>
          </cell>
          <cell r="AT188" t="str">
            <v>عصام</v>
          </cell>
          <cell r="AU188" t="str">
            <v/>
          </cell>
          <cell r="AV188">
            <v>40000</v>
          </cell>
        </row>
        <row r="189">
          <cell r="A189">
            <v>705105</v>
          </cell>
          <cell r="B189" t="str">
            <v>زكور العلي</v>
          </cell>
          <cell r="C189" t="str">
            <v>عبد الرزاق</v>
          </cell>
          <cell r="D189" t="str">
            <v xml:space="preserve">شمسه الجاسم </v>
          </cell>
          <cell r="E189" t="str">
            <v>ذكر</v>
          </cell>
          <cell r="F189">
            <v>33086</v>
          </cell>
          <cell r="G189" t="str">
            <v>الرقة</v>
          </cell>
          <cell r="H189" t="str">
            <v>العربية السورية</v>
          </cell>
          <cell r="I189" t="str">
            <v>الثالثة</v>
          </cell>
          <cell r="J189" t="str">
            <v>الرقة</v>
          </cell>
          <cell r="K189" t="str">
            <v>بدر المعهناوي 2</v>
          </cell>
          <cell r="L189" t="str">
            <v>دمشق</v>
          </cell>
          <cell r="M189" t="str">
            <v>أدبي</v>
          </cell>
          <cell r="N189">
            <v>2010</v>
          </cell>
          <cell r="O189" t="str">
            <v>حلب</v>
          </cell>
          <cell r="P189" t="str">
            <v>الثالثة</v>
          </cell>
          <cell r="Q189">
            <v>0</v>
          </cell>
          <cell r="S189">
            <v>0</v>
          </cell>
          <cell r="T189">
            <v>3000</v>
          </cell>
          <cell r="U189">
            <v>0</v>
          </cell>
          <cell r="V189">
            <v>45000</v>
          </cell>
          <cell r="W189">
            <v>48000</v>
          </cell>
          <cell r="X189" t="str">
            <v>لا</v>
          </cell>
          <cell r="Y189">
            <v>48000</v>
          </cell>
          <cell r="Z189">
            <v>0</v>
          </cell>
          <cell r="AA189">
            <v>0</v>
          </cell>
          <cell r="AB189">
            <v>2</v>
          </cell>
          <cell r="AC189">
            <v>3</v>
          </cell>
          <cell r="AD189">
            <v>5</v>
          </cell>
          <cell r="AE189" t="str">
            <v>ZAKOOR ALALI</v>
          </cell>
          <cell r="AF189" t="str">
            <v>ABD ALRAZAK</v>
          </cell>
          <cell r="AG189" t="str">
            <v>SHAMSAH</v>
          </cell>
          <cell r="AH189" t="str">
            <v>ALRAKA</v>
          </cell>
          <cell r="AI189" t="str">
            <v/>
          </cell>
          <cell r="AJ189" t="str">
            <v/>
          </cell>
          <cell r="AK189" t="str">
            <v/>
          </cell>
          <cell r="AL189" t="str">
            <v/>
          </cell>
          <cell r="AM189" t="str">
            <v/>
          </cell>
          <cell r="AN189" t="str">
            <v/>
          </cell>
          <cell r="AO189" t="str">
            <v/>
          </cell>
          <cell r="AP189" t="str">
            <v/>
          </cell>
          <cell r="AQ189" t="str">
            <v/>
          </cell>
          <cell r="AR189">
            <v>705105</v>
          </cell>
          <cell r="AS189" t="str">
            <v>زكور العلي</v>
          </cell>
          <cell r="AT189" t="str">
            <v>عبد الرزاق</v>
          </cell>
          <cell r="AU189" t="str">
            <v/>
          </cell>
          <cell r="AV189">
            <v>45000</v>
          </cell>
        </row>
        <row r="190">
          <cell r="A190">
            <v>705112</v>
          </cell>
          <cell r="B190" t="str">
            <v>ساره بحبوح</v>
          </cell>
          <cell r="C190" t="str">
            <v>محمد فوزي</v>
          </cell>
          <cell r="D190" t="str">
            <v>شذا</v>
          </cell>
          <cell r="E190" t="str">
            <v>أنثى</v>
          </cell>
          <cell r="F190">
            <v>32471</v>
          </cell>
          <cell r="G190" t="str">
            <v>ابوظبي</v>
          </cell>
          <cell r="H190" t="str">
            <v>العربية السورية</v>
          </cell>
          <cell r="I190" t="str">
            <v>الثالثة حديث</v>
          </cell>
          <cell r="J190" t="str">
            <v>ريف دمشق</v>
          </cell>
          <cell r="K190" t="str">
            <v>النبك 864</v>
          </cell>
          <cell r="L190" t="str">
            <v>العدوي</v>
          </cell>
          <cell r="M190" t="str">
            <v>علمي</v>
          </cell>
          <cell r="N190">
            <v>2006</v>
          </cell>
          <cell r="O190" t="str">
            <v>ريف دمشق</v>
          </cell>
          <cell r="P190" t="str">
            <v>الثانية</v>
          </cell>
          <cell r="Q190">
            <v>14000</v>
          </cell>
          <cell r="R190">
            <v>0</v>
          </cell>
          <cell r="S190">
            <v>0</v>
          </cell>
          <cell r="T190">
            <v>3000</v>
          </cell>
          <cell r="U190">
            <v>0</v>
          </cell>
          <cell r="V190">
            <v>20000</v>
          </cell>
          <cell r="W190">
            <v>9000</v>
          </cell>
          <cell r="X190" t="str">
            <v>لا</v>
          </cell>
          <cell r="Y190">
            <v>9000</v>
          </cell>
          <cell r="Z190">
            <v>0</v>
          </cell>
          <cell r="AA190">
            <v>2</v>
          </cell>
          <cell r="AB190">
            <v>0</v>
          </cell>
          <cell r="AC190">
            <v>0</v>
          </cell>
          <cell r="AD190">
            <v>2</v>
          </cell>
          <cell r="AE190" t="str">
            <v>SARA BAHBOUH</v>
          </cell>
          <cell r="AF190" t="str">
            <v>MOHAMAD FAWZI</v>
          </cell>
          <cell r="AG190" t="str">
            <v>SHAZA</v>
          </cell>
          <cell r="AH190" t="str">
            <v>UAE</v>
          </cell>
          <cell r="AI190" t="str">
            <v/>
          </cell>
          <cell r="AJ190" t="str">
            <v/>
          </cell>
          <cell r="AK190" t="str">
            <v/>
          </cell>
          <cell r="AL190" t="str">
            <v/>
          </cell>
          <cell r="AM190" t="str">
            <v/>
          </cell>
          <cell r="AN190" t="str">
            <v/>
          </cell>
          <cell r="AO190" t="str">
            <v/>
          </cell>
          <cell r="AP190" t="str">
            <v/>
          </cell>
          <cell r="AQ190" t="str">
            <v/>
          </cell>
          <cell r="AR190">
            <v>705112</v>
          </cell>
          <cell r="AS190" t="str">
            <v>ساره بحبوح</v>
          </cell>
          <cell r="AT190" t="str">
            <v>محمد فوزي</v>
          </cell>
          <cell r="AU190" t="str">
            <v/>
          </cell>
          <cell r="AV190">
            <v>20000</v>
          </cell>
        </row>
        <row r="191">
          <cell r="A191">
            <v>705133</v>
          </cell>
          <cell r="B191" t="str">
            <v>سكينه عامر</v>
          </cell>
          <cell r="C191" t="str">
            <v>فايز</v>
          </cell>
          <cell r="D191" t="str">
            <v>دلال</v>
          </cell>
          <cell r="E191" t="str">
            <v>أنثى</v>
          </cell>
          <cell r="F191">
            <v>35036</v>
          </cell>
          <cell r="G191" t="str">
            <v>قصير</v>
          </cell>
          <cell r="H191" t="str">
            <v>العربية السورية</v>
          </cell>
          <cell r="I191" t="str">
            <v>الثانية</v>
          </cell>
          <cell r="J191" t="str">
            <v>حمص</v>
          </cell>
          <cell r="K191" t="str">
            <v>القيصر 61</v>
          </cell>
          <cell r="L191" t="str">
            <v>دير عطية</v>
          </cell>
          <cell r="M191" t="str">
            <v>علمي</v>
          </cell>
          <cell r="N191">
            <v>2013</v>
          </cell>
          <cell r="O191" t="str">
            <v>حمص</v>
          </cell>
          <cell r="P191" t="str">
            <v>الثانية</v>
          </cell>
          <cell r="Q191">
            <v>0</v>
          </cell>
          <cell r="R191">
            <v>0</v>
          </cell>
          <cell r="S191">
            <v>0</v>
          </cell>
          <cell r="T191">
            <v>3000</v>
          </cell>
          <cell r="U191">
            <v>0</v>
          </cell>
          <cell r="V191">
            <v>110000</v>
          </cell>
          <cell r="W191">
            <v>113000</v>
          </cell>
          <cell r="X191" t="str">
            <v>لا</v>
          </cell>
          <cell r="Y191">
            <v>113000</v>
          </cell>
          <cell r="Z191">
            <v>0</v>
          </cell>
          <cell r="AA191">
            <v>2</v>
          </cell>
          <cell r="AB191">
            <v>2</v>
          </cell>
          <cell r="AC191">
            <v>3</v>
          </cell>
          <cell r="AD191">
            <v>7</v>
          </cell>
          <cell r="AE191" t="str">
            <v>SOKAINA AMEER</v>
          </cell>
          <cell r="AF191" t="str">
            <v>FAEZ</v>
          </cell>
          <cell r="AG191" t="str">
            <v>DALAL</v>
          </cell>
          <cell r="AH191" t="str">
            <v>HOMS</v>
          </cell>
          <cell r="AI191" t="str">
            <v/>
          </cell>
          <cell r="AJ191" t="str">
            <v/>
          </cell>
          <cell r="AK191" t="str">
            <v/>
          </cell>
          <cell r="AL191" t="str">
            <v/>
          </cell>
          <cell r="AM191" t="str">
            <v/>
          </cell>
          <cell r="AN191" t="str">
            <v/>
          </cell>
          <cell r="AO191" t="str">
            <v/>
          </cell>
          <cell r="AP191" t="str">
            <v/>
          </cell>
          <cell r="AQ191" t="str">
            <v/>
          </cell>
          <cell r="AR191">
            <v>705133</v>
          </cell>
          <cell r="AS191" t="str">
            <v>سكينه عامر</v>
          </cell>
          <cell r="AT191" t="str">
            <v>فايز</v>
          </cell>
          <cell r="AU191" t="str">
            <v/>
          </cell>
          <cell r="AV191">
            <v>110000</v>
          </cell>
        </row>
        <row r="192">
          <cell r="A192">
            <v>705141</v>
          </cell>
          <cell r="B192" t="str">
            <v>سها فضلون</v>
          </cell>
          <cell r="C192" t="str">
            <v>احمد جلال الدين</v>
          </cell>
          <cell r="D192" t="str">
            <v>هند</v>
          </cell>
          <cell r="E192" t="str">
            <v>أنثى</v>
          </cell>
          <cell r="F192">
            <v>29271</v>
          </cell>
          <cell r="G192" t="str">
            <v>دمشق</v>
          </cell>
          <cell r="H192" t="str">
            <v>العربية السورية</v>
          </cell>
          <cell r="I192" t="str">
            <v>الثالثة</v>
          </cell>
          <cell r="J192" t="str">
            <v>دمشق</v>
          </cell>
          <cell r="K192" t="str">
            <v>القدم 32</v>
          </cell>
          <cell r="L192" t="str">
            <v>القدم</v>
          </cell>
          <cell r="M192" t="str">
            <v>أدبي</v>
          </cell>
          <cell r="N192">
            <v>2007</v>
          </cell>
          <cell r="O192" t="str">
            <v>دمشق</v>
          </cell>
          <cell r="P192" t="str">
            <v>الثالثة</v>
          </cell>
          <cell r="Q192">
            <v>0</v>
          </cell>
          <cell r="R192">
            <v>0</v>
          </cell>
          <cell r="S192">
            <v>0</v>
          </cell>
          <cell r="T192">
            <v>3000</v>
          </cell>
          <cell r="U192">
            <v>0</v>
          </cell>
          <cell r="V192">
            <v>55000</v>
          </cell>
          <cell r="W192">
            <v>58000</v>
          </cell>
          <cell r="X192" t="str">
            <v>لا</v>
          </cell>
          <cell r="Y192">
            <v>58000</v>
          </cell>
          <cell r="Z192">
            <v>0</v>
          </cell>
          <cell r="AA192">
            <v>2</v>
          </cell>
          <cell r="AB192">
            <v>1</v>
          </cell>
          <cell r="AC192">
            <v>1</v>
          </cell>
          <cell r="AD192">
            <v>4</v>
          </cell>
          <cell r="AE192" t="str">
            <v>SOHA FADLOON</v>
          </cell>
          <cell r="AF192" t="str">
            <v>AHMAD JALAL ALDEEN</v>
          </cell>
          <cell r="AG192" t="str">
            <v>HIND</v>
          </cell>
          <cell r="AH192" t="str">
            <v>DAMSCOUS</v>
          </cell>
          <cell r="AI192" t="str">
            <v/>
          </cell>
          <cell r="AJ192" t="str">
            <v/>
          </cell>
          <cell r="AK192" t="str">
            <v/>
          </cell>
          <cell r="AL192" t="str">
            <v/>
          </cell>
          <cell r="AM192" t="str">
            <v/>
          </cell>
          <cell r="AN192" t="str">
            <v/>
          </cell>
          <cell r="AO192" t="str">
            <v/>
          </cell>
          <cell r="AP192" t="str">
            <v/>
          </cell>
          <cell r="AQ192" t="str">
            <v/>
          </cell>
          <cell r="AR192">
            <v>705141</v>
          </cell>
          <cell r="AS192" t="str">
            <v>سها فضلون</v>
          </cell>
          <cell r="AT192" t="str">
            <v>احمد جلال الدين</v>
          </cell>
          <cell r="AU192" t="str">
            <v/>
          </cell>
          <cell r="AV192">
            <v>55000</v>
          </cell>
        </row>
        <row r="193">
          <cell r="A193">
            <v>705161</v>
          </cell>
          <cell r="B193" t="str">
            <v>شهرزاد الشغري</v>
          </cell>
          <cell r="C193" t="str">
            <v>احمد</v>
          </cell>
          <cell r="D193" t="str">
            <v>تغريد</v>
          </cell>
          <cell r="E193" t="str">
            <v>أنثى</v>
          </cell>
          <cell r="F193">
            <v>35259</v>
          </cell>
          <cell r="G193" t="str">
            <v>دمشق</v>
          </cell>
          <cell r="H193" t="str">
            <v>العربية السورية</v>
          </cell>
          <cell r="I193" t="str">
            <v>الثانية</v>
          </cell>
          <cell r="J193" t="str">
            <v>دمشق</v>
          </cell>
          <cell r="K193" t="str">
            <v>ساروجة قرماني 72</v>
          </cell>
          <cell r="L193" t="str">
            <v>ضاحية قدسيا</v>
          </cell>
          <cell r="M193" t="str">
            <v>أدبي</v>
          </cell>
          <cell r="N193">
            <v>2014</v>
          </cell>
          <cell r="O193" t="str">
            <v>ريف دمشق</v>
          </cell>
          <cell r="P193" t="str">
            <v>الثانية</v>
          </cell>
          <cell r="Q193">
            <v>0</v>
          </cell>
          <cell r="R193">
            <v>0</v>
          </cell>
          <cell r="S193">
            <v>0</v>
          </cell>
          <cell r="T193">
            <v>3000</v>
          </cell>
          <cell r="U193">
            <v>0</v>
          </cell>
          <cell r="V193">
            <v>55000</v>
          </cell>
          <cell r="W193">
            <v>58000</v>
          </cell>
          <cell r="X193" t="str">
            <v>لا</v>
          </cell>
          <cell r="Y193">
            <v>58000</v>
          </cell>
          <cell r="Z193">
            <v>0</v>
          </cell>
          <cell r="AA193">
            <v>0</v>
          </cell>
          <cell r="AB193">
            <v>1</v>
          </cell>
          <cell r="AC193">
            <v>2</v>
          </cell>
          <cell r="AD193">
            <v>3</v>
          </cell>
          <cell r="AE193" t="str">
            <v>SHAHRAZAD ALSHOGHRI</v>
          </cell>
          <cell r="AF193" t="str">
            <v>AHMAD</v>
          </cell>
          <cell r="AG193" t="str">
            <v>TAGHREED</v>
          </cell>
          <cell r="AH193" t="str">
            <v>DAMASCUS</v>
          </cell>
          <cell r="AI193" t="str">
            <v/>
          </cell>
          <cell r="AJ193" t="str">
            <v/>
          </cell>
          <cell r="AK193" t="str">
            <v/>
          </cell>
          <cell r="AL193" t="str">
            <v/>
          </cell>
          <cell r="AM193" t="str">
            <v/>
          </cell>
          <cell r="AN193" t="str">
            <v/>
          </cell>
          <cell r="AO193" t="str">
            <v/>
          </cell>
          <cell r="AP193" t="str">
            <v/>
          </cell>
          <cell r="AQ193" t="str">
            <v/>
          </cell>
          <cell r="AR193">
            <v>705161</v>
          </cell>
          <cell r="AS193" t="str">
            <v>شهرزاد الشغري</v>
          </cell>
          <cell r="AT193" t="str">
            <v>احمد</v>
          </cell>
          <cell r="AU193" t="str">
            <v/>
          </cell>
          <cell r="AV193">
            <v>55000</v>
          </cell>
        </row>
        <row r="194">
          <cell r="A194">
            <v>705177</v>
          </cell>
          <cell r="B194" t="str">
            <v>طارق حمادي</v>
          </cell>
          <cell r="C194" t="str">
            <v>غسان</v>
          </cell>
          <cell r="D194" t="str">
            <v>مريم</v>
          </cell>
          <cell r="E194" t="str">
            <v>ذكر</v>
          </cell>
          <cell r="F194">
            <v>36540</v>
          </cell>
          <cell r="G194" t="str">
            <v>دمشق</v>
          </cell>
          <cell r="H194" t="str">
            <v>العربية السورية</v>
          </cell>
          <cell r="I194" t="str">
            <v>الثالثة</v>
          </cell>
          <cell r="J194" t="str">
            <v>طرطوس</v>
          </cell>
          <cell r="K194" t="str">
            <v xml:space="preserve">خراب 1072 </v>
          </cell>
          <cell r="L194" t="str">
            <v>طرطوس</v>
          </cell>
          <cell r="M194" t="str">
            <v>أدبي</v>
          </cell>
          <cell r="N194">
            <v>2017</v>
          </cell>
          <cell r="O194" t="str">
            <v>طرطوس</v>
          </cell>
          <cell r="P194" t="str">
            <v>الثالثة حديث</v>
          </cell>
          <cell r="Q194">
            <v>0</v>
          </cell>
          <cell r="R194">
            <v>0</v>
          </cell>
          <cell r="S194">
            <v>0</v>
          </cell>
          <cell r="T194">
            <v>3000</v>
          </cell>
          <cell r="U194">
            <v>0</v>
          </cell>
          <cell r="V194">
            <v>80000</v>
          </cell>
          <cell r="W194">
            <v>83000</v>
          </cell>
          <cell r="X194" t="str">
            <v>لا</v>
          </cell>
          <cell r="Y194">
            <v>83000</v>
          </cell>
          <cell r="Z194">
            <v>0</v>
          </cell>
          <cell r="AA194">
            <v>6</v>
          </cell>
          <cell r="AB194">
            <v>0</v>
          </cell>
          <cell r="AC194">
            <v>1</v>
          </cell>
          <cell r="AD194">
            <v>7</v>
          </cell>
          <cell r="AE194" t="str">
            <v>TARIK HAMADI</v>
          </cell>
          <cell r="AF194" t="str">
            <v>GASAN</v>
          </cell>
          <cell r="AG194" t="str">
            <v>MAREAM</v>
          </cell>
          <cell r="AH194" t="str">
            <v>DAMASCUS</v>
          </cell>
          <cell r="AI194" t="str">
            <v/>
          </cell>
          <cell r="AJ194" t="str">
            <v/>
          </cell>
          <cell r="AK194" t="str">
            <v/>
          </cell>
          <cell r="AL194" t="str">
            <v/>
          </cell>
          <cell r="AM194" t="str">
            <v/>
          </cell>
          <cell r="AN194" t="str">
            <v/>
          </cell>
          <cell r="AO194" t="str">
            <v/>
          </cell>
          <cell r="AP194" t="str">
            <v/>
          </cell>
          <cell r="AQ194" t="str">
            <v/>
          </cell>
          <cell r="AR194">
            <v>705177</v>
          </cell>
          <cell r="AS194" t="str">
            <v>طارق حمادي</v>
          </cell>
          <cell r="AT194" t="str">
            <v>غسان</v>
          </cell>
          <cell r="AU194" t="str">
            <v/>
          </cell>
          <cell r="AV194">
            <v>80000</v>
          </cell>
        </row>
        <row r="195">
          <cell r="A195">
            <v>705179</v>
          </cell>
          <cell r="B195" t="str">
            <v>طلال البرجس</v>
          </cell>
          <cell r="C195" t="str">
            <v>خالد</v>
          </cell>
          <cell r="D195" t="str">
            <v xml:space="preserve">فاطمة </v>
          </cell>
          <cell r="E195" t="str">
            <v>ذكر</v>
          </cell>
          <cell r="F195">
            <v>36526</v>
          </cell>
          <cell r="G195" t="str">
            <v xml:space="preserve">سويدان شامية </v>
          </cell>
          <cell r="H195" t="str">
            <v>العربية السورية</v>
          </cell>
          <cell r="I195" t="str">
            <v>الثانية</v>
          </cell>
          <cell r="J195" t="str">
            <v>دير الزور</v>
          </cell>
          <cell r="K195" t="str">
            <v>سويدان شامية أساس 58</v>
          </cell>
          <cell r="L195" t="str">
            <v>المزة شيخ سعد</v>
          </cell>
          <cell r="M195" t="str">
            <v>أدبي</v>
          </cell>
          <cell r="N195">
            <v>2017</v>
          </cell>
          <cell r="O195" t="str">
            <v>دمشق</v>
          </cell>
          <cell r="P195" t="str">
            <v>الثانية</v>
          </cell>
          <cell r="Q195">
            <v>0</v>
          </cell>
          <cell r="R195">
            <v>0</v>
          </cell>
          <cell r="S195">
            <v>0</v>
          </cell>
          <cell r="T195">
            <v>3000</v>
          </cell>
          <cell r="U195">
            <v>0</v>
          </cell>
          <cell r="V195">
            <v>125000</v>
          </cell>
          <cell r="W195">
            <v>128000</v>
          </cell>
          <cell r="X195" t="str">
            <v>لا</v>
          </cell>
          <cell r="Y195">
            <v>128000</v>
          </cell>
          <cell r="Z195">
            <v>0</v>
          </cell>
          <cell r="AA195">
            <v>0</v>
          </cell>
          <cell r="AB195">
            <v>3</v>
          </cell>
          <cell r="AC195">
            <v>4</v>
          </cell>
          <cell r="AD195">
            <v>7</v>
          </cell>
          <cell r="AE195" t="str">
            <v>TALAL ALBARJAS</v>
          </cell>
          <cell r="AF195" t="str">
            <v>KHALED</v>
          </cell>
          <cell r="AG195" t="str">
            <v>FATIMA</v>
          </cell>
          <cell r="AH195" t="str">
            <v>DIR ALZOR</v>
          </cell>
          <cell r="AI195" t="str">
            <v/>
          </cell>
          <cell r="AJ195" t="str">
            <v/>
          </cell>
          <cell r="AK195" t="str">
            <v/>
          </cell>
          <cell r="AL195" t="str">
            <v/>
          </cell>
          <cell r="AM195" t="str">
            <v/>
          </cell>
          <cell r="AN195" t="str">
            <v/>
          </cell>
          <cell r="AO195" t="str">
            <v/>
          </cell>
          <cell r="AP195" t="str">
            <v/>
          </cell>
          <cell r="AQ195" t="str">
            <v/>
          </cell>
          <cell r="AR195">
            <v>705179</v>
          </cell>
          <cell r="AS195" t="str">
            <v>طلال البرجس</v>
          </cell>
          <cell r="AT195" t="str">
            <v>خالد</v>
          </cell>
          <cell r="AU195" t="str">
            <v/>
          </cell>
          <cell r="AV195">
            <v>125000</v>
          </cell>
        </row>
        <row r="196">
          <cell r="A196">
            <v>705209</v>
          </cell>
          <cell r="B196" t="str">
            <v>عبير الحسين</v>
          </cell>
          <cell r="C196" t="str">
            <v>مخلف</v>
          </cell>
          <cell r="D196" t="str">
            <v>وفيقة</v>
          </cell>
          <cell r="E196" t="str">
            <v>أنثى</v>
          </cell>
          <cell r="F196">
            <v>35796</v>
          </cell>
          <cell r="G196" t="str">
            <v>البصيرة</v>
          </cell>
          <cell r="H196" t="str">
            <v>العربية السورية</v>
          </cell>
          <cell r="I196" t="str">
            <v>الثانية</v>
          </cell>
          <cell r="J196" t="str">
            <v>دير الزور</v>
          </cell>
          <cell r="K196" t="str">
            <v>ماشخ 51</v>
          </cell>
          <cell r="L196" t="str">
            <v>نهر عيشة</v>
          </cell>
          <cell r="M196" t="str">
            <v>علمي</v>
          </cell>
          <cell r="N196">
            <v>2017</v>
          </cell>
          <cell r="O196" t="str">
            <v>دمشق</v>
          </cell>
          <cell r="P196" t="str">
            <v>الثانية</v>
          </cell>
          <cell r="Q196">
            <v>0</v>
          </cell>
          <cell r="R196">
            <v>0</v>
          </cell>
          <cell r="S196">
            <v>0</v>
          </cell>
          <cell r="T196">
            <v>3000</v>
          </cell>
          <cell r="U196">
            <v>0</v>
          </cell>
          <cell r="V196">
            <v>70000</v>
          </cell>
          <cell r="W196">
            <v>73000</v>
          </cell>
          <cell r="X196" t="str">
            <v>لا</v>
          </cell>
          <cell r="Y196">
            <v>73000</v>
          </cell>
          <cell r="Z196">
            <v>0</v>
          </cell>
          <cell r="AA196">
            <v>0</v>
          </cell>
          <cell r="AB196">
            <v>0</v>
          </cell>
          <cell r="AC196">
            <v>2</v>
          </cell>
          <cell r="AD196">
            <v>2</v>
          </cell>
          <cell r="AE196" t="str">
            <v>ABEER ALHOUSEN</v>
          </cell>
          <cell r="AF196" t="str">
            <v>MKHLIF</v>
          </cell>
          <cell r="AG196" t="str">
            <v>WAFEKA</v>
          </cell>
          <cell r="AH196" t="str">
            <v>ALBASERA</v>
          </cell>
          <cell r="AI196" t="str">
            <v/>
          </cell>
          <cell r="AJ196" t="str">
            <v/>
          </cell>
          <cell r="AK196" t="str">
            <v/>
          </cell>
          <cell r="AL196" t="str">
            <v/>
          </cell>
          <cell r="AM196" t="str">
            <v/>
          </cell>
          <cell r="AN196" t="str">
            <v/>
          </cell>
          <cell r="AO196" t="str">
            <v>مستنفذ سجل</v>
          </cell>
          <cell r="AP196" t="str">
            <v/>
          </cell>
          <cell r="AQ196" t="str">
            <v/>
          </cell>
          <cell r="AR196">
            <v>705209</v>
          </cell>
          <cell r="AS196" t="str">
            <v>عبير الحسين</v>
          </cell>
          <cell r="AT196" t="str">
            <v>مخلف</v>
          </cell>
          <cell r="AU196" t="str">
            <v>مستنفذ سجل</v>
          </cell>
          <cell r="AV196">
            <v>70000</v>
          </cell>
        </row>
        <row r="197">
          <cell r="A197">
            <v>705269</v>
          </cell>
          <cell r="B197" t="str">
            <v>عمر الدباس</v>
          </cell>
          <cell r="C197" t="str">
            <v>عبد الهادي</v>
          </cell>
          <cell r="D197" t="str">
            <v xml:space="preserve">ربيعه العقاد </v>
          </cell>
          <cell r="E197" t="str">
            <v>ذكر</v>
          </cell>
          <cell r="F197">
            <v>36333</v>
          </cell>
          <cell r="G197" t="str">
            <v>دمشق</v>
          </cell>
          <cell r="H197" t="str">
            <v>العربية السورية</v>
          </cell>
          <cell r="I197" t="str">
            <v>الرابعة</v>
          </cell>
          <cell r="J197" t="str">
            <v>دمشق</v>
          </cell>
          <cell r="K197" t="str">
            <v xml:space="preserve">قنوات  </v>
          </cell>
          <cell r="L197" t="str">
            <v xml:space="preserve">برامكة </v>
          </cell>
          <cell r="M197" t="str">
            <v>أدبي</v>
          </cell>
          <cell r="N197">
            <v>2017</v>
          </cell>
          <cell r="O197" t="str">
            <v>دمشق</v>
          </cell>
          <cell r="P197" t="str">
            <v>الرابعة</v>
          </cell>
          <cell r="Q197">
            <v>0</v>
          </cell>
          <cell r="R197">
            <v>0</v>
          </cell>
          <cell r="S197">
            <v>0</v>
          </cell>
          <cell r="T197">
            <v>3000</v>
          </cell>
          <cell r="U197">
            <v>0</v>
          </cell>
          <cell r="V197">
            <v>75000</v>
          </cell>
          <cell r="W197">
            <v>78000</v>
          </cell>
          <cell r="X197" t="str">
            <v>لا</v>
          </cell>
          <cell r="Y197">
            <v>78000</v>
          </cell>
          <cell r="Z197">
            <v>0</v>
          </cell>
          <cell r="AA197">
            <v>6</v>
          </cell>
          <cell r="AB197">
            <v>1</v>
          </cell>
          <cell r="AC197">
            <v>0</v>
          </cell>
          <cell r="AD197">
            <v>7</v>
          </cell>
          <cell r="AE197" t="str">
            <v>OMAR DABBAS</v>
          </cell>
          <cell r="AF197" t="str">
            <v>ABD ALHADE</v>
          </cell>
          <cell r="AG197" t="str">
            <v>RABEAA</v>
          </cell>
          <cell r="AH197" t="str">
            <v>DAMAS</v>
          </cell>
          <cell r="AI197" t="str">
            <v/>
          </cell>
          <cell r="AJ197" t="str">
            <v/>
          </cell>
          <cell r="AK197" t="str">
            <v/>
          </cell>
          <cell r="AL197" t="str">
            <v/>
          </cell>
          <cell r="AM197" t="str">
            <v/>
          </cell>
          <cell r="AN197" t="str">
            <v/>
          </cell>
          <cell r="AO197" t="str">
            <v/>
          </cell>
          <cell r="AP197" t="str">
            <v/>
          </cell>
          <cell r="AQ197" t="str">
            <v/>
          </cell>
          <cell r="AR197">
            <v>705269</v>
          </cell>
          <cell r="AS197" t="str">
            <v>عمر الدباس</v>
          </cell>
          <cell r="AT197" t="str">
            <v>عبد الهادي</v>
          </cell>
          <cell r="AU197" t="str">
            <v/>
          </cell>
          <cell r="AV197">
            <v>75000</v>
          </cell>
        </row>
        <row r="198">
          <cell r="A198">
            <v>705279</v>
          </cell>
          <cell r="B198" t="str">
            <v>عهد مرشد</v>
          </cell>
          <cell r="C198" t="str">
            <v>فايز</v>
          </cell>
          <cell r="D198" t="str">
            <v>ياسمين</v>
          </cell>
          <cell r="E198" t="str">
            <v>أنثى</v>
          </cell>
          <cell r="F198">
            <v>30152</v>
          </cell>
          <cell r="G198" t="str">
            <v>الكفر</v>
          </cell>
          <cell r="H198" t="str">
            <v>العربية السورية</v>
          </cell>
          <cell r="I198" t="str">
            <v>الثانية</v>
          </cell>
          <cell r="J198" t="str">
            <v>السويداء</v>
          </cell>
          <cell r="K198" t="str">
            <v>رساس 36</v>
          </cell>
          <cell r="L198" t="str">
            <v>السويداء</v>
          </cell>
          <cell r="M198" t="str">
            <v>علمي</v>
          </cell>
          <cell r="N198">
            <v>2013</v>
          </cell>
          <cell r="O198" t="str">
            <v>السويداء</v>
          </cell>
          <cell r="P198" t="str">
            <v>الثانية</v>
          </cell>
          <cell r="Q198">
            <v>0</v>
          </cell>
          <cell r="R198">
            <v>0</v>
          </cell>
          <cell r="S198">
            <v>0</v>
          </cell>
          <cell r="T198">
            <v>3000</v>
          </cell>
          <cell r="U198">
            <v>0</v>
          </cell>
          <cell r="V198">
            <v>115000</v>
          </cell>
          <cell r="W198">
            <v>118000</v>
          </cell>
          <cell r="X198" t="str">
            <v>لا</v>
          </cell>
          <cell r="Y198">
            <v>118000</v>
          </cell>
          <cell r="Z198">
            <v>0</v>
          </cell>
          <cell r="AA198">
            <v>0</v>
          </cell>
          <cell r="AB198">
            <v>1</v>
          </cell>
          <cell r="AC198">
            <v>5</v>
          </cell>
          <cell r="AD198">
            <v>6</v>
          </cell>
          <cell r="AE198" t="str">
            <v>AHED MERSHED</v>
          </cell>
          <cell r="AF198" t="str">
            <v>FAIEZ</v>
          </cell>
          <cell r="AG198" t="str">
            <v>YASMIN</v>
          </cell>
          <cell r="AH198" t="str">
            <v>SWAIDA</v>
          </cell>
          <cell r="AI198" t="str">
            <v/>
          </cell>
          <cell r="AJ198" t="str">
            <v/>
          </cell>
          <cell r="AK198" t="str">
            <v/>
          </cell>
          <cell r="AL198" t="str">
            <v/>
          </cell>
          <cell r="AM198" t="str">
            <v/>
          </cell>
          <cell r="AN198" t="str">
            <v/>
          </cell>
          <cell r="AO198" t="str">
            <v/>
          </cell>
          <cell r="AP198" t="str">
            <v/>
          </cell>
          <cell r="AQ198" t="str">
            <v/>
          </cell>
          <cell r="AR198">
            <v>705279</v>
          </cell>
          <cell r="AS198" t="str">
            <v>عهد مرشد</v>
          </cell>
          <cell r="AT198" t="str">
            <v>فايز</v>
          </cell>
          <cell r="AU198" t="str">
            <v/>
          </cell>
          <cell r="AV198">
            <v>115000</v>
          </cell>
        </row>
        <row r="199">
          <cell r="A199">
            <v>705283</v>
          </cell>
          <cell r="B199" t="str">
            <v>غاليه طرابلسي</v>
          </cell>
          <cell r="C199" t="str">
            <v>احمد</v>
          </cell>
          <cell r="D199" t="str">
            <v>هيام</v>
          </cell>
          <cell r="E199" t="str">
            <v>انثى</v>
          </cell>
          <cell r="F199">
            <v>33604</v>
          </cell>
          <cell r="G199" t="str">
            <v>دمشق</v>
          </cell>
          <cell r="H199" t="str">
            <v>العربية السورية</v>
          </cell>
          <cell r="I199" t="str">
            <v>الثالثة</v>
          </cell>
          <cell r="J199" t="str">
            <v>دمشق</v>
          </cell>
          <cell r="K199" t="str">
            <v>قنوات باب سريجة 319</v>
          </cell>
          <cell r="L199" t="str">
            <v>دف الشوك</v>
          </cell>
          <cell r="M199" t="str">
            <v>أدبي</v>
          </cell>
          <cell r="N199">
            <v>2009</v>
          </cell>
          <cell r="O199" t="str">
            <v>ريف دمشق</v>
          </cell>
          <cell r="P199" t="str">
            <v>الثالثة</v>
          </cell>
          <cell r="Q199">
            <v>0</v>
          </cell>
          <cell r="R199">
            <v>0</v>
          </cell>
          <cell r="S199">
            <v>0</v>
          </cell>
          <cell r="T199">
            <v>3000</v>
          </cell>
          <cell r="U199">
            <v>0</v>
          </cell>
          <cell r="V199">
            <v>30000</v>
          </cell>
          <cell r="W199">
            <v>33000</v>
          </cell>
          <cell r="X199" t="str">
            <v>لا</v>
          </cell>
          <cell r="Y199">
            <v>33000</v>
          </cell>
          <cell r="Z199">
            <v>0</v>
          </cell>
          <cell r="AA199">
            <v>0</v>
          </cell>
          <cell r="AB199">
            <v>2</v>
          </cell>
          <cell r="AC199">
            <v>0</v>
          </cell>
          <cell r="AD199">
            <v>2</v>
          </cell>
          <cell r="AE199" t="str">
            <v>GHALIEH TARABLSI</v>
          </cell>
          <cell r="AF199" t="str">
            <v>AHMAD</v>
          </cell>
          <cell r="AG199" t="str">
            <v>HIAM</v>
          </cell>
          <cell r="AH199" t="str">
            <v>DAMASCUS</v>
          </cell>
          <cell r="AI199" t="str">
            <v/>
          </cell>
          <cell r="AJ199" t="str">
            <v/>
          </cell>
          <cell r="AK199" t="str">
            <v/>
          </cell>
          <cell r="AL199" t="str">
            <v/>
          </cell>
          <cell r="AM199" t="str">
            <v/>
          </cell>
          <cell r="AN199" t="str">
            <v/>
          </cell>
          <cell r="AO199" t="str">
            <v/>
          </cell>
          <cell r="AP199" t="str">
            <v/>
          </cell>
          <cell r="AQ199" t="str">
            <v>إيقاف</v>
          </cell>
          <cell r="AR199">
            <v>705283</v>
          </cell>
          <cell r="AS199" t="str">
            <v>غاليه طرابلسي</v>
          </cell>
          <cell r="AT199" t="str">
            <v>احمد</v>
          </cell>
          <cell r="AU199" t="str">
            <v/>
          </cell>
          <cell r="AV199">
            <v>30000</v>
          </cell>
        </row>
        <row r="200">
          <cell r="A200">
            <v>705309</v>
          </cell>
          <cell r="B200" t="str">
            <v>فتحيه العقله</v>
          </cell>
          <cell r="C200" t="str">
            <v>هلال</v>
          </cell>
          <cell r="D200" t="str">
            <v>جميلة</v>
          </cell>
          <cell r="E200" t="str">
            <v>أنثى</v>
          </cell>
          <cell r="F200">
            <v>32643</v>
          </cell>
          <cell r="G200" t="str">
            <v>مقيليبة</v>
          </cell>
          <cell r="H200" t="str">
            <v>العربية السورية</v>
          </cell>
          <cell r="I200" t="str">
            <v>الرابعة</v>
          </cell>
          <cell r="J200" t="str">
            <v>القنيطرة</v>
          </cell>
          <cell r="K200" t="str">
            <v>ثلجيات 70/20</v>
          </cell>
          <cell r="L200" t="str">
            <v>الكسوة</v>
          </cell>
          <cell r="M200" t="str">
            <v>أدبي</v>
          </cell>
          <cell r="N200">
            <v>2009</v>
          </cell>
          <cell r="O200" t="str">
            <v>ريف دمشق</v>
          </cell>
          <cell r="P200" t="str">
            <v>الرابعة حديث</v>
          </cell>
          <cell r="Q200">
            <v>0</v>
          </cell>
          <cell r="R200">
            <v>0</v>
          </cell>
          <cell r="S200">
            <v>0</v>
          </cell>
          <cell r="T200">
            <v>3000</v>
          </cell>
          <cell r="U200">
            <v>14000</v>
          </cell>
          <cell r="V200">
            <v>60000</v>
          </cell>
          <cell r="W200">
            <v>77000</v>
          </cell>
          <cell r="X200" t="str">
            <v>لا</v>
          </cell>
          <cell r="Y200">
            <v>77000</v>
          </cell>
          <cell r="Z200">
            <v>0</v>
          </cell>
          <cell r="AA200">
            <v>6</v>
          </cell>
          <cell r="AB200">
            <v>0</v>
          </cell>
          <cell r="AC200">
            <v>0</v>
          </cell>
          <cell r="AD200">
            <v>6</v>
          </cell>
          <cell r="AE200" t="str">
            <v>FATHYA ALOKLA</v>
          </cell>
          <cell r="AF200" t="str">
            <v>HLAL</v>
          </cell>
          <cell r="AG200" t="str">
            <v>JAMILA</v>
          </cell>
          <cell r="AH200" t="str">
            <v>ALKISWA</v>
          </cell>
          <cell r="AI200" t="str">
            <v/>
          </cell>
          <cell r="AJ200" t="str">
            <v/>
          </cell>
          <cell r="AK200" t="str">
            <v/>
          </cell>
          <cell r="AL200" t="str">
            <v/>
          </cell>
          <cell r="AM200" t="str">
            <v/>
          </cell>
          <cell r="AN200" t="str">
            <v/>
          </cell>
          <cell r="AO200" t="str">
            <v/>
          </cell>
          <cell r="AP200" t="str">
            <v/>
          </cell>
          <cell r="AQ200" t="str">
            <v/>
          </cell>
          <cell r="AR200">
            <v>705309</v>
          </cell>
          <cell r="AS200" t="str">
            <v>فتحيه العقله</v>
          </cell>
          <cell r="AT200" t="str">
            <v>هلال</v>
          </cell>
          <cell r="AU200" t="str">
            <v/>
          </cell>
          <cell r="AV200">
            <v>60000</v>
          </cell>
        </row>
        <row r="201">
          <cell r="A201">
            <v>705312</v>
          </cell>
          <cell r="B201" t="str">
            <v>فراس رديني</v>
          </cell>
          <cell r="C201" t="str">
            <v>محمود</v>
          </cell>
          <cell r="D201" t="str">
            <v>عليا</v>
          </cell>
          <cell r="E201" t="str">
            <v>ذكر</v>
          </cell>
          <cell r="F201">
            <v>32551</v>
          </cell>
          <cell r="G201" t="str">
            <v>دمشق</v>
          </cell>
          <cell r="H201" t="str">
            <v>الفلسطينية السورية</v>
          </cell>
          <cell r="I201" t="str">
            <v>الثانية</v>
          </cell>
          <cell r="J201" t="str">
            <v>غير سوري</v>
          </cell>
          <cell r="K201" t="str">
            <v>غير سوري</v>
          </cell>
          <cell r="L201" t="str">
            <v>دمشق</v>
          </cell>
          <cell r="M201" t="str">
            <v>أدبي</v>
          </cell>
          <cell r="N201">
            <v>2009</v>
          </cell>
          <cell r="O201" t="str">
            <v>دمشق</v>
          </cell>
          <cell r="P201" t="str">
            <v>الثانية</v>
          </cell>
          <cell r="Q201">
            <v>0</v>
          </cell>
          <cell r="R201">
            <v>0</v>
          </cell>
          <cell r="S201">
            <v>0</v>
          </cell>
          <cell r="T201">
            <v>3000</v>
          </cell>
          <cell r="U201">
            <v>0</v>
          </cell>
          <cell r="V201">
            <v>60000</v>
          </cell>
          <cell r="W201">
            <v>63000</v>
          </cell>
          <cell r="X201" t="str">
            <v>لا</v>
          </cell>
          <cell r="Y201">
            <v>63000</v>
          </cell>
          <cell r="Z201">
            <v>0</v>
          </cell>
          <cell r="AA201">
            <v>1</v>
          </cell>
          <cell r="AB201">
            <v>2</v>
          </cell>
          <cell r="AC201">
            <v>1</v>
          </cell>
          <cell r="AD201">
            <v>4</v>
          </cell>
          <cell r="AE201" t="str">
            <v>FERAS RUDINI</v>
          </cell>
          <cell r="AF201" t="str">
            <v>MAHMOUD</v>
          </cell>
          <cell r="AG201" t="str">
            <v>ALIA</v>
          </cell>
          <cell r="AH201" t="str">
            <v>DAMAS</v>
          </cell>
          <cell r="AI201" t="str">
            <v/>
          </cell>
          <cell r="AJ201" t="str">
            <v/>
          </cell>
          <cell r="AK201" t="str">
            <v/>
          </cell>
          <cell r="AL201" t="str">
            <v/>
          </cell>
          <cell r="AM201" t="str">
            <v/>
          </cell>
          <cell r="AN201" t="str">
            <v/>
          </cell>
          <cell r="AO201" t="str">
            <v/>
          </cell>
          <cell r="AP201" t="str">
            <v/>
          </cell>
          <cell r="AQ201" t="str">
            <v/>
          </cell>
          <cell r="AR201">
            <v>705312</v>
          </cell>
          <cell r="AS201" t="str">
            <v>فراس رديني</v>
          </cell>
          <cell r="AT201" t="str">
            <v>محمود</v>
          </cell>
          <cell r="AU201" t="str">
            <v/>
          </cell>
          <cell r="AV201">
            <v>60000</v>
          </cell>
        </row>
        <row r="202">
          <cell r="A202">
            <v>705332</v>
          </cell>
          <cell r="B202" t="str">
            <v>كنانا زعرور</v>
          </cell>
          <cell r="C202" t="str">
            <v>سليمان</v>
          </cell>
          <cell r="D202" t="str">
            <v>دلال</v>
          </cell>
          <cell r="E202" t="str">
            <v>أنثى</v>
          </cell>
          <cell r="F202">
            <v>32876</v>
          </cell>
          <cell r="G202" t="str">
            <v>دمشق</v>
          </cell>
          <cell r="H202" t="str">
            <v>العربية السورية</v>
          </cell>
          <cell r="I202" t="str">
            <v>الثالثة</v>
          </cell>
          <cell r="J202" t="str">
            <v>دمشق</v>
          </cell>
          <cell r="K202" t="str">
            <v>أبو جرش 1206</v>
          </cell>
          <cell r="L202" t="str">
            <v>القزاز</v>
          </cell>
          <cell r="M202" t="str">
            <v>أدبي</v>
          </cell>
          <cell r="N202">
            <v>2010</v>
          </cell>
          <cell r="O202" t="str">
            <v>دمشق</v>
          </cell>
          <cell r="P202" t="str">
            <v>الثالثة</v>
          </cell>
          <cell r="Q202">
            <v>0</v>
          </cell>
          <cell r="R202">
            <v>0</v>
          </cell>
          <cell r="S202">
            <v>0</v>
          </cell>
          <cell r="T202">
            <v>3000</v>
          </cell>
          <cell r="U202">
            <v>0</v>
          </cell>
          <cell r="V202">
            <v>45000</v>
          </cell>
          <cell r="W202">
            <v>48000</v>
          </cell>
          <cell r="X202" t="str">
            <v>لا</v>
          </cell>
          <cell r="Y202">
            <v>48000</v>
          </cell>
          <cell r="Z202">
            <v>0</v>
          </cell>
          <cell r="AA202">
            <v>1</v>
          </cell>
          <cell r="AB202">
            <v>1</v>
          </cell>
          <cell r="AC202">
            <v>1</v>
          </cell>
          <cell r="AD202">
            <v>3</v>
          </cell>
          <cell r="AE202" t="str">
            <v>KENANA ZAROUR</v>
          </cell>
          <cell r="AF202" t="str">
            <v>SULIEMAN</v>
          </cell>
          <cell r="AG202" t="str">
            <v>DALAL</v>
          </cell>
          <cell r="AH202" t="str">
            <v>DAMASCUS</v>
          </cell>
          <cell r="AI202" t="str">
            <v/>
          </cell>
          <cell r="AJ202" t="str">
            <v/>
          </cell>
          <cell r="AK202" t="str">
            <v/>
          </cell>
          <cell r="AL202" t="str">
            <v/>
          </cell>
          <cell r="AM202" t="str">
            <v/>
          </cell>
          <cell r="AN202" t="str">
            <v/>
          </cell>
          <cell r="AO202" t="str">
            <v/>
          </cell>
          <cell r="AP202" t="str">
            <v/>
          </cell>
          <cell r="AQ202" t="str">
            <v/>
          </cell>
          <cell r="AR202">
            <v>705332</v>
          </cell>
          <cell r="AS202" t="str">
            <v>كنانا زعرور</v>
          </cell>
          <cell r="AT202" t="str">
            <v>سليمان</v>
          </cell>
          <cell r="AU202" t="str">
            <v/>
          </cell>
          <cell r="AV202">
            <v>45000</v>
          </cell>
        </row>
        <row r="203">
          <cell r="A203">
            <v>705352</v>
          </cell>
          <cell r="B203" t="str">
            <v>لين مدينه</v>
          </cell>
          <cell r="C203" t="str">
            <v>سعيد</v>
          </cell>
          <cell r="D203" t="str">
            <v/>
          </cell>
          <cell r="E203" t="str">
            <v/>
          </cell>
          <cell r="G203" t="str">
            <v/>
          </cell>
          <cell r="H203" t="str">
            <v/>
          </cell>
          <cell r="I203" t="str">
            <v>الأولى</v>
          </cell>
          <cell r="J203" t="str">
            <v/>
          </cell>
          <cell r="K203" t="str">
            <v/>
          </cell>
          <cell r="L203" t="str">
            <v/>
          </cell>
          <cell r="M203" t="str">
            <v/>
          </cell>
          <cell r="O203" t="str">
            <v/>
          </cell>
          <cell r="P203" t="str">
            <v>الأولى</v>
          </cell>
          <cell r="X203" t="str">
            <v/>
          </cell>
          <cell r="AE203" t="str">
            <v/>
          </cell>
          <cell r="AF203" t="str">
            <v/>
          </cell>
          <cell r="AG203" t="str">
            <v/>
          </cell>
          <cell r="AH203" t="str">
            <v/>
          </cell>
          <cell r="AI203" t="str">
            <v/>
          </cell>
          <cell r="AJ203" t="str">
            <v/>
          </cell>
          <cell r="AK203" t="str">
            <v/>
          </cell>
          <cell r="AL203" t="str">
            <v/>
          </cell>
          <cell r="AM203" t="str">
            <v/>
          </cell>
          <cell r="AN203" t="str">
            <v/>
          </cell>
          <cell r="AO203" t="str">
            <v/>
          </cell>
          <cell r="AP203" t="str">
            <v/>
          </cell>
          <cell r="AQ203" t="str">
            <v/>
          </cell>
          <cell r="AR203">
            <v>705352</v>
          </cell>
          <cell r="AS203" t="str">
            <v>لين مدينه</v>
          </cell>
          <cell r="AT203" t="str">
            <v>سعيد</v>
          </cell>
          <cell r="AU203" t="str">
            <v/>
          </cell>
        </row>
        <row r="204">
          <cell r="A204">
            <v>705416</v>
          </cell>
          <cell r="B204" t="str">
            <v>محمد ضميريه</v>
          </cell>
          <cell r="C204" t="str">
            <v>تيسير</v>
          </cell>
          <cell r="D204" t="str">
            <v>مريم</v>
          </cell>
          <cell r="E204" t="str">
            <v>ذكر</v>
          </cell>
          <cell r="F204">
            <v>36136</v>
          </cell>
          <cell r="G204" t="str">
            <v>دمشق</v>
          </cell>
          <cell r="H204" t="str">
            <v>العربية السورية</v>
          </cell>
          <cell r="I204" t="str">
            <v>الثانية</v>
          </cell>
          <cell r="J204" t="str">
            <v>ريف دمشق</v>
          </cell>
          <cell r="K204" t="str">
            <v>رنكوس 189</v>
          </cell>
          <cell r="L204" t="str">
            <v>الميدان نهر عيشة</v>
          </cell>
          <cell r="M204" t="str">
            <v>أدبي</v>
          </cell>
          <cell r="N204">
            <v>2017</v>
          </cell>
          <cell r="O204" t="str">
            <v>دمشق</v>
          </cell>
          <cell r="P204" t="str">
            <v>الثانية</v>
          </cell>
          <cell r="Q204">
            <v>0</v>
          </cell>
          <cell r="R204">
            <v>0</v>
          </cell>
          <cell r="S204">
            <v>15000</v>
          </cell>
          <cell r="T204">
            <v>7000</v>
          </cell>
          <cell r="U204">
            <v>0</v>
          </cell>
          <cell r="V204">
            <v>50000</v>
          </cell>
          <cell r="W204">
            <v>72000</v>
          </cell>
          <cell r="X204" t="str">
            <v>لا</v>
          </cell>
          <cell r="Y204">
            <v>72000</v>
          </cell>
          <cell r="Z204">
            <v>0</v>
          </cell>
          <cell r="AA204">
            <v>0</v>
          </cell>
          <cell r="AB204">
            <v>2</v>
          </cell>
          <cell r="AC204">
            <v>1</v>
          </cell>
          <cell r="AD204">
            <v>3</v>
          </cell>
          <cell r="AE204" t="str">
            <v>MHMAD DMAEREA</v>
          </cell>
          <cell r="AF204" t="str">
            <v>TAYSER</v>
          </cell>
          <cell r="AG204" t="str">
            <v>MARYAM</v>
          </cell>
          <cell r="AH204" t="str">
            <v>DAMASCOUS</v>
          </cell>
          <cell r="AI204" t="str">
            <v>الفصل الثاني 2021-2022</v>
          </cell>
          <cell r="AJ204" t="str">
            <v/>
          </cell>
          <cell r="AK204" t="str">
            <v/>
          </cell>
          <cell r="AL204" t="str">
            <v/>
          </cell>
          <cell r="AM204" t="str">
            <v/>
          </cell>
          <cell r="AN204" t="str">
            <v/>
          </cell>
          <cell r="AO204" t="str">
            <v/>
          </cell>
          <cell r="AP204" t="str">
            <v/>
          </cell>
          <cell r="AQ204" t="str">
            <v/>
          </cell>
          <cell r="AR204">
            <v>705416</v>
          </cell>
          <cell r="AS204" t="str">
            <v>محمد ضميريه</v>
          </cell>
          <cell r="AT204" t="str">
            <v>تيسير</v>
          </cell>
          <cell r="AU204" t="str">
            <v/>
          </cell>
          <cell r="AV204">
            <v>50000</v>
          </cell>
        </row>
        <row r="205">
          <cell r="A205">
            <v>705427</v>
          </cell>
          <cell r="B205" t="str">
            <v>محمد فهد  قره حديد</v>
          </cell>
          <cell r="C205" t="str">
            <v>بشير</v>
          </cell>
          <cell r="D205" t="str">
            <v>ناهد</v>
          </cell>
          <cell r="E205" t="str">
            <v>ذكر</v>
          </cell>
          <cell r="F205">
            <v>36022</v>
          </cell>
          <cell r="G205" t="str">
            <v xml:space="preserve">دمشق </v>
          </cell>
          <cell r="H205" t="str">
            <v>العربية السورية</v>
          </cell>
          <cell r="I205" t="str">
            <v>الثالثة</v>
          </cell>
          <cell r="J205" t="str">
            <v>طرطوس</v>
          </cell>
          <cell r="K205" t="str">
            <v>ابو جرش191</v>
          </cell>
          <cell r="L205" t="str">
            <v xml:space="preserve">صالحية </v>
          </cell>
          <cell r="M205" t="str">
            <v>علمي</v>
          </cell>
          <cell r="N205">
            <v>2016</v>
          </cell>
          <cell r="O205" t="str">
            <v>دمشق</v>
          </cell>
          <cell r="P205" t="str">
            <v>الثالثة</v>
          </cell>
          <cell r="Q205">
            <v>0</v>
          </cell>
          <cell r="R205">
            <v>0</v>
          </cell>
          <cell r="S205">
            <v>0</v>
          </cell>
          <cell r="T205">
            <v>2000</v>
          </cell>
          <cell r="U205">
            <v>0</v>
          </cell>
          <cell r="V205">
            <v>30000</v>
          </cell>
          <cell r="W205">
            <v>32000</v>
          </cell>
          <cell r="X205" t="str">
            <v>لا</v>
          </cell>
          <cell r="Y205">
            <v>32000</v>
          </cell>
          <cell r="Z205">
            <v>0</v>
          </cell>
          <cell r="AA205">
            <v>3</v>
          </cell>
          <cell r="AB205">
            <v>0</v>
          </cell>
          <cell r="AC205">
            <v>0</v>
          </cell>
          <cell r="AD205">
            <v>3</v>
          </cell>
          <cell r="AE205" t="str">
            <v>MOHAMAD KARAH HADED</v>
          </cell>
          <cell r="AF205" t="str">
            <v>BASHER</v>
          </cell>
          <cell r="AG205" t="str">
            <v>NAHED</v>
          </cell>
          <cell r="AH205" t="str">
            <v>DAMASCUS</v>
          </cell>
          <cell r="AI205" t="str">
            <v/>
          </cell>
          <cell r="AJ205" t="str">
            <v/>
          </cell>
          <cell r="AK205" t="str">
            <v/>
          </cell>
          <cell r="AL205" t="str">
            <v/>
          </cell>
          <cell r="AM205" t="str">
            <v/>
          </cell>
          <cell r="AN205" t="str">
            <v/>
          </cell>
          <cell r="AO205" t="str">
            <v/>
          </cell>
          <cell r="AP205" t="str">
            <v/>
          </cell>
          <cell r="AQ205" t="str">
            <v/>
          </cell>
          <cell r="AR205">
            <v>705427</v>
          </cell>
          <cell r="AS205" t="str">
            <v>محمد فهد  قره حديد</v>
          </cell>
          <cell r="AT205" t="str">
            <v>بشير</v>
          </cell>
          <cell r="AU205" t="str">
            <v/>
          </cell>
          <cell r="AV205">
            <v>30000</v>
          </cell>
        </row>
        <row r="206">
          <cell r="A206">
            <v>705436</v>
          </cell>
          <cell r="B206" t="str">
            <v>محمد موسى</v>
          </cell>
          <cell r="C206" t="str">
            <v>محمود</v>
          </cell>
          <cell r="D206" t="str">
            <v>فضيله</v>
          </cell>
          <cell r="E206" t="str">
            <v>ذكر</v>
          </cell>
          <cell r="F206">
            <v>36025</v>
          </cell>
          <cell r="G206" t="str">
            <v>هريرة</v>
          </cell>
          <cell r="H206" t="str">
            <v>العربية السورية</v>
          </cell>
          <cell r="I206" t="str">
            <v>الثانية</v>
          </cell>
          <cell r="J206" t="str">
            <v>ريف دمشق</v>
          </cell>
          <cell r="K206" t="str">
            <v>هريره 47</v>
          </cell>
          <cell r="L206" t="str">
            <v>ريف دمشق</v>
          </cell>
          <cell r="M206" t="str">
            <v>أدبي</v>
          </cell>
          <cell r="N206">
            <v>2017</v>
          </cell>
          <cell r="O206" t="str">
            <v>ريف دمشق</v>
          </cell>
          <cell r="P206" t="str">
            <v>الثانية حديث</v>
          </cell>
          <cell r="Q206">
            <v>0</v>
          </cell>
          <cell r="R206">
            <v>0</v>
          </cell>
          <cell r="S206">
            <v>0</v>
          </cell>
          <cell r="T206">
            <v>3000</v>
          </cell>
          <cell r="U206">
            <v>0</v>
          </cell>
          <cell r="V206">
            <v>140000</v>
          </cell>
          <cell r="W206">
            <v>143000</v>
          </cell>
          <cell r="X206" t="str">
            <v>لا</v>
          </cell>
          <cell r="Y206">
            <v>143000</v>
          </cell>
          <cell r="Z206">
            <v>0</v>
          </cell>
          <cell r="AA206">
            <v>0</v>
          </cell>
          <cell r="AB206">
            <v>0</v>
          </cell>
          <cell r="AC206">
            <v>4</v>
          </cell>
          <cell r="AD206">
            <v>4</v>
          </cell>
          <cell r="AE206" t="str">
            <v>MOHMAD MOUSA</v>
          </cell>
          <cell r="AF206" t="str">
            <v>MAHMOUD</v>
          </cell>
          <cell r="AG206" t="str">
            <v>FADELA</v>
          </cell>
          <cell r="AH206" t="str">
            <v>DAMAS</v>
          </cell>
          <cell r="AI206" t="str">
            <v/>
          </cell>
          <cell r="AJ206" t="str">
            <v/>
          </cell>
          <cell r="AK206" t="str">
            <v/>
          </cell>
          <cell r="AL206" t="str">
            <v/>
          </cell>
          <cell r="AM206" t="str">
            <v/>
          </cell>
          <cell r="AN206" t="str">
            <v/>
          </cell>
          <cell r="AO206" t="str">
            <v>مستنفذ س 1</v>
          </cell>
          <cell r="AP206" t="str">
            <v/>
          </cell>
          <cell r="AQ206" t="str">
            <v/>
          </cell>
          <cell r="AR206">
            <v>705436</v>
          </cell>
          <cell r="AS206" t="str">
            <v>محمد موسى</v>
          </cell>
          <cell r="AT206" t="str">
            <v>محمود</v>
          </cell>
          <cell r="AU206" t="str">
            <v>مستنفذ س 1</v>
          </cell>
          <cell r="AV206">
            <v>140000</v>
          </cell>
        </row>
        <row r="207">
          <cell r="A207">
            <v>705451</v>
          </cell>
          <cell r="B207" t="str">
            <v>محمود بلورفان</v>
          </cell>
          <cell r="C207" t="str">
            <v>ياسين</v>
          </cell>
          <cell r="D207" t="str">
            <v>غصون</v>
          </cell>
          <cell r="E207" t="str">
            <v>ذكر</v>
          </cell>
          <cell r="F207">
            <v>36240</v>
          </cell>
          <cell r="G207" t="str">
            <v>دمشق</v>
          </cell>
          <cell r="H207" t="str">
            <v>العربية السورية</v>
          </cell>
          <cell r="I207" t="str">
            <v>الثانية</v>
          </cell>
          <cell r="J207" t="str">
            <v>دمشق</v>
          </cell>
          <cell r="K207" t="str">
            <v>اكراد 437</v>
          </cell>
          <cell r="L207" t="str">
            <v>دمشق</v>
          </cell>
          <cell r="M207" t="str">
            <v>أدبي</v>
          </cell>
          <cell r="N207">
            <v>2017</v>
          </cell>
          <cell r="O207" t="str">
            <v>دمشق</v>
          </cell>
          <cell r="P207" t="str">
            <v>الثانية</v>
          </cell>
          <cell r="Q207">
            <v>0</v>
          </cell>
          <cell r="R207">
            <v>0</v>
          </cell>
          <cell r="S207">
            <v>0</v>
          </cell>
          <cell r="T207">
            <v>3000</v>
          </cell>
          <cell r="U207">
            <v>0</v>
          </cell>
          <cell r="V207">
            <v>20000</v>
          </cell>
          <cell r="W207">
            <v>23000</v>
          </cell>
          <cell r="X207" t="str">
            <v>لا</v>
          </cell>
          <cell r="Y207">
            <v>23000</v>
          </cell>
          <cell r="Z207">
            <v>0</v>
          </cell>
          <cell r="AA207">
            <v>2</v>
          </cell>
          <cell r="AB207">
            <v>0</v>
          </cell>
          <cell r="AC207">
            <v>0</v>
          </cell>
          <cell r="AD207">
            <v>2</v>
          </cell>
          <cell r="AE207" t="str">
            <v>MAHMOUD BLORFAN</v>
          </cell>
          <cell r="AF207" t="str">
            <v>YASSIN</v>
          </cell>
          <cell r="AG207" t="str">
            <v>GHSON</v>
          </cell>
          <cell r="AH207" t="str">
            <v>DAMASCUS</v>
          </cell>
          <cell r="AI207" t="str">
            <v/>
          </cell>
          <cell r="AJ207" t="str">
            <v/>
          </cell>
          <cell r="AK207" t="str">
            <v/>
          </cell>
          <cell r="AL207" t="str">
            <v/>
          </cell>
          <cell r="AM207" t="str">
            <v/>
          </cell>
          <cell r="AN207" t="str">
            <v/>
          </cell>
          <cell r="AO207" t="str">
            <v/>
          </cell>
          <cell r="AP207" t="str">
            <v/>
          </cell>
          <cell r="AQ207" t="str">
            <v>إيقاف</v>
          </cell>
          <cell r="AR207">
            <v>705451</v>
          </cell>
          <cell r="AS207" t="str">
            <v>محمود بلورفان</v>
          </cell>
          <cell r="AT207" t="str">
            <v>ياسين</v>
          </cell>
          <cell r="AU207" t="str">
            <v/>
          </cell>
          <cell r="AV207">
            <v>20000</v>
          </cell>
        </row>
        <row r="208">
          <cell r="A208">
            <v>705458</v>
          </cell>
          <cell r="B208" t="str">
            <v>مرام كرم</v>
          </cell>
          <cell r="C208" t="str">
            <v>ماهر</v>
          </cell>
          <cell r="D208" t="str">
            <v>فاديه</v>
          </cell>
          <cell r="E208" t="str">
            <v>أنثى</v>
          </cell>
          <cell r="F208">
            <v>36464</v>
          </cell>
          <cell r="G208" t="str">
            <v>دمشق</v>
          </cell>
          <cell r="H208" t="str">
            <v>العربية السورية</v>
          </cell>
          <cell r="I208" t="str">
            <v>الثانية</v>
          </cell>
          <cell r="J208" t="str">
            <v>دمشق</v>
          </cell>
          <cell r="K208" t="str">
            <v>برزة 226</v>
          </cell>
          <cell r="L208" t="str">
            <v>البرامكة</v>
          </cell>
          <cell r="M208" t="str">
            <v>أدبي</v>
          </cell>
          <cell r="N208">
            <v>2017</v>
          </cell>
          <cell r="O208" t="str">
            <v>دمشق</v>
          </cell>
          <cell r="P208" t="str">
            <v>الثانية</v>
          </cell>
          <cell r="Q208">
            <v>0</v>
          </cell>
          <cell r="R208">
            <v>0</v>
          </cell>
          <cell r="S208">
            <v>60000</v>
          </cell>
          <cell r="T208">
            <v>7000</v>
          </cell>
          <cell r="U208">
            <v>0</v>
          </cell>
          <cell r="V208">
            <v>135000</v>
          </cell>
          <cell r="W208">
            <v>202000</v>
          </cell>
          <cell r="X208" t="str">
            <v>لا</v>
          </cell>
          <cell r="Y208">
            <v>202000</v>
          </cell>
          <cell r="Z208">
            <v>0</v>
          </cell>
          <cell r="AA208">
            <v>7</v>
          </cell>
          <cell r="AB208">
            <v>3</v>
          </cell>
          <cell r="AC208">
            <v>1</v>
          </cell>
          <cell r="AD208">
            <v>11</v>
          </cell>
          <cell r="AE208" t="str">
            <v>MARAM KARAM</v>
          </cell>
          <cell r="AF208" t="str">
            <v>MAHER</v>
          </cell>
          <cell r="AG208" t="str">
            <v>FADIA</v>
          </cell>
          <cell r="AH208" t="str">
            <v>DAMASCUS</v>
          </cell>
          <cell r="AI208" t="str">
            <v>الفصل الأول 2020-2021</v>
          </cell>
          <cell r="AJ208" t="str">
            <v>الفصل الأول 2020-2021</v>
          </cell>
          <cell r="AK208" t="str">
            <v>الفصل الأول 2021-2022</v>
          </cell>
          <cell r="AL208" t="str">
            <v>الفصل الثاني 2021-2022</v>
          </cell>
          <cell r="AM208" t="str">
            <v/>
          </cell>
          <cell r="AN208" t="str">
            <v/>
          </cell>
          <cell r="AO208" t="str">
            <v>مستنفذ</v>
          </cell>
          <cell r="AP208" t="str">
            <v/>
          </cell>
          <cell r="AQ208" t="str">
            <v/>
          </cell>
          <cell r="AR208">
            <v>705458</v>
          </cell>
          <cell r="AS208" t="str">
            <v>مرام كرم</v>
          </cell>
          <cell r="AT208" t="str">
            <v>ماهر</v>
          </cell>
          <cell r="AU208" t="str">
            <v>مستنفذ</v>
          </cell>
          <cell r="AV208">
            <v>135000</v>
          </cell>
        </row>
        <row r="209">
          <cell r="A209">
            <v>705463</v>
          </cell>
          <cell r="B209" t="str">
            <v>مرهف ريمان</v>
          </cell>
          <cell r="C209" t="str">
            <v>محمود</v>
          </cell>
          <cell r="D209" t="str">
            <v>نهى</v>
          </cell>
          <cell r="E209" t="str">
            <v>ذكر</v>
          </cell>
          <cell r="F209">
            <v>33305</v>
          </cell>
          <cell r="G209" t="str">
            <v>دير علي</v>
          </cell>
          <cell r="H209" t="str">
            <v>العربية السورية</v>
          </cell>
          <cell r="I209" t="str">
            <v>الرابعة</v>
          </cell>
          <cell r="J209" t="str">
            <v>ريف دمشق</v>
          </cell>
          <cell r="K209" t="str">
            <v>دير علي 54</v>
          </cell>
          <cell r="L209" t="str">
            <v>ريف دمشق دير علي</v>
          </cell>
          <cell r="M209" t="str">
            <v>أدبي</v>
          </cell>
          <cell r="N209">
            <v>2009</v>
          </cell>
          <cell r="O209" t="str">
            <v>دمشق</v>
          </cell>
          <cell r="P209" t="str">
            <v>الرابعة</v>
          </cell>
          <cell r="Q209">
            <v>0</v>
          </cell>
          <cell r="R209">
            <v>0</v>
          </cell>
          <cell r="S209">
            <v>15000</v>
          </cell>
          <cell r="T209">
            <v>7000</v>
          </cell>
          <cell r="U209">
            <v>0</v>
          </cell>
          <cell r="V209">
            <v>55000</v>
          </cell>
          <cell r="W209">
            <v>77000</v>
          </cell>
          <cell r="X209" t="str">
            <v>لا</v>
          </cell>
          <cell r="Y209">
            <v>77000</v>
          </cell>
          <cell r="Z209">
            <v>0</v>
          </cell>
          <cell r="AA209">
            <v>0</v>
          </cell>
          <cell r="AB209">
            <v>1</v>
          </cell>
          <cell r="AC209">
            <v>2</v>
          </cell>
          <cell r="AD209">
            <v>3</v>
          </cell>
          <cell r="AE209" t="str">
            <v>MORHAF REMAN</v>
          </cell>
          <cell r="AF209" t="str">
            <v>MOHMOOD</v>
          </cell>
          <cell r="AG209" t="str">
            <v>NOHA</v>
          </cell>
          <cell r="AH209" t="str">
            <v>DEER ALI</v>
          </cell>
          <cell r="AI209" t="str">
            <v>الفصل الثاني 2021-2022</v>
          </cell>
          <cell r="AJ209" t="str">
            <v/>
          </cell>
          <cell r="AK209" t="str">
            <v/>
          </cell>
          <cell r="AL209" t="str">
            <v/>
          </cell>
          <cell r="AM209" t="str">
            <v/>
          </cell>
          <cell r="AN209" t="str">
            <v/>
          </cell>
          <cell r="AO209" t="str">
            <v/>
          </cell>
          <cell r="AP209" t="str">
            <v/>
          </cell>
          <cell r="AQ209" t="str">
            <v/>
          </cell>
          <cell r="AR209">
            <v>705463</v>
          </cell>
          <cell r="AS209" t="str">
            <v>مرهف ريمان</v>
          </cell>
          <cell r="AT209" t="str">
            <v>محمود</v>
          </cell>
          <cell r="AU209" t="str">
            <v/>
          </cell>
          <cell r="AV209">
            <v>55000</v>
          </cell>
        </row>
        <row r="210">
          <cell r="A210">
            <v>705468</v>
          </cell>
          <cell r="B210" t="str">
            <v>مريانه عيسى</v>
          </cell>
          <cell r="C210" t="str">
            <v>حسن</v>
          </cell>
          <cell r="D210" t="str">
            <v>اميمة</v>
          </cell>
          <cell r="E210" t="str">
            <v>أنثى</v>
          </cell>
          <cell r="F210">
            <v>36132</v>
          </cell>
          <cell r="G210" t="str">
            <v>جبلة</v>
          </cell>
          <cell r="H210" t="str">
            <v>العربية السورية</v>
          </cell>
          <cell r="I210" t="str">
            <v>الرابعة حديث</v>
          </cell>
          <cell r="J210" t="str">
            <v>اللاذقية</v>
          </cell>
          <cell r="K210" t="str">
            <v>الجامع 1169</v>
          </cell>
          <cell r="L210" t="str">
            <v>معضمية</v>
          </cell>
          <cell r="M210" t="str">
            <v>أدبي</v>
          </cell>
          <cell r="N210">
            <v>2016</v>
          </cell>
          <cell r="O210" t="str">
            <v>اللاذقية</v>
          </cell>
          <cell r="P210" t="str">
            <v>الثالثة</v>
          </cell>
          <cell r="Q210">
            <v>0</v>
          </cell>
          <cell r="R210">
            <v>0</v>
          </cell>
          <cell r="S210">
            <v>0</v>
          </cell>
          <cell r="T210">
            <v>3000</v>
          </cell>
          <cell r="U210">
            <v>0</v>
          </cell>
          <cell r="V210">
            <v>215000</v>
          </cell>
          <cell r="W210">
            <v>218000</v>
          </cell>
          <cell r="X210" t="str">
            <v>لا</v>
          </cell>
          <cell r="Y210">
            <v>218000</v>
          </cell>
          <cell r="Z210">
            <v>0</v>
          </cell>
          <cell r="AA210">
            <v>6</v>
          </cell>
          <cell r="AB210">
            <v>5</v>
          </cell>
          <cell r="AC210">
            <v>4</v>
          </cell>
          <cell r="AD210">
            <v>15</v>
          </cell>
          <cell r="AE210" t="str">
            <v>mariana aessa</v>
          </cell>
          <cell r="AF210" t="str">
            <v>hasan</v>
          </cell>
          <cell r="AG210" t="str">
            <v>omiamuh</v>
          </cell>
          <cell r="AH210" t="str">
            <v>jabeh</v>
          </cell>
          <cell r="AI210" t="str">
            <v/>
          </cell>
          <cell r="AJ210" t="str">
            <v/>
          </cell>
          <cell r="AK210" t="str">
            <v/>
          </cell>
          <cell r="AL210" t="str">
            <v/>
          </cell>
          <cell r="AM210" t="str">
            <v/>
          </cell>
          <cell r="AN210" t="str">
            <v/>
          </cell>
          <cell r="AO210" t="str">
            <v/>
          </cell>
          <cell r="AP210" t="str">
            <v/>
          </cell>
          <cell r="AQ210" t="str">
            <v/>
          </cell>
          <cell r="AR210">
            <v>705468</v>
          </cell>
          <cell r="AS210" t="str">
            <v>مريانه عيسى</v>
          </cell>
          <cell r="AT210" t="str">
            <v>حسن</v>
          </cell>
          <cell r="AU210" t="str">
            <v/>
          </cell>
          <cell r="AV210">
            <v>215000</v>
          </cell>
        </row>
        <row r="211">
          <cell r="A211">
            <v>705469</v>
          </cell>
          <cell r="B211" t="str">
            <v>مريم المصري</v>
          </cell>
          <cell r="C211" t="str">
            <v>عمر</v>
          </cell>
          <cell r="D211" t="str">
            <v>ايمان</v>
          </cell>
          <cell r="E211" t="str">
            <v>أنثى</v>
          </cell>
          <cell r="F211">
            <v>35800</v>
          </cell>
          <cell r="G211" t="str">
            <v>ازرع</v>
          </cell>
          <cell r="H211" t="str">
            <v>العربية السورية</v>
          </cell>
          <cell r="I211" t="str">
            <v>الرابعة</v>
          </cell>
          <cell r="J211" t="str">
            <v>درعا</v>
          </cell>
          <cell r="K211" t="str">
            <v>خربة غزالة 304</v>
          </cell>
          <cell r="L211" t="str">
            <v>الزاهرة الجديدة</v>
          </cell>
          <cell r="M211" t="str">
            <v>أدبي</v>
          </cell>
          <cell r="N211">
            <v>2016</v>
          </cell>
          <cell r="O211" t="str">
            <v>دمشق</v>
          </cell>
          <cell r="P211" t="str">
            <v>الرابعة</v>
          </cell>
          <cell r="Q211">
            <v>0</v>
          </cell>
          <cell r="R211">
            <v>0</v>
          </cell>
          <cell r="S211">
            <v>15000</v>
          </cell>
          <cell r="T211">
            <v>7000</v>
          </cell>
          <cell r="U211">
            <v>0</v>
          </cell>
          <cell r="V211">
            <v>55000</v>
          </cell>
          <cell r="W211">
            <v>77000</v>
          </cell>
          <cell r="X211" t="str">
            <v>لا</v>
          </cell>
          <cell r="Y211">
            <v>77000</v>
          </cell>
          <cell r="Z211">
            <v>0</v>
          </cell>
          <cell r="AA211">
            <v>4</v>
          </cell>
          <cell r="AB211">
            <v>1</v>
          </cell>
          <cell r="AC211">
            <v>0</v>
          </cell>
          <cell r="AD211">
            <v>5</v>
          </cell>
          <cell r="AE211" t="str">
            <v>MARIAM ALMASSRI</v>
          </cell>
          <cell r="AF211" t="str">
            <v>OMAR</v>
          </cell>
          <cell r="AG211" t="str">
            <v>EMAN</v>
          </cell>
          <cell r="AH211" t="str">
            <v>AZRAA</v>
          </cell>
          <cell r="AI211" t="str">
            <v>الفصل الثاني 2021-2022</v>
          </cell>
          <cell r="AJ211" t="str">
            <v/>
          </cell>
          <cell r="AK211" t="str">
            <v/>
          </cell>
          <cell r="AL211" t="str">
            <v/>
          </cell>
          <cell r="AM211" t="str">
            <v/>
          </cell>
          <cell r="AN211" t="str">
            <v/>
          </cell>
          <cell r="AO211" t="str">
            <v/>
          </cell>
          <cell r="AP211" t="str">
            <v/>
          </cell>
          <cell r="AQ211" t="str">
            <v/>
          </cell>
          <cell r="AR211">
            <v>705469</v>
          </cell>
          <cell r="AS211" t="str">
            <v>مريم المصري</v>
          </cell>
          <cell r="AT211" t="str">
            <v>عمر</v>
          </cell>
          <cell r="AU211" t="str">
            <v/>
          </cell>
          <cell r="AV211">
            <v>55000</v>
          </cell>
        </row>
        <row r="212">
          <cell r="A212">
            <v>705478</v>
          </cell>
          <cell r="B212" t="str">
            <v>مصطفى فتوته</v>
          </cell>
          <cell r="C212" t="str">
            <v>احمد</v>
          </cell>
          <cell r="D212" t="str">
            <v>فاطمة</v>
          </cell>
          <cell r="E212" t="str">
            <v>ذكر</v>
          </cell>
          <cell r="F212">
            <v>33864</v>
          </cell>
          <cell r="G212" t="str">
            <v>دمشق</v>
          </cell>
          <cell r="H212" t="str">
            <v>العربية السورية</v>
          </cell>
          <cell r="I212" t="str">
            <v>الأولى</v>
          </cell>
          <cell r="J212" t="str">
            <v>ريف دمشق</v>
          </cell>
          <cell r="K212" t="str">
            <v>معضمية 34</v>
          </cell>
          <cell r="L212" t="str">
            <v>معضمية الشام</v>
          </cell>
          <cell r="M212" t="str">
            <v>أدبي</v>
          </cell>
          <cell r="N212">
            <v>2016</v>
          </cell>
          <cell r="O212" t="str">
            <v>دمشق</v>
          </cell>
          <cell r="P212" t="str">
            <v>الأولى</v>
          </cell>
          <cell r="Q212">
            <v>20000</v>
          </cell>
          <cell r="R212">
            <v>0</v>
          </cell>
          <cell r="S212">
            <v>0</v>
          </cell>
          <cell r="T212">
            <v>3000</v>
          </cell>
          <cell r="U212">
            <v>0</v>
          </cell>
          <cell r="V212">
            <v>35000</v>
          </cell>
          <cell r="W212">
            <v>18000</v>
          </cell>
          <cell r="X212" t="str">
            <v>لا</v>
          </cell>
          <cell r="Y212">
            <v>18000</v>
          </cell>
          <cell r="Z212">
            <v>0</v>
          </cell>
          <cell r="AA212">
            <v>0</v>
          </cell>
          <cell r="AB212">
            <v>1</v>
          </cell>
          <cell r="AC212">
            <v>1</v>
          </cell>
          <cell r="AD212">
            <v>2</v>
          </cell>
          <cell r="AE212" t="str">
            <v>MOSTAFA FATOTA</v>
          </cell>
          <cell r="AF212" t="str">
            <v>AHMAD</v>
          </cell>
          <cell r="AG212" t="str">
            <v>FATEMA</v>
          </cell>
          <cell r="AH212" t="str">
            <v>DAMASCUS</v>
          </cell>
          <cell r="AI212" t="str">
            <v>0</v>
          </cell>
          <cell r="AJ212" t="str">
            <v/>
          </cell>
          <cell r="AK212" t="str">
            <v/>
          </cell>
          <cell r="AL212" t="str">
            <v/>
          </cell>
          <cell r="AM212" t="str">
            <v/>
          </cell>
          <cell r="AN212" t="str">
            <v/>
          </cell>
          <cell r="AO212" t="str">
            <v/>
          </cell>
          <cell r="AP212" t="str">
            <v/>
          </cell>
          <cell r="AQ212" t="str">
            <v>إيقاف</v>
          </cell>
          <cell r="AR212">
            <v>705478</v>
          </cell>
          <cell r="AS212" t="str">
            <v>مصطفى فتوته</v>
          </cell>
          <cell r="AT212" t="str">
            <v>احمد</v>
          </cell>
          <cell r="AU212" t="str">
            <v/>
          </cell>
          <cell r="AV212">
            <v>35000</v>
          </cell>
        </row>
        <row r="213">
          <cell r="A213">
            <v>705479</v>
          </cell>
          <cell r="B213" t="str">
            <v>معاذ  عواجي الحسن</v>
          </cell>
          <cell r="C213" t="str">
            <v>خليل</v>
          </cell>
          <cell r="D213" t="str">
            <v>منى</v>
          </cell>
          <cell r="E213" t="str">
            <v>ذكر</v>
          </cell>
          <cell r="F213">
            <v>36545</v>
          </cell>
          <cell r="G213" t="str">
            <v>البيصره</v>
          </cell>
          <cell r="H213" t="str">
            <v>العربية السورية</v>
          </cell>
          <cell r="I213" t="str">
            <v>الثانية</v>
          </cell>
          <cell r="J213" t="str">
            <v>دير الزور</v>
          </cell>
          <cell r="K213" t="str">
            <v>البصيرة أساس 57</v>
          </cell>
          <cell r="L213" t="str">
            <v>دحاديل</v>
          </cell>
          <cell r="M213" t="str">
            <v>أدبي</v>
          </cell>
          <cell r="N213">
            <v>2017</v>
          </cell>
          <cell r="O213" t="str">
            <v>دمشق</v>
          </cell>
          <cell r="P213" t="str">
            <v>الثانية</v>
          </cell>
          <cell r="Q213">
            <v>0</v>
          </cell>
          <cell r="S213">
            <v>12000</v>
          </cell>
          <cell r="T213">
            <v>7000</v>
          </cell>
          <cell r="U213">
            <v>0</v>
          </cell>
          <cell r="V213">
            <v>88000</v>
          </cell>
          <cell r="W213">
            <v>107000</v>
          </cell>
          <cell r="X213" t="str">
            <v>لا</v>
          </cell>
          <cell r="Y213">
            <v>107000</v>
          </cell>
          <cell r="Z213">
            <v>0</v>
          </cell>
          <cell r="AA213">
            <v>0</v>
          </cell>
          <cell r="AB213">
            <v>2</v>
          </cell>
          <cell r="AC213">
            <v>4</v>
          </cell>
          <cell r="AD213">
            <v>6</v>
          </cell>
          <cell r="AE213" t="str">
            <v>MOUAATH AOUAJI ALHASAN</v>
          </cell>
          <cell r="AF213" t="str">
            <v>KHALIL</v>
          </cell>
          <cell r="AG213" t="str">
            <v>MOUNA</v>
          </cell>
          <cell r="AH213" t="str">
            <v>ALBASERA</v>
          </cell>
          <cell r="AI213" t="str">
            <v>الفصل الثاني 2021-2022</v>
          </cell>
          <cell r="AJ213" t="str">
            <v/>
          </cell>
          <cell r="AK213" t="str">
            <v/>
          </cell>
          <cell r="AL213" t="str">
            <v/>
          </cell>
          <cell r="AM213" t="str">
            <v/>
          </cell>
          <cell r="AN213" t="str">
            <v/>
          </cell>
          <cell r="AO213" t="str">
            <v/>
          </cell>
          <cell r="AP213" t="str">
            <v/>
          </cell>
          <cell r="AQ213" t="str">
            <v/>
          </cell>
          <cell r="AR213">
            <v>705479</v>
          </cell>
          <cell r="AS213" t="str">
            <v>معاذ  عواجي الحسن</v>
          </cell>
          <cell r="AT213" t="str">
            <v>خليل</v>
          </cell>
          <cell r="AU213" t="str">
            <v/>
          </cell>
          <cell r="AV213">
            <v>88000</v>
          </cell>
        </row>
        <row r="214">
          <cell r="A214">
            <v>705513</v>
          </cell>
          <cell r="B214" t="str">
            <v>مؤيد رجب</v>
          </cell>
          <cell r="C214" t="str">
            <v>رضوان</v>
          </cell>
          <cell r="D214" t="str">
            <v>امنه</v>
          </cell>
          <cell r="E214" t="str">
            <v>ذكر</v>
          </cell>
          <cell r="F214">
            <v>34373</v>
          </cell>
          <cell r="G214" t="str">
            <v>يبرود</v>
          </cell>
          <cell r="H214" t="str">
            <v>العربية السورية</v>
          </cell>
          <cell r="I214" t="str">
            <v>الرابعة</v>
          </cell>
          <cell r="J214" t="str">
            <v>ريف دمشق</v>
          </cell>
          <cell r="K214" t="str">
            <v>يبرود 816</v>
          </cell>
          <cell r="L214" t="str">
            <v>دمشق - زاهرة</v>
          </cell>
          <cell r="M214" t="str">
            <v>علمي</v>
          </cell>
          <cell r="N214">
            <v>2012</v>
          </cell>
          <cell r="O214" t="str">
            <v>ريف دمشق</v>
          </cell>
          <cell r="P214" t="str">
            <v>الرابعة</v>
          </cell>
          <cell r="Q214">
            <v>0</v>
          </cell>
          <cell r="S214">
            <v>0</v>
          </cell>
          <cell r="T214">
            <v>3000</v>
          </cell>
          <cell r="U214">
            <v>0</v>
          </cell>
          <cell r="V214">
            <v>5000</v>
          </cell>
          <cell r="W214">
            <v>8000</v>
          </cell>
          <cell r="X214" t="str">
            <v>لا</v>
          </cell>
          <cell r="Y214">
            <v>8000</v>
          </cell>
          <cell r="Z214">
            <v>0</v>
          </cell>
          <cell r="AA214">
            <v>6</v>
          </cell>
          <cell r="AB214">
            <v>1</v>
          </cell>
          <cell r="AC214">
            <v>3</v>
          </cell>
          <cell r="AD214">
            <v>10</v>
          </cell>
          <cell r="AE214" t="str">
            <v>MOAYAD RAGAB</v>
          </cell>
          <cell r="AF214" t="str">
            <v>RADWAN</v>
          </cell>
          <cell r="AG214" t="str">
            <v>AMINA</v>
          </cell>
          <cell r="AH214" t="str">
            <v>DAMASCUS SUBURB</v>
          </cell>
          <cell r="AI214" t="str">
            <v/>
          </cell>
          <cell r="AJ214" t="str">
            <v/>
          </cell>
          <cell r="AK214" t="str">
            <v/>
          </cell>
          <cell r="AL214" t="str">
            <v/>
          </cell>
          <cell r="AM214" t="str">
            <v/>
          </cell>
          <cell r="AN214" t="str">
            <v/>
          </cell>
          <cell r="AO214" t="str">
            <v/>
          </cell>
          <cell r="AP214" t="str">
            <v/>
          </cell>
          <cell r="AQ214" t="str">
            <v/>
          </cell>
          <cell r="AR214">
            <v>705513</v>
          </cell>
          <cell r="AS214" t="str">
            <v>مؤيد رجب</v>
          </cell>
          <cell r="AT214" t="str">
            <v>رضوان</v>
          </cell>
          <cell r="AU214" t="str">
            <v/>
          </cell>
          <cell r="AV214">
            <v>5000</v>
          </cell>
        </row>
        <row r="215">
          <cell r="A215">
            <v>705533</v>
          </cell>
          <cell r="B215" t="str">
            <v>نسرين حسن</v>
          </cell>
          <cell r="C215" t="str">
            <v>محمد</v>
          </cell>
          <cell r="D215" t="str">
            <v>نورة</v>
          </cell>
          <cell r="E215" t="str">
            <v>أنثى</v>
          </cell>
          <cell r="F215">
            <v>34219</v>
          </cell>
          <cell r="G215" t="str">
            <v>الحسينية</v>
          </cell>
          <cell r="H215" t="str">
            <v>الفلسطينية السورية</v>
          </cell>
          <cell r="I215" t="str">
            <v>الثانية</v>
          </cell>
          <cell r="J215" t="str">
            <v>غير سوري</v>
          </cell>
          <cell r="K215" t="str">
            <v>غير سوري</v>
          </cell>
          <cell r="L215" t="str">
            <v>الحسينية</v>
          </cell>
          <cell r="M215" t="str">
            <v>أدبي</v>
          </cell>
          <cell r="N215">
            <v>2017</v>
          </cell>
          <cell r="O215" t="str">
            <v>ريف دمشق</v>
          </cell>
          <cell r="P215" t="str">
            <v>الثانية</v>
          </cell>
          <cell r="Q215">
            <v>0</v>
          </cell>
          <cell r="R215">
            <v>0</v>
          </cell>
          <cell r="S215">
            <v>0</v>
          </cell>
          <cell r="T215">
            <v>3000</v>
          </cell>
          <cell r="U215">
            <v>0</v>
          </cell>
          <cell r="V215">
            <v>140000</v>
          </cell>
          <cell r="W215">
            <v>143000</v>
          </cell>
          <cell r="X215" t="str">
            <v>لا</v>
          </cell>
          <cell r="Y215">
            <v>143000</v>
          </cell>
          <cell r="Z215">
            <v>0</v>
          </cell>
          <cell r="AA215">
            <v>0</v>
          </cell>
          <cell r="AB215">
            <v>0</v>
          </cell>
          <cell r="AC215">
            <v>4</v>
          </cell>
          <cell r="AD215">
            <v>4</v>
          </cell>
          <cell r="AE215" t="str">
            <v>NISREN HASN</v>
          </cell>
          <cell r="AF215" t="str">
            <v>MOHAMAD</v>
          </cell>
          <cell r="AG215" t="str">
            <v>NORA</v>
          </cell>
          <cell r="AH215" t="str">
            <v>DAMAS</v>
          </cell>
          <cell r="AI215" t="str">
            <v/>
          </cell>
          <cell r="AJ215" t="str">
            <v/>
          </cell>
          <cell r="AK215" t="str">
            <v/>
          </cell>
          <cell r="AL215" t="str">
            <v/>
          </cell>
          <cell r="AM215" t="str">
            <v/>
          </cell>
          <cell r="AN215" t="str">
            <v/>
          </cell>
          <cell r="AO215" t="str">
            <v>مستنفذ سجل</v>
          </cell>
          <cell r="AP215" t="str">
            <v/>
          </cell>
          <cell r="AQ215" t="str">
            <v/>
          </cell>
          <cell r="AR215">
            <v>705533</v>
          </cell>
          <cell r="AS215" t="str">
            <v>نسرين حسن</v>
          </cell>
          <cell r="AT215" t="str">
            <v>محمد</v>
          </cell>
          <cell r="AU215" t="str">
            <v>مستنفذ سجل</v>
          </cell>
          <cell r="AV215">
            <v>140000</v>
          </cell>
        </row>
        <row r="216">
          <cell r="A216">
            <v>705537</v>
          </cell>
          <cell r="B216" t="str">
            <v>نوال العناد</v>
          </cell>
          <cell r="C216" t="str">
            <v>سمير</v>
          </cell>
          <cell r="D216" t="str">
            <v>سوسن</v>
          </cell>
          <cell r="E216" t="str">
            <v>أنثى</v>
          </cell>
          <cell r="F216">
            <v>33145</v>
          </cell>
          <cell r="G216" t="str">
            <v>دوما</v>
          </cell>
          <cell r="H216" t="str">
            <v>العربية السورية</v>
          </cell>
          <cell r="I216" t="str">
            <v>الثالثة حديث</v>
          </cell>
          <cell r="J216" t="str">
            <v>دمشق</v>
          </cell>
          <cell r="K216" t="str">
            <v>جادة 1015</v>
          </cell>
          <cell r="L216" t="str">
            <v>ضاحية قدسيا</v>
          </cell>
          <cell r="M216" t="str">
            <v>أدبي</v>
          </cell>
          <cell r="N216">
            <v>2008</v>
          </cell>
          <cell r="O216" t="str">
            <v>دمشق</v>
          </cell>
          <cell r="P216" t="str">
            <v>الثانية</v>
          </cell>
          <cell r="Q216">
            <v>0</v>
          </cell>
          <cell r="S216">
            <v>0</v>
          </cell>
          <cell r="T216">
            <v>3000</v>
          </cell>
          <cell r="U216">
            <v>0</v>
          </cell>
          <cell r="V216">
            <v>3500</v>
          </cell>
          <cell r="W216">
            <v>6500</v>
          </cell>
          <cell r="X216" t="str">
            <v>لا</v>
          </cell>
          <cell r="Y216">
            <v>6500</v>
          </cell>
          <cell r="Z216">
            <v>0</v>
          </cell>
          <cell r="AA216">
            <v>5</v>
          </cell>
          <cell r="AB216">
            <v>1</v>
          </cell>
          <cell r="AC216">
            <v>1</v>
          </cell>
          <cell r="AD216">
            <v>7</v>
          </cell>
          <cell r="AE216" t="str">
            <v>NAWAL ALENAD</v>
          </cell>
          <cell r="AF216" t="str">
            <v>SMER</v>
          </cell>
          <cell r="AG216" t="str">
            <v>SAWSAN</v>
          </cell>
          <cell r="AH216" t="str">
            <v>DOUMA</v>
          </cell>
          <cell r="AI216" t="str">
            <v/>
          </cell>
          <cell r="AJ216" t="str">
            <v/>
          </cell>
          <cell r="AK216" t="str">
            <v/>
          </cell>
          <cell r="AL216" t="str">
            <v/>
          </cell>
          <cell r="AM216" t="str">
            <v/>
          </cell>
          <cell r="AN216" t="str">
            <v/>
          </cell>
          <cell r="AO216" t="str">
            <v/>
          </cell>
          <cell r="AP216" t="str">
            <v/>
          </cell>
          <cell r="AQ216" t="str">
            <v/>
          </cell>
          <cell r="AR216">
            <v>705537</v>
          </cell>
          <cell r="AS216" t="str">
            <v>نوال العناد</v>
          </cell>
          <cell r="AT216" t="str">
            <v>سمير</v>
          </cell>
          <cell r="AU216" t="str">
            <v/>
          </cell>
          <cell r="AV216">
            <v>3500</v>
          </cell>
        </row>
        <row r="217">
          <cell r="A217">
            <v>705540</v>
          </cell>
          <cell r="B217" t="str">
            <v>نور التركماني</v>
          </cell>
          <cell r="C217" t="str">
            <v>محمد شهير</v>
          </cell>
          <cell r="D217" t="str">
            <v>حنان</v>
          </cell>
          <cell r="E217" t="str">
            <v>أنثى</v>
          </cell>
          <cell r="F217">
            <v>29890</v>
          </cell>
          <cell r="G217" t="str">
            <v>دمشق</v>
          </cell>
          <cell r="H217" t="str">
            <v>العربية السورية</v>
          </cell>
          <cell r="I217" t="str">
            <v>الرابعة</v>
          </cell>
          <cell r="J217" t="str">
            <v>دمشق</v>
          </cell>
          <cell r="K217" t="str">
            <v>كفر سوسة 476</v>
          </cell>
          <cell r="L217" t="str">
            <v>مشروع دمر</v>
          </cell>
          <cell r="M217" t="str">
            <v>علمي</v>
          </cell>
          <cell r="N217">
            <v>1998</v>
          </cell>
          <cell r="O217" t="str">
            <v>دمشق</v>
          </cell>
          <cell r="P217" t="str">
            <v>الرابعة</v>
          </cell>
          <cell r="Q217">
            <v>0</v>
          </cell>
          <cell r="R217">
            <v>0</v>
          </cell>
          <cell r="S217">
            <v>0</v>
          </cell>
          <cell r="T217">
            <v>3000</v>
          </cell>
          <cell r="U217">
            <v>0</v>
          </cell>
          <cell r="V217">
            <v>50000</v>
          </cell>
          <cell r="W217">
            <v>53000</v>
          </cell>
          <cell r="X217" t="str">
            <v>لا</v>
          </cell>
          <cell r="Y217">
            <v>53000</v>
          </cell>
          <cell r="Z217">
            <v>0</v>
          </cell>
          <cell r="AA217">
            <v>5</v>
          </cell>
          <cell r="AB217">
            <v>0</v>
          </cell>
          <cell r="AC217">
            <v>0</v>
          </cell>
          <cell r="AD217">
            <v>5</v>
          </cell>
          <cell r="AE217" t="str">
            <v>NOUR ALTURKMANI</v>
          </cell>
          <cell r="AF217" t="str">
            <v>MOHAMMAD CHAHIR</v>
          </cell>
          <cell r="AG217" t="str">
            <v>HANAN</v>
          </cell>
          <cell r="AH217" t="str">
            <v>DAMASCUS</v>
          </cell>
          <cell r="AI217" t="str">
            <v/>
          </cell>
          <cell r="AJ217" t="str">
            <v/>
          </cell>
          <cell r="AK217" t="str">
            <v/>
          </cell>
          <cell r="AL217" t="str">
            <v/>
          </cell>
          <cell r="AM217" t="str">
            <v/>
          </cell>
          <cell r="AN217" t="str">
            <v/>
          </cell>
          <cell r="AO217" t="str">
            <v/>
          </cell>
          <cell r="AP217" t="str">
            <v/>
          </cell>
          <cell r="AQ217" t="str">
            <v/>
          </cell>
          <cell r="AR217">
            <v>705540</v>
          </cell>
          <cell r="AS217" t="str">
            <v>نور التركماني</v>
          </cell>
          <cell r="AT217" t="str">
            <v>محمد شهير</v>
          </cell>
          <cell r="AU217" t="str">
            <v/>
          </cell>
          <cell r="AV217">
            <v>50000</v>
          </cell>
        </row>
        <row r="218">
          <cell r="A218">
            <v>705543</v>
          </cell>
          <cell r="B218" t="str">
            <v>نور السلمان</v>
          </cell>
          <cell r="C218" t="str">
            <v>محمود</v>
          </cell>
          <cell r="D218" t="str">
            <v>اعتدال</v>
          </cell>
          <cell r="E218" t="str">
            <v>أنثى</v>
          </cell>
          <cell r="F218">
            <v>32081</v>
          </cell>
          <cell r="G218" t="str">
            <v xml:space="preserve">حسكة </v>
          </cell>
          <cell r="H218" t="str">
            <v>العربية السورية</v>
          </cell>
          <cell r="I218" t="str">
            <v>الثالثة</v>
          </cell>
          <cell r="J218" t="str">
            <v>الحسكة</v>
          </cell>
          <cell r="K218" t="str">
            <v>حسكة</v>
          </cell>
          <cell r="L218" t="str">
            <v>دمشق</v>
          </cell>
          <cell r="M218" t="str">
            <v>أدبي</v>
          </cell>
          <cell r="N218">
            <v>2003</v>
          </cell>
          <cell r="O218" t="str">
            <v>الحسكة</v>
          </cell>
          <cell r="P218" t="str">
            <v>الثالثة</v>
          </cell>
          <cell r="Q218">
            <v>0</v>
          </cell>
          <cell r="R218">
            <v>0</v>
          </cell>
          <cell r="S218">
            <v>0</v>
          </cell>
          <cell r="T218">
            <v>3000</v>
          </cell>
          <cell r="U218">
            <v>0</v>
          </cell>
          <cell r="V218">
            <v>50000</v>
          </cell>
          <cell r="W218">
            <v>53000</v>
          </cell>
          <cell r="X218" t="str">
            <v>لا</v>
          </cell>
          <cell r="Y218">
            <v>53000</v>
          </cell>
          <cell r="Z218">
            <v>0</v>
          </cell>
          <cell r="AA218">
            <v>2</v>
          </cell>
          <cell r="AB218">
            <v>2</v>
          </cell>
          <cell r="AC218">
            <v>0</v>
          </cell>
          <cell r="AD218">
            <v>4</v>
          </cell>
          <cell r="AE218" t="str">
            <v>NOOR ALSALMAN</v>
          </cell>
          <cell r="AF218" t="str">
            <v>MAHMOUD</v>
          </cell>
          <cell r="AG218" t="str">
            <v>EITEDAL</v>
          </cell>
          <cell r="AH218" t="str">
            <v>DAMAS</v>
          </cell>
          <cell r="AI218" t="str">
            <v/>
          </cell>
          <cell r="AJ218" t="str">
            <v/>
          </cell>
          <cell r="AK218" t="str">
            <v/>
          </cell>
          <cell r="AL218" t="str">
            <v/>
          </cell>
          <cell r="AM218" t="str">
            <v/>
          </cell>
          <cell r="AN218" t="str">
            <v/>
          </cell>
          <cell r="AO218" t="str">
            <v/>
          </cell>
          <cell r="AP218" t="str">
            <v/>
          </cell>
          <cell r="AQ218" t="str">
            <v/>
          </cell>
          <cell r="AR218">
            <v>705543</v>
          </cell>
          <cell r="AS218" t="str">
            <v>نور السلمان</v>
          </cell>
          <cell r="AT218" t="str">
            <v>محمود</v>
          </cell>
          <cell r="AU218" t="str">
            <v/>
          </cell>
          <cell r="AV218">
            <v>50000</v>
          </cell>
        </row>
        <row r="219">
          <cell r="A219">
            <v>705545</v>
          </cell>
          <cell r="B219" t="str">
            <v>نور العساف</v>
          </cell>
          <cell r="C219" t="str">
            <v>أحمد</v>
          </cell>
          <cell r="D219" t="str">
            <v>هيته</v>
          </cell>
          <cell r="E219" t="str">
            <v>أنثى</v>
          </cell>
          <cell r="F219">
            <v>32567</v>
          </cell>
          <cell r="G219" t="str">
            <v>مشفى دوما</v>
          </cell>
          <cell r="H219" t="str">
            <v>العربية السورية</v>
          </cell>
          <cell r="I219" t="str">
            <v>الرابعة</v>
          </cell>
          <cell r="J219" t="str">
            <v>ريف دمشق</v>
          </cell>
          <cell r="K219" t="str">
            <v>حمد ادريس 74</v>
          </cell>
          <cell r="L219" t="str">
            <v>الضمير</v>
          </cell>
          <cell r="M219" t="str">
            <v>أدبي</v>
          </cell>
          <cell r="N219">
            <v>2008</v>
          </cell>
          <cell r="O219" t="str">
            <v>ريف دمشق</v>
          </cell>
          <cell r="P219" t="str">
            <v>الرابعة حديث</v>
          </cell>
          <cell r="Q219">
            <v>0</v>
          </cell>
          <cell r="R219">
            <v>0</v>
          </cell>
          <cell r="S219">
            <v>0</v>
          </cell>
          <cell r="T219">
            <v>3000</v>
          </cell>
          <cell r="U219">
            <v>14000</v>
          </cell>
          <cell r="V219">
            <v>60000</v>
          </cell>
          <cell r="W219">
            <v>77000</v>
          </cell>
          <cell r="X219" t="str">
            <v>لا</v>
          </cell>
          <cell r="Y219">
            <v>77000</v>
          </cell>
          <cell r="Z219">
            <v>0</v>
          </cell>
          <cell r="AA219">
            <v>6</v>
          </cell>
          <cell r="AB219">
            <v>0</v>
          </cell>
          <cell r="AC219">
            <v>0</v>
          </cell>
          <cell r="AD219">
            <v>6</v>
          </cell>
          <cell r="AE219" t="str">
            <v>NOUR ALASSAF</v>
          </cell>
          <cell r="AF219" t="str">
            <v>AHMAD</v>
          </cell>
          <cell r="AG219" t="str">
            <v>HYTA</v>
          </cell>
          <cell r="AH219" t="str">
            <v>DOUMA</v>
          </cell>
          <cell r="AI219" t="str">
            <v/>
          </cell>
          <cell r="AJ219" t="str">
            <v/>
          </cell>
          <cell r="AK219" t="str">
            <v/>
          </cell>
          <cell r="AL219" t="str">
            <v/>
          </cell>
          <cell r="AM219" t="str">
            <v/>
          </cell>
          <cell r="AN219" t="str">
            <v/>
          </cell>
          <cell r="AO219" t="str">
            <v/>
          </cell>
          <cell r="AP219" t="str">
            <v/>
          </cell>
          <cell r="AQ219" t="str">
            <v/>
          </cell>
          <cell r="AR219">
            <v>705545</v>
          </cell>
          <cell r="AS219" t="str">
            <v>نور العساف</v>
          </cell>
          <cell r="AT219" t="str">
            <v>أحمد</v>
          </cell>
          <cell r="AU219" t="str">
            <v/>
          </cell>
          <cell r="AV219">
            <v>60000</v>
          </cell>
        </row>
        <row r="220">
          <cell r="A220">
            <v>705553</v>
          </cell>
          <cell r="B220" t="str">
            <v>نورا وزان</v>
          </cell>
          <cell r="C220" t="str">
            <v>محمد هاشم</v>
          </cell>
          <cell r="D220" t="str">
            <v>منى</v>
          </cell>
          <cell r="E220" t="str">
            <v>أنثى</v>
          </cell>
          <cell r="F220">
            <v>36545</v>
          </cell>
          <cell r="G220" t="str">
            <v>دمشق</v>
          </cell>
          <cell r="H220" t="str">
            <v>العربية السورية</v>
          </cell>
          <cell r="I220" t="str">
            <v>الثانية</v>
          </cell>
          <cell r="J220" t="str">
            <v>دمشق</v>
          </cell>
          <cell r="K220" t="str">
            <v>قنوات حيواطية 430</v>
          </cell>
          <cell r="L220" t="str">
            <v>مهاجرين</v>
          </cell>
          <cell r="M220" t="str">
            <v>أدبي</v>
          </cell>
          <cell r="N220">
            <v>2017</v>
          </cell>
          <cell r="O220" t="str">
            <v>دمشق</v>
          </cell>
          <cell r="P220" t="str">
            <v>الثانية</v>
          </cell>
          <cell r="Q220">
            <v>0</v>
          </cell>
          <cell r="R220">
            <v>0</v>
          </cell>
          <cell r="S220">
            <v>15000</v>
          </cell>
          <cell r="T220">
            <v>7000</v>
          </cell>
          <cell r="U220">
            <v>0</v>
          </cell>
          <cell r="V220">
            <v>60000</v>
          </cell>
          <cell r="W220">
            <v>82000</v>
          </cell>
          <cell r="X220" t="str">
            <v>لا</v>
          </cell>
          <cell r="Y220">
            <v>82000</v>
          </cell>
          <cell r="Z220">
            <v>0</v>
          </cell>
          <cell r="AA220">
            <v>6</v>
          </cell>
          <cell r="AB220">
            <v>0</v>
          </cell>
          <cell r="AC220">
            <v>0</v>
          </cell>
          <cell r="AD220">
            <v>6</v>
          </cell>
          <cell r="AE220" t="str">
            <v>NOURA WAZZAN</v>
          </cell>
          <cell r="AF220" t="str">
            <v>MOHAMMAD HASHEM</v>
          </cell>
          <cell r="AG220" t="str">
            <v>MUNA</v>
          </cell>
          <cell r="AH220" t="str">
            <v>DAMASCUS</v>
          </cell>
          <cell r="AI220" t="str">
            <v>الفصل الثاني 2021-2022</v>
          </cell>
          <cell r="AJ220" t="str">
            <v/>
          </cell>
          <cell r="AK220" t="str">
            <v/>
          </cell>
          <cell r="AL220" t="str">
            <v/>
          </cell>
          <cell r="AM220" t="str">
            <v/>
          </cell>
          <cell r="AN220" t="str">
            <v/>
          </cell>
          <cell r="AO220" t="str">
            <v/>
          </cell>
          <cell r="AP220" t="str">
            <v/>
          </cell>
          <cell r="AQ220" t="str">
            <v/>
          </cell>
          <cell r="AR220">
            <v>705553</v>
          </cell>
          <cell r="AS220" t="str">
            <v>نورا وزان</v>
          </cell>
          <cell r="AT220" t="str">
            <v>محمد هاشم</v>
          </cell>
          <cell r="AU220" t="str">
            <v/>
          </cell>
          <cell r="AV220">
            <v>60000</v>
          </cell>
        </row>
        <row r="221">
          <cell r="A221">
            <v>705564</v>
          </cell>
          <cell r="B221" t="str">
            <v>هبة حيدر</v>
          </cell>
          <cell r="C221" t="str">
            <v>حسين</v>
          </cell>
          <cell r="D221" t="str">
            <v>جهيزة</v>
          </cell>
          <cell r="E221" t="str">
            <v>أنثى</v>
          </cell>
          <cell r="F221">
            <v>32890</v>
          </cell>
          <cell r="G221" t="str">
            <v>القطيلبية</v>
          </cell>
          <cell r="H221" t="str">
            <v>العربية السورية</v>
          </cell>
          <cell r="I221" t="str">
            <v>الرابعة</v>
          </cell>
          <cell r="J221" t="str">
            <v>اللاذقية</v>
          </cell>
          <cell r="K221" t="str">
            <v>درمينة 25</v>
          </cell>
          <cell r="L221" t="str">
            <v>مزة 86</v>
          </cell>
          <cell r="M221" t="str">
            <v>أدبي</v>
          </cell>
          <cell r="N221">
            <v>2007</v>
          </cell>
          <cell r="O221" t="str">
            <v>دمشق</v>
          </cell>
          <cell r="P221" t="str">
            <v>الرابعة</v>
          </cell>
          <cell r="Q221">
            <v>0</v>
          </cell>
          <cell r="R221">
            <v>0</v>
          </cell>
          <cell r="S221">
            <v>0</v>
          </cell>
          <cell r="T221">
            <v>3000</v>
          </cell>
          <cell r="U221">
            <v>0</v>
          </cell>
          <cell r="V221">
            <v>85000</v>
          </cell>
          <cell r="W221">
            <v>88000</v>
          </cell>
          <cell r="X221" t="str">
            <v>لا</v>
          </cell>
          <cell r="Y221">
            <v>88000</v>
          </cell>
          <cell r="Z221">
            <v>0</v>
          </cell>
          <cell r="AA221">
            <v>1</v>
          </cell>
          <cell r="AB221">
            <v>5</v>
          </cell>
          <cell r="AC221">
            <v>0</v>
          </cell>
          <cell r="AD221">
            <v>6</v>
          </cell>
          <cell r="AE221" t="str">
            <v>HEBA HIDAR</v>
          </cell>
          <cell r="AF221" t="str">
            <v>HOUSSEN</v>
          </cell>
          <cell r="AG221" t="str">
            <v>GAHIZA</v>
          </cell>
          <cell r="AH221" t="str">
            <v>LATAKIA</v>
          </cell>
          <cell r="AI221" t="str">
            <v/>
          </cell>
          <cell r="AJ221" t="str">
            <v/>
          </cell>
          <cell r="AK221" t="str">
            <v/>
          </cell>
          <cell r="AL221" t="str">
            <v/>
          </cell>
          <cell r="AM221" t="str">
            <v/>
          </cell>
          <cell r="AN221" t="str">
            <v/>
          </cell>
          <cell r="AO221" t="str">
            <v/>
          </cell>
          <cell r="AP221" t="str">
            <v/>
          </cell>
          <cell r="AQ221" t="str">
            <v/>
          </cell>
          <cell r="AR221">
            <v>705564</v>
          </cell>
          <cell r="AS221" t="str">
            <v>هبة حيدر</v>
          </cell>
          <cell r="AT221" t="str">
            <v>حسين</v>
          </cell>
          <cell r="AU221" t="str">
            <v/>
          </cell>
          <cell r="AV221">
            <v>85000</v>
          </cell>
        </row>
        <row r="222">
          <cell r="A222">
            <v>705580</v>
          </cell>
          <cell r="B222" t="str">
            <v>هنادي زيتوني</v>
          </cell>
          <cell r="C222" t="str">
            <v>مظهر</v>
          </cell>
          <cell r="D222" t="str">
            <v/>
          </cell>
          <cell r="E222" t="str">
            <v/>
          </cell>
          <cell r="G222" t="str">
            <v/>
          </cell>
          <cell r="H222" t="str">
            <v/>
          </cell>
          <cell r="I222" t="str">
            <v>الثانية</v>
          </cell>
          <cell r="J222" t="str">
            <v/>
          </cell>
          <cell r="K222" t="str">
            <v/>
          </cell>
          <cell r="L222" t="str">
            <v/>
          </cell>
          <cell r="M222" t="str">
            <v/>
          </cell>
          <cell r="O222" t="str">
            <v/>
          </cell>
          <cell r="P222" t="str">
            <v>الثانية</v>
          </cell>
          <cell r="X222" t="str">
            <v/>
          </cell>
          <cell r="AE222" t="str">
            <v/>
          </cell>
          <cell r="AF222" t="str">
            <v/>
          </cell>
          <cell r="AG222" t="str">
            <v/>
          </cell>
          <cell r="AH222" t="str">
            <v/>
          </cell>
          <cell r="AI222" t="str">
            <v/>
          </cell>
          <cell r="AJ222" t="str">
            <v/>
          </cell>
          <cell r="AK222" t="str">
            <v/>
          </cell>
          <cell r="AL222" t="str">
            <v/>
          </cell>
          <cell r="AM222" t="str">
            <v/>
          </cell>
          <cell r="AN222" t="str">
            <v/>
          </cell>
          <cell r="AO222" t="str">
            <v/>
          </cell>
          <cell r="AP222" t="str">
            <v/>
          </cell>
          <cell r="AQ222" t="str">
            <v>إيقاف</v>
          </cell>
          <cell r="AR222">
            <v>705580</v>
          </cell>
          <cell r="AS222" t="str">
            <v>هنادي زيتوني</v>
          </cell>
          <cell r="AT222" t="str">
            <v>مظهر</v>
          </cell>
          <cell r="AU222" t="str">
            <v/>
          </cell>
        </row>
        <row r="223">
          <cell r="A223">
            <v>705583</v>
          </cell>
          <cell r="B223" t="str">
            <v>هيا الجرمقاني</v>
          </cell>
          <cell r="C223" t="str">
            <v>قاسم</v>
          </cell>
          <cell r="D223" t="str">
            <v>جهينه</v>
          </cell>
          <cell r="E223" t="str">
            <v>أنثى</v>
          </cell>
          <cell r="F223">
            <v>36074</v>
          </cell>
          <cell r="G223" t="str">
            <v>قطنا</v>
          </cell>
          <cell r="H223" t="str">
            <v>العربية السورية</v>
          </cell>
          <cell r="I223" t="str">
            <v>الثالثة</v>
          </cell>
          <cell r="J223" t="str">
            <v>السويداء</v>
          </cell>
          <cell r="K223" t="str">
            <v>عرمان 182</v>
          </cell>
          <cell r="L223" t="str">
            <v>السويداء</v>
          </cell>
          <cell r="M223" t="str">
            <v>علمي</v>
          </cell>
          <cell r="N223">
            <v>2016</v>
          </cell>
          <cell r="O223" t="str">
            <v>السويداء</v>
          </cell>
          <cell r="P223" t="str">
            <v>الثالثة</v>
          </cell>
          <cell r="Q223">
            <v>14000</v>
          </cell>
          <cell r="R223">
            <v>0</v>
          </cell>
          <cell r="S223">
            <v>0</v>
          </cell>
          <cell r="T223">
            <v>3000</v>
          </cell>
          <cell r="U223">
            <v>0</v>
          </cell>
          <cell r="V223">
            <v>80000</v>
          </cell>
          <cell r="W223">
            <v>69000</v>
          </cell>
          <cell r="X223" t="str">
            <v>لا</v>
          </cell>
          <cell r="Y223">
            <v>69000</v>
          </cell>
          <cell r="Z223">
            <v>0</v>
          </cell>
          <cell r="AA223">
            <v>8</v>
          </cell>
          <cell r="AB223">
            <v>0</v>
          </cell>
          <cell r="AC223">
            <v>0</v>
          </cell>
          <cell r="AD223">
            <v>8</v>
          </cell>
          <cell r="AE223" t="str">
            <v>HAYA ALJARMAKANI</v>
          </cell>
          <cell r="AF223" t="str">
            <v>KASEM</v>
          </cell>
          <cell r="AG223" t="str">
            <v>JOUHAINA</v>
          </cell>
          <cell r="AH223" t="str">
            <v>DAMASCUS</v>
          </cell>
          <cell r="AI223" t="str">
            <v/>
          </cell>
          <cell r="AJ223" t="str">
            <v/>
          </cell>
          <cell r="AK223" t="str">
            <v/>
          </cell>
          <cell r="AL223" t="str">
            <v/>
          </cell>
          <cell r="AM223" t="str">
            <v/>
          </cell>
          <cell r="AN223" t="str">
            <v/>
          </cell>
          <cell r="AO223" t="str">
            <v/>
          </cell>
          <cell r="AP223" t="str">
            <v/>
          </cell>
          <cell r="AQ223" t="str">
            <v/>
          </cell>
          <cell r="AR223">
            <v>705583</v>
          </cell>
          <cell r="AS223" t="str">
            <v>هيا الجرمقاني</v>
          </cell>
          <cell r="AT223" t="str">
            <v>قاسم</v>
          </cell>
          <cell r="AU223" t="str">
            <v/>
          </cell>
          <cell r="AV223">
            <v>80000</v>
          </cell>
        </row>
        <row r="224">
          <cell r="A224">
            <v>705597</v>
          </cell>
          <cell r="B224" t="str">
            <v>ولاء محمود</v>
          </cell>
          <cell r="C224" t="str">
            <v>جمعة</v>
          </cell>
          <cell r="D224" t="str">
            <v>خديجة</v>
          </cell>
          <cell r="E224" t="str">
            <v>أنثى</v>
          </cell>
          <cell r="F224">
            <v>34766</v>
          </cell>
          <cell r="G224" t="str">
            <v>يرموك</v>
          </cell>
          <cell r="H224" t="str">
            <v>الفلسطينية السورية</v>
          </cell>
          <cell r="I224" t="str">
            <v>الرابعة</v>
          </cell>
          <cell r="J224" t="str">
            <v>غير سوري</v>
          </cell>
          <cell r="K224" t="str">
            <v>غير سوري</v>
          </cell>
          <cell r="L224" t="str">
            <v>الكسوة</v>
          </cell>
          <cell r="M224" t="str">
            <v>أدبي</v>
          </cell>
          <cell r="N224">
            <v>2013</v>
          </cell>
          <cell r="O224" t="str">
            <v>دمشق</v>
          </cell>
          <cell r="P224" t="str">
            <v>الرابعة حديث</v>
          </cell>
          <cell r="Q224">
            <v>0</v>
          </cell>
          <cell r="R224">
            <v>0</v>
          </cell>
          <cell r="S224">
            <v>0</v>
          </cell>
          <cell r="T224">
            <v>3000</v>
          </cell>
          <cell r="U224">
            <v>14000</v>
          </cell>
          <cell r="V224">
            <v>50000</v>
          </cell>
          <cell r="W224">
            <v>67000</v>
          </cell>
          <cell r="X224" t="str">
            <v>لا</v>
          </cell>
          <cell r="Y224">
            <v>67000</v>
          </cell>
          <cell r="Z224">
            <v>0</v>
          </cell>
          <cell r="AA224">
            <v>5</v>
          </cell>
          <cell r="AB224">
            <v>0</v>
          </cell>
          <cell r="AC224">
            <v>0</v>
          </cell>
          <cell r="AD224">
            <v>5</v>
          </cell>
          <cell r="AE224" t="str">
            <v>WALAA MAHMOOD</v>
          </cell>
          <cell r="AF224" t="str">
            <v>JOMAA</v>
          </cell>
          <cell r="AG224" t="str">
            <v>KHADEJA</v>
          </cell>
          <cell r="AH224" t="str">
            <v>YARMOOK</v>
          </cell>
          <cell r="AI224" t="str">
            <v/>
          </cell>
          <cell r="AJ224" t="str">
            <v/>
          </cell>
          <cell r="AK224" t="str">
            <v/>
          </cell>
          <cell r="AL224" t="str">
            <v/>
          </cell>
          <cell r="AM224" t="str">
            <v/>
          </cell>
          <cell r="AN224" t="str">
            <v/>
          </cell>
          <cell r="AO224" t="str">
            <v/>
          </cell>
          <cell r="AP224" t="str">
            <v/>
          </cell>
          <cell r="AQ224" t="str">
            <v/>
          </cell>
          <cell r="AR224">
            <v>705597</v>
          </cell>
          <cell r="AS224" t="str">
            <v>ولاء محمود</v>
          </cell>
          <cell r="AT224" t="str">
            <v>جمعة</v>
          </cell>
          <cell r="AU224" t="str">
            <v/>
          </cell>
          <cell r="AV224">
            <v>50000</v>
          </cell>
        </row>
        <row r="225">
          <cell r="A225">
            <v>705608</v>
          </cell>
          <cell r="B225" t="str">
            <v>يامن دياب</v>
          </cell>
          <cell r="C225" t="str">
            <v>ايمن</v>
          </cell>
          <cell r="D225" t="str">
            <v>ملك</v>
          </cell>
          <cell r="E225" t="str">
            <v>ذكر</v>
          </cell>
          <cell r="F225">
            <v>36526</v>
          </cell>
          <cell r="G225" t="str">
            <v>حمص</v>
          </cell>
          <cell r="H225" t="str">
            <v>العربية السورية</v>
          </cell>
          <cell r="I225" t="str">
            <v>الرابعة حديث</v>
          </cell>
          <cell r="J225" t="str">
            <v>حمص</v>
          </cell>
          <cell r="K225" t="str">
            <v>باب الدريب 737</v>
          </cell>
          <cell r="L225" t="str">
            <v>الفحامة</v>
          </cell>
          <cell r="M225" t="str">
            <v>أدبي</v>
          </cell>
          <cell r="N225">
            <v>2017</v>
          </cell>
          <cell r="O225" t="str">
            <v>دمشق</v>
          </cell>
          <cell r="P225" t="str">
            <v>الثالثة</v>
          </cell>
          <cell r="Q225">
            <v>0</v>
          </cell>
          <cell r="R225">
            <v>0</v>
          </cell>
          <cell r="S225">
            <v>0</v>
          </cell>
          <cell r="T225">
            <v>3000</v>
          </cell>
          <cell r="U225">
            <v>0</v>
          </cell>
          <cell r="V225">
            <v>65000</v>
          </cell>
          <cell r="W225">
            <v>68000</v>
          </cell>
          <cell r="X225" t="str">
            <v>لا</v>
          </cell>
          <cell r="Y225">
            <v>68000</v>
          </cell>
          <cell r="Z225">
            <v>0</v>
          </cell>
          <cell r="AA225">
            <v>5</v>
          </cell>
          <cell r="AB225">
            <v>1</v>
          </cell>
          <cell r="AC225">
            <v>0</v>
          </cell>
          <cell r="AD225">
            <v>6</v>
          </cell>
          <cell r="AE225" t="str">
            <v>YAMEN DYAB</v>
          </cell>
          <cell r="AF225" t="str">
            <v>AYMAN</v>
          </cell>
          <cell r="AG225" t="str">
            <v>MALAK</v>
          </cell>
          <cell r="AH225" t="str">
            <v>HOUMS</v>
          </cell>
          <cell r="AI225" t="str">
            <v/>
          </cell>
          <cell r="AJ225" t="str">
            <v/>
          </cell>
          <cell r="AK225" t="str">
            <v/>
          </cell>
          <cell r="AL225" t="str">
            <v/>
          </cell>
          <cell r="AM225" t="str">
            <v/>
          </cell>
          <cell r="AN225" t="str">
            <v/>
          </cell>
          <cell r="AO225" t="str">
            <v/>
          </cell>
          <cell r="AP225" t="str">
            <v/>
          </cell>
          <cell r="AQ225" t="str">
            <v/>
          </cell>
          <cell r="AR225">
            <v>705608</v>
          </cell>
          <cell r="AS225" t="str">
            <v>يامن دياب</v>
          </cell>
          <cell r="AT225" t="str">
            <v>ايمن</v>
          </cell>
          <cell r="AU225" t="str">
            <v/>
          </cell>
          <cell r="AV225">
            <v>65000</v>
          </cell>
        </row>
        <row r="226">
          <cell r="A226">
            <v>705609</v>
          </cell>
          <cell r="B226" t="str">
            <v>يامن شاكر</v>
          </cell>
          <cell r="C226" t="str">
            <v>محمد</v>
          </cell>
          <cell r="D226" t="str">
            <v>فاطمه</v>
          </cell>
          <cell r="E226" t="str">
            <v>ذكر</v>
          </cell>
          <cell r="F226">
            <v>35796</v>
          </cell>
          <cell r="G226" t="str">
            <v>دمشق</v>
          </cell>
          <cell r="H226" t="str">
            <v>العربية السورية</v>
          </cell>
          <cell r="I226" t="str">
            <v>الثالثة حديث</v>
          </cell>
          <cell r="J226" t="str">
            <v>ريف دمشق</v>
          </cell>
          <cell r="K226" t="str">
            <v>القطيفة 319</v>
          </cell>
          <cell r="L226" t="str">
            <v>التل</v>
          </cell>
          <cell r="M226" t="str">
            <v>أدبي</v>
          </cell>
          <cell r="N226">
            <v>2017</v>
          </cell>
          <cell r="O226" t="str">
            <v>دمشق</v>
          </cell>
          <cell r="P226" t="str">
            <v>الثانية</v>
          </cell>
          <cell r="Q226">
            <v>0</v>
          </cell>
          <cell r="R226">
            <v>0</v>
          </cell>
          <cell r="S226">
            <v>0</v>
          </cell>
          <cell r="T226">
            <v>3000</v>
          </cell>
          <cell r="U226">
            <v>0</v>
          </cell>
          <cell r="V226">
            <v>100000</v>
          </cell>
          <cell r="W226">
            <v>103000</v>
          </cell>
          <cell r="X226" t="str">
            <v>لا</v>
          </cell>
          <cell r="Y226">
            <v>103000</v>
          </cell>
          <cell r="Z226">
            <v>0</v>
          </cell>
          <cell r="AA226">
            <v>0</v>
          </cell>
          <cell r="AB226">
            <v>0</v>
          </cell>
          <cell r="AC226">
            <v>5</v>
          </cell>
          <cell r="AD226">
            <v>5</v>
          </cell>
          <cell r="AE226" t="str">
            <v>YAMEN SHAKER</v>
          </cell>
          <cell r="AF226" t="str">
            <v>MOHAMMAD</v>
          </cell>
          <cell r="AG226" t="str">
            <v>FATIMA</v>
          </cell>
          <cell r="AH226" t="str">
            <v>DAMASCUS</v>
          </cell>
          <cell r="AI226" t="str">
            <v/>
          </cell>
          <cell r="AJ226" t="str">
            <v/>
          </cell>
          <cell r="AK226" t="str">
            <v/>
          </cell>
          <cell r="AL226" t="str">
            <v/>
          </cell>
          <cell r="AM226" t="str">
            <v/>
          </cell>
          <cell r="AN226" t="str">
            <v/>
          </cell>
          <cell r="AO226" t="str">
            <v/>
          </cell>
          <cell r="AP226" t="str">
            <v/>
          </cell>
          <cell r="AQ226" t="str">
            <v/>
          </cell>
          <cell r="AR226">
            <v>705609</v>
          </cell>
          <cell r="AS226" t="str">
            <v>يامن شاكر</v>
          </cell>
          <cell r="AT226" t="str">
            <v>محمد</v>
          </cell>
          <cell r="AU226" t="str">
            <v/>
          </cell>
          <cell r="AV226">
            <v>100000</v>
          </cell>
        </row>
        <row r="227">
          <cell r="A227">
            <v>705615</v>
          </cell>
          <cell r="B227" t="str">
            <v>يزن السهوي</v>
          </cell>
          <cell r="C227" t="str">
            <v>سمير</v>
          </cell>
          <cell r="D227" t="str">
            <v>ثناء السرحان</v>
          </cell>
          <cell r="E227" t="str">
            <v>ذكر</v>
          </cell>
          <cell r="F227">
            <v>36161</v>
          </cell>
          <cell r="G227" t="str">
            <v>الهيت</v>
          </cell>
          <cell r="H227" t="str">
            <v>العربية السورية</v>
          </cell>
          <cell r="I227" t="str">
            <v>الثانية حديث</v>
          </cell>
          <cell r="J227" t="str">
            <v>السويداء</v>
          </cell>
          <cell r="K227" t="str">
            <v>الهيت 9</v>
          </cell>
          <cell r="L227" t="str">
            <v>جرمانا</v>
          </cell>
          <cell r="M227" t="str">
            <v>أدبي</v>
          </cell>
          <cell r="N227">
            <v>2017</v>
          </cell>
          <cell r="O227" t="str">
            <v>دمشق</v>
          </cell>
          <cell r="P227" t="str">
            <v>الأولى</v>
          </cell>
          <cell r="Q227">
            <v>0</v>
          </cell>
          <cell r="R227">
            <v>0</v>
          </cell>
          <cell r="S227">
            <v>0</v>
          </cell>
          <cell r="T227">
            <v>3000</v>
          </cell>
          <cell r="U227">
            <v>0</v>
          </cell>
          <cell r="V227">
            <v>210000</v>
          </cell>
          <cell r="W227">
            <v>213000</v>
          </cell>
          <cell r="X227" t="str">
            <v>لا</v>
          </cell>
          <cell r="Y227">
            <v>213000</v>
          </cell>
          <cell r="Z227">
            <v>0</v>
          </cell>
          <cell r="AA227">
            <v>0</v>
          </cell>
          <cell r="AB227">
            <v>0</v>
          </cell>
          <cell r="AC227">
            <v>6</v>
          </cell>
          <cell r="AD227">
            <v>6</v>
          </cell>
          <cell r="AE227" t="str">
            <v>YEZAN ALSAHWI</v>
          </cell>
          <cell r="AF227" t="str">
            <v>SAMIR</v>
          </cell>
          <cell r="AG227" t="str">
            <v>SANAA</v>
          </cell>
          <cell r="AH227" t="str">
            <v>ALSWIDAA</v>
          </cell>
          <cell r="AI227" t="str">
            <v/>
          </cell>
          <cell r="AJ227" t="str">
            <v/>
          </cell>
          <cell r="AK227" t="str">
            <v/>
          </cell>
          <cell r="AL227" t="str">
            <v/>
          </cell>
          <cell r="AM227" t="str">
            <v/>
          </cell>
          <cell r="AN227" t="str">
            <v/>
          </cell>
          <cell r="AO227" t="str">
            <v>مستنفذ س 1</v>
          </cell>
          <cell r="AP227" t="str">
            <v/>
          </cell>
          <cell r="AQ227" t="str">
            <v/>
          </cell>
          <cell r="AR227">
            <v>705615</v>
          </cell>
          <cell r="AS227" t="str">
            <v>يزن السهوي</v>
          </cell>
          <cell r="AT227" t="str">
            <v>سمير</v>
          </cell>
          <cell r="AU227" t="str">
            <v>مستنفذ س 1</v>
          </cell>
          <cell r="AV227">
            <v>210000</v>
          </cell>
        </row>
        <row r="228">
          <cell r="A228">
            <v>705665</v>
          </cell>
          <cell r="B228" t="str">
            <v>المعتصم بالله  نصار</v>
          </cell>
          <cell r="C228" t="str">
            <v>نجيب</v>
          </cell>
          <cell r="D228" t="str">
            <v>مريم</v>
          </cell>
          <cell r="E228" t="str">
            <v>ذكر</v>
          </cell>
          <cell r="F228">
            <v>30682</v>
          </cell>
          <cell r="G228" t="str">
            <v>حفير فوقا</v>
          </cell>
          <cell r="H228" t="str">
            <v>العربية السورية</v>
          </cell>
          <cell r="I228" t="str">
            <v>الرابعة</v>
          </cell>
          <cell r="J228" t="str">
            <v>ريف دمشق</v>
          </cell>
          <cell r="K228" t="str">
            <v>حفير فوقا 74</v>
          </cell>
          <cell r="L228" t="str">
            <v>حفير الفوقا</v>
          </cell>
          <cell r="M228" t="str">
            <v>علمي</v>
          </cell>
          <cell r="N228">
            <v>2002</v>
          </cell>
          <cell r="O228" t="str">
            <v>ريف دمشق</v>
          </cell>
          <cell r="P228" t="str">
            <v>الرابعة</v>
          </cell>
          <cell r="Q228">
            <v>0</v>
          </cell>
          <cell r="S228">
            <v>0</v>
          </cell>
          <cell r="T228">
            <v>3000</v>
          </cell>
          <cell r="U228">
            <v>0</v>
          </cell>
          <cell r="V228">
            <v>3500</v>
          </cell>
          <cell r="W228">
            <v>6500</v>
          </cell>
          <cell r="X228" t="str">
            <v>لا</v>
          </cell>
          <cell r="Y228">
            <v>6500</v>
          </cell>
          <cell r="Z228">
            <v>0</v>
          </cell>
          <cell r="AA228">
            <v>6</v>
          </cell>
          <cell r="AB228">
            <v>1</v>
          </cell>
          <cell r="AC228">
            <v>0</v>
          </cell>
          <cell r="AD228">
            <v>7</v>
          </cell>
          <cell r="AE228" t="str">
            <v>ALMOTSEM BELLAH NASAR</v>
          </cell>
          <cell r="AF228" t="str">
            <v>NAJEB</v>
          </cell>
          <cell r="AG228" t="str">
            <v>MAREAM</v>
          </cell>
          <cell r="AH228" t="str">
            <v>DAMASCUS SURBUB</v>
          </cell>
          <cell r="AI228" t="str">
            <v/>
          </cell>
          <cell r="AJ228" t="str">
            <v/>
          </cell>
          <cell r="AK228" t="str">
            <v/>
          </cell>
          <cell r="AL228" t="str">
            <v/>
          </cell>
          <cell r="AM228" t="str">
            <v/>
          </cell>
          <cell r="AN228" t="str">
            <v/>
          </cell>
          <cell r="AO228" t="str">
            <v/>
          </cell>
          <cell r="AP228" t="str">
            <v/>
          </cell>
          <cell r="AQ228" t="str">
            <v>إيقاف</v>
          </cell>
          <cell r="AR228">
            <v>705665</v>
          </cell>
          <cell r="AS228" t="str">
            <v>المعتصم بالله  نصار</v>
          </cell>
          <cell r="AT228" t="str">
            <v>نجيب</v>
          </cell>
          <cell r="AU228" t="str">
            <v/>
          </cell>
          <cell r="AV228">
            <v>3500</v>
          </cell>
        </row>
        <row r="229">
          <cell r="A229">
            <v>705685</v>
          </cell>
          <cell r="B229" t="str">
            <v>إيهاب الحسين</v>
          </cell>
          <cell r="C229" t="str">
            <v>عبد الرزاق</v>
          </cell>
          <cell r="D229" t="str">
            <v>دلال</v>
          </cell>
          <cell r="E229" t="str">
            <v>ذكر</v>
          </cell>
          <cell r="F229">
            <v>32674</v>
          </cell>
          <cell r="G229" t="str">
            <v>دمشق</v>
          </cell>
          <cell r="H229" t="str">
            <v>العربية السورية</v>
          </cell>
          <cell r="I229" t="str">
            <v>الأولى</v>
          </cell>
          <cell r="J229" t="str">
            <v>حماة</v>
          </cell>
          <cell r="K229" t="str">
            <v>صبورة 266</v>
          </cell>
          <cell r="L229" t="str">
            <v>قطنا</v>
          </cell>
          <cell r="M229" t="str">
            <v>أدبي</v>
          </cell>
          <cell r="N229">
            <v>2009</v>
          </cell>
          <cell r="O229" t="str">
            <v>دمشق</v>
          </cell>
          <cell r="P229" t="str">
            <v>الأولى</v>
          </cell>
          <cell r="Q229">
            <v>1000</v>
          </cell>
          <cell r="S229">
            <v>0</v>
          </cell>
          <cell r="T229">
            <v>3000</v>
          </cell>
          <cell r="U229">
            <v>0</v>
          </cell>
          <cell r="V229">
            <v>3500</v>
          </cell>
          <cell r="W229">
            <v>5500</v>
          </cell>
          <cell r="X229" t="str">
            <v>لا</v>
          </cell>
          <cell r="Y229">
            <v>5500</v>
          </cell>
          <cell r="Z229">
            <v>0</v>
          </cell>
          <cell r="AA229">
            <v>3</v>
          </cell>
          <cell r="AB229">
            <v>2</v>
          </cell>
          <cell r="AC229">
            <v>2</v>
          </cell>
          <cell r="AD229">
            <v>7</v>
          </cell>
          <cell r="AE229" t="str">
            <v>EHAB ALHUOSIN</v>
          </cell>
          <cell r="AF229" t="str">
            <v>ABD ALRZAK</v>
          </cell>
          <cell r="AG229" t="str">
            <v>DLAL</v>
          </cell>
          <cell r="AH229" t="str">
            <v>DAMASCUS</v>
          </cell>
          <cell r="AI229" t="str">
            <v/>
          </cell>
          <cell r="AJ229" t="str">
            <v/>
          </cell>
          <cell r="AK229" t="str">
            <v/>
          </cell>
          <cell r="AL229" t="str">
            <v/>
          </cell>
          <cell r="AM229" t="str">
            <v/>
          </cell>
          <cell r="AN229" t="str">
            <v/>
          </cell>
          <cell r="AO229" t="str">
            <v/>
          </cell>
          <cell r="AP229" t="str">
            <v/>
          </cell>
          <cell r="AQ229" t="str">
            <v/>
          </cell>
          <cell r="AR229">
            <v>705685</v>
          </cell>
          <cell r="AS229" t="str">
            <v>إيهاب الحسين</v>
          </cell>
          <cell r="AT229" t="str">
            <v>عبد الرزاق</v>
          </cell>
          <cell r="AU229" t="str">
            <v/>
          </cell>
          <cell r="AV229">
            <v>3500</v>
          </cell>
        </row>
        <row r="230">
          <cell r="A230">
            <v>705698</v>
          </cell>
          <cell r="B230" t="str">
            <v xml:space="preserve">آلاء الاحمد </v>
          </cell>
          <cell r="C230" t="str">
            <v>احمد</v>
          </cell>
          <cell r="D230" t="str">
            <v xml:space="preserve">اميرة </v>
          </cell>
          <cell r="E230" t="str">
            <v>أنثى</v>
          </cell>
          <cell r="F230">
            <v>33456</v>
          </cell>
          <cell r="G230" t="str">
            <v>دمشق</v>
          </cell>
          <cell r="H230" t="str">
            <v>العربية السورية</v>
          </cell>
          <cell r="I230" t="str">
            <v>الثانية</v>
          </cell>
          <cell r="J230" t="str">
            <v>حماة</v>
          </cell>
          <cell r="K230" t="str">
            <v>السويده 95</v>
          </cell>
          <cell r="L230" t="str">
            <v>برزة عش الورور</v>
          </cell>
          <cell r="M230" t="str">
            <v>أدبي</v>
          </cell>
          <cell r="N230">
            <v>2009</v>
          </cell>
          <cell r="O230" t="str">
            <v>دمشق</v>
          </cell>
          <cell r="P230" t="str">
            <v>الثانية</v>
          </cell>
          <cell r="Q230">
            <v>32800</v>
          </cell>
          <cell r="S230">
            <v>0</v>
          </cell>
          <cell r="T230">
            <v>3000</v>
          </cell>
          <cell r="U230">
            <v>0</v>
          </cell>
          <cell r="V230">
            <v>52000</v>
          </cell>
          <cell r="W230">
            <v>22200</v>
          </cell>
          <cell r="X230" t="str">
            <v>لا</v>
          </cell>
          <cell r="Y230">
            <v>22200</v>
          </cell>
          <cell r="Z230">
            <v>0</v>
          </cell>
          <cell r="AA230">
            <v>2</v>
          </cell>
          <cell r="AB230">
            <v>3</v>
          </cell>
          <cell r="AC230">
            <v>0</v>
          </cell>
          <cell r="AD230">
            <v>5</v>
          </cell>
          <cell r="AE230" t="str">
            <v>ALAA ALAHMAD</v>
          </cell>
          <cell r="AF230" t="str">
            <v>AHMAD</v>
          </cell>
          <cell r="AG230" t="str">
            <v>AMIRA</v>
          </cell>
          <cell r="AH230" t="str">
            <v>DAMAS</v>
          </cell>
          <cell r="AI230" t="str">
            <v/>
          </cell>
          <cell r="AJ230" t="str">
            <v/>
          </cell>
          <cell r="AK230" t="str">
            <v/>
          </cell>
          <cell r="AL230" t="str">
            <v/>
          </cell>
          <cell r="AM230" t="str">
            <v/>
          </cell>
          <cell r="AN230" t="str">
            <v/>
          </cell>
          <cell r="AO230" t="str">
            <v/>
          </cell>
          <cell r="AP230" t="str">
            <v/>
          </cell>
          <cell r="AQ230" t="str">
            <v/>
          </cell>
          <cell r="AR230">
            <v>705698</v>
          </cell>
          <cell r="AS230" t="str">
            <v xml:space="preserve">آلاء الاحمد </v>
          </cell>
          <cell r="AT230" t="str">
            <v>احمد</v>
          </cell>
          <cell r="AU230" t="str">
            <v/>
          </cell>
          <cell r="AV230">
            <v>52000</v>
          </cell>
        </row>
        <row r="231">
          <cell r="A231">
            <v>705724</v>
          </cell>
          <cell r="B231" t="str">
            <v>بشير التكله</v>
          </cell>
          <cell r="C231" t="str">
            <v xml:space="preserve">محمد </v>
          </cell>
          <cell r="D231" t="str">
            <v>هديه</v>
          </cell>
          <cell r="E231" t="str">
            <v>ذكر</v>
          </cell>
          <cell r="F231">
            <v>31464</v>
          </cell>
          <cell r="G231" t="str">
            <v>مسرابا</v>
          </cell>
          <cell r="H231" t="str">
            <v>العربية السورية</v>
          </cell>
          <cell r="I231" t="str">
            <v>الرابعة</v>
          </cell>
          <cell r="J231" t="str">
            <v>ريف دمشق</v>
          </cell>
          <cell r="K231" t="str">
            <v>مسرابا 42</v>
          </cell>
          <cell r="L231" t="str">
            <v>مسرابا</v>
          </cell>
          <cell r="M231" t="str">
            <v>علمي</v>
          </cell>
          <cell r="N231">
            <v>2004</v>
          </cell>
          <cell r="O231" t="str">
            <v>دمشق</v>
          </cell>
          <cell r="P231" t="str">
            <v>الرابعة</v>
          </cell>
          <cell r="Q231">
            <v>0</v>
          </cell>
          <cell r="R231">
            <v>0</v>
          </cell>
          <cell r="S231">
            <v>0</v>
          </cell>
          <cell r="T231">
            <v>3000</v>
          </cell>
          <cell r="U231">
            <v>0</v>
          </cell>
          <cell r="V231">
            <v>55000</v>
          </cell>
          <cell r="W231">
            <v>58000</v>
          </cell>
          <cell r="X231" t="str">
            <v>لا</v>
          </cell>
          <cell r="Y231">
            <v>58000</v>
          </cell>
          <cell r="Z231">
            <v>0</v>
          </cell>
          <cell r="AA231">
            <v>4</v>
          </cell>
          <cell r="AB231">
            <v>1</v>
          </cell>
          <cell r="AC231">
            <v>0</v>
          </cell>
          <cell r="AD231">
            <v>5</v>
          </cell>
          <cell r="AE231" t="str">
            <v>BASHER ALTUKLAH</v>
          </cell>
          <cell r="AF231" t="str">
            <v>MOHAMAD</v>
          </cell>
          <cell r="AG231" t="str">
            <v>HADYAH</v>
          </cell>
          <cell r="AH231" t="str">
            <v>MISRABA</v>
          </cell>
          <cell r="AI231" t="str">
            <v/>
          </cell>
          <cell r="AJ231" t="str">
            <v/>
          </cell>
          <cell r="AK231" t="str">
            <v/>
          </cell>
          <cell r="AL231" t="str">
            <v/>
          </cell>
          <cell r="AM231" t="str">
            <v/>
          </cell>
          <cell r="AN231" t="str">
            <v/>
          </cell>
          <cell r="AO231" t="str">
            <v/>
          </cell>
          <cell r="AP231" t="str">
            <v/>
          </cell>
          <cell r="AQ231" t="str">
            <v/>
          </cell>
          <cell r="AR231">
            <v>705724</v>
          </cell>
          <cell r="AS231" t="str">
            <v>بشير التكله</v>
          </cell>
          <cell r="AT231" t="str">
            <v xml:space="preserve">محمد </v>
          </cell>
          <cell r="AU231" t="str">
            <v/>
          </cell>
          <cell r="AV231">
            <v>55000</v>
          </cell>
        </row>
        <row r="232">
          <cell r="A232">
            <v>705730</v>
          </cell>
          <cell r="B232" t="str">
            <v>ثراء بزماوي</v>
          </cell>
          <cell r="C232" t="str">
            <v>يوسف</v>
          </cell>
          <cell r="D232" t="str">
            <v>نجاح</v>
          </cell>
          <cell r="E232" t="str">
            <v>ذكر</v>
          </cell>
          <cell r="F232">
            <v>33305</v>
          </cell>
          <cell r="G232" t="str">
            <v>اريحا</v>
          </cell>
          <cell r="H232" t="str">
            <v>العربية السورية</v>
          </cell>
          <cell r="I232" t="str">
            <v>الثانية</v>
          </cell>
          <cell r="J232" t="str">
            <v>إدلب</v>
          </cell>
          <cell r="K232" t="str">
            <v>الشيباني 34</v>
          </cell>
          <cell r="L232" t="str">
            <v>دمشق</v>
          </cell>
          <cell r="M232" t="str">
            <v>أدبي</v>
          </cell>
          <cell r="N232">
            <v>2009</v>
          </cell>
          <cell r="O232" t="str">
            <v>إدلب</v>
          </cell>
          <cell r="P232" t="str">
            <v>الثانية</v>
          </cell>
          <cell r="Q232">
            <v>0</v>
          </cell>
          <cell r="S232">
            <v>0</v>
          </cell>
          <cell r="T232">
            <v>3000</v>
          </cell>
          <cell r="U232">
            <v>0</v>
          </cell>
          <cell r="V232">
            <v>3000</v>
          </cell>
          <cell r="W232">
            <v>6000</v>
          </cell>
          <cell r="X232" t="str">
            <v>لا</v>
          </cell>
          <cell r="Y232">
            <v>6000</v>
          </cell>
          <cell r="Z232">
            <v>0</v>
          </cell>
          <cell r="AA232">
            <v>1</v>
          </cell>
          <cell r="AB232">
            <v>2</v>
          </cell>
          <cell r="AC232">
            <v>3</v>
          </cell>
          <cell r="AD232">
            <v>6</v>
          </cell>
          <cell r="AE232" t="str">
            <v>THRAA BZMAOUE</v>
          </cell>
          <cell r="AF232" t="str">
            <v>YOUSEF</v>
          </cell>
          <cell r="AG232" t="str">
            <v>NAJAH</v>
          </cell>
          <cell r="AH232" t="str">
            <v>AREHA</v>
          </cell>
          <cell r="AI232" t="str">
            <v/>
          </cell>
          <cell r="AJ232" t="str">
            <v/>
          </cell>
          <cell r="AK232" t="str">
            <v/>
          </cell>
          <cell r="AL232" t="str">
            <v/>
          </cell>
          <cell r="AM232" t="str">
            <v/>
          </cell>
          <cell r="AN232" t="str">
            <v/>
          </cell>
          <cell r="AO232" t="str">
            <v/>
          </cell>
          <cell r="AP232" t="str">
            <v/>
          </cell>
          <cell r="AQ232" t="str">
            <v/>
          </cell>
          <cell r="AR232">
            <v>705730</v>
          </cell>
          <cell r="AS232" t="str">
            <v>ثراء بزماوي</v>
          </cell>
          <cell r="AT232" t="str">
            <v>يوسف</v>
          </cell>
          <cell r="AU232" t="str">
            <v/>
          </cell>
          <cell r="AV232">
            <v>3000</v>
          </cell>
        </row>
        <row r="233">
          <cell r="A233">
            <v>705732</v>
          </cell>
          <cell r="B233" t="str">
            <v>ثناء الأطرش</v>
          </cell>
          <cell r="C233" t="str">
            <v>خالد</v>
          </cell>
          <cell r="D233" t="str">
            <v>هند</v>
          </cell>
          <cell r="E233" t="str">
            <v>أنثى</v>
          </cell>
          <cell r="F233">
            <v>35081</v>
          </cell>
          <cell r="G233" t="str">
            <v>ديماس</v>
          </cell>
          <cell r="H233" t="str">
            <v>العربية السورية</v>
          </cell>
          <cell r="I233" t="str">
            <v>الثانية</v>
          </cell>
          <cell r="J233" t="str">
            <v>إدلب</v>
          </cell>
          <cell r="K233" t="str">
            <v>كفر سجنه 68</v>
          </cell>
          <cell r="L233" t="str">
            <v>مساكن الديماس</v>
          </cell>
          <cell r="M233" t="str">
            <v>أدبي</v>
          </cell>
          <cell r="N233">
            <v>2014</v>
          </cell>
          <cell r="O233" t="str">
            <v>ريف دمشق</v>
          </cell>
          <cell r="P233" t="str">
            <v>الثانية</v>
          </cell>
          <cell r="Q233">
            <v>0</v>
          </cell>
          <cell r="R233">
            <v>0</v>
          </cell>
          <cell r="S233">
            <v>0</v>
          </cell>
          <cell r="T233">
            <v>3000</v>
          </cell>
          <cell r="U233">
            <v>0</v>
          </cell>
          <cell r="V233">
            <v>100000</v>
          </cell>
          <cell r="W233">
            <v>103000</v>
          </cell>
          <cell r="X233" t="str">
            <v>لا</v>
          </cell>
          <cell r="Y233">
            <v>103000</v>
          </cell>
          <cell r="Z233">
            <v>0</v>
          </cell>
          <cell r="AA233">
            <v>1</v>
          </cell>
          <cell r="AB233">
            <v>2</v>
          </cell>
          <cell r="AC233">
            <v>3</v>
          </cell>
          <cell r="AD233">
            <v>6</v>
          </cell>
          <cell r="AE233" t="str">
            <v>THANAA ALATRASH</v>
          </cell>
          <cell r="AF233" t="str">
            <v>KHALAD</v>
          </cell>
          <cell r="AG233" t="str">
            <v>اHIND</v>
          </cell>
          <cell r="AH233" t="str">
            <v>DAMASCUS SURBUB</v>
          </cell>
          <cell r="AI233" t="str">
            <v/>
          </cell>
          <cell r="AJ233" t="str">
            <v/>
          </cell>
          <cell r="AK233" t="str">
            <v/>
          </cell>
          <cell r="AL233" t="str">
            <v/>
          </cell>
          <cell r="AM233" t="str">
            <v/>
          </cell>
          <cell r="AN233" t="str">
            <v/>
          </cell>
          <cell r="AO233" t="str">
            <v/>
          </cell>
          <cell r="AP233" t="str">
            <v/>
          </cell>
          <cell r="AQ233" t="str">
            <v/>
          </cell>
          <cell r="AR233">
            <v>705732</v>
          </cell>
          <cell r="AS233" t="str">
            <v>ثناء الأطرش</v>
          </cell>
          <cell r="AT233" t="str">
            <v>خالد</v>
          </cell>
          <cell r="AU233" t="str">
            <v/>
          </cell>
          <cell r="AV233">
            <v>100000</v>
          </cell>
        </row>
        <row r="234">
          <cell r="A234">
            <v>705748</v>
          </cell>
          <cell r="B234" t="str">
            <v>حكمت الموسى</v>
          </cell>
          <cell r="C234" t="str">
            <v>عصام</v>
          </cell>
          <cell r="D234" t="str">
            <v>عائشه</v>
          </cell>
          <cell r="E234" t="str">
            <v>ذكر</v>
          </cell>
          <cell r="F234">
            <v>35820</v>
          </cell>
          <cell r="G234" t="str">
            <v>مساكن السيدة زينب</v>
          </cell>
          <cell r="H234" t="str">
            <v>العربية السورية</v>
          </cell>
          <cell r="I234" t="str">
            <v>الرابعة</v>
          </cell>
          <cell r="J234" t="str">
            <v>القنيطرة</v>
          </cell>
          <cell r="K234" t="str">
            <v>أبو دركل 3\140</v>
          </cell>
          <cell r="L234" t="str">
            <v>السيدة زينب</v>
          </cell>
          <cell r="M234" t="str">
            <v>علمي</v>
          </cell>
          <cell r="N234">
            <v>2016</v>
          </cell>
          <cell r="O234" t="str">
            <v>القنيطرة</v>
          </cell>
          <cell r="P234" t="str">
            <v>الرابعة حديث</v>
          </cell>
          <cell r="Q234">
            <v>0</v>
          </cell>
          <cell r="S234">
            <v>0</v>
          </cell>
          <cell r="T234">
            <v>3000</v>
          </cell>
          <cell r="U234">
            <v>14000</v>
          </cell>
          <cell r="V234">
            <v>48000</v>
          </cell>
          <cell r="W234">
            <v>65000</v>
          </cell>
          <cell r="X234" t="str">
            <v>لا</v>
          </cell>
          <cell r="Y234">
            <v>0</v>
          </cell>
          <cell r="Z234">
            <v>65000</v>
          </cell>
          <cell r="AA234">
            <v>6</v>
          </cell>
          <cell r="AB234">
            <v>0</v>
          </cell>
          <cell r="AC234">
            <v>0</v>
          </cell>
          <cell r="AD234">
            <v>6</v>
          </cell>
          <cell r="AE234" t="str">
            <v>HEKMUT ALMOUSA</v>
          </cell>
          <cell r="AF234" t="str">
            <v>ISAM</v>
          </cell>
          <cell r="AG234" t="str">
            <v>AESHA</v>
          </cell>
          <cell r="AH234" t="str">
            <v>ALSAIDA ZAINAB</v>
          </cell>
          <cell r="AI234" t="str">
            <v/>
          </cell>
          <cell r="AJ234" t="str">
            <v/>
          </cell>
          <cell r="AK234" t="str">
            <v/>
          </cell>
          <cell r="AL234" t="str">
            <v/>
          </cell>
          <cell r="AM234" t="str">
            <v/>
          </cell>
          <cell r="AN234" t="str">
            <v/>
          </cell>
          <cell r="AO234" t="str">
            <v/>
          </cell>
          <cell r="AP234" t="str">
            <v/>
          </cell>
          <cell r="AQ234" t="str">
            <v/>
          </cell>
          <cell r="AR234">
            <v>705748</v>
          </cell>
          <cell r="AS234" t="str">
            <v>حكمت الموسى</v>
          </cell>
          <cell r="AT234" t="str">
            <v>عصام</v>
          </cell>
          <cell r="AU234" t="str">
            <v/>
          </cell>
          <cell r="AV234">
            <v>48000</v>
          </cell>
        </row>
        <row r="235">
          <cell r="A235">
            <v>705749</v>
          </cell>
          <cell r="B235" t="str">
            <v>حلا دملخي</v>
          </cell>
          <cell r="C235" t="str">
            <v>عبد العزيز</v>
          </cell>
          <cell r="D235" t="str">
            <v>فاطمه</v>
          </cell>
          <cell r="E235" t="str">
            <v>أنثى</v>
          </cell>
          <cell r="F235">
            <v>35977</v>
          </cell>
          <cell r="G235" t="str">
            <v>حلب</v>
          </cell>
          <cell r="H235" t="str">
            <v>العربية السورية</v>
          </cell>
          <cell r="I235" t="str">
            <v>الثانية</v>
          </cell>
          <cell r="J235" t="str">
            <v>حلب</v>
          </cell>
          <cell r="K235" t="str">
            <v>الكلاسة 252</v>
          </cell>
          <cell r="L235" t="str">
            <v>دمشق</v>
          </cell>
          <cell r="M235" t="str">
            <v>علمي</v>
          </cell>
          <cell r="N235">
            <v>2016</v>
          </cell>
          <cell r="O235" t="str">
            <v>ريف دمشق</v>
          </cell>
          <cell r="P235" t="str">
            <v>الثانية</v>
          </cell>
          <cell r="Q235">
            <v>0</v>
          </cell>
          <cell r="R235">
            <v>0</v>
          </cell>
          <cell r="S235">
            <v>0</v>
          </cell>
          <cell r="T235">
            <v>3000</v>
          </cell>
          <cell r="U235">
            <v>0</v>
          </cell>
          <cell r="V235">
            <v>80000</v>
          </cell>
          <cell r="W235">
            <v>83000</v>
          </cell>
          <cell r="X235" t="str">
            <v>لا</v>
          </cell>
          <cell r="Y235">
            <v>83000</v>
          </cell>
          <cell r="Z235">
            <v>0</v>
          </cell>
          <cell r="AA235">
            <v>0</v>
          </cell>
          <cell r="AB235">
            <v>0</v>
          </cell>
          <cell r="AC235">
            <v>4</v>
          </cell>
          <cell r="AD235">
            <v>4</v>
          </cell>
          <cell r="AE235" t="str">
            <v>HALA DAMLAKHE</v>
          </cell>
          <cell r="AF235" t="str">
            <v>ABDALAZIZ</v>
          </cell>
          <cell r="AG235" t="str">
            <v>FATEAMA</v>
          </cell>
          <cell r="AH235" t="str">
            <v>ALEPPO</v>
          </cell>
          <cell r="AI235" t="str">
            <v/>
          </cell>
          <cell r="AJ235" t="str">
            <v/>
          </cell>
          <cell r="AK235" t="str">
            <v/>
          </cell>
          <cell r="AL235" t="str">
            <v/>
          </cell>
          <cell r="AM235" t="str">
            <v/>
          </cell>
          <cell r="AN235" t="str">
            <v/>
          </cell>
          <cell r="AO235" t="str">
            <v/>
          </cell>
          <cell r="AP235" t="str">
            <v/>
          </cell>
          <cell r="AQ235" t="str">
            <v>إيقاف</v>
          </cell>
          <cell r="AR235">
            <v>705749</v>
          </cell>
          <cell r="AS235" t="str">
            <v>حلا دملخي</v>
          </cell>
          <cell r="AT235" t="str">
            <v>عبد العزيز</v>
          </cell>
          <cell r="AU235" t="str">
            <v/>
          </cell>
          <cell r="AV235">
            <v>80000</v>
          </cell>
        </row>
        <row r="236">
          <cell r="A236">
            <v>705755</v>
          </cell>
          <cell r="B236" t="str">
            <v xml:space="preserve">حميدة محمد </v>
          </cell>
          <cell r="C236" t="str">
            <v>عبد الكريم</v>
          </cell>
          <cell r="D236" t="str">
            <v>كوكب</v>
          </cell>
          <cell r="E236" t="str">
            <v>أنثى</v>
          </cell>
          <cell r="F236">
            <v>33971</v>
          </cell>
          <cell r="G236" t="str">
            <v>حنجور</v>
          </cell>
          <cell r="H236" t="str">
            <v>العربية السورية</v>
          </cell>
          <cell r="I236" t="str">
            <v>الرابعة</v>
          </cell>
          <cell r="J236" t="str">
            <v>حماة</v>
          </cell>
          <cell r="K236" t="str">
            <v>حنجور 79</v>
          </cell>
          <cell r="L236" t="str">
            <v>مساكن الحرس</v>
          </cell>
          <cell r="M236" t="str">
            <v>علمي</v>
          </cell>
          <cell r="N236">
            <v>2011</v>
          </cell>
          <cell r="O236" t="str">
            <v>حماة</v>
          </cell>
          <cell r="P236" t="str">
            <v>الرابعة حديث</v>
          </cell>
          <cell r="Q236">
            <v>0</v>
          </cell>
          <cell r="R236">
            <v>0</v>
          </cell>
          <cell r="S236">
            <v>0</v>
          </cell>
          <cell r="T236">
            <v>3000</v>
          </cell>
          <cell r="U236">
            <v>14000</v>
          </cell>
          <cell r="V236">
            <v>30000</v>
          </cell>
          <cell r="W236">
            <v>47000</v>
          </cell>
          <cell r="X236" t="str">
            <v>لا</v>
          </cell>
          <cell r="Y236">
            <v>47000</v>
          </cell>
          <cell r="Z236">
            <v>0</v>
          </cell>
          <cell r="AA236">
            <v>3</v>
          </cell>
          <cell r="AB236">
            <v>0</v>
          </cell>
          <cell r="AC236">
            <v>0</v>
          </cell>
          <cell r="AD236">
            <v>3</v>
          </cell>
          <cell r="AE236" t="str">
            <v>HAMEDA MOHAMED</v>
          </cell>
          <cell r="AF236" t="str">
            <v>ABD ALKAREEM</v>
          </cell>
          <cell r="AG236" t="str">
            <v>KOUKAB</v>
          </cell>
          <cell r="AH236" t="str">
            <v>HANJOUR</v>
          </cell>
          <cell r="AI236" t="str">
            <v/>
          </cell>
          <cell r="AJ236" t="str">
            <v/>
          </cell>
          <cell r="AK236" t="str">
            <v/>
          </cell>
          <cell r="AL236" t="str">
            <v/>
          </cell>
          <cell r="AM236" t="str">
            <v/>
          </cell>
          <cell r="AN236" t="str">
            <v/>
          </cell>
          <cell r="AO236" t="str">
            <v/>
          </cell>
          <cell r="AP236" t="str">
            <v/>
          </cell>
          <cell r="AQ236" t="str">
            <v/>
          </cell>
          <cell r="AR236">
            <v>705755</v>
          </cell>
          <cell r="AS236" t="str">
            <v xml:space="preserve">حميدة محمد </v>
          </cell>
          <cell r="AT236" t="str">
            <v>عبد الكريم</v>
          </cell>
          <cell r="AU236" t="str">
            <v/>
          </cell>
          <cell r="AV236">
            <v>30000</v>
          </cell>
        </row>
        <row r="237">
          <cell r="A237">
            <v>705764</v>
          </cell>
          <cell r="B237" t="str">
            <v xml:space="preserve">حيدر حسان </v>
          </cell>
          <cell r="C237" t="str">
            <v xml:space="preserve">احمد </v>
          </cell>
          <cell r="D237" t="str">
            <v xml:space="preserve">سجى </v>
          </cell>
          <cell r="E237" t="str">
            <v>ذكر</v>
          </cell>
          <cell r="F237">
            <v>35230</v>
          </cell>
          <cell r="G237" t="str">
            <v xml:space="preserve">دمشق </v>
          </cell>
          <cell r="H237" t="str">
            <v>العربية السورية</v>
          </cell>
          <cell r="I237" t="str">
            <v>الثالثة</v>
          </cell>
          <cell r="J237" t="str">
            <v>اللاذقية</v>
          </cell>
          <cell r="K237" t="str">
            <v>بتنبول 13</v>
          </cell>
          <cell r="L237" t="str">
            <v>مساكن الحرس</v>
          </cell>
          <cell r="M237" t="str">
            <v>علمي</v>
          </cell>
          <cell r="N237">
            <v>2014</v>
          </cell>
          <cell r="O237" t="str">
            <v>دمشق</v>
          </cell>
          <cell r="P237" t="str">
            <v>الثالثة حديث</v>
          </cell>
          <cell r="Q237">
            <v>0</v>
          </cell>
          <cell r="S237">
            <v>0</v>
          </cell>
          <cell r="T237">
            <v>3000</v>
          </cell>
          <cell r="U237">
            <v>0</v>
          </cell>
          <cell r="V237">
            <v>37500</v>
          </cell>
          <cell r="W237">
            <v>40500</v>
          </cell>
          <cell r="X237" t="str">
            <v>لا</v>
          </cell>
          <cell r="Y237">
            <v>40500</v>
          </cell>
          <cell r="Z237">
            <v>0</v>
          </cell>
          <cell r="AA237">
            <v>6</v>
          </cell>
          <cell r="AB237">
            <v>1</v>
          </cell>
          <cell r="AC237">
            <v>0</v>
          </cell>
          <cell r="AD237">
            <v>7</v>
          </cell>
          <cell r="AE237" t="str">
            <v>HAIDAR HASSAN</v>
          </cell>
          <cell r="AF237" t="str">
            <v>AHMAD</v>
          </cell>
          <cell r="AG237" t="str">
            <v>SAJA</v>
          </cell>
          <cell r="AH237" t="str">
            <v>DAMASCUS</v>
          </cell>
          <cell r="AI237" t="str">
            <v/>
          </cell>
          <cell r="AJ237" t="str">
            <v/>
          </cell>
          <cell r="AK237" t="str">
            <v/>
          </cell>
          <cell r="AL237" t="str">
            <v/>
          </cell>
          <cell r="AM237" t="str">
            <v/>
          </cell>
          <cell r="AN237" t="str">
            <v/>
          </cell>
          <cell r="AO237" t="str">
            <v/>
          </cell>
          <cell r="AP237" t="str">
            <v/>
          </cell>
          <cell r="AQ237" t="str">
            <v/>
          </cell>
          <cell r="AR237">
            <v>705764</v>
          </cell>
          <cell r="AS237" t="str">
            <v xml:space="preserve">حيدر حسان </v>
          </cell>
          <cell r="AT237" t="str">
            <v xml:space="preserve">احمد </v>
          </cell>
          <cell r="AU237" t="str">
            <v/>
          </cell>
          <cell r="AV237">
            <v>37500</v>
          </cell>
        </row>
        <row r="238">
          <cell r="A238">
            <v>705784</v>
          </cell>
          <cell r="B238" t="str">
            <v>دعاء الزين</v>
          </cell>
          <cell r="C238" t="str">
            <v>محمد</v>
          </cell>
          <cell r="D238" t="str">
            <v>ريما</v>
          </cell>
          <cell r="E238" t="str">
            <v>أنثى</v>
          </cell>
          <cell r="F238">
            <v>34388</v>
          </cell>
          <cell r="G238" t="str">
            <v>دمشق</v>
          </cell>
          <cell r="H238" t="str">
            <v>العربية السورية</v>
          </cell>
          <cell r="I238" t="str">
            <v>الرابعة</v>
          </cell>
          <cell r="J238" t="str">
            <v>دمشق</v>
          </cell>
          <cell r="K238" t="str">
            <v>عصفور 62</v>
          </cell>
          <cell r="L238" t="str">
            <v>التل حرنة الشرقية،بناء الجمعيات</v>
          </cell>
          <cell r="M238" t="str">
            <v>أدبي</v>
          </cell>
          <cell r="N238">
            <v>2012</v>
          </cell>
          <cell r="O238" t="str">
            <v>دمشق</v>
          </cell>
          <cell r="P238" t="str">
            <v>الرابعة حديث</v>
          </cell>
          <cell r="Q238">
            <v>0</v>
          </cell>
          <cell r="R238">
            <v>0</v>
          </cell>
          <cell r="S238">
            <v>0</v>
          </cell>
          <cell r="T238">
            <v>3000</v>
          </cell>
          <cell r="U238">
            <v>14000</v>
          </cell>
          <cell r="V238">
            <v>60000</v>
          </cell>
          <cell r="W238">
            <v>77000</v>
          </cell>
          <cell r="X238" t="str">
            <v>لا</v>
          </cell>
          <cell r="Y238">
            <v>77000</v>
          </cell>
          <cell r="Z238">
            <v>0</v>
          </cell>
          <cell r="AA238">
            <v>6</v>
          </cell>
          <cell r="AB238">
            <v>0</v>
          </cell>
          <cell r="AC238">
            <v>0</v>
          </cell>
          <cell r="AD238">
            <v>6</v>
          </cell>
          <cell r="AE238" t="str">
            <v>DOUAA ALZEIN</v>
          </cell>
          <cell r="AF238" t="str">
            <v>MOHAMMAD</v>
          </cell>
          <cell r="AG238" t="str">
            <v>RIMA</v>
          </cell>
          <cell r="AH238" t="str">
            <v>DAMASCUS</v>
          </cell>
          <cell r="AI238" t="str">
            <v/>
          </cell>
          <cell r="AJ238" t="str">
            <v/>
          </cell>
          <cell r="AK238" t="str">
            <v/>
          </cell>
          <cell r="AL238" t="str">
            <v/>
          </cell>
          <cell r="AM238" t="str">
            <v/>
          </cell>
          <cell r="AN238" t="str">
            <v/>
          </cell>
          <cell r="AO238" t="str">
            <v/>
          </cell>
          <cell r="AP238" t="str">
            <v/>
          </cell>
          <cell r="AQ238" t="str">
            <v/>
          </cell>
          <cell r="AR238">
            <v>705784</v>
          </cell>
          <cell r="AS238" t="str">
            <v>دعاء الزين</v>
          </cell>
          <cell r="AT238" t="str">
            <v>محمد</v>
          </cell>
          <cell r="AU238" t="str">
            <v/>
          </cell>
          <cell r="AV238">
            <v>60000</v>
          </cell>
        </row>
        <row r="239">
          <cell r="A239">
            <v>705785</v>
          </cell>
          <cell r="B239" t="str">
            <v xml:space="preserve">دعاء حماديه </v>
          </cell>
          <cell r="C239" t="str">
            <v>محمد</v>
          </cell>
          <cell r="D239" t="str">
            <v>مميز</v>
          </cell>
          <cell r="E239" t="str">
            <v>أنثى</v>
          </cell>
          <cell r="F239">
            <v>28033</v>
          </cell>
          <cell r="G239" t="str">
            <v>منين</v>
          </cell>
          <cell r="H239" t="str">
            <v>العربية السورية</v>
          </cell>
          <cell r="I239" t="str">
            <v>الثانية</v>
          </cell>
          <cell r="J239" t="str">
            <v>ريف دمشق</v>
          </cell>
          <cell r="K239" t="str">
            <v>منين 246</v>
          </cell>
          <cell r="L239" t="str">
            <v>عين منين</v>
          </cell>
          <cell r="M239" t="str">
            <v>أدبي</v>
          </cell>
          <cell r="N239">
            <v>1998</v>
          </cell>
          <cell r="O239" t="str">
            <v>غير سورية</v>
          </cell>
          <cell r="P239" t="str">
            <v>الثانية</v>
          </cell>
          <cell r="Q239">
            <v>14000</v>
          </cell>
          <cell r="R239">
            <v>0</v>
          </cell>
          <cell r="S239">
            <v>0</v>
          </cell>
          <cell r="T239">
            <v>3000</v>
          </cell>
          <cell r="U239">
            <v>0</v>
          </cell>
          <cell r="V239">
            <v>80000</v>
          </cell>
          <cell r="W239">
            <v>69000</v>
          </cell>
          <cell r="X239" t="str">
            <v>لا</v>
          </cell>
          <cell r="Y239">
            <v>69000</v>
          </cell>
          <cell r="Z239">
            <v>0</v>
          </cell>
          <cell r="AA239">
            <v>5</v>
          </cell>
          <cell r="AB239">
            <v>2</v>
          </cell>
          <cell r="AC239">
            <v>0</v>
          </cell>
          <cell r="AD239">
            <v>7</v>
          </cell>
          <cell r="AE239" t="str">
            <v>DUAA HAMADYA</v>
          </cell>
          <cell r="AF239" t="str">
            <v>MOUHAMD</v>
          </cell>
          <cell r="AG239" t="str">
            <v>MOMYAZ</v>
          </cell>
          <cell r="AH239" t="str">
            <v>DAMAS SUBURB</v>
          </cell>
          <cell r="AI239" t="str">
            <v/>
          </cell>
          <cell r="AJ239" t="str">
            <v/>
          </cell>
          <cell r="AK239" t="str">
            <v/>
          </cell>
          <cell r="AL239" t="str">
            <v/>
          </cell>
          <cell r="AM239" t="str">
            <v/>
          </cell>
          <cell r="AN239" t="str">
            <v/>
          </cell>
          <cell r="AO239" t="str">
            <v/>
          </cell>
          <cell r="AP239" t="str">
            <v/>
          </cell>
          <cell r="AQ239" t="str">
            <v/>
          </cell>
          <cell r="AR239">
            <v>705785</v>
          </cell>
          <cell r="AS239" t="str">
            <v xml:space="preserve">دعاء حماديه </v>
          </cell>
          <cell r="AT239" t="str">
            <v>محمد</v>
          </cell>
          <cell r="AU239" t="str">
            <v/>
          </cell>
          <cell r="AV239">
            <v>80000</v>
          </cell>
        </row>
        <row r="240">
          <cell r="A240">
            <v>705794</v>
          </cell>
          <cell r="B240" t="str">
            <v>ديما العقاد</v>
          </cell>
          <cell r="C240" t="str">
            <v>محمدعماد</v>
          </cell>
          <cell r="D240" t="str">
            <v>امال</v>
          </cell>
          <cell r="E240" t="str">
            <v>أنثى</v>
          </cell>
          <cell r="F240">
            <v>33005</v>
          </cell>
          <cell r="G240" t="str">
            <v>اربد</v>
          </cell>
          <cell r="H240" t="str">
            <v>العربية السورية</v>
          </cell>
          <cell r="I240" t="str">
            <v>الرابعة</v>
          </cell>
          <cell r="J240" t="str">
            <v>دمشق</v>
          </cell>
          <cell r="K240" t="str">
            <v>قميرية قناية الحطب 81</v>
          </cell>
          <cell r="L240" t="str">
            <v>دمشق - عدوي</v>
          </cell>
          <cell r="M240" t="str">
            <v>أدبي</v>
          </cell>
          <cell r="N240">
            <v>2010</v>
          </cell>
          <cell r="O240" t="str">
            <v>دمشق</v>
          </cell>
          <cell r="P240" t="str">
            <v>الرابعة</v>
          </cell>
          <cell r="Q240">
            <v>0</v>
          </cell>
          <cell r="R240">
            <v>0</v>
          </cell>
          <cell r="S240">
            <v>0</v>
          </cell>
          <cell r="T240">
            <v>3000</v>
          </cell>
          <cell r="U240">
            <v>0</v>
          </cell>
          <cell r="V240">
            <v>45000</v>
          </cell>
          <cell r="W240">
            <v>48000</v>
          </cell>
          <cell r="X240" t="str">
            <v>لا</v>
          </cell>
          <cell r="Y240">
            <v>48000</v>
          </cell>
          <cell r="Z240">
            <v>0</v>
          </cell>
          <cell r="AA240">
            <v>3</v>
          </cell>
          <cell r="AB240">
            <v>1</v>
          </cell>
          <cell r="AC240">
            <v>0</v>
          </cell>
          <cell r="AD240">
            <v>4</v>
          </cell>
          <cell r="AE240" t="str">
            <v>DIMA ALAKKAD</v>
          </cell>
          <cell r="AF240" t="str">
            <v>MHD IMAD</v>
          </cell>
          <cell r="AG240" t="str">
            <v>AMAL</v>
          </cell>
          <cell r="AH240" t="str">
            <v>IRBID</v>
          </cell>
          <cell r="AI240" t="str">
            <v/>
          </cell>
          <cell r="AJ240" t="str">
            <v/>
          </cell>
          <cell r="AK240" t="str">
            <v/>
          </cell>
          <cell r="AL240" t="str">
            <v/>
          </cell>
          <cell r="AM240" t="str">
            <v/>
          </cell>
          <cell r="AN240" t="str">
            <v/>
          </cell>
          <cell r="AO240" t="str">
            <v/>
          </cell>
          <cell r="AP240" t="str">
            <v/>
          </cell>
          <cell r="AQ240" t="str">
            <v/>
          </cell>
          <cell r="AR240">
            <v>705794</v>
          </cell>
          <cell r="AS240" t="str">
            <v>ديما العقاد</v>
          </cell>
          <cell r="AT240" t="str">
            <v>محمدعماد</v>
          </cell>
          <cell r="AU240" t="str">
            <v/>
          </cell>
          <cell r="AV240">
            <v>45000</v>
          </cell>
        </row>
        <row r="241">
          <cell r="A241">
            <v>705795</v>
          </cell>
          <cell r="B241" t="str">
            <v>راغب يوسف</v>
          </cell>
          <cell r="C241" t="str">
            <v>يوسف</v>
          </cell>
          <cell r="D241" t="str">
            <v>سناء</v>
          </cell>
          <cell r="E241" t="str">
            <v>ذكر</v>
          </cell>
          <cell r="F241">
            <v>34544</v>
          </cell>
          <cell r="G241" t="str">
            <v>حمص</v>
          </cell>
          <cell r="H241" t="str">
            <v>العربية السورية</v>
          </cell>
          <cell r="I241" t="str">
            <v>الثانية</v>
          </cell>
          <cell r="J241" t="str">
            <v>حمص</v>
          </cell>
          <cell r="K241" t="str">
            <v>حمص الشنية 49</v>
          </cell>
          <cell r="L241" t="str">
            <v>كفر سوسة</v>
          </cell>
          <cell r="M241" t="str">
            <v>أدبي</v>
          </cell>
          <cell r="N241">
            <v>2012</v>
          </cell>
          <cell r="O241" t="str">
            <v>حمص</v>
          </cell>
          <cell r="P241" t="str">
            <v>الثانية</v>
          </cell>
          <cell r="Q241">
            <v>0</v>
          </cell>
          <cell r="S241">
            <v>0</v>
          </cell>
          <cell r="T241">
            <v>3000</v>
          </cell>
          <cell r="U241">
            <v>0</v>
          </cell>
          <cell r="V241">
            <v>15000</v>
          </cell>
          <cell r="W241">
            <v>18000</v>
          </cell>
          <cell r="X241" t="str">
            <v>لا</v>
          </cell>
          <cell r="Y241">
            <v>18000</v>
          </cell>
          <cell r="Z241">
            <v>0</v>
          </cell>
          <cell r="AA241">
            <v>3</v>
          </cell>
          <cell r="AB241">
            <v>0</v>
          </cell>
          <cell r="AC241">
            <v>0</v>
          </cell>
          <cell r="AD241">
            <v>3</v>
          </cell>
          <cell r="AE241" t="str">
            <v>RAGHEB YOUSEF</v>
          </cell>
          <cell r="AF241" t="str">
            <v>YOUSEF</v>
          </cell>
          <cell r="AG241" t="str">
            <v>SNAA</v>
          </cell>
          <cell r="AH241" t="str">
            <v>HOMS</v>
          </cell>
          <cell r="AI241" t="str">
            <v/>
          </cell>
          <cell r="AJ241" t="str">
            <v/>
          </cell>
          <cell r="AK241" t="str">
            <v/>
          </cell>
          <cell r="AL241" t="str">
            <v/>
          </cell>
          <cell r="AM241" t="str">
            <v/>
          </cell>
          <cell r="AN241" t="str">
            <v/>
          </cell>
          <cell r="AO241" t="str">
            <v/>
          </cell>
          <cell r="AP241" t="str">
            <v/>
          </cell>
          <cell r="AQ241" t="str">
            <v/>
          </cell>
          <cell r="AR241">
            <v>705795</v>
          </cell>
          <cell r="AS241" t="str">
            <v>راغب يوسف</v>
          </cell>
          <cell r="AT241" t="str">
            <v>يوسف</v>
          </cell>
          <cell r="AU241" t="str">
            <v/>
          </cell>
          <cell r="AV241">
            <v>15000</v>
          </cell>
        </row>
        <row r="242">
          <cell r="A242">
            <v>705797</v>
          </cell>
          <cell r="B242" t="str">
            <v xml:space="preserve">راما محمد </v>
          </cell>
          <cell r="C242" t="str">
            <v>عيسى</v>
          </cell>
          <cell r="D242" t="str">
            <v>كوسر</v>
          </cell>
          <cell r="E242" t="str">
            <v>أنثى</v>
          </cell>
          <cell r="F242">
            <v>32588</v>
          </cell>
          <cell r="G242" t="str">
            <v>قطيفه</v>
          </cell>
          <cell r="H242" t="str">
            <v>العربية السورية</v>
          </cell>
          <cell r="I242" t="str">
            <v>الأولى</v>
          </cell>
          <cell r="J242" t="str">
            <v>اللاذقية</v>
          </cell>
          <cell r="K242" t="str">
            <v>المشيرفة 19</v>
          </cell>
          <cell r="L242" t="str">
            <v>المزة 86</v>
          </cell>
          <cell r="M242" t="str">
            <v>أدبي</v>
          </cell>
          <cell r="N242">
            <v>2007</v>
          </cell>
          <cell r="O242" t="str">
            <v>اللاذقية</v>
          </cell>
          <cell r="P242" t="str">
            <v>الأولى</v>
          </cell>
          <cell r="Q242">
            <v>0</v>
          </cell>
          <cell r="R242">
            <v>0</v>
          </cell>
          <cell r="S242">
            <v>0</v>
          </cell>
          <cell r="T242">
            <v>3000</v>
          </cell>
          <cell r="U242">
            <v>0</v>
          </cell>
          <cell r="V242">
            <v>50000</v>
          </cell>
          <cell r="W242">
            <v>53000</v>
          </cell>
          <cell r="X242" t="str">
            <v>لا</v>
          </cell>
          <cell r="Y242">
            <v>53000</v>
          </cell>
          <cell r="Z242">
            <v>0</v>
          </cell>
          <cell r="AA242">
            <v>2</v>
          </cell>
          <cell r="AB242">
            <v>2</v>
          </cell>
          <cell r="AC242">
            <v>0</v>
          </cell>
          <cell r="AD242">
            <v>4</v>
          </cell>
          <cell r="AE242" t="str">
            <v>RAMA MOHAMMAD</v>
          </cell>
          <cell r="AF242" t="str">
            <v>ISSA</v>
          </cell>
          <cell r="AG242" t="str">
            <v>KOSAR</v>
          </cell>
          <cell r="AH242" t="str">
            <v>DAMAS SUBURB</v>
          </cell>
          <cell r="AI242" t="str">
            <v/>
          </cell>
          <cell r="AJ242" t="str">
            <v/>
          </cell>
          <cell r="AK242" t="str">
            <v/>
          </cell>
          <cell r="AL242" t="str">
            <v/>
          </cell>
          <cell r="AM242" t="str">
            <v/>
          </cell>
          <cell r="AN242" t="str">
            <v/>
          </cell>
          <cell r="AO242" t="str">
            <v/>
          </cell>
          <cell r="AP242" t="str">
            <v/>
          </cell>
          <cell r="AQ242" t="str">
            <v/>
          </cell>
          <cell r="AR242">
            <v>705797</v>
          </cell>
          <cell r="AS242" t="str">
            <v xml:space="preserve">راما محمد </v>
          </cell>
          <cell r="AT242" t="str">
            <v>عيسى</v>
          </cell>
          <cell r="AU242" t="str">
            <v/>
          </cell>
          <cell r="AV242">
            <v>50000</v>
          </cell>
        </row>
        <row r="243">
          <cell r="A243">
            <v>705803</v>
          </cell>
          <cell r="B243" t="str">
            <v xml:space="preserve">رائد حلاوه </v>
          </cell>
          <cell r="C243" t="str">
            <v xml:space="preserve">يوسف </v>
          </cell>
          <cell r="D243" t="str">
            <v>سوسن</v>
          </cell>
          <cell r="E243" t="str">
            <v>ذكر</v>
          </cell>
          <cell r="F243">
            <v>30887</v>
          </cell>
          <cell r="G243" t="str">
            <v>السويداء الكفر</v>
          </cell>
          <cell r="H243" t="str">
            <v>العربية السورية</v>
          </cell>
          <cell r="I243" t="str">
            <v>الثانية</v>
          </cell>
          <cell r="J243" t="str">
            <v>السويداء</v>
          </cell>
          <cell r="K243" t="str">
            <v>الكفر 28</v>
          </cell>
          <cell r="L243" t="str">
            <v>السويداء</v>
          </cell>
          <cell r="M243" t="str">
            <v>علمي</v>
          </cell>
          <cell r="N243">
            <v>2003</v>
          </cell>
          <cell r="O243" t="str">
            <v>السويداء</v>
          </cell>
          <cell r="P243" t="str">
            <v>الثانية</v>
          </cell>
          <cell r="Q243">
            <v>18000</v>
          </cell>
          <cell r="R243">
            <v>0</v>
          </cell>
          <cell r="S243">
            <v>0</v>
          </cell>
          <cell r="T243">
            <v>3000</v>
          </cell>
          <cell r="U243">
            <v>0</v>
          </cell>
          <cell r="V243">
            <v>65000</v>
          </cell>
          <cell r="W243">
            <v>50000</v>
          </cell>
          <cell r="X243" t="str">
            <v>لا</v>
          </cell>
          <cell r="Y243">
            <v>50000</v>
          </cell>
          <cell r="Z243">
            <v>0</v>
          </cell>
          <cell r="AA243">
            <v>3</v>
          </cell>
          <cell r="AB243">
            <v>1</v>
          </cell>
          <cell r="AC243">
            <v>1</v>
          </cell>
          <cell r="AD243">
            <v>5</v>
          </cell>
          <cell r="AE243" t="str">
            <v>RAAD HALAWA</v>
          </cell>
          <cell r="AF243" t="str">
            <v>YOUSEF</v>
          </cell>
          <cell r="AG243" t="str">
            <v>SAOSAN</v>
          </cell>
          <cell r="AH243" t="str">
            <v>SWAIDA</v>
          </cell>
          <cell r="AI243" t="str">
            <v/>
          </cell>
          <cell r="AJ243" t="str">
            <v/>
          </cell>
          <cell r="AK243" t="str">
            <v/>
          </cell>
          <cell r="AL243" t="str">
            <v/>
          </cell>
          <cell r="AM243" t="str">
            <v/>
          </cell>
          <cell r="AN243" t="str">
            <v/>
          </cell>
          <cell r="AO243" t="str">
            <v/>
          </cell>
          <cell r="AP243" t="str">
            <v/>
          </cell>
          <cell r="AQ243" t="str">
            <v/>
          </cell>
          <cell r="AR243">
            <v>705803</v>
          </cell>
          <cell r="AS243" t="str">
            <v xml:space="preserve">رائد حلاوه </v>
          </cell>
          <cell r="AT243" t="str">
            <v xml:space="preserve">يوسف </v>
          </cell>
          <cell r="AU243" t="str">
            <v/>
          </cell>
          <cell r="AV243">
            <v>65000</v>
          </cell>
        </row>
        <row r="244">
          <cell r="A244">
            <v>705806</v>
          </cell>
          <cell r="B244" t="str">
            <v>ربى تكريتي</v>
          </cell>
          <cell r="C244" t="str">
            <v>محمد</v>
          </cell>
          <cell r="D244" t="str">
            <v>ربيعه</v>
          </cell>
          <cell r="E244" t="str">
            <v>أنثى</v>
          </cell>
          <cell r="F244">
            <v>31872</v>
          </cell>
          <cell r="G244" t="str">
            <v>التل</v>
          </cell>
          <cell r="H244" t="str">
            <v>العربية السورية</v>
          </cell>
          <cell r="I244" t="str">
            <v>الرابعة</v>
          </cell>
          <cell r="J244" t="str">
            <v>دمشق</v>
          </cell>
          <cell r="K244" t="str">
            <v>صالحية مقدم 94</v>
          </cell>
          <cell r="L244" t="str">
            <v>صحنايا</v>
          </cell>
          <cell r="M244" t="str">
            <v>أدبي</v>
          </cell>
          <cell r="N244">
            <v>2012</v>
          </cell>
          <cell r="O244" t="str">
            <v>دمشق</v>
          </cell>
          <cell r="P244" t="str">
            <v>الرابعة</v>
          </cell>
          <cell r="Q244">
            <v>0</v>
          </cell>
          <cell r="R244">
            <v>0</v>
          </cell>
          <cell r="S244">
            <v>0</v>
          </cell>
          <cell r="T244">
            <v>3000</v>
          </cell>
          <cell r="U244">
            <v>0</v>
          </cell>
          <cell r="V244">
            <v>60000</v>
          </cell>
          <cell r="W244">
            <v>63000</v>
          </cell>
          <cell r="X244" t="str">
            <v>لا</v>
          </cell>
          <cell r="Y244">
            <v>63000</v>
          </cell>
          <cell r="Z244">
            <v>0</v>
          </cell>
          <cell r="AA244">
            <v>6</v>
          </cell>
          <cell r="AB244">
            <v>0</v>
          </cell>
          <cell r="AC244">
            <v>0</v>
          </cell>
          <cell r="AD244">
            <v>6</v>
          </cell>
          <cell r="AE244" t="str">
            <v>RUBA TAKRETI</v>
          </cell>
          <cell r="AF244" t="str">
            <v>MOHAMMAD</v>
          </cell>
          <cell r="AG244" t="str">
            <v>RABIAA</v>
          </cell>
          <cell r="AH244" t="str">
            <v>ALTAL</v>
          </cell>
          <cell r="AI244" t="str">
            <v/>
          </cell>
          <cell r="AJ244" t="str">
            <v/>
          </cell>
          <cell r="AK244" t="str">
            <v/>
          </cell>
          <cell r="AL244" t="str">
            <v/>
          </cell>
          <cell r="AM244" t="str">
            <v/>
          </cell>
          <cell r="AN244" t="str">
            <v/>
          </cell>
          <cell r="AO244" t="str">
            <v/>
          </cell>
          <cell r="AP244" t="str">
            <v/>
          </cell>
          <cell r="AQ244" t="str">
            <v/>
          </cell>
          <cell r="AR244">
            <v>705806</v>
          </cell>
          <cell r="AS244" t="str">
            <v>ربى تكريتي</v>
          </cell>
          <cell r="AT244" t="str">
            <v>محمد</v>
          </cell>
          <cell r="AU244" t="str">
            <v/>
          </cell>
          <cell r="AV244">
            <v>60000</v>
          </cell>
        </row>
        <row r="245">
          <cell r="A245">
            <v>705809</v>
          </cell>
          <cell r="B245" t="str">
            <v>رحاب الدياب</v>
          </cell>
          <cell r="C245" t="str">
            <v>جلال</v>
          </cell>
          <cell r="D245" t="str">
            <v>سهام</v>
          </cell>
          <cell r="E245" t="str">
            <v>أنثى</v>
          </cell>
          <cell r="F245">
            <v>33349</v>
          </cell>
          <cell r="G245" t="str">
            <v>الجدوعيه</v>
          </cell>
          <cell r="H245" t="str">
            <v>العربية السورية</v>
          </cell>
          <cell r="I245" t="str">
            <v>الثانية</v>
          </cell>
          <cell r="J245" t="str">
            <v>حماة</v>
          </cell>
          <cell r="K245" t="str">
            <v>الطرفاوي 48</v>
          </cell>
          <cell r="L245" t="str">
            <v>عين منين</v>
          </cell>
          <cell r="M245" t="str">
            <v>علمي</v>
          </cell>
          <cell r="N245">
            <v>2011</v>
          </cell>
          <cell r="O245" t="str">
            <v>ريف دمشق</v>
          </cell>
          <cell r="P245" t="str">
            <v>الثانية</v>
          </cell>
          <cell r="Q245">
            <v>0</v>
          </cell>
          <cell r="R245">
            <v>0</v>
          </cell>
          <cell r="S245">
            <v>0</v>
          </cell>
          <cell r="T245">
            <v>3000</v>
          </cell>
          <cell r="U245">
            <v>0</v>
          </cell>
          <cell r="V245">
            <v>90000</v>
          </cell>
          <cell r="W245">
            <v>93000</v>
          </cell>
          <cell r="X245" t="str">
            <v>لا</v>
          </cell>
          <cell r="Y245">
            <v>93000</v>
          </cell>
          <cell r="Z245">
            <v>0</v>
          </cell>
          <cell r="AA245">
            <v>3</v>
          </cell>
          <cell r="AB245">
            <v>0</v>
          </cell>
          <cell r="AC245">
            <v>3</v>
          </cell>
          <cell r="AD245">
            <v>6</v>
          </cell>
          <cell r="AE245" t="str">
            <v>REHAB ALDIAB</v>
          </cell>
          <cell r="AF245" t="str">
            <v>GALAL</v>
          </cell>
          <cell r="AG245" t="str">
            <v>SEHAM</v>
          </cell>
          <cell r="AH245" t="str">
            <v>HAMA</v>
          </cell>
          <cell r="AI245" t="str">
            <v/>
          </cell>
          <cell r="AJ245" t="str">
            <v/>
          </cell>
          <cell r="AK245" t="str">
            <v/>
          </cell>
          <cell r="AL245" t="str">
            <v/>
          </cell>
          <cell r="AM245" t="str">
            <v/>
          </cell>
          <cell r="AN245" t="str">
            <v/>
          </cell>
          <cell r="AO245" t="str">
            <v/>
          </cell>
          <cell r="AP245" t="str">
            <v/>
          </cell>
          <cell r="AQ245" t="str">
            <v/>
          </cell>
          <cell r="AR245">
            <v>705809</v>
          </cell>
          <cell r="AS245" t="str">
            <v>رحاب الدياب</v>
          </cell>
          <cell r="AT245" t="str">
            <v>جلال</v>
          </cell>
          <cell r="AU245" t="str">
            <v/>
          </cell>
          <cell r="AV245">
            <v>90000</v>
          </cell>
        </row>
        <row r="246">
          <cell r="A246">
            <v>705813</v>
          </cell>
          <cell r="B246" t="str">
            <v xml:space="preserve">رشا السليمان </v>
          </cell>
          <cell r="C246" t="str">
            <v>محمد</v>
          </cell>
          <cell r="D246" t="str">
            <v>سكينه العواد</v>
          </cell>
          <cell r="E246" t="str">
            <v>أنثى</v>
          </cell>
          <cell r="F246">
            <v>29460</v>
          </cell>
          <cell r="G246" t="str">
            <v>حوايج ذباب</v>
          </cell>
          <cell r="H246" t="str">
            <v>العربية السورية</v>
          </cell>
          <cell r="I246" t="str">
            <v>الرابعة حديث</v>
          </cell>
          <cell r="J246" t="str">
            <v>دير الزور</v>
          </cell>
          <cell r="K246" t="str">
            <v>حوايج ذياب أساس 11</v>
          </cell>
          <cell r="L246" t="str">
            <v>دير الزور</v>
          </cell>
          <cell r="M246" t="str">
            <v>أدبي</v>
          </cell>
          <cell r="N246">
            <v>2000</v>
          </cell>
          <cell r="O246" t="str">
            <v>دير الزور</v>
          </cell>
          <cell r="P246" t="str">
            <v>الثالثة</v>
          </cell>
          <cell r="Q246">
            <v>0</v>
          </cell>
          <cell r="R246">
            <v>0</v>
          </cell>
          <cell r="S246">
            <v>0</v>
          </cell>
          <cell r="T246">
            <v>3000</v>
          </cell>
          <cell r="U246">
            <v>0</v>
          </cell>
          <cell r="V246">
            <v>95000</v>
          </cell>
          <cell r="W246">
            <v>98000</v>
          </cell>
          <cell r="X246" t="str">
            <v>لا</v>
          </cell>
          <cell r="Y246">
            <v>98000</v>
          </cell>
          <cell r="Z246">
            <v>0</v>
          </cell>
          <cell r="AA246">
            <v>6</v>
          </cell>
          <cell r="AB246">
            <v>1</v>
          </cell>
          <cell r="AC246">
            <v>1</v>
          </cell>
          <cell r="AD246">
            <v>8</v>
          </cell>
          <cell r="AE246" t="str">
            <v>RASHA ALSOLIMAN</v>
          </cell>
          <cell r="AF246" t="str">
            <v>MOHAMAD</v>
          </cell>
          <cell r="AG246" t="str">
            <v>SOKENA</v>
          </cell>
          <cell r="AH246" t="str">
            <v>DEAR ALZOR</v>
          </cell>
          <cell r="AI246" t="str">
            <v/>
          </cell>
          <cell r="AJ246" t="str">
            <v/>
          </cell>
          <cell r="AK246" t="str">
            <v/>
          </cell>
          <cell r="AL246" t="str">
            <v/>
          </cell>
          <cell r="AM246" t="str">
            <v/>
          </cell>
          <cell r="AN246" t="str">
            <v/>
          </cell>
          <cell r="AO246" t="str">
            <v/>
          </cell>
          <cell r="AP246" t="str">
            <v/>
          </cell>
          <cell r="AQ246" t="str">
            <v/>
          </cell>
          <cell r="AR246">
            <v>705813</v>
          </cell>
          <cell r="AS246" t="str">
            <v xml:space="preserve">رشا السليمان </v>
          </cell>
          <cell r="AT246" t="str">
            <v>محمد</v>
          </cell>
          <cell r="AU246" t="str">
            <v/>
          </cell>
          <cell r="AV246">
            <v>95000</v>
          </cell>
        </row>
        <row r="247">
          <cell r="A247">
            <v>705817</v>
          </cell>
          <cell r="B247" t="str">
            <v>رغداء الصبان</v>
          </cell>
          <cell r="C247" t="str">
            <v>ياسين</v>
          </cell>
          <cell r="D247" t="str">
            <v xml:space="preserve">سهام </v>
          </cell>
          <cell r="E247" t="str">
            <v>أنثى</v>
          </cell>
          <cell r="F247">
            <v>26067</v>
          </cell>
          <cell r="G247" t="str">
            <v xml:space="preserve">دمشق </v>
          </cell>
          <cell r="H247" t="str">
            <v>العربية السورية</v>
          </cell>
          <cell r="I247" t="str">
            <v>الثانية</v>
          </cell>
          <cell r="J247" t="str">
            <v>دمشق</v>
          </cell>
          <cell r="K247" t="str">
            <v>موصلي 108</v>
          </cell>
          <cell r="L247" t="str">
            <v>شارع العابد</v>
          </cell>
          <cell r="M247" t="str">
            <v>علمي</v>
          </cell>
          <cell r="N247">
            <v>1990</v>
          </cell>
          <cell r="O247" t="str">
            <v>دمشق</v>
          </cell>
          <cell r="P247" t="str">
            <v>الثانية</v>
          </cell>
          <cell r="Q247">
            <v>0</v>
          </cell>
          <cell r="R247">
            <v>0</v>
          </cell>
          <cell r="S247">
            <v>0</v>
          </cell>
          <cell r="T247">
            <v>3000</v>
          </cell>
          <cell r="U247">
            <v>0</v>
          </cell>
          <cell r="V247">
            <v>35000</v>
          </cell>
          <cell r="W247">
            <v>38000</v>
          </cell>
          <cell r="X247" t="str">
            <v>نعم</v>
          </cell>
          <cell r="Y247">
            <v>27500</v>
          </cell>
          <cell r="Z247">
            <v>10500</v>
          </cell>
          <cell r="AA247">
            <v>2</v>
          </cell>
          <cell r="AB247">
            <v>1</v>
          </cell>
          <cell r="AC247">
            <v>0</v>
          </cell>
          <cell r="AD247">
            <v>3</v>
          </cell>
          <cell r="AE247" t="str">
            <v>RAGHDAA AL SAPPAN</v>
          </cell>
          <cell r="AF247" t="str">
            <v>YASEEN</v>
          </cell>
          <cell r="AG247" t="str">
            <v>SHIHAM</v>
          </cell>
          <cell r="AH247" t="str">
            <v>DAMASCUS</v>
          </cell>
          <cell r="AI247" t="str">
            <v/>
          </cell>
          <cell r="AJ247" t="str">
            <v/>
          </cell>
          <cell r="AK247" t="str">
            <v/>
          </cell>
          <cell r="AL247" t="str">
            <v/>
          </cell>
          <cell r="AM247" t="str">
            <v/>
          </cell>
          <cell r="AN247" t="str">
            <v/>
          </cell>
          <cell r="AO247" t="str">
            <v>مستنفذ</v>
          </cell>
          <cell r="AP247" t="str">
            <v/>
          </cell>
          <cell r="AQ247" t="str">
            <v/>
          </cell>
          <cell r="AR247">
            <v>705817</v>
          </cell>
          <cell r="AS247" t="str">
            <v>رغداء الصبان</v>
          </cell>
          <cell r="AT247" t="str">
            <v>ياسين</v>
          </cell>
          <cell r="AU247" t="str">
            <v>مستنفذ</v>
          </cell>
          <cell r="AV247">
            <v>35000</v>
          </cell>
        </row>
        <row r="248">
          <cell r="A248">
            <v>705820</v>
          </cell>
          <cell r="B248" t="str">
            <v>رنا سوادي</v>
          </cell>
          <cell r="C248" t="str">
            <v>ياسين</v>
          </cell>
          <cell r="D248" t="str">
            <v>روضه</v>
          </cell>
          <cell r="E248" t="str">
            <v>أنثى</v>
          </cell>
          <cell r="F248">
            <v>35476</v>
          </cell>
          <cell r="G248" t="str">
            <v>التل</v>
          </cell>
          <cell r="H248" t="str">
            <v>العربية السورية</v>
          </cell>
          <cell r="I248" t="str">
            <v>الثانية</v>
          </cell>
          <cell r="J248" t="str">
            <v>ريف دمشق</v>
          </cell>
          <cell r="K248" t="str">
            <v>التل 480</v>
          </cell>
          <cell r="L248" t="str">
            <v xml:space="preserve">التل </v>
          </cell>
          <cell r="M248" t="str">
            <v>علمي</v>
          </cell>
          <cell r="N248">
            <v>2015</v>
          </cell>
          <cell r="O248" t="str">
            <v>ريف دمشق</v>
          </cell>
          <cell r="P248" t="str">
            <v>الثانية</v>
          </cell>
          <cell r="Q248">
            <v>0</v>
          </cell>
          <cell r="R248">
            <v>0</v>
          </cell>
          <cell r="S248">
            <v>0</v>
          </cell>
          <cell r="T248">
            <v>3000</v>
          </cell>
          <cell r="U248">
            <v>0</v>
          </cell>
          <cell r="V248">
            <v>80000</v>
          </cell>
          <cell r="W248">
            <v>83000</v>
          </cell>
          <cell r="X248" t="str">
            <v>لا</v>
          </cell>
          <cell r="Y248">
            <v>83000</v>
          </cell>
          <cell r="Z248">
            <v>0</v>
          </cell>
          <cell r="AA248">
            <v>1</v>
          </cell>
          <cell r="AB248">
            <v>2</v>
          </cell>
          <cell r="AC248">
            <v>2</v>
          </cell>
          <cell r="AD248">
            <v>5</v>
          </cell>
          <cell r="AE248" t="str">
            <v>RANA SWADE</v>
          </cell>
          <cell r="AF248" t="str">
            <v>YASEEN</v>
          </cell>
          <cell r="AG248" t="str">
            <v>RAWDA</v>
          </cell>
          <cell r="AH248" t="str">
            <v>ALTAL</v>
          </cell>
          <cell r="AI248" t="str">
            <v/>
          </cell>
          <cell r="AJ248" t="str">
            <v/>
          </cell>
          <cell r="AK248" t="str">
            <v/>
          </cell>
          <cell r="AL248" t="str">
            <v/>
          </cell>
          <cell r="AM248" t="str">
            <v/>
          </cell>
          <cell r="AN248" t="str">
            <v/>
          </cell>
          <cell r="AO248" t="str">
            <v/>
          </cell>
          <cell r="AP248" t="str">
            <v/>
          </cell>
          <cell r="AQ248" t="str">
            <v/>
          </cell>
          <cell r="AR248">
            <v>705820</v>
          </cell>
          <cell r="AS248" t="str">
            <v>رنا سوادي</v>
          </cell>
          <cell r="AT248" t="str">
            <v>ياسين</v>
          </cell>
          <cell r="AU248" t="str">
            <v/>
          </cell>
          <cell r="AV248">
            <v>80000</v>
          </cell>
        </row>
        <row r="249">
          <cell r="A249">
            <v>705826</v>
          </cell>
          <cell r="B249" t="str">
            <v>رهف الجبين</v>
          </cell>
          <cell r="C249" t="str">
            <v>سليمان</v>
          </cell>
          <cell r="D249" t="str">
            <v>هاله</v>
          </cell>
          <cell r="E249" t="str">
            <v>أنثى</v>
          </cell>
          <cell r="F249">
            <v>33266</v>
          </cell>
          <cell r="G249" t="str">
            <v>دير الزور</v>
          </cell>
          <cell r="H249" t="str">
            <v>العربية السورية</v>
          </cell>
          <cell r="I249" t="str">
            <v>الثانية</v>
          </cell>
          <cell r="J249" t="str">
            <v>دير الزور</v>
          </cell>
          <cell r="K249" t="str">
            <v>رشدية 333</v>
          </cell>
          <cell r="L249" t="str">
            <v>جديدة عرطوز البلد</v>
          </cell>
          <cell r="M249" t="str">
            <v>أدبي</v>
          </cell>
          <cell r="N249">
            <v>2008</v>
          </cell>
          <cell r="O249" t="str">
            <v>دير الزور</v>
          </cell>
          <cell r="P249" t="str">
            <v>الثانية</v>
          </cell>
          <cell r="Q249">
            <v>0</v>
          </cell>
          <cell r="R249">
            <v>0</v>
          </cell>
          <cell r="S249">
            <v>15000</v>
          </cell>
          <cell r="T249">
            <v>7000</v>
          </cell>
          <cell r="U249">
            <v>0</v>
          </cell>
          <cell r="V249">
            <v>35000</v>
          </cell>
          <cell r="W249">
            <v>57000</v>
          </cell>
          <cell r="X249" t="str">
            <v>لا</v>
          </cell>
          <cell r="Y249">
            <v>57000</v>
          </cell>
          <cell r="Z249">
            <v>0</v>
          </cell>
          <cell r="AA249">
            <v>0</v>
          </cell>
          <cell r="AB249">
            <v>1</v>
          </cell>
          <cell r="AC249">
            <v>1</v>
          </cell>
          <cell r="AD249">
            <v>2</v>
          </cell>
          <cell r="AE249" t="str">
            <v>RAHAF ALJABEN</v>
          </cell>
          <cell r="AF249" t="str">
            <v>SLOUEMAN</v>
          </cell>
          <cell r="AG249" t="str">
            <v>HALAH</v>
          </cell>
          <cell r="AH249" t="str">
            <v>DYR ALZOUR</v>
          </cell>
          <cell r="AI249" t="str">
            <v>الفصل الثاني 2021-2022</v>
          </cell>
          <cell r="AJ249" t="str">
            <v/>
          </cell>
          <cell r="AK249" t="str">
            <v/>
          </cell>
          <cell r="AL249" t="str">
            <v/>
          </cell>
          <cell r="AM249" t="str">
            <v/>
          </cell>
          <cell r="AN249" t="str">
            <v/>
          </cell>
          <cell r="AO249" t="str">
            <v/>
          </cell>
          <cell r="AP249" t="str">
            <v/>
          </cell>
          <cell r="AQ249" t="str">
            <v/>
          </cell>
          <cell r="AR249">
            <v>705826</v>
          </cell>
          <cell r="AS249" t="str">
            <v>رهف الجبين</v>
          </cell>
          <cell r="AT249" t="str">
            <v>سليمان</v>
          </cell>
          <cell r="AU249" t="str">
            <v/>
          </cell>
          <cell r="AV249">
            <v>35000</v>
          </cell>
        </row>
        <row r="250">
          <cell r="A250">
            <v>705843</v>
          </cell>
          <cell r="B250" t="str">
            <v>ريم رضوان</v>
          </cell>
          <cell r="C250" t="str">
            <v>مفيد</v>
          </cell>
          <cell r="D250" t="str">
            <v>هدى</v>
          </cell>
          <cell r="E250" t="str">
            <v>أنثى</v>
          </cell>
          <cell r="F250">
            <v>29721</v>
          </cell>
          <cell r="G250" t="str">
            <v>السويداء</v>
          </cell>
          <cell r="H250" t="str">
            <v>العربية السورية</v>
          </cell>
          <cell r="I250" t="str">
            <v>الأولى</v>
          </cell>
          <cell r="J250" t="str">
            <v>السويداء</v>
          </cell>
          <cell r="K250" t="str">
            <v>السويداء 2742</v>
          </cell>
          <cell r="L250" t="str">
            <v>السويداء</v>
          </cell>
          <cell r="M250" t="str">
            <v>أدبي</v>
          </cell>
          <cell r="N250">
            <v>2013</v>
          </cell>
          <cell r="O250" t="str">
            <v>السويداء</v>
          </cell>
          <cell r="P250" t="str">
            <v>الأولى</v>
          </cell>
          <cell r="Q250">
            <v>22500</v>
          </cell>
          <cell r="R250">
            <v>0</v>
          </cell>
          <cell r="S250">
            <v>0</v>
          </cell>
          <cell r="T250">
            <v>3000</v>
          </cell>
          <cell r="U250">
            <v>0</v>
          </cell>
          <cell r="V250">
            <v>160000</v>
          </cell>
          <cell r="W250">
            <v>140500</v>
          </cell>
          <cell r="X250" t="str">
            <v>لا</v>
          </cell>
          <cell r="Y250">
            <v>140500</v>
          </cell>
          <cell r="Z250">
            <v>0</v>
          </cell>
          <cell r="AA250">
            <v>0</v>
          </cell>
          <cell r="AB250">
            <v>0</v>
          </cell>
          <cell r="AC250">
            <v>8</v>
          </cell>
          <cell r="AD250">
            <v>8</v>
          </cell>
          <cell r="AE250" t="str">
            <v>REEM RADWAN</v>
          </cell>
          <cell r="AF250" t="str">
            <v>MOFEED</v>
          </cell>
          <cell r="AG250" t="str">
            <v>HUDA</v>
          </cell>
          <cell r="AH250" t="str">
            <v>SWAIDA</v>
          </cell>
          <cell r="AI250" t="str">
            <v/>
          </cell>
          <cell r="AJ250" t="str">
            <v/>
          </cell>
          <cell r="AK250" t="str">
            <v/>
          </cell>
          <cell r="AL250" t="str">
            <v/>
          </cell>
          <cell r="AM250" t="str">
            <v/>
          </cell>
          <cell r="AN250" t="str">
            <v/>
          </cell>
          <cell r="AO250" t="str">
            <v>مستنفذ</v>
          </cell>
          <cell r="AP250" t="str">
            <v/>
          </cell>
          <cell r="AQ250" t="str">
            <v/>
          </cell>
          <cell r="AR250">
            <v>705843</v>
          </cell>
          <cell r="AS250" t="str">
            <v>ريم رضوان</v>
          </cell>
          <cell r="AT250" t="str">
            <v>مفيد</v>
          </cell>
          <cell r="AU250" t="str">
            <v>مستنفذ</v>
          </cell>
          <cell r="AV250">
            <v>160000</v>
          </cell>
        </row>
        <row r="251">
          <cell r="A251">
            <v>705849</v>
          </cell>
          <cell r="B251" t="str">
            <v>ساره الشرفاوي</v>
          </cell>
          <cell r="C251" t="str">
            <v>محمدبشار</v>
          </cell>
          <cell r="D251" t="str">
            <v>ريعان</v>
          </cell>
          <cell r="E251" t="str">
            <v>أنثى</v>
          </cell>
          <cell r="F251">
            <v>33618</v>
          </cell>
          <cell r="G251" t="str">
            <v>دمشق</v>
          </cell>
          <cell r="H251" t="str">
            <v>العربية السورية</v>
          </cell>
          <cell r="I251" t="str">
            <v>الثانية</v>
          </cell>
          <cell r="J251" t="str">
            <v>دمشق</v>
          </cell>
          <cell r="K251" t="str">
            <v>اربعين 71</v>
          </cell>
          <cell r="L251" t="str">
            <v>المهاجرين</v>
          </cell>
          <cell r="M251" t="str">
            <v>علمي</v>
          </cell>
          <cell r="N251">
            <v>2010</v>
          </cell>
          <cell r="O251" t="str">
            <v>دمشق</v>
          </cell>
          <cell r="P251" t="str">
            <v>الثانية</v>
          </cell>
          <cell r="Q251">
            <v>0</v>
          </cell>
          <cell r="R251">
            <v>0</v>
          </cell>
          <cell r="S251">
            <v>0</v>
          </cell>
          <cell r="T251">
            <v>3000</v>
          </cell>
          <cell r="U251">
            <v>0</v>
          </cell>
          <cell r="V251">
            <v>100000</v>
          </cell>
          <cell r="W251">
            <v>103000</v>
          </cell>
          <cell r="X251" t="str">
            <v>لا</v>
          </cell>
          <cell r="Y251">
            <v>103000</v>
          </cell>
          <cell r="Z251">
            <v>0</v>
          </cell>
          <cell r="AA251">
            <v>0</v>
          </cell>
          <cell r="AB251">
            <v>0</v>
          </cell>
          <cell r="AC251">
            <v>5</v>
          </cell>
          <cell r="AD251">
            <v>5</v>
          </cell>
          <cell r="AE251" t="str">
            <v>SARAH ALSHRFAWI</v>
          </cell>
          <cell r="AF251" t="str">
            <v>MHD BASHAR</v>
          </cell>
          <cell r="AG251" t="str">
            <v>RAYAN</v>
          </cell>
          <cell r="AH251" t="str">
            <v>DAMASCUS</v>
          </cell>
          <cell r="AI251" t="str">
            <v/>
          </cell>
          <cell r="AJ251" t="str">
            <v/>
          </cell>
          <cell r="AK251" t="str">
            <v/>
          </cell>
          <cell r="AL251" t="str">
            <v/>
          </cell>
          <cell r="AM251" t="str">
            <v/>
          </cell>
          <cell r="AN251" t="str">
            <v/>
          </cell>
          <cell r="AO251" t="str">
            <v/>
          </cell>
          <cell r="AP251" t="str">
            <v/>
          </cell>
          <cell r="AQ251" t="str">
            <v/>
          </cell>
          <cell r="AR251">
            <v>705849</v>
          </cell>
          <cell r="AS251" t="str">
            <v>ساره الشرفاوي</v>
          </cell>
          <cell r="AT251" t="str">
            <v>محمدبشار</v>
          </cell>
          <cell r="AU251" t="str">
            <v/>
          </cell>
          <cell r="AV251">
            <v>100000</v>
          </cell>
        </row>
        <row r="252">
          <cell r="A252">
            <v>705866</v>
          </cell>
          <cell r="B252" t="str">
            <v xml:space="preserve">سهيله الحميد </v>
          </cell>
          <cell r="C252" t="str">
            <v xml:space="preserve">سليمان </v>
          </cell>
          <cell r="D252" t="str">
            <v>نصرة</v>
          </cell>
          <cell r="E252" t="str">
            <v>أنثى</v>
          </cell>
          <cell r="F252">
            <v>29186</v>
          </cell>
          <cell r="G252" t="str">
            <v>مخيم جرمانا</v>
          </cell>
          <cell r="H252" t="str">
            <v>العربية السورية</v>
          </cell>
          <cell r="I252" t="str">
            <v>الرابعة حديث</v>
          </cell>
          <cell r="J252" t="str">
            <v>القنيطرة</v>
          </cell>
          <cell r="K252" t="str">
            <v>واسط 941/108</v>
          </cell>
          <cell r="L252" t="str">
            <v>جرمانا</v>
          </cell>
          <cell r="M252" t="str">
            <v>أدبي</v>
          </cell>
          <cell r="N252">
            <v>2002</v>
          </cell>
          <cell r="O252" t="str">
            <v>ريف دمشق</v>
          </cell>
          <cell r="P252" t="str">
            <v>الثالثة</v>
          </cell>
          <cell r="Q252">
            <v>0</v>
          </cell>
          <cell r="R252">
            <v>0</v>
          </cell>
          <cell r="S252">
            <v>0</v>
          </cell>
          <cell r="T252">
            <v>3000</v>
          </cell>
          <cell r="U252">
            <v>0</v>
          </cell>
          <cell r="V252">
            <v>65000</v>
          </cell>
          <cell r="W252">
            <v>68000</v>
          </cell>
          <cell r="X252" t="str">
            <v>لا</v>
          </cell>
          <cell r="Y252">
            <v>68000</v>
          </cell>
          <cell r="Z252">
            <v>0</v>
          </cell>
          <cell r="AA252">
            <v>3</v>
          </cell>
          <cell r="AB252">
            <v>1</v>
          </cell>
          <cell r="AC252">
            <v>1</v>
          </cell>
          <cell r="AD252">
            <v>5</v>
          </cell>
          <cell r="AE252" t="str">
            <v>SOUHILA ALHAMEED</v>
          </cell>
          <cell r="AF252" t="str">
            <v>SLEMAN</v>
          </cell>
          <cell r="AG252" t="str">
            <v>NASRAA</v>
          </cell>
          <cell r="AH252" t="str">
            <v>DAMSCUS</v>
          </cell>
          <cell r="AI252" t="str">
            <v/>
          </cell>
          <cell r="AJ252" t="str">
            <v/>
          </cell>
          <cell r="AK252" t="str">
            <v/>
          </cell>
          <cell r="AL252" t="str">
            <v/>
          </cell>
          <cell r="AM252" t="str">
            <v/>
          </cell>
          <cell r="AN252" t="str">
            <v/>
          </cell>
          <cell r="AO252" t="str">
            <v/>
          </cell>
          <cell r="AP252" t="str">
            <v/>
          </cell>
          <cell r="AQ252" t="str">
            <v/>
          </cell>
          <cell r="AR252">
            <v>705866</v>
          </cell>
          <cell r="AS252" t="str">
            <v xml:space="preserve">سهيله الحميد </v>
          </cell>
          <cell r="AT252" t="str">
            <v xml:space="preserve">سليمان </v>
          </cell>
          <cell r="AU252" t="str">
            <v/>
          </cell>
          <cell r="AV252">
            <v>65000</v>
          </cell>
        </row>
        <row r="253">
          <cell r="A253">
            <v>705889</v>
          </cell>
          <cell r="B253" t="str">
            <v xml:space="preserve">عامر اشمر </v>
          </cell>
          <cell r="C253" t="str">
            <v>بسام</v>
          </cell>
          <cell r="D253" t="str">
            <v>بشرى</v>
          </cell>
          <cell r="E253" t="str">
            <v>ذكر</v>
          </cell>
          <cell r="F253">
            <v>35155</v>
          </cell>
          <cell r="G253" t="str">
            <v>دمشق</v>
          </cell>
          <cell r="H253" t="str">
            <v>العربية السورية</v>
          </cell>
          <cell r="I253" t="str">
            <v>الثالثة</v>
          </cell>
          <cell r="J253" t="str">
            <v>دمشق</v>
          </cell>
          <cell r="K253" t="str">
            <v>قيسر 2</v>
          </cell>
          <cell r="L253" t="str">
            <v>الميدان</v>
          </cell>
          <cell r="M253" t="str">
            <v>علمي</v>
          </cell>
          <cell r="N253">
            <v>2014</v>
          </cell>
          <cell r="O253" t="str">
            <v>القنيطرة</v>
          </cell>
          <cell r="P253" t="str">
            <v>الثالثة</v>
          </cell>
          <cell r="Q253">
            <v>0</v>
          </cell>
          <cell r="R253">
            <v>0</v>
          </cell>
          <cell r="S253">
            <v>0</v>
          </cell>
          <cell r="T253">
            <v>3000</v>
          </cell>
          <cell r="U253">
            <v>0</v>
          </cell>
          <cell r="V253">
            <v>135000</v>
          </cell>
          <cell r="W253">
            <v>138000</v>
          </cell>
          <cell r="X253" t="str">
            <v>لا</v>
          </cell>
          <cell r="Y253">
            <v>138000</v>
          </cell>
          <cell r="Z253">
            <v>0</v>
          </cell>
          <cell r="AA253">
            <v>1</v>
          </cell>
          <cell r="AB253">
            <v>3</v>
          </cell>
          <cell r="AC253">
            <v>4</v>
          </cell>
          <cell r="AD253">
            <v>8</v>
          </cell>
          <cell r="AE253" t="str">
            <v>AAMER ASHMAR</v>
          </cell>
          <cell r="AF253" t="str">
            <v>BASSAM</v>
          </cell>
          <cell r="AG253" t="str">
            <v>BUSHRA</v>
          </cell>
          <cell r="AH253" t="str">
            <v>DAMASCUS</v>
          </cell>
          <cell r="AI253" t="str">
            <v/>
          </cell>
          <cell r="AJ253" t="str">
            <v/>
          </cell>
          <cell r="AK253" t="str">
            <v/>
          </cell>
          <cell r="AL253" t="str">
            <v/>
          </cell>
          <cell r="AM253" t="str">
            <v/>
          </cell>
          <cell r="AN253" t="str">
            <v/>
          </cell>
          <cell r="AO253" t="str">
            <v/>
          </cell>
          <cell r="AP253" t="str">
            <v/>
          </cell>
          <cell r="AQ253" t="str">
            <v/>
          </cell>
          <cell r="AR253">
            <v>705889</v>
          </cell>
          <cell r="AS253" t="str">
            <v xml:space="preserve">عامر اشمر </v>
          </cell>
          <cell r="AT253" t="str">
            <v>بسام</v>
          </cell>
          <cell r="AU253" t="str">
            <v/>
          </cell>
          <cell r="AV253">
            <v>135000</v>
          </cell>
        </row>
        <row r="254">
          <cell r="A254">
            <v>705890</v>
          </cell>
          <cell r="B254" t="str">
            <v>عامر شحود</v>
          </cell>
          <cell r="C254" t="str">
            <v>وليد</v>
          </cell>
          <cell r="D254" t="str">
            <v>لباب</v>
          </cell>
          <cell r="E254" t="str">
            <v>ذكر</v>
          </cell>
          <cell r="F254">
            <v>34335</v>
          </cell>
          <cell r="G254" t="str">
            <v>جيرود</v>
          </cell>
          <cell r="H254" t="str">
            <v>العربية السورية</v>
          </cell>
          <cell r="I254" t="str">
            <v>الثالثة</v>
          </cell>
          <cell r="J254" t="str">
            <v>ريف دمشق</v>
          </cell>
          <cell r="K254" t="str">
            <v>جيرود 364</v>
          </cell>
          <cell r="L254" t="str">
            <v>جيرود</v>
          </cell>
          <cell r="M254" t="str">
            <v>علمي</v>
          </cell>
          <cell r="N254">
            <v>2012</v>
          </cell>
          <cell r="O254" t="str">
            <v>دمشق</v>
          </cell>
          <cell r="P254" t="str">
            <v>الثالثة</v>
          </cell>
          <cell r="Q254">
            <v>16000</v>
          </cell>
          <cell r="R254">
            <v>0</v>
          </cell>
          <cell r="S254">
            <v>0</v>
          </cell>
          <cell r="T254">
            <v>3000</v>
          </cell>
          <cell r="U254">
            <v>0</v>
          </cell>
          <cell r="V254">
            <v>25000</v>
          </cell>
          <cell r="W254">
            <v>12000</v>
          </cell>
          <cell r="X254" t="str">
            <v>لا</v>
          </cell>
          <cell r="Y254">
            <v>12000</v>
          </cell>
          <cell r="Z254">
            <v>0</v>
          </cell>
          <cell r="AA254">
            <v>1</v>
          </cell>
          <cell r="AB254">
            <v>1</v>
          </cell>
          <cell r="AC254">
            <v>0</v>
          </cell>
          <cell r="AD254">
            <v>2</v>
          </cell>
          <cell r="AE254" t="str">
            <v>AMER SHAHOUD</v>
          </cell>
          <cell r="AF254" t="str">
            <v>WALID</v>
          </cell>
          <cell r="AG254" t="str">
            <v>LOUBAB</v>
          </cell>
          <cell r="AH254" t="str">
            <v>JAIROUD</v>
          </cell>
          <cell r="AI254" t="str">
            <v/>
          </cell>
          <cell r="AJ254" t="str">
            <v/>
          </cell>
          <cell r="AK254" t="str">
            <v/>
          </cell>
          <cell r="AL254" t="str">
            <v/>
          </cell>
          <cell r="AM254" t="str">
            <v/>
          </cell>
          <cell r="AN254" t="str">
            <v/>
          </cell>
          <cell r="AO254" t="str">
            <v/>
          </cell>
          <cell r="AP254" t="str">
            <v/>
          </cell>
          <cell r="AQ254" t="str">
            <v>إيقاف</v>
          </cell>
          <cell r="AR254">
            <v>705890</v>
          </cell>
          <cell r="AS254" t="str">
            <v>عامر شحود</v>
          </cell>
          <cell r="AT254" t="str">
            <v>وليد</v>
          </cell>
          <cell r="AU254" t="str">
            <v/>
          </cell>
          <cell r="AV254">
            <v>25000</v>
          </cell>
        </row>
        <row r="255">
          <cell r="A255">
            <v>705903</v>
          </cell>
          <cell r="B255" t="str">
            <v xml:space="preserve">عبير حمدان </v>
          </cell>
          <cell r="C255" t="str">
            <v xml:space="preserve">جميل </v>
          </cell>
          <cell r="D255" t="str">
            <v>سمره</v>
          </cell>
          <cell r="E255" t="str">
            <v>أنثى</v>
          </cell>
          <cell r="F255">
            <v>29174</v>
          </cell>
          <cell r="G255" t="str">
            <v xml:space="preserve">الكفر </v>
          </cell>
          <cell r="H255" t="str">
            <v>العربية السورية</v>
          </cell>
          <cell r="I255" t="str">
            <v>الثانية</v>
          </cell>
          <cell r="J255" t="str">
            <v>السويداء</v>
          </cell>
          <cell r="K255" t="str">
            <v>الكفر 130</v>
          </cell>
          <cell r="L255" t="str">
            <v>السويداء</v>
          </cell>
          <cell r="M255" t="str">
            <v>أدبي</v>
          </cell>
          <cell r="N255">
            <v>2006</v>
          </cell>
          <cell r="O255" t="str">
            <v>السويداء</v>
          </cell>
          <cell r="P255" t="str">
            <v>الثانية</v>
          </cell>
          <cell r="Q255">
            <v>14000</v>
          </cell>
          <cell r="R255">
            <v>0</v>
          </cell>
          <cell r="S255">
            <v>0</v>
          </cell>
          <cell r="T255">
            <v>2000</v>
          </cell>
          <cell r="U255">
            <v>0</v>
          </cell>
          <cell r="V255">
            <v>50000</v>
          </cell>
          <cell r="W255">
            <v>38000</v>
          </cell>
          <cell r="X255" t="str">
            <v>لا</v>
          </cell>
          <cell r="Y255">
            <v>38000</v>
          </cell>
          <cell r="Z255">
            <v>0</v>
          </cell>
          <cell r="AA255">
            <v>3</v>
          </cell>
          <cell r="AB255">
            <v>0</v>
          </cell>
          <cell r="AC255">
            <v>1</v>
          </cell>
          <cell r="AD255">
            <v>4</v>
          </cell>
          <cell r="AE255" t="str">
            <v>ABEER HAMDAN</v>
          </cell>
          <cell r="AF255" t="str">
            <v>JAMEEL</v>
          </cell>
          <cell r="AG255" t="str">
            <v>SAMRA</v>
          </cell>
          <cell r="AH255" t="str">
            <v>ALSWYDAA</v>
          </cell>
          <cell r="AI255" t="str">
            <v/>
          </cell>
          <cell r="AJ255" t="str">
            <v/>
          </cell>
          <cell r="AK255" t="str">
            <v/>
          </cell>
          <cell r="AL255" t="str">
            <v/>
          </cell>
          <cell r="AM255" t="str">
            <v/>
          </cell>
          <cell r="AN255" t="str">
            <v/>
          </cell>
          <cell r="AO255" t="str">
            <v/>
          </cell>
          <cell r="AP255" t="str">
            <v/>
          </cell>
          <cell r="AQ255" t="str">
            <v/>
          </cell>
          <cell r="AR255">
            <v>705903</v>
          </cell>
          <cell r="AS255" t="str">
            <v xml:space="preserve">عبير حمدان </v>
          </cell>
          <cell r="AT255" t="str">
            <v xml:space="preserve">جميل </v>
          </cell>
          <cell r="AU255" t="str">
            <v/>
          </cell>
          <cell r="AV255">
            <v>50000</v>
          </cell>
        </row>
        <row r="256">
          <cell r="A256">
            <v>705913</v>
          </cell>
          <cell r="B256" t="str">
            <v>علا  شرف الدين</v>
          </cell>
          <cell r="C256" t="str">
            <v>عدنان</v>
          </cell>
          <cell r="D256" t="str">
            <v>نجاة</v>
          </cell>
          <cell r="E256" t="str">
            <v>أنثى</v>
          </cell>
          <cell r="F256">
            <v>35633</v>
          </cell>
          <cell r="G256" t="str">
            <v xml:space="preserve">السويداء </v>
          </cell>
          <cell r="H256" t="str">
            <v>العربية السورية</v>
          </cell>
          <cell r="I256" t="str">
            <v>الثانية</v>
          </cell>
          <cell r="J256" t="str">
            <v>السويداء</v>
          </cell>
          <cell r="K256" t="str">
            <v>ريمه حازم64</v>
          </cell>
          <cell r="L256" t="str">
            <v>السويداء</v>
          </cell>
          <cell r="M256" t="str">
            <v>علمي</v>
          </cell>
          <cell r="N256">
            <v>2015</v>
          </cell>
          <cell r="O256" t="str">
            <v>السويداء</v>
          </cell>
          <cell r="P256" t="str">
            <v>الثانية</v>
          </cell>
          <cell r="Q256">
            <v>0</v>
          </cell>
          <cell r="R256">
            <v>0</v>
          </cell>
          <cell r="S256">
            <v>0</v>
          </cell>
          <cell r="T256">
            <v>3000</v>
          </cell>
          <cell r="U256">
            <v>0</v>
          </cell>
          <cell r="V256">
            <v>50000</v>
          </cell>
          <cell r="W256">
            <v>53000</v>
          </cell>
          <cell r="X256" t="str">
            <v>لا</v>
          </cell>
          <cell r="Y256">
            <v>53000</v>
          </cell>
          <cell r="Z256">
            <v>0</v>
          </cell>
          <cell r="AA256">
            <v>2</v>
          </cell>
          <cell r="AB256">
            <v>2</v>
          </cell>
          <cell r="AC256">
            <v>0</v>
          </cell>
          <cell r="AD256">
            <v>4</v>
          </cell>
          <cell r="AE256" t="str">
            <v>OLA SHARAF AL DEEN</v>
          </cell>
          <cell r="AF256" t="str">
            <v>ADNAN</v>
          </cell>
          <cell r="AG256" t="str">
            <v>NAJAT</v>
          </cell>
          <cell r="AH256" t="str">
            <v>ALSWEDAA</v>
          </cell>
          <cell r="AI256" t="str">
            <v/>
          </cell>
          <cell r="AJ256" t="str">
            <v/>
          </cell>
          <cell r="AK256" t="str">
            <v/>
          </cell>
          <cell r="AL256" t="str">
            <v/>
          </cell>
          <cell r="AM256" t="str">
            <v/>
          </cell>
          <cell r="AN256" t="str">
            <v/>
          </cell>
          <cell r="AO256" t="str">
            <v/>
          </cell>
          <cell r="AP256" t="str">
            <v/>
          </cell>
          <cell r="AQ256" t="str">
            <v/>
          </cell>
          <cell r="AR256">
            <v>705913</v>
          </cell>
          <cell r="AS256" t="str">
            <v>علا  شرف الدين</v>
          </cell>
          <cell r="AT256" t="str">
            <v>عدنان</v>
          </cell>
          <cell r="AU256" t="str">
            <v/>
          </cell>
          <cell r="AV256">
            <v>50000</v>
          </cell>
        </row>
        <row r="257">
          <cell r="A257">
            <v>705915</v>
          </cell>
          <cell r="B257" t="str">
            <v xml:space="preserve">علاء يوسف </v>
          </cell>
          <cell r="C257" t="str">
            <v>يوسف</v>
          </cell>
          <cell r="D257" t="str">
            <v>ليلى</v>
          </cell>
          <cell r="E257" t="str">
            <v>ذكر</v>
          </cell>
          <cell r="F257">
            <v>29973</v>
          </cell>
          <cell r="G257" t="str">
            <v>طرطوس</v>
          </cell>
          <cell r="H257" t="str">
            <v>العربية السورية</v>
          </cell>
          <cell r="I257" t="str">
            <v>الرابعة</v>
          </cell>
          <cell r="J257" t="str">
            <v>طرطوس</v>
          </cell>
          <cell r="K257" t="str">
            <v>بقعو 44</v>
          </cell>
          <cell r="L257" t="str">
            <v>المزة 86</v>
          </cell>
          <cell r="M257" t="str">
            <v>أدبي</v>
          </cell>
          <cell r="N257">
            <v>2000</v>
          </cell>
          <cell r="O257" t="str">
            <v>دمشق</v>
          </cell>
          <cell r="P257" t="str">
            <v>الرابعة حديث</v>
          </cell>
          <cell r="Q257">
            <v>0</v>
          </cell>
          <cell r="R257">
            <v>0</v>
          </cell>
          <cell r="S257">
            <v>0</v>
          </cell>
          <cell r="T257">
            <v>3000</v>
          </cell>
          <cell r="U257">
            <v>14000</v>
          </cell>
          <cell r="V257">
            <v>105000</v>
          </cell>
          <cell r="W257">
            <v>122000</v>
          </cell>
          <cell r="X257" t="str">
            <v>لا</v>
          </cell>
          <cell r="Y257">
            <v>122000</v>
          </cell>
          <cell r="Z257">
            <v>0</v>
          </cell>
          <cell r="AA257">
            <v>5</v>
          </cell>
          <cell r="AB257">
            <v>1</v>
          </cell>
          <cell r="AC257">
            <v>2</v>
          </cell>
          <cell r="AD257">
            <v>8</v>
          </cell>
          <cell r="AE257" t="str">
            <v>ALAA YOUSEF</v>
          </cell>
          <cell r="AF257" t="str">
            <v>YOUSEF</v>
          </cell>
          <cell r="AG257" t="str">
            <v>LILA</v>
          </cell>
          <cell r="AH257" t="str">
            <v>TARTOUS</v>
          </cell>
          <cell r="AI257" t="str">
            <v/>
          </cell>
          <cell r="AJ257" t="str">
            <v/>
          </cell>
          <cell r="AK257" t="str">
            <v/>
          </cell>
          <cell r="AL257" t="str">
            <v/>
          </cell>
          <cell r="AM257" t="str">
            <v/>
          </cell>
          <cell r="AN257" t="str">
            <v/>
          </cell>
          <cell r="AO257" t="str">
            <v/>
          </cell>
          <cell r="AP257" t="str">
            <v/>
          </cell>
          <cell r="AQ257" t="str">
            <v/>
          </cell>
          <cell r="AR257">
            <v>705915</v>
          </cell>
          <cell r="AS257" t="str">
            <v xml:space="preserve">علاء يوسف </v>
          </cell>
          <cell r="AT257" t="str">
            <v>يوسف</v>
          </cell>
          <cell r="AU257" t="str">
            <v/>
          </cell>
          <cell r="AV257">
            <v>105000</v>
          </cell>
        </row>
        <row r="258">
          <cell r="A258">
            <v>705919</v>
          </cell>
          <cell r="B258" t="str">
            <v xml:space="preserve">علي خنسه </v>
          </cell>
          <cell r="C258" t="str">
            <v>احمد</v>
          </cell>
          <cell r="D258" t="str">
            <v>نعمه</v>
          </cell>
          <cell r="E258" t="str">
            <v>ذكر</v>
          </cell>
          <cell r="F258">
            <v>35925</v>
          </cell>
          <cell r="G258" t="str">
            <v>دمشق</v>
          </cell>
          <cell r="H258" t="str">
            <v>العربية السورية</v>
          </cell>
          <cell r="I258" t="str">
            <v>الثالثة</v>
          </cell>
          <cell r="J258" t="str">
            <v>اللاذقية</v>
          </cell>
          <cell r="K258" t="str">
            <v>قرفيص 38</v>
          </cell>
          <cell r="L258" t="str">
            <v>قطنا</v>
          </cell>
          <cell r="M258" t="str">
            <v>علمي</v>
          </cell>
          <cell r="N258">
            <v>2016</v>
          </cell>
          <cell r="O258" t="str">
            <v>ريف دمشق</v>
          </cell>
          <cell r="P258" t="str">
            <v>الثالثة حديث</v>
          </cell>
          <cell r="Q258">
            <v>0</v>
          </cell>
          <cell r="R258">
            <v>0</v>
          </cell>
          <cell r="S258">
            <v>0</v>
          </cell>
          <cell r="T258">
            <v>3000</v>
          </cell>
          <cell r="U258">
            <v>0</v>
          </cell>
          <cell r="V258">
            <v>60000</v>
          </cell>
          <cell r="W258">
            <v>63000</v>
          </cell>
          <cell r="X258" t="str">
            <v>لا</v>
          </cell>
          <cell r="Y258">
            <v>63000</v>
          </cell>
          <cell r="Z258">
            <v>0</v>
          </cell>
          <cell r="AA258">
            <v>6</v>
          </cell>
          <cell r="AB258">
            <v>0</v>
          </cell>
          <cell r="AC258">
            <v>0</v>
          </cell>
          <cell r="AD258">
            <v>6</v>
          </cell>
          <cell r="AE258" t="str">
            <v>ALI KHANSA</v>
          </cell>
          <cell r="AF258" t="str">
            <v>AHMAD</v>
          </cell>
          <cell r="AG258" t="str">
            <v>NIEMA</v>
          </cell>
          <cell r="AH258" t="str">
            <v>DAMASCUS</v>
          </cell>
          <cell r="AI258" t="str">
            <v/>
          </cell>
          <cell r="AJ258" t="str">
            <v/>
          </cell>
          <cell r="AK258" t="str">
            <v/>
          </cell>
          <cell r="AL258" t="str">
            <v/>
          </cell>
          <cell r="AM258" t="str">
            <v/>
          </cell>
          <cell r="AN258" t="str">
            <v/>
          </cell>
          <cell r="AO258" t="str">
            <v/>
          </cell>
          <cell r="AP258" t="str">
            <v/>
          </cell>
          <cell r="AQ258" t="str">
            <v/>
          </cell>
          <cell r="AR258">
            <v>705919</v>
          </cell>
          <cell r="AS258" t="str">
            <v xml:space="preserve">علي خنسه </v>
          </cell>
          <cell r="AT258" t="str">
            <v>احمد</v>
          </cell>
          <cell r="AU258" t="str">
            <v/>
          </cell>
          <cell r="AV258">
            <v>60000</v>
          </cell>
        </row>
        <row r="259">
          <cell r="A259">
            <v>705934</v>
          </cell>
          <cell r="B259" t="str">
            <v xml:space="preserve">عمر غفير </v>
          </cell>
          <cell r="C259" t="str">
            <v xml:space="preserve">محمدبسام </v>
          </cell>
          <cell r="D259" t="str">
            <v>رانية</v>
          </cell>
          <cell r="E259" t="str">
            <v>ذكر</v>
          </cell>
          <cell r="F259">
            <v>35135</v>
          </cell>
          <cell r="G259" t="str">
            <v>ادلب</v>
          </cell>
          <cell r="H259" t="str">
            <v>العربية السورية</v>
          </cell>
          <cell r="I259" t="str">
            <v>الثالثة</v>
          </cell>
          <cell r="J259" t="str">
            <v>إدلب</v>
          </cell>
          <cell r="K259" t="str">
            <v>إدلب  مبلط23</v>
          </cell>
          <cell r="L259" t="str">
            <v>حماة _ السلمية</v>
          </cell>
          <cell r="M259" t="str">
            <v>علمي</v>
          </cell>
          <cell r="N259">
            <v>2013</v>
          </cell>
          <cell r="O259" t="str">
            <v>إدلب</v>
          </cell>
          <cell r="P259" t="str">
            <v>الثالثة حديث</v>
          </cell>
          <cell r="Q259">
            <v>0</v>
          </cell>
          <cell r="R259">
            <v>0</v>
          </cell>
          <cell r="S259">
            <v>0</v>
          </cell>
          <cell r="T259">
            <v>3000</v>
          </cell>
          <cell r="U259">
            <v>0</v>
          </cell>
          <cell r="V259">
            <v>95000</v>
          </cell>
          <cell r="W259">
            <v>98000</v>
          </cell>
          <cell r="X259" t="str">
            <v>نعم</v>
          </cell>
          <cell r="Y259">
            <v>61500</v>
          </cell>
          <cell r="Z259">
            <v>36500</v>
          </cell>
          <cell r="AA259">
            <v>4</v>
          </cell>
          <cell r="AB259">
            <v>1</v>
          </cell>
          <cell r="AC259">
            <v>2</v>
          </cell>
          <cell r="AD259">
            <v>7</v>
          </cell>
          <cell r="AE259" t="str">
            <v>OMAR GHAFIR</v>
          </cell>
          <cell r="AF259" t="str">
            <v>MOHAMMAD BASSAM</v>
          </cell>
          <cell r="AG259" t="str">
            <v>RANIA</v>
          </cell>
          <cell r="AH259" t="str">
            <v>DAMASCUS</v>
          </cell>
          <cell r="AI259" t="str">
            <v/>
          </cell>
          <cell r="AJ259" t="str">
            <v/>
          </cell>
          <cell r="AK259" t="str">
            <v/>
          </cell>
          <cell r="AL259" t="str">
            <v/>
          </cell>
          <cell r="AM259" t="str">
            <v/>
          </cell>
          <cell r="AN259" t="str">
            <v/>
          </cell>
          <cell r="AO259" t="str">
            <v/>
          </cell>
          <cell r="AP259" t="str">
            <v/>
          </cell>
          <cell r="AQ259" t="str">
            <v/>
          </cell>
          <cell r="AR259">
            <v>705934</v>
          </cell>
          <cell r="AS259" t="str">
            <v xml:space="preserve">عمر غفير </v>
          </cell>
          <cell r="AT259" t="str">
            <v xml:space="preserve">محمدبسام </v>
          </cell>
          <cell r="AU259" t="str">
            <v/>
          </cell>
          <cell r="AV259">
            <v>95000</v>
          </cell>
        </row>
        <row r="260">
          <cell r="A260">
            <v>705938</v>
          </cell>
          <cell r="B260" t="str">
            <v xml:space="preserve">عهد غزاله </v>
          </cell>
          <cell r="C260" t="str">
            <v>مزيد</v>
          </cell>
          <cell r="D260" t="str">
            <v>فوزيه</v>
          </cell>
          <cell r="E260" t="str">
            <v>أنثى</v>
          </cell>
          <cell r="F260">
            <v>26177</v>
          </cell>
          <cell r="G260" t="str">
            <v>الغارية</v>
          </cell>
          <cell r="H260" t="str">
            <v>العربية السورية</v>
          </cell>
          <cell r="I260" t="str">
            <v>الرابعة</v>
          </cell>
          <cell r="J260" t="str">
            <v>السويداء</v>
          </cell>
          <cell r="K260" t="str">
            <v>السويداء 3444</v>
          </cell>
          <cell r="L260" t="str">
            <v>صحنايا</v>
          </cell>
          <cell r="M260" t="str">
            <v>علمي</v>
          </cell>
          <cell r="N260">
            <v>1990</v>
          </cell>
          <cell r="O260" t="str">
            <v>السويداء</v>
          </cell>
          <cell r="P260" t="str">
            <v>الرابعة حديث</v>
          </cell>
          <cell r="Q260">
            <v>0</v>
          </cell>
          <cell r="R260">
            <v>0</v>
          </cell>
          <cell r="S260">
            <v>0</v>
          </cell>
          <cell r="T260">
            <v>3000</v>
          </cell>
          <cell r="U260">
            <v>14000</v>
          </cell>
          <cell r="V260">
            <v>60000</v>
          </cell>
          <cell r="W260">
            <v>77000</v>
          </cell>
          <cell r="X260" t="str">
            <v>لا</v>
          </cell>
          <cell r="Y260">
            <v>77000</v>
          </cell>
          <cell r="Z260">
            <v>0</v>
          </cell>
          <cell r="AA260">
            <v>6</v>
          </cell>
          <cell r="AB260">
            <v>0</v>
          </cell>
          <cell r="AC260">
            <v>0</v>
          </cell>
          <cell r="AD260">
            <v>6</v>
          </cell>
          <cell r="AE260" t="str">
            <v>EAHD GHAZALUH</v>
          </cell>
          <cell r="AF260" t="str">
            <v>MAZID</v>
          </cell>
          <cell r="AG260" t="str">
            <v>FAWZIA</v>
          </cell>
          <cell r="AH260" t="str">
            <v>ALGHAREA</v>
          </cell>
          <cell r="AI260" t="str">
            <v/>
          </cell>
          <cell r="AJ260" t="str">
            <v/>
          </cell>
          <cell r="AK260" t="str">
            <v/>
          </cell>
          <cell r="AL260" t="str">
            <v/>
          </cell>
          <cell r="AM260" t="str">
            <v/>
          </cell>
          <cell r="AN260" t="str">
            <v/>
          </cell>
          <cell r="AO260" t="str">
            <v/>
          </cell>
          <cell r="AP260" t="str">
            <v/>
          </cell>
          <cell r="AQ260" t="str">
            <v/>
          </cell>
          <cell r="AR260">
            <v>705938</v>
          </cell>
          <cell r="AS260" t="str">
            <v xml:space="preserve">عهد غزاله </v>
          </cell>
          <cell r="AT260" t="str">
            <v>مزيد</v>
          </cell>
          <cell r="AU260" t="str">
            <v/>
          </cell>
          <cell r="AV260">
            <v>60000</v>
          </cell>
        </row>
        <row r="261">
          <cell r="A261">
            <v>705941</v>
          </cell>
          <cell r="B261" t="str">
            <v>غاده الشرع</v>
          </cell>
          <cell r="C261" t="str">
            <v>احمد</v>
          </cell>
          <cell r="D261" t="str">
            <v xml:space="preserve">عيشة </v>
          </cell>
          <cell r="E261" t="str">
            <v>أنثى</v>
          </cell>
          <cell r="F261">
            <v>34766</v>
          </cell>
          <cell r="G261" t="str">
            <v>دمشق</v>
          </cell>
          <cell r="H261" t="str">
            <v>العربية السورية</v>
          </cell>
          <cell r="I261" t="str">
            <v>الأولى</v>
          </cell>
          <cell r="J261" t="str">
            <v>درعا</v>
          </cell>
          <cell r="K261" t="str">
            <v>نوى 25</v>
          </cell>
          <cell r="L261" t="str">
            <v>دمشق</v>
          </cell>
          <cell r="M261" t="str">
            <v>علمي</v>
          </cell>
          <cell r="N261">
            <v>2013</v>
          </cell>
          <cell r="O261" t="str">
            <v>دمشق</v>
          </cell>
          <cell r="P261" t="str">
            <v>الأولى</v>
          </cell>
          <cell r="Q261">
            <v>20000</v>
          </cell>
          <cell r="R261">
            <v>0</v>
          </cell>
          <cell r="S261">
            <v>0</v>
          </cell>
          <cell r="T261">
            <v>3000</v>
          </cell>
          <cell r="U261">
            <v>0</v>
          </cell>
          <cell r="V261">
            <v>110000</v>
          </cell>
          <cell r="W261">
            <v>93000</v>
          </cell>
          <cell r="X261" t="str">
            <v>لا</v>
          </cell>
          <cell r="Y261">
            <v>93000</v>
          </cell>
          <cell r="Z261">
            <v>0</v>
          </cell>
          <cell r="AA261">
            <v>0</v>
          </cell>
          <cell r="AB261">
            <v>2</v>
          </cell>
          <cell r="AC261">
            <v>4</v>
          </cell>
          <cell r="AD261">
            <v>6</v>
          </cell>
          <cell r="AE261" t="str">
            <v>GHADA ALSHARAA</v>
          </cell>
          <cell r="AF261" t="str">
            <v>AHMAD</v>
          </cell>
          <cell r="AG261" t="str">
            <v>AISHA</v>
          </cell>
          <cell r="AH261" t="str">
            <v>DAMAS</v>
          </cell>
          <cell r="AI261" t="str">
            <v/>
          </cell>
          <cell r="AJ261" t="str">
            <v/>
          </cell>
          <cell r="AK261" t="str">
            <v/>
          </cell>
          <cell r="AL261" t="str">
            <v/>
          </cell>
          <cell r="AM261" t="str">
            <v/>
          </cell>
          <cell r="AN261" t="str">
            <v/>
          </cell>
          <cell r="AO261" t="str">
            <v>مستنفذ</v>
          </cell>
          <cell r="AP261" t="str">
            <v/>
          </cell>
          <cell r="AQ261" t="str">
            <v/>
          </cell>
          <cell r="AR261">
            <v>705941</v>
          </cell>
          <cell r="AS261" t="str">
            <v>غاده الشرع</v>
          </cell>
          <cell r="AT261" t="str">
            <v>احمد</v>
          </cell>
          <cell r="AU261" t="str">
            <v>مستنفذ</v>
          </cell>
          <cell r="AV261">
            <v>110000</v>
          </cell>
        </row>
        <row r="262">
          <cell r="A262">
            <v>705942</v>
          </cell>
          <cell r="B262" t="str">
            <v>غدير ابو حامد</v>
          </cell>
          <cell r="C262" t="str">
            <v>حامد</v>
          </cell>
          <cell r="D262" t="str">
            <v>نهاد</v>
          </cell>
          <cell r="E262" t="str">
            <v>أنثى</v>
          </cell>
          <cell r="F262">
            <v>33543</v>
          </cell>
          <cell r="G262" t="str">
            <v>عين الشعرة</v>
          </cell>
          <cell r="H262" t="str">
            <v>العربية السورية</v>
          </cell>
          <cell r="I262" t="str">
            <v>الثانية</v>
          </cell>
          <cell r="J262" t="str">
            <v>ريف دمشق</v>
          </cell>
          <cell r="K262" t="str">
            <v>عين الشعرا 46</v>
          </cell>
          <cell r="L262" t="str">
            <v>اشرفية صحنايا</v>
          </cell>
          <cell r="M262" t="str">
            <v>علمي</v>
          </cell>
          <cell r="N262">
            <v>2011</v>
          </cell>
          <cell r="O262" t="str">
            <v>ريف دمشق</v>
          </cell>
          <cell r="P262" t="str">
            <v>الثانية</v>
          </cell>
          <cell r="Q262">
            <v>0</v>
          </cell>
          <cell r="R262">
            <v>0</v>
          </cell>
          <cell r="S262">
            <v>0</v>
          </cell>
          <cell r="T262">
            <v>3000</v>
          </cell>
          <cell r="U262">
            <v>0</v>
          </cell>
          <cell r="V262">
            <v>30000</v>
          </cell>
          <cell r="W262">
            <v>33000</v>
          </cell>
          <cell r="X262" t="str">
            <v>لا</v>
          </cell>
          <cell r="Y262">
            <v>33000</v>
          </cell>
          <cell r="Z262">
            <v>0</v>
          </cell>
          <cell r="AA262">
            <v>0</v>
          </cell>
          <cell r="AB262">
            <v>2</v>
          </cell>
          <cell r="AC262">
            <v>0</v>
          </cell>
          <cell r="AD262">
            <v>2</v>
          </cell>
          <cell r="AE262" t="str">
            <v>GHADEER ABO HAMED</v>
          </cell>
          <cell r="AF262" t="str">
            <v>HAMED</v>
          </cell>
          <cell r="AG262" t="str">
            <v>NEHAD</v>
          </cell>
          <cell r="AH262" t="str">
            <v>SYRIA</v>
          </cell>
          <cell r="AI262" t="str">
            <v/>
          </cell>
          <cell r="AJ262" t="str">
            <v/>
          </cell>
          <cell r="AK262" t="str">
            <v/>
          </cell>
          <cell r="AL262" t="str">
            <v/>
          </cell>
          <cell r="AM262" t="str">
            <v/>
          </cell>
          <cell r="AN262" t="str">
            <v/>
          </cell>
          <cell r="AO262" t="str">
            <v/>
          </cell>
          <cell r="AP262" t="str">
            <v/>
          </cell>
          <cell r="AQ262" t="str">
            <v/>
          </cell>
          <cell r="AR262">
            <v>705942</v>
          </cell>
          <cell r="AS262" t="str">
            <v>غدير ابو حامد</v>
          </cell>
          <cell r="AT262" t="str">
            <v>حامد</v>
          </cell>
          <cell r="AU262" t="str">
            <v/>
          </cell>
          <cell r="AV262">
            <v>30000</v>
          </cell>
        </row>
        <row r="263">
          <cell r="A263">
            <v>705946</v>
          </cell>
          <cell r="B263" t="str">
            <v>غزل مخللاتي</v>
          </cell>
          <cell r="C263" t="str">
            <v>محمدغسان</v>
          </cell>
          <cell r="D263" t="str">
            <v xml:space="preserve">نجاح </v>
          </cell>
          <cell r="E263" t="str">
            <v>أنثى</v>
          </cell>
          <cell r="F263">
            <v>33970</v>
          </cell>
          <cell r="G263" t="str">
            <v>دمشق</v>
          </cell>
          <cell r="H263" t="str">
            <v>العربية السورية</v>
          </cell>
          <cell r="I263" t="str">
            <v>الثالثة</v>
          </cell>
          <cell r="J263" t="str">
            <v>دمشق</v>
          </cell>
          <cell r="K263" t="str">
            <v>قنوات بركة 84</v>
          </cell>
          <cell r="L263" t="str">
            <v>برامكة</v>
          </cell>
          <cell r="M263" t="str">
            <v>علمي</v>
          </cell>
          <cell r="N263">
            <v>2011</v>
          </cell>
          <cell r="O263" t="str">
            <v>دمشق</v>
          </cell>
          <cell r="P263" t="str">
            <v>الثالثة</v>
          </cell>
          <cell r="Q263">
            <v>0</v>
          </cell>
          <cell r="R263">
            <v>0</v>
          </cell>
          <cell r="S263">
            <v>0</v>
          </cell>
          <cell r="T263">
            <v>3000</v>
          </cell>
          <cell r="U263">
            <v>0</v>
          </cell>
          <cell r="V263">
            <v>20000</v>
          </cell>
          <cell r="W263">
            <v>23000</v>
          </cell>
          <cell r="X263" t="str">
            <v>لا</v>
          </cell>
          <cell r="Y263">
            <v>23000</v>
          </cell>
          <cell r="Z263">
            <v>0</v>
          </cell>
          <cell r="AA263">
            <v>2</v>
          </cell>
          <cell r="AB263">
            <v>0</v>
          </cell>
          <cell r="AC263">
            <v>0</v>
          </cell>
          <cell r="AD263">
            <v>2</v>
          </cell>
          <cell r="AE263" t="str">
            <v>GHAZAL MAKHALALATI</v>
          </cell>
          <cell r="AF263" t="str">
            <v>MHD GHASSAN</v>
          </cell>
          <cell r="AG263" t="str">
            <v>NAJAH</v>
          </cell>
          <cell r="AH263" t="str">
            <v>DAMASCUS</v>
          </cell>
          <cell r="AI263" t="str">
            <v/>
          </cell>
          <cell r="AJ263" t="str">
            <v/>
          </cell>
          <cell r="AK263" t="str">
            <v/>
          </cell>
          <cell r="AL263" t="str">
            <v/>
          </cell>
          <cell r="AM263" t="str">
            <v/>
          </cell>
          <cell r="AN263" t="str">
            <v/>
          </cell>
          <cell r="AO263" t="str">
            <v/>
          </cell>
          <cell r="AP263" t="str">
            <v/>
          </cell>
          <cell r="AQ263" t="str">
            <v/>
          </cell>
          <cell r="AR263">
            <v>705946</v>
          </cell>
          <cell r="AS263" t="str">
            <v>غزل مخللاتي</v>
          </cell>
          <cell r="AT263" t="str">
            <v>محمدغسان</v>
          </cell>
          <cell r="AU263" t="str">
            <v/>
          </cell>
          <cell r="AV263">
            <v>20000</v>
          </cell>
        </row>
        <row r="264">
          <cell r="A264">
            <v>705953</v>
          </cell>
          <cell r="B264" t="str">
            <v>فاتن القاروط</v>
          </cell>
          <cell r="C264" t="str">
            <v>ابراهيم</v>
          </cell>
          <cell r="D264" t="str">
            <v>امنه</v>
          </cell>
          <cell r="E264" t="str">
            <v>أنثى</v>
          </cell>
          <cell r="F264">
            <v>28978</v>
          </cell>
          <cell r="G264" t="str">
            <v>دمشق</v>
          </cell>
          <cell r="H264" t="str">
            <v>العربية السورية</v>
          </cell>
          <cell r="I264" t="str">
            <v>الرابعة</v>
          </cell>
          <cell r="J264" t="str">
            <v>القنيطرة</v>
          </cell>
          <cell r="K264" t="str">
            <v>العال 28-32</v>
          </cell>
          <cell r="L264" t="str">
            <v>دمشق</v>
          </cell>
          <cell r="M264" t="str">
            <v>أدبي</v>
          </cell>
          <cell r="N264">
            <v>2006</v>
          </cell>
          <cell r="O264" t="str">
            <v>دمشق</v>
          </cell>
          <cell r="P264" t="str">
            <v>الرابعة</v>
          </cell>
          <cell r="Q264">
            <v>0</v>
          </cell>
          <cell r="R264">
            <v>0</v>
          </cell>
          <cell r="S264">
            <v>0</v>
          </cell>
          <cell r="T264">
            <v>2000</v>
          </cell>
          <cell r="U264">
            <v>0</v>
          </cell>
          <cell r="V264">
            <v>75000</v>
          </cell>
          <cell r="W264">
            <v>77000</v>
          </cell>
          <cell r="X264" t="str">
            <v>لا</v>
          </cell>
          <cell r="Y264">
            <v>77000</v>
          </cell>
          <cell r="Z264">
            <v>0</v>
          </cell>
          <cell r="AA264">
            <v>6</v>
          </cell>
          <cell r="AB264">
            <v>1</v>
          </cell>
          <cell r="AC264">
            <v>0</v>
          </cell>
          <cell r="AD264">
            <v>7</v>
          </cell>
          <cell r="AE264" t="str">
            <v>FATEN ALKAROUT</v>
          </cell>
          <cell r="AF264" t="str">
            <v>EBRAHEM</v>
          </cell>
          <cell r="AG264" t="str">
            <v>AMENAH</v>
          </cell>
          <cell r="AH264" t="str">
            <v>DAMASCOUS</v>
          </cell>
          <cell r="AI264" t="str">
            <v/>
          </cell>
          <cell r="AJ264" t="str">
            <v/>
          </cell>
          <cell r="AK264" t="str">
            <v/>
          </cell>
          <cell r="AL264" t="str">
            <v/>
          </cell>
          <cell r="AM264" t="str">
            <v/>
          </cell>
          <cell r="AN264" t="str">
            <v/>
          </cell>
          <cell r="AO264" t="str">
            <v/>
          </cell>
          <cell r="AP264" t="str">
            <v/>
          </cell>
          <cell r="AQ264" t="str">
            <v/>
          </cell>
          <cell r="AR264">
            <v>705953</v>
          </cell>
          <cell r="AS264" t="str">
            <v>فاتن القاروط</v>
          </cell>
          <cell r="AT264" t="str">
            <v>ابراهيم</v>
          </cell>
          <cell r="AU264" t="str">
            <v/>
          </cell>
          <cell r="AV264">
            <v>75000</v>
          </cell>
        </row>
        <row r="265">
          <cell r="A265">
            <v>705961</v>
          </cell>
          <cell r="B265" t="str">
            <v xml:space="preserve">فطوم قصاب </v>
          </cell>
          <cell r="C265" t="str">
            <v>مظفر</v>
          </cell>
          <cell r="D265" t="str">
            <v>مها</v>
          </cell>
          <cell r="E265" t="str">
            <v>أنثى</v>
          </cell>
          <cell r="F265">
            <v>31890</v>
          </cell>
          <cell r="G265" t="str">
            <v>الخفجي</v>
          </cell>
          <cell r="H265" t="str">
            <v>العربية السورية</v>
          </cell>
          <cell r="I265" t="str">
            <v>الرابعة حديث</v>
          </cell>
          <cell r="J265" t="str">
            <v>إدلب</v>
          </cell>
          <cell r="K265" t="str">
            <v>معارة الاخوان 48</v>
          </cell>
          <cell r="L265" t="str">
            <v>ركن الدين</v>
          </cell>
          <cell r="M265" t="str">
            <v>علمي</v>
          </cell>
          <cell r="N265">
            <v>2006</v>
          </cell>
          <cell r="O265" t="str">
            <v>إدلب</v>
          </cell>
          <cell r="P265" t="str">
            <v>الثالثة</v>
          </cell>
          <cell r="Q265">
            <v>0</v>
          </cell>
          <cell r="R265">
            <v>0</v>
          </cell>
          <cell r="S265">
            <v>0</v>
          </cell>
          <cell r="T265">
            <v>3000</v>
          </cell>
          <cell r="U265">
            <v>0</v>
          </cell>
          <cell r="V265">
            <v>50000</v>
          </cell>
          <cell r="W265">
            <v>53000</v>
          </cell>
          <cell r="X265" t="str">
            <v>لا</v>
          </cell>
          <cell r="Y265">
            <v>53000</v>
          </cell>
          <cell r="Z265">
            <v>0</v>
          </cell>
          <cell r="AA265">
            <v>5</v>
          </cell>
          <cell r="AB265">
            <v>0</v>
          </cell>
          <cell r="AC265">
            <v>0</v>
          </cell>
          <cell r="AD265">
            <v>5</v>
          </cell>
          <cell r="AE265" t="str">
            <v>FATTOM KASSAB</v>
          </cell>
          <cell r="AF265" t="str">
            <v>MOUZAFR</v>
          </cell>
          <cell r="AG265" t="str">
            <v>MAHA</v>
          </cell>
          <cell r="AH265" t="str">
            <v>ALKHFJI</v>
          </cell>
          <cell r="AI265" t="str">
            <v/>
          </cell>
          <cell r="AJ265" t="str">
            <v/>
          </cell>
          <cell r="AK265" t="str">
            <v/>
          </cell>
          <cell r="AL265" t="str">
            <v/>
          </cell>
          <cell r="AM265" t="str">
            <v/>
          </cell>
          <cell r="AN265" t="str">
            <v/>
          </cell>
          <cell r="AO265" t="str">
            <v/>
          </cell>
          <cell r="AP265" t="str">
            <v/>
          </cell>
          <cell r="AQ265" t="str">
            <v/>
          </cell>
          <cell r="AR265">
            <v>705961</v>
          </cell>
          <cell r="AS265" t="str">
            <v xml:space="preserve">فطوم قصاب </v>
          </cell>
          <cell r="AT265" t="str">
            <v>مظفر</v>
          </cell>
          <cell r="AU265" t="str">
            <v/>
          </cell>
          <cell r="AV265">
            <v>50000</v>
          </cell>
        </row>
        <row r="266">
          <cell r="A266">
            <v>705966</v>
          </cell>
          <cell r="B266" t="str">
            <v>قمر نجيب</v>
          </cell>
          <cell r="C266" t="str">
            <v>وليد</v>
          </cell>
          <cell r="D266" t="str">
            <v>عطيه</v>
          </cell>
          <cell r="E266" t="str">
            <v>أنثى</v>
          </cell>
          <cell r="F266">
            <v>34348</v>
          </cell>
          <cell r="G266" t="str">
            <v>حرستا</v>
          </cell>
          <cell r="H266" t="str">
            <v>العربية السورية</v>
          </cell>
          <cell r="I266" t="str">
            <v>الثانية</v>
          </cell>
          <cell r="J266" t="str">
            <v>ريف دمشق</v>
          </cell>
          <cell r="K266" t="str">
            <v>حرستا 43</v>
          </cell>
          <cell r="L266" t="str">
            <v>التواني</v>
          </cell>
          <cell r="M266" t="str">
            <v>أدبي</v>
          </cell>
          <cell r="N266">
            <v>2015</v>
          </cell>
          <cell r="O266" t="str">
            <v>ريف دمشق</v>
          </cell>
          <cell r="P266" t="str">
            <v>الثانية</v>
          </cell>
          <cell r="Q266">
            <v>0</v>
          </cell>
          <cell r="R266">
            <v>0</v>
          </cell>
          <cell r="S266">
            <v>0</v>
          </cell>
          <cell r="T266">
            <v>3000</v>
          </cell>
          <cell r="U266">
            <v>0</v>
          </cell>
          <cell r="V266">
            <v>70000</v>
          </cell>
          <cell r="W266">
            <v>73000</v>
          </cell>
          <cell r="X266" t="str">
            <v>لا</v>
          </cell>
          <cell r="Y266">
            <v>73000</v>
          </cell>
          <cell r="Z266">
            <v>0</v>
          </cell>
          <cell r="AA266">
            <v>3</v>
          </cell>
          <cell r="AB266">
            <v>0</v>
          </cell>
          <cell r="AC266">
            <v>2</v>
          </cell>
          <cell r="AD266">
            <v>5</v>
          </cell>
          <cell r="AE266" t="str">
            <v>QUMAR NAGEB</v>
          </cell>
          <cell r="AF266" t="str">
            <v>WALED</v>
          </cell>
          <cell r="AG266" t="str">
            <v>ATEAA</v>
          </cell>
          <cell r="AH266" t="str">
            <v>HARASTA</v>
          </cell>
          <cell r="AI266" t="str">
            <v/>
          </cell>
          <cell r="AJ266" t="str">
            <v/>
          </cell>
          <cell r="AK266" t="str">
            <v/>
          </cell>
          <cell r="AL266" t="str">
            <v/>
          </cell>
          <cell r="AM266" t="str">
            <v/>
          </cell>
          <cell r="AN266" t="str">
            <v/>
          </cell>
          <cell r="AO266" t="str">
            <v/>
          </cell>
          <cell r="AP266" t="str">
            <v/>
          </cell>
          <cell r="AQ266" t="str">
            <v/>
          </cell>
          <cell r="AR266">
            <v>705966</v>
          </cell>
          <cell r="AS266" t="str">
            <v>قمر نجيب</v>
          </cell>
          <cell r="AT266" t="str">
            <v>وليد</v>
          </cell>
          <cell r="AU266" t="str">
            <v/>
          </cell>
          <cell r="AV266">
            <v>70000</v>
          </cell>
        </row>
        <row r="267">
          <cell r="A267">
            <v>705987</v>
          </cell>
          <cell r="B267" t="str">
            <v>ماريا بيضون</v>
          </cell>
          <cell r="C267" t="str">
            <v xml:space="preserve">محمد ياسر </v>
          </cell>
          <cell r="D267" t="str">
            <v>آنه</v>
          </cell>
          <cell r="E267" t="str">
            <v>أنثى</v>
          </cell>
          <cell r="F267">
            <v>35431</v>
          </cell>
          <cell r="G267" t="str">
            <v xml:space="preserve">دمشق </v>
          </cell>
          <cell r="H267" t="str">
            <v>العربية السورية</v>
          </cell>
          <cell r="I267" t="str">
            <v>الأولى</v>
          </cell>
          <cell r="J267" t="str">
            <v>دمشق</v>
          </cell>
          <cell r="K267" t="str">
            <v>قيمرية جادة مكبس 7</v>
          </cell>
          <cell r="L267" t="str">
            <v>جرمانا</v>
          </cell>
          <cell r="M267" t="str">
            <v>علمي</v>
          </cell>
          <cell r="N267">
            <v>2016</v>
          </cell>
          <cell r="O267" t="str">
            <v>دمشق</v>
          </cell>
          <cell r="P267" t="str">
            <v>الأولى</v>
          </cell>
          <cell r="Q267">
            <v>0</v>
          </cell>
          <cell r="R267">
            <v>0</v>
          </cell>
          <cell r="S267">
            <v>0</v>
          </cell>
          <cell r="T267">
            <v>3000</v>
          </cell>
          <cell r="U267">
            <v>0</v>
          </cell>
          <cell r="V267">
            <v>105000</v>
          </cell>
          <cell r="W267">
            <v>108000</v>
          </cell>
          <cell r="X267" t="str">
            <v>لا</v>
          </cell>
          <cell r="Y267">
            <v>108000</v>
          </cell>
          <cell r="Z267">
            <v>0</v>
          </cell>
          <cell r="AA267">
            <v>0</v>
          </cell>
          <cell r="AB267">
            <v>0</v>
          </cell>
          <cell r="AC267">
            <v>3</v>
          </cell>
          <cell r="AD267">
            <v>3</v>
          </cell>
          <cell r="AE267" t="str">
            <v>MARIA BAYDOUN</v>
          </cell>
          <cell r="AF267" t="str">
            <v>MOHAMAD YASSER</v>
          </cell>
          <cell r="AG267" t="str">
            <v>ANNA</v>
          </cell>
          <cell r="AH267" t="str">
            <v>DAMASCUS</v>
          </cell>
          <cell r="AI267" t="str">
            <v/>
          </cell>
          <cell r="AJ267" t="str">
            <v/>
          </cell>
          <cell r="AK267" t="str">
            <v/>
          </cell>
          <cell r="AL267" t="str">
            <v/>
          </cell>
          <cell r="AM267" t="str">
            <v/>
          </cell>
          <cell r="AN267" t="str">
            <v/>
          </cell>
          <cell r="AO267" t="str">
            <v>مستنفذ سجل</v>
          </cell>
          <cell r="AP267" t="str">
            <v/>
          </cell>
          <cell r="AQ267" t="str">
            <v/>
          </cell>
          <cell r="AR267">
            <v>705987</v>
          </cell>
          <cell r="AS267" t="str">
            <v>ماريا بيضون</v>
          </cell>
          <cell r="AT267" t="str">
            <v xml:space="preserve">محمد ياسر </v>
          </cell>
          <cell r="AU267" t="str">
            <v>مستنفذ سجل</v>
          </cell>
          <cell r="AV267">
            <v>105000</v>
          </cell>
        </row>
        <row r="268">
          <cell r="A268">
            <v>705992</v>
          </cell>
          <cell r="B268" t="str">
            <v xml:space="preserve">مجد حديفه </v>
          </cell>
          <cell r="C268" t="str">
            <v>كرم</v>
          </cell>
          <cell r="D268" t="str">
            <v>احلام</v>
          </cell>
          <cell r="E268" t="str">
            <v>ذكر</v>
          </cell>
          <cell r="F268">
            <v>36161</v>
          </cell>
          <cell r="G268" t="str">
            <v xml:space="preserve">الكفر </v>
          </cell>
          <cell r="H268" t="str">
            <v>العربية السورية</v>
          </cell>
          <cell r="I268" t="str">
            <v>الرابعة</v>
          </cell>
          <cell r="J268" t="str">
            <v>السويداء</v>
          </cell>
          <cell r="K268" t="str">
            <v>الكفر 190</v>
          </cell>
          <cell r="L268" t="str">
            <v>السويداء الكفر</v>
          </cell>
          <cell r="M268" t="str">
            <v>علمي</v>
          </cell>
          <cell r="N268">
            <v>2016</v>
          </cell>
          <cell r="O268" t="str">
            <v>السويداء</v>
          </cell>
          <cell r="P268" t="str">
            <v>الرابعة حديث</v>
          </cell>
          <cell r="Q268">
            <v>0</v>
          </cell>
          <cell r="R268">
            <v>0</v>
          </cell>
          <cell r="S268">
            <v>0</v>
          </cell>
          <cell r="T268">
            <v>3000</v>
          </cell>
          <cell r="U268">
            <v>14000</v>
          </cell>
          <cell r="V268">
            <v>90000</v>
          </cell>
          <cell r="W268">
            <v>107000</v>
          </cell>
          <cell r="X268" t="str">
            <v>لا</v>
          </cell>
          <cell r="Y268">
            <v>107000</v>
          </cell>
          <cell r="Z268">
            <v>0</v>
          </cell>
          <cell r="AA268">
            <v>6</v>
          </cell>
          <cell r="AB268">
            <v>2</v>
          </cell>
          <cell r="AC268">
            <v>0</v>
          </cell>
          <cell r="AD268">
            <v>8</v>
          </cell>
          <cell r="AE268" t="str">
            <v>MAJED HOUDAEFA</v>
          </cell>
          <cell r="AF268" t="str">
            <v>KARAM</v>
          </cell>
          <cell r="AG268" t="str">
            <v>AHLAM</v>
          </cell>
          <cell r="AH268" t="str">
            <v>ALSWEDAA</v>
          </cell>
          <cell r="AI268" t="str">
            <v/>
          </cell>
          <cell r="AJ268" t="str">
            <v/>
          </cell>
          <cell r="AK268" t="str">
            <v/>
          </cell>
          <cell r="AL268" t="str">
            <v/>
          </cell>
          <cell r="AM268" t="str">
            <v/>
          </cell>
          <cell r="AN268" t="str">
            <v/>
          </cell>
          <cell r="AO268" t="str">
            <v/>
          </cell>
          <cell r="AP268" t="str">
            <v/>
          </cell>
          <cell r="AQ268" t="str">
            <v/>
          </cell>
          <cell r="AR268">
            <v>705992</v>
          </cell>
          <cell r="AS268" t="str">
            <v xml:space="preserve">مجد حديفه </v>
          </cell>
          <cell r="AT268" t="str">
            <v>كرم</v>
          </cell>
          <cell r="AU268" t="str">
            <v/>
          </cell>
          <cell r="AV268">
            <v>90000</v>
          </cell>
        </row>
        <row r="269">
          <cell r="A269">
            <v>705998</v>
          </cell>
          <cell r="B269" t="str">
            <v>محمد الاحمد</v>
          </cell>
          <cell r="C269" t="str">
            <v>احمد</v>
          </cell>
          <cell r="D269" t="str">
            <v>اميمة</v>
          </cell>
          <cell r="E269" t="str">
            <v>ذكر</v>
          </cell>
          <cell r="F269">
            <v>32515</v>
          </cell>
          <cell r="G269" t="str">
            <v>تدمر</v>
          </cell>
          <cell r="H269" t="str">
            <v>العربية السورية</v>
          </cell>
          <cell r="I269" t="str">
            <v>الأولى</v>
          </cell>
          <cell r="J269" t="str">
            <v>حمص</v>
          </cell>
          <cell r="K269" t="str">
            <v>تدمر 374</v>
          </cell>
          <cell r="L269" t="str">
            <v>المزة</v>
          </cell>
          <cell r="M269" t="str">
            <v>أدبي</v>
          </cell>
          <cell r="N269">
            <v>2013</v>
          </cell>
          <cell r="O269" t="str">
            <v>حمص</v>
          </cell>
          <cell r="P269" t="str">
            <v>الأولى</v>
          </cell>
          <cell r="Q269">
            <v>0</v>
          </cell>
          <cell r="R269">
            <v>0</v>
          </cell>
          <cell r="S269">
            <v>0</v>
          </cell>
          <cell r="T269">
            <v>3000</v>
          </cell>
          <cell r="U269">
            <v>0</v>
          </cell>
          <cell r="V269">
            <v>80000</v>
          </cell>
          <cell r="W269">
            <v>83000</v>
          </cell>
          <cell r="X269" t="str">
            <v>لا</v>
          </cell>
          <cell r="Y269">
            <v>83000</v>
          </cell>
          <cell r="Z269">
            <v>0</v>
          </cell>
          <cell r="AA269">
            <v>0</v>
          </cell>
          <cell r="AB269">
            <v>0</v>
          </cell>
          <cell r="AC269">
            <v>4</v>
          </cell>
          <cell r="AD269">
            <v>4</v>
          </cell>
          <cell r="AE269" t="str">
            <v>MOHAMMAD ALAHMAD</v>
          </cell>
          <cell r="AF269" t="str">
            <v>AHMAD</v>
          </cell>
          <cell r="AG269" t="str">
            <v>OMAIMA</v>
          </cell>
          <cell r="AH269" t="str">
            <v>TADMOR</v>
          </cell>
          <cell r="AI269" t="str">
            <v/>
          </cell>
          <cell r="AJ269" t="str">
            <v/>
          </cell>
          <cell r="AK269" t="str">
            <v/>
          </cell>
          <cell r="AL269" t="str">
            <v/>
          </cell>
          <cell r="AM269" t="str">
            <v/>
          </cell>
          <cell r="AN269" t="str">
            <v/>
          </cell>
          <cell r="AO269" t="str">
            <v/>
          </cell>
          <cell r="AP269" t="str">
            <v/>
          </cell>
          <cell r="AQ269" t="str">
            <v/>
          </cell>
          <cell r="AR269">
            <v>705998</v>
          </cell>
          <cell r="AS269" t="str">
            <v xml:space="preserve">محمد الأحمد </v>
          </cell>
          <cell r="AT269" t="str">
            <v>أحمد</v>
          </cell>
          <cell r="AU269" t="str">
            <v/>
          </cell>
          <cell r="AV269">
            <v>80000</v>
          </cell>
        </row>
        <row r="270">
          <cell r="A270">
            <v>706011</v>
          </cell>
          <cell r="B270" t="str">
            <v>محمد عيسى</v>
          </cell>
          <cell r="C270" t="str">
            <v>نزيه</v>
          </cell>
          <cell r="D270" t="str">
            <v>ليمونه</v>
          </cell>
          <cell r="E270" t="str">
            <v>ذكر</v>
          </cell>
          <cell r="F270">
            <v>35318</v>
          </cell>
          <cell r="G270" t="str">
            <v>دمشق</v>
          </cell>
          <cell r="H270" t="str">
            <v>العربية السورية</v>
          </cell>
          <cell r="I270" t="str">
            <v>الثانية حديث</v>
          </cell>
          <cell r="J270" t="str">
            <v>حماة</v>
          </cell>
          <cell r="K270" t="str">
            <v>سلحب 17</v>
          </cell>
          <cell r="L270" t="str">
            <v>سومرية</v>
          </cell>
          <cell r="M270" t="str">
            <v>أدبي</v>
          </cell>
          <cell r="N270">
            <v>2014</v>
          </cell>
          <cell r="O270" t="str">
            <v>دمشق</v>
          </cell>
          <cell r="P270" t="str">
            <v>الأولى</v>
          </cell>
          <cell r="Q270">
            <v>0</v>
          </cell>
          <cell r="R270">
            <v>0</v>
          </cell>
          <cell r="S270">
            <v>0</v>
          </cell>
          <cell r="T270">
            <v>3000</v>
          </cell>
          <cell r="U270">
            <v>0</v>
          </cell>
          <cell r="V270">
            <v>175000</v>
          </cell>
          <cell r="W270">
            <v>178000</v>
          </cell>
          <cell r="X270" t="str">
            <v>نعم</v>
          </cell>
          <cell r="Y270">
            <v>90500</v>
          </cell>
          <cell r="Z270">
            <v>87500</v>
          </cell>
          <cell r="AA270">
            <v>0</v>
          </cell>
          <cell r="AB270">
            <v>0</v>
          </cell>
          <cell r="AC270">
            <v>5</v>
          </cell>
          <cell r="AD270">
            <v>5</v>
          </cell>
          <cell r="AE270" t="str">
            <v>MOHAMAD ISSA</v>
          </cell>
          <cell r="AF270" t="str">
            <v>NAZEH</v>
          </cell>
          <cell r="AG270" t="str">
            <v>LEMONA</v>
          </cell>
          <cell r="AH270" t="str">
            <v>DAMASCUS</v>
          </cell>
          <cell r="AI270" t="str">
            <v/>
          </cell>
          <cell r="AJ270" t="str">
            <v/>
          </cell>
          <cell r="AK270" t="str">
            <v/>
          </cell>
          <cell r="AL270" t="str">
            <v/>
          </cell>
          <cell r="AM270" t="str">
            <v/>
          </cell>
          <cell r="AN270" t="str">
            <v/>
          </cell>
          <cell r="AO270" t="str">
            <v/>
          </cell>
          <cell r="AP270" t="str">
            <v/>
          </cell>
          <cell r="AQ270" t="str">
            <v/>
          </cell>
          <cell r="AR270">
            <v>706011</v>
          </cell>
          <cell r="AS270" t="str">
            <v>محمد عيسى</v>
          </cell>
          <cell r="AT270" t="str">
            <v>نزيه</v>
          </cell>
          <cell r="AU270" t="str">
            <v/>
          </cell>
          <cell r="AV270">
            <v>175000</v>
          </cell>
        </row>
        <row r="271">
          <cell r="A271">
            <v>706035</v>
          </cell>
          <cell r="B271" t="str">
            <v xml:space="preserve">محي الدين الفرخ </v>
          </cell>
          <cell r="C271" t="str">
            <v xml:space="preserve">محمود </v>
          </cell>
          <cell r="D271" t="str">
            <v>نجاح</v>
          </cell>
          <cell r="E271" t="str">
            <v>ذكر</v>
          </cell>
          <cell r="F271">
            <v>35800</v>
          </cell>
          <cell r="G271" t="str">
            <v>حرستا</v>
          </cell>
          <cell r="H271" t="str">
            <v>العربية السورية</v>
          </cell>
          <cell r="I271" t="str">
            <v>الثالثة حديث</v>
          </cell>
          <cell r="J271" t="str">
            <v>ريف دمشق</v>
          </cell>
          <cell r="K271" t="str">
            <v>حرستا 203</v>
          </cell>
          <cell r="L271" t="str">
            <v>التل</v>
          </cell>
          <cell r="M271" t="str">
            <v>علمي</v>
          </cell>
          <cell r="N271">
            <v>2016</v>
          </cell>
          <cell r="O271" t="str">
            <v>دمشق</v>
          </cell>
          <cell r="P271" t="str">
            <v>الثانية</v>
          </cell>
          <cell r="Q271">
            <v>0</v>
          </cell>
          <cell r="R271">
            <v>0</v>
          </cell>
          <cell r="S271">
            <v>0</v>
          </cell>
          <cell r="T271">
            <v>3000</v>
          </cell>
          <cell r="U271">
            <v>0</v>
          </cell>
          <cell r="V271">
            <v>135000</v>
          </cell>
          <cell r="W271">
            <v>138000</v>
          </cell>
          <cell r="X271" t="str">
            <v>لا</v>
          </cell>
          <cell r="Y271">
            <v>138000</v>
          </cell>
          <cell r="Z271">
            <v>0</v>
          </cell>
          <cell r="AA271">
            <v>0</v>
          </cell>
          <cell r="AB271">
            <v>1</v>
          </cell>
          <cell r="AC271">
            <v>6</v>
          </cell>
          <cell r="AD271">
            <v>7</v>
          </cell>
          <cell r="AE271" t="str">
            <v>MOUHIEALDEEN ALFAREKH</v>
          </cell>
          <cell r="AF271" t="str">
            <v>MAHMOUD</v>
          </cell>
          <cell r="AG271" t="str">
            <v>NAGAH</v>
          </cell>
          <cell r="AH271" t="str">
            <v>DAMASCUS</v>
          </cell>
          <cell r="AI271" t="str">
            <v/>
          </cell>
          <cell r="AJ271" t="str">
            <v/>
          </cell>
          <cell r="AK271" t="str">
            <v/>
          </cell>
          <cell r="AL271" t="str">
            <v/>
          </cell>
          <cell r="AM271" t="str">
            <v/>
          </cell>
          <cell r="AN271" t="str">
            <v/>
          </cell>
          <cell r="AO271" t="str">
            <v/>
          </cell>
          <cell r="AP271" t="str">
            <v/>
          </cell>
          <cell r="AQ271" t="str">
            <v/>
          </cell>
          <cell r="AR271">
            <v>706035</v>
          </cell>
          <cell r="AS271" t="str">
            <v xml:space="preserve">محي الدين الفرخ </v>
          </cell>
          <cell r="AT271" t="str">
            <v xml:space="preserve">محمود </v>
          </cell>
          <cell r="AU271" t="str">
            <v/>
          </cell>
          <cell r="AV271">
            <v>135000</v>
          </cell>
        </row>
        <row r="272">
          <cell r="A272">
            <v>706039</v>
          </cell>
          <cell r="B272" t="str">
            <v>مرح ابراهيم</v>
          </cell>
          <cell r="C272" t="str">
            <v>منذر</v>
          </cell>
          <cell r="D272" t="str">
            <v>غادة</v>
          </cell>
          <cell r="E272" t="str">
            <v>أنثى</v>
          </cell>
          <cell r="F272">
            <v>35011</v>
          </cell>
          <cell r="G272" t="str">
            <v>رحيبه</v>
          </cell>
          <cell r="H272" t="str">
            <v>العربية السورية</v>
          </cell>
          <cell r="I272" t="str">
            <v>الثالثة</v>
          </cell>
          <cell r="J272" t="str">
            <v>طرطوس</v>
          </cell>
          <cell r="K272" t="str">
            <v>كعبية عمار 9</v>
          </cell>
          <cell r="L272" t="str">
            <v>بانياس</v>
          </cell>
          <cell r="M272" t="str">
            <v>أدبي</v>
          </cell>
          <cell r="N272">
            <v>2014</v>
          </cell>
          <cell r="O272" t="str">
            <v>ريف دمشق</v>
          </cell>
          <cell r="P272" t="str">
            <v>الثالثة</v>
          </cell>
          <cell r="Q272">
            <v>0</v>
          </cell>
          <cell r="R272">
            <v>0</v>
          </cell>
          <cell r="S272">
            <v>0</v>
          </cell>
          <cell r="T272">
            <v>3000</v>
          </cell>
          <cell r="U272">
            <v>0</v>
          </cell>
          <cell r="V272">
            <v>130000</v>
          </cell>
          <cell r="W272">
            <v>133000</v>
          </cell>
          <cell r="X272" t="str">
            <v>لا</v>
          </cell>
          <cell r="Y272">
            <v>133000</v>
          </cell>
          <cell r="Z272">
            <v>0</v>
          </cell>
          <cell r="AA272">
            <v>0</v>
          </cell>
          <cell r="AB272">
            <v>2</v>
          </cell>
          <cell r="AC272">
            <v>5</v>
          </cell>
          <cell r="AD272">
            <v>7</v>
          </cell>
          <cell r="AE272" t="str">
            <v>MARAH IBRAHEM</v>
          </cell>
          <cell r="AF272" t="str">
            <v>MONZER</v>
          </cell>
          <cell r="AG272" t="str">
            <v>GHADA</v>
          </cell>
          <cell r="AH272" t="str">
            <v>DAMASCUS SUBURB</v>
          </cell>
          <cell r="AI272" t="str">
            <v/>
          </cell>
          <cell r="AJ272" t="str">
            <v/>
          </cell>
          <cell r="AK272" t="str">
            <v/>
          </cell>
          <cell r="AL272" t="str">
            <v/>
          </cell>
          <cell r="AM272" t="str">
            <v/>
          </cell>
          <cell r="AN272" t="str">
            <v/>
          </cell>
          <cell r="AO272" t="str">
            <v/>
          </cell>
          <cell r="AP272" t="str">
            <v/>
          </cell>
          <cell r="AQ272" t="str">
            <v/>
          </cell>
          <cell r="AR272">
            <v>706039</v>
          </cell>
          <cell r="AS272" t="str">
            <v>مرح ابراهيم</v>
          </cell>
          <cell r="AT272" t="str">
            <v>منذر</v>
          </cell>
          <cell r="AU272" t="str">
            <v/>
          </cell>
          <cell r="AV272">
            <v>130000</v>
          </cell>
        </row>
        <row r="273">
          <cell r="A273">
            <v>706044</v>
          </cell>
          <cell r="B273" t="str">
            <v>مروه شاوي</v>
          </cell>
          <cell r="C273" t="str">
            <v>عبدالجليل</v>
          </cell>
          <cell r="D273" t="str">
            <v>مريم</v>
          </cell>
          <cell r="E273" t="str">
            <v>أنثى</v>
          </cell>
          <cell r="F273">
            <v>32183</v>
          </cell>
          <cell r="G273" t="str">
            <v>مورك</v>
          </cell>
          <cell r="H273" t="str">
            <v>العربية السورية</v>
          </cell>
          <cell r="I273" t="str">
            <v>الثانية حديث</v>
          </cell>
          <cell r="J273" t="str">
            <v>حماة</v>
          </cell>
          <cell r="K273" t="str">
            <v>مورك 110</v>
          </cell>
          <cell r="L273" t="str">
            <v>المنطقة الصناعية</v>
          </cell>
          <cell r="M273" t="str">
            <v>أدبي</v>
          </cell>
          <cell r="N273">
            <v>2008</v>
          </cell>
          <cell r="O273" t="str">
            <v>حماة</v>
          </cell>
          <cell r="P273" t="str">
            <v>الأولى</v>
          </cell>
          <cell r="Q273">
            <v>0</v>
          </cell>
          <cell r="R273">
            <v>0</v>
          </cell>
          <cell r="S273">
            <v>0</v>
          </cell>
          <cell r="T273">
            <v>3000</v>
          </cell>
          <cell r="U273">
            <v>0</v>
          </cell>
          <cell r="V273">
            <v>140000</v>
          </cell>
          <cell r="W273">
            <v>143000</v>
          </cell>
          <cell r="X273" t="str">
            <v>لا</v>
          </cell>
          <cell r="Y273">
            <v>143000</v>
          </cell>
          <cell r="Z273">
            <v>0</v>
          </cell>
          <cell r="AA273">
            <v>0</v>
          </cell>
          <cell r="AB273">
            <v>0</v>
          </cell>
          <cell r="AC273">
            <v>4</v>
          </cell>
          <cell r="AD273">
            <v>4</v>
          </cell>
          <cell r="AE273" t="str">
            <v>MARWA SHAWE</v>
          </cell>
          <cell r="AF273" t="str">
            <v>ABD ALJALIL</v>
          </cell>
          <cell r="AG273" t="str">
            <v>MAREAM</v>
          </cell>
          <cell r="AH273" t="str">
            <v>HAMA</v>
          </cell>
          <cell r="AI273" t="str">
            <v/>
          </cell>
          <cell r="AJ273" t="str">
            <v/>
          </cell>
          <cell r="AK273" t="str">
            <v/>
          </cell>
          <cell r="AL273" t="str">
            <v/>
          </cell>
          <cell r="AM273" t="str">
            <v/>
          </cell>
          <cell r="AN273" t="str">
            <v/>
          </cell>
          <cell r="AO273" t="str">
            <v/>
          </cell>
          <cell r="AP273" t="str">
            <v/>
          </cell>
          <cell r="AQ273" t="str">
            <v/>
          </cell>
          <cell r="AR273">
            <v>706044</v>
          </cell>
          <cell r="AS273" t="str">
            <v>مروه شاوي</v>
          </cell>
          <cell r="AT273" t="str">
            <v>عبدالجليل</v>
          </cell>
          <cell r="AU273" t="str">
            <v/>
          </cell>
          <cell r="AV273">
            <v>140000</v>
          </cell>
        </row>
        <row r="274">
          <cell r="A274">
            <v>706051</v>
          </cell>
          <cell r="B274" t="str">
            <v>معروف زعرور</v>
          </cell>
          <cell r="C274" t="str">
            <v>فاروق</v>
          </cell>
          <cell r="D274" t="str">
            <v>بهيرة</v>
          </cell>
          <cell r="E274" t="str">
            <v>ذكر</v>
          </cell>
          <cell r="F274">
            <v>30996</v>
          </cell>
          <cell r="G274" t="str">
            <v>السويداء</v>
          </cell>
          <cell r="H274" t="str">
            <v>العربية السورية</v>
          </cell>
          <cell r="I274" t="str">
            <v>الرابعة</v>
          </cell>
          <cell r="J274" t="str">
            <v>إدلب</v>
          </cell>
          <cell r="K274" t="str">
            <v>الملند 51</v>
          </cell>
          <cell r="L274" t="str">
            <v>السيدة زينب</v>
          </cell>
          <cell r="M274" t="str">
            <v>أدبي</v>
          </cell>
          <cell r="N274">
            <v>2003</v>
          </cell>
          <cell r="O274" t="str">
            <v>إدلب</v>
          </cell>
          <cell r="P274" t="str">
            <v>الرابعة</v>
          </cell>
          <cell r="Q274">
            <v>0</v>
          </cell>
          <cell r="R274">
            <v>0</v>
          </cell>
          <cell r="S274">
            <v>0</v>
          </cell>
          <cell r="T274">
            <v>3000</v>
          </cell>
          <cell r="U274">
            <v>0</v>
          </cell>
          <cell r="V274">
            <v>95000</v>
          </cell>
          <cell r="W274">
            <v>98000</v>
          </cell>
          <cell r="X274" t="str">
            <v>لا</v>
          </cell>
          <cell r="Y274">
            <v>98000</v>
          </cell>
          <cell r="Z274">
            <v>0</v>
          </cell>
          <cell r="AA274">
            <v>6</v>
          </cell>
          <cell r="AB274">
            <v>1</v>
          </cell>
          <cell r="AC274">
            <v>1</v>
          </cell>
          <cell r="AD274">
            <v>8</v>
          </cell>
          <cell r="AE274" t="str">
            <v>MAROOF ZAROR</v>
          </cell>
          <cell r="AF274" t="str">
            <v>FAROOK</v>
          </cell>
          <cell r="AG274" t="str">
            <v>BAHERA</v>
          </cell>
          <cell r="AH274" t="str">
            <v>ALSWEDA</v>
          </cell>
          <cell r="AI274" t="str">
            <v/>
          </cell>
          <cell r="AJ274" t="str">
            <v/>
          </cell>
          <cell r="AK274" t="str">
            <v/>
          </cell>
          <cell r="AL274" t="str">
            <v/>
          </cell>
          <cell r="AM274" t="str">
            <v/>
          </cell>
          <cell r="AN274" t="str">
            <v/>
          </cell>
          <cell r="AO274" t="str">
            <v/>
          </cell>
          <cell r="AP274" t="str">
            <v/>
          </cell>
          <cell r="AQ274" t="str">
            <v/>
          </cell>
          <cell r="AR274">
            <v>706051</v>
          </cell>
          <cell r="AS274" t="str">
            <v>معروف زعرور</v>
          </cell>
          <cell r="AT274" t="str">
            <v>فاروق</v>
          </cell>
          <cell r="AU274" t="str">
            <v/>
          </cell>
          <cell r="AV274">
            <v>95000</v>
          </cell>
        </row>
        <row r="275">
          <cell r="A275">
            <v>706055</v>
          </cell>
          <cell r="B275" t="str">
            <v>منال كلثوم</v>
          </cell>
          <cell r="C275" t="str">
            <v>مصطفى</v>
          </cell>
          <cell r="D275" t="str">
            <v>لطيفة</v>
          </cell>
          <cell r="E275" t="str">
            <v>أنثى</v>
          </cell>
          <cell r="F275">
            <v>29300</v>
          </cell>
          <cell r="G275" t="str">
            <v>الجانودية</v>
          </cell>
          <cell r="H275" t="str">
            <v>العربية السورية</v>
          </cell>
          <cell r="I275" t="str">
            <v>الرابعة</v>
          </cell>
          <cell r="J275" t="str">
            <v>إدلب</v>
          </cell>
          <cell r="K275" t="str">
            <v>الجانودية 40</v>
          </cell>
          <cell r="L275" t="str">
            <v>صحنايا</v>
          </cell>
          <cell r="M275" t="str">
            <v>أدبي</v>
          </cell>
          <cell r="N275">
            <v>2007</v>
          </cell>
          <cell r="O275" t="str">
            <v>إدلب</v>
          </cell>
          <cell r="P275" t="str">
            <v>الرابعة</v>
          </cell>
          <cell r="Q275">
            <v>0</v>
          </cell>
          <cell r="R275">
            <v>0</v>
          </cell>
          <cell r="S275">
            <v>0</v>
          </cell>
          <cell r="T275">
            <v>3000</v>
          </cell>
          <cell r="U275">
            <v>0</v>
          </cell>
          <cell r="V275">
            <v>40000</v>
          </cell>
          <cell r="W275">
            <v>43000</v>
          </cell>
          <cell r="X275" t="str">
            <v>لا</v>
          </cell>
          <cell r="Y275">
            <v>43000</v>
          </cell>
          <cell r="Z275">
            <v>0</v>
          </cell>
          <cell r="AA275">
            <v>4</v>
          </cell>
          <cell r="AB275">
            <v>0</v>
          </cell>
          <cell r="AC275">
            <v>0</v>
          </cell>
          <cell r="AD275">
            <v>4</v>
          </cell>
          <cell r="AE275" t="str">
            <v>MANAL KALTHOUM</v>
          </cell>
          <cell r="AF275" t="str">
            <v>MOUSTAFA</v>
          </cell>
          <cell r="AG275" t="str">
            <v>LATIFA</v>
          </cell>
          <cell r="AH275" t="str">
            <v>IDLB</v>
          </cell>
          <cell r="AI275" t="str">
            <v/>
          </cell>
          <cell r="AJ275" t="str">
            <v/>
          </cell>
          <cell r="AK275" t="str">
            <v/>
          </cell>
          <cell r="AL275" t="str">
            <v/>
          </cell>
          <cell r="AM275" t="str">
            <v/>
          </cell>
          <cell r="AN275" t="str">
            <v/>
          </cell>
          <cell r="AO275" t="str">
            <v/>
          </cell>
          <cell r="AP275" t="str">
            <v/>
          </cell>
          <cell r="AQ275" t="str">
            <v/>
          </cell>
          <cell r="AR275">
            <v>706055</v>
          </cell>
          <cell r="AS275" t="str">
            <v>منال كلثوم</v>
          </cell>
          <cell r="AT275" t="str">
            <v>مصطفى</v>
          </cell>
          <cell r="AU275" t="str">
            <v/>
          </cell>
          <cell r="AV275">
            <v>40000</v>
          </cell>
        </row>
        <row r="276">
          <cell r="A276">
            <v>706063</v>
          </cell>
          <cell r="B276" t="str">
            <v>منيره  أبو حسن</v>
          </cell>
          <cell r="C276" t="str">
            <v>دياب</v>
          </cell>
          <cell r="D276" t="str">
            <v>روضة</v>
          </cell>
          <cell r="E276" t="str">
            <v>أنثى</v>
          </cell>
          <cell r="F276">
            <v>34525</v>
          </cell>
          <cell r="G276" t="str">
            <v>ريف دمشق حرنة</v>
          </cell>
          <cell r="H276" t="str">
            <v>العربية السورية</v>
          </cell>
          <cell r="I276" t="str">
            <v>الرابعة</v>
          </cell>
          <cell r="J276" t="str">
            <v>ريف دمشق</v>
          </cell>
          <cell r="K276" t="str">
            <v>حرنة10</v>
          </cell>
          <cell r="L276" t="str">
            <v>التل حرة الغربية</v>
          </cell>
          <cell r="M276" t="str">
            <v>أدبي</v>
          </cell>
          <cell r="N276">
            <v>2013</v>
          </cell>
          <cell r="O276" t="str">
            <v>ريف دمشق</v>
          </cell>
          <cell r="P276" t="str">
            <v>الرابعة حديث</v>
          </cell>
          <cell r="Q276">
            <v>0</v>
          </cell>
          <cell r="R276">
            <v>0</v>
          </cell>
          <cell r="S276">
            <v>0</v>
          </cell>
          <cell r="T276">
            <v>3000</v>
          </cell>
          <cell r="U276">
            <v>14000</v>
          </cell>
          <cell r="V276">
            <v>60000</v>
          </cell>
          <cell r="W276">
            <v>77000</v>
          </cell>
          <cell r="X276" t="str">
            <v>لا</v>
          </cell>
          <cell r="Y276">
            <v>77000</v>
          </cell>
          <cell r="Z276">
            <v>0</v>
          </cell>
          <cell r="AA276">
            <v>6</v>
          </cell>
          <cell r="AB276">
            <v>0</v>
          </cell>
          <cell r="AC276">
            <v>0</v>
          </cell>
          <cell r="AD276">
            <v>6</v>
          </cell>
          <cell r="AE276" t="str">
            <v>MUNIRA ABO HASAN</v>
          </cell>
          <cell r="AF276" t="str">
            <v>DYAB</v>
          </cell>
          <cell r="AG276" t="str">
            <v>RAWDA</v>
          </cell>
          <cell r="AH276" t="str">
            <v>DAMASCUS SUBURB</v>
          </cell>
          <cell r="AI276" t="str">
            <v/>
          </cell>
          <cell r="AJ276" t="str">
            <v/>
          </cell>
          <cell r="AK276" t="str">
            <v/>
          </cell>
          <cell r="AL276" t="str">
            <v/>
          </cell>
          <cell r="AM276" t="str">
            <v/>
          </cell>
          <cell r="AN276" t="str">
            <v/>
          </cell>
          <cell r="AO276" t="str">
            <v/>
          </cell>
          <cell r="AP276" t="str">
            <v/>
          </cell>
          <cell r="AQ276" t="str">
            <v/>
          </cell>
          <cell r="AR276">
            <v>706063</v>
          </cell>
          <cell r="AS276" t="str">
            <v>منيره  أبو حسن</v>
          </cell>
          <cell r="AT276" t="str">
            <v>دياب</v>
          </cell>
          <cell r="AU276" t="str">
            <v/>
          </cell>
          <cell r="AV276">
            <v>60000</v>
          </cell>
        </row>
        <row r="277">
          <cell r="A277">
            <v>706074</v>
          </cell>
          <cell r="B277" t="str">
            <v>ميساء سليمان</v>
          </cell>
          <cell r="C277" t="str">
            <v xml:space="preserve">محمد </v>
          </cell>
          <cell r="D277" t="str">
            <v>هنا</v>
          </cell>
          <cell r="E277" t="str">
            <v>أنثى</v>
          </cell>
          <cell r="F277">
            <v>31196</v>
          </cell>
          <cell r="G277" t="str">
            <v>دمشق</v>
          </cell>
          <cell r="H277" t="str">
            <v>العربية السورية</v>
          </cell>
          <cell r="I277" t="str">
            <v>الرابعة</v>
          </cell>
          <cell r="J277" t="str">
            <v>ريف دمشق</v>
          </cell>
          <cell r="K277" t="str">
            <v>دير قانون66</v>
          </cell>
          <cell r="L277" t="str">
            <v xml:space="preserve">وادي بردى </v>
          </cell>
          <cell r="M277" t="str">
            <v>أدبي</v>
          </cell>
          <cell r="N277">
            <v>2003</v>
          </cell>
          <cell r="O277" t="str">
            <v>ريف دمشق</v>
          </cell>
          <cell r="P277" t="str">
            <v>الرابعة</v>
          </cell>
          <cell r="Q277">
            <v>0</v>
          </cell>
          <cell r="R277">
            <v>0</v>
          </cell>
          <cell r="S277">
            <v>0</v>
          </cell>
          <cell r="T277">
            <v>3000</v>
          </cell>
          <cell r="U277">
            <v>0</v>
          </cell>
          <cell r="V277">
            <v>20000</v>
          </cell>
          <cell r="W277">
            <v>23000</v>
          </cell>
          <cell r="X277" t="str">
            <v>لا</v>
          </cell>
          <cell r="Y277">
            <v>23000</v>
          </cell>
          <cell r="Z277">
            <v>0</v>
          </cell>
          <cell r="AA277">
            <v>0</v>
          </cell>
          <cell r="AB277">
            <v>0</v>
          </cell>
          <cell r="AC277">
            <v>1</v>
          </cell>
          <cell r="AD277">
            <v>1</v>
          </cell>
          <cell r="AE277" t="str">
            <v>MAISAA SOLAIMAN</v>
          </cell>
          <cell r="AF277" t="str">
            <v>MOUHAMAD</v>
          </cell>
          <cell r="AG277" t="str">
            <v>HANAA</v>
          </cell>
          <cell r="AH277" t="str">
            <v>DAMASCUS</v>
          </cell>
          <cell r="AI277" t="str">
            <v/>
          </cell>
          <cell r="AJ277" t="str">
            <v/>
          </cell>
          <cell r="AK277" t="str">
            <v/>
          </cell>
          <cell r="AL277" t="str">
            <v/>
          </cell>
          <cell r="AM277" t="str">
            <v/>
          </cell>
          <cell r="AN277" t="str">
            <v/>
          </cell>
          <cell r="AO277" t="str">
            <v/>
          </cell>
          <cell r="AP277" t="str">
            <v/>
          </cell>
          <cell r="AQ277" t="str">
            <v/>
          </cell>
          <cell r="AR277">
            <v>706074</v>
          </cell>
          <cell r="AS277" t="str">
            <v>ميساء سليمان</v>
          </cell>
          <cell r="AT277" t="str">
            <v xml:space="preserve">محمد </v>
          </cell>
          <cell r="AU277" t="str">
            <v/>
          </cell>
          <cell r="AV277">
            <v>20000</v>
          </cell>
        </row>
        <row r="278">
          <cell r="A278">
            <v>706082</v>
          </cell>
          <cell r="B278" t="str">
            <v xml:space="preserve">نبيه اللحام </v>
          </cell>
          <cell r="C278" t="str">
            <v xml:space="preserve">معين </v>
          </cell>
          <cell r="D278" t="str">
            <v>ابتسام</v>
          </cell>
          <cell r="E278" t="str">
            <v>ذكر</v>
          </cell>
          <cell r="F278">
            <v>33476</v>
          </cell>
          <cell r="G278" t="str">
            <v>جرمانا</v>
          </cell>
          <cell r="H278" t="str">
            <v>العربية السورية</v>
          </cell>
          <cell r="I278" t="str">
            <v>الرابعة حديث</v>
          </cell>
          <cell r="J278" t="str">
            <v>ريف دمشق</v>
          </cell>
          <cell r="K278" t="str">
            <v>جرمانا 197</v>
          </cell>
          <cell r="L278" t="str">
            <v>جرمانا</v>
          </cell>
          <cell r="M278" t="str">
            <v>علمي</v>
          </cell>
          <cell r="N278">
            <v>2009</v>
          </cell>
          <cell r="O278" t="str">
            <v>ريف دمشق</v>
          </cell>
          <cell r="P278" t="str">
            <v>الثالثة</v>
          </cell>
          <cell r="Q278">
            <v>0</v>
          </cell>
          <cell r="R278">
            <v>0</v>
          </cell>
          <cell r="S278">
            <v>0</v>
          </cell>
          <cell r="T278">
            <v>3000</v>
          </cell>
          <cell r="U278">
            <v>0</v>
          </cell>
          <cell r="V278">
            <v>50000</v>
          </cell>
          <cell r="W278">
            <v>53000</v>
          </cell>
          <cell r="X278" t="str">
            <v>لا</v>
          </cell>
          <cell r="Y278">
            <v>53000</v>
          </cell>
          <cell r="Z278">
            <v>0</v>
          </cell>
          <cell r="AA278">
            <v>2</v>
          </cell>
          <cell r="AB278">
            <v>2</v>
          </cell>
          <cell r="AC278">
            <v>0</v>
          </cell>
          <cell r="AD278">
            <v>4</v>
          </cell>
          <cell r="AE278" t="str">
            <v>NABEH ALLAHAM</v>
          </cell>
          <cell r="AF278" t="str">
            <v>MOUEN</v>
          </cell>
          <cell r="AG278" t="str">
            <v>EBTESAM</v>
          </cell>
          <cell r="AH278" t="str">
            <v>DAMAS SUBURB</v>
          </cell>
          <cell r="AI278" t="str">
            <v/>
          </cell>
          <cell r="AJ278" t="str">
            <v/>
          </cell>
          <cell r="AK278" t="str">
            <v/>
          </cell>
          <cell r="AL278" t="str">
            <v/>
          </cell>
          <cell r="AM278" t="str">
            <v/>
          </cell>
          <cell r="AN278" t="str">
            <v/>
          </cell>
          <cell r="AO278" t="str">
            <v/>
          </cell>
          <cell r="AP278" t="str">
            <v/>
          </cell>
          <cell r="AQ278" t="str">
            <v/>
          </cell>
          <cell r="AR278">
            <v>706082</v>
          </cell>
          <cell r="AS278" t="str">
            <v xml:space="preserve">نبيه اللحام </v>
          </cell>
          <cell r="AT278" t="str">
            <v xml:space="preserve">معين </v>
          </cell>
          <cell r="AU278" t="str">
            <v/>
          </cell>
          <cell r="AV278">
            <v>50000</v>
          </cell>
        </row>
        <row r="279">
          <cell r="A279">
            <v>706093</v>
          </cell>
          <cell r="B279" t="str">
            <v>نسرين الدبيسي</v>
          </cell>
          <cell r="C279" t="str">
            <v>جديع</v>
          </cell>
          <cell r="D279" t="str">
            <v>نعامه</v>
          </cell>
          <cell r="E279" t="str">
            <v>أنثى</v>
          </cell>
          <cell r="F279">
            <v>29047</v>
          </cell>
          <cell r="G279" t="str">
            <v>ليبيا</v>
          </cell>
          <cell r="H279" t="str">
            <v>العربية السورية</v>
          </cell>
          <cell r="I279" t="str">
            <v>الثانية</v>
          </cell>
          <cell r="J279" t="str">
            <v>السويداء</v>
          </cell>
          <cell r="K279" t="str">
            <v>رضيمة اللواء 24</v>
          </cell>
          <cell r="L279" t="str">
            <v>السويداء</v>
          </cell>
          <cell r="M279" t="str">
            <v>أدبي</v>
          </cell>
          <cell r="N279">
            <v>2011</v>
          </cell>
          <cell r="O279" t="str">
            <v>السويداء</v>
          </cell>
          <cell r="P279" t="str">
            <v>الثانية</v>
          </cell>
          <cell r="Q279">
            <v>14000</v>
          </cell>
          <cell r="R279">
            <v>0</v>
          </cell>
          <cell r="S279">
            <v>0</v>
          </cell>
          <cell r="T279">
            <v>3000</v>
          </cell>
          <cell r="U279">
            <v>0</v>
          </cell>
          <cell r="V279">
            <v>20000</v>
          </cell>
          <cell r="W279">
            <v>9000</v>
          </cell>
          <cell r="X279" t="str">
            <v>لا</v>
          </cell>
          <cell r="Y279">
            <v>9000</v>
          </cell>
          <cell r="Z279">
            <v>0</v>
          </cell>
          <cell r="AA279">
            <v>2</v>
          </cell>
          <cell r="AB279">
            <v>0</v>
          </cell>
          <cell r="AC279">
            <v>0</v>
          </cell>
          <cell r="AD279">
            <v>2</v>
          </cell>
          <cell r="AE279" t="str">
            <v>NASREIN ALDBESE</v>
          </cell>
          <cell r="AF279" t="str">
            <v>JADEE</v>
          </cell>
          <cell r="AG279" t="str">
            <v>NAAMEH</v>
          </cell>
          <cell r="AH279" t="str">
            <v>LEBIA</v>
          </cell>
          <cell r="AI279" t="str">
            <v/>
          </cell>
          <cell r="AJ279" t="str">
            <v/>
          </cell>
          <cell r="AK279" t="str">
            <v/>
          </cell>
          <cell r="AL279" t="str">
            <v/>
          </cell>
          <cell r="AM279" t="str">
            <v/>
          </cell>
          <cell r="AN279" t="str">
            <v/>
          </cell>
          <cell r="AO279" t="str">
            <v/>
          </cell>
          <cell r="AP279" t="str">
            <v/>
          </cell>
          <cell r="AQ279" t="str">
            <v/>
          </cell>
          <cell r="AR279">
            <v>706093</v>
          </cell>
          <cell r="AS279" t="str">
            <v>نسرين الدبيسي</v>
          </cell>
          <cell r="AT279" t="str">
            <v>جديع</v>
          </cell>
          <cell r="AU279" t="str">
            <v/>
          </cell>
          <cell r="AV279">
            <v>20000</v>
          </cell>
        </row>
        <row r="280">
          <cell r="A280">
            <v>706108</v>
          </cell>
          <cell r="B280" t="str">
            <v xml:space="preserve">نور سوار </v>
          </cell>
          <cell r="C280" t="str">
            <v>محمود</v>
          </cell>
          <cell r="D280" t="str">
            <v>مريم</v>
          </cell>
          <cell r="E280" t="str">
            <v>أنثى</v>
          </cell>
          <cell r="F280">
            <v>33970</v>
          </cell>
          <cell r="G280" t="str">
            <v>الضمير</v>
          </cell>
          <cell r="H280" t="str">
            <v>العربية السورية</v>
          </cell>
          <cell r="I280" t="str">
            <v>الرابعة</v>
          </cell>
          <cell r="J280" t="str">
            <v>ريف دمشق</v>
          </cell>
          <cell r="K280" t="str">
            <v>الضمير 137</v>
          </cell>
          <cell r="L280" t="str">
            <v>الضمير</v>
          </cell>
          <cell r="M280" t="str">
            <v>أدبي</v>
          </cell>
          <cell r="N280">
            <v>2010</v>
          </cell>
          <cell r="O280" t="str">
            <v>ريف دمشق</v>
          </cell>
          <cell r="P280" t="str">
            <v>الرابعة</v>
          </cell>
          <cell r="Q280">
            <v>0</v>
          </cell>
          <cell r="R280">
            <v>0</v>
          </cell>
          <cell r="S280">
            <v>0</v>
          </cell>
          <cell r="T280">
            <v>3000</v>
          </cell>
          <cell r="U280">
            <v>0</v>
          </cell>
          <cell r="V280">
            <v>60000</v>
          </cell>
          <cell r="W280">
            <v>63000</v>
          </cell>
          <cell r="X280" t="str">
            <v>نعم</v>
          </cell>
          <cell r="AA280">
            <v>6</v>
          </cell>
          <cell r="AB280">
            <v>0</v>
          </cell>
          <cell r="AC280">
            <v>0</v>
          </cell>
          <cell r="AD280">
            <v>6</v>
          </cell>
          <cell r="AE280" t="str">
            <v>NOUR SWAR</v>
          </cell>
          <cell r="AF280" t="str">
            <v>MAHMOOD</v>
          </cell>
          <cell r="AG280" t="str">
            <v>MARYAM</v>
          </cell>
          <cell r="AH280" t="str">
            <v>DMEER</v>
          </cell>
          <cell r="AI280" t="str">
            <v/>
          </cell>
          <cell r="AJ280" t="str">
            <v/>
          </cell>
          <cell r="AK280" t="str">
            <v/>
          </cell>
          <cell r="AL280" t="str">
            <v/>
          </cell>
          <cell r="AM280" t="str">
            <v/>
          </cell>
          <cell r="AN280" t="str">
            <v/>
          </cell>
          <cell r="AO280" t="str">
            <v/>
          </cell>
          <cell r="AP280" t="str">
            <v/>
          </cell>
          <cell r="AQ280" t="str">
            <v/>
          </cell>
          <cell r="AR280">
            <v>706108</v>
          </cell>
          <cell r="AS280" t="str">
            <v xml:space="preserve">نور سوار </v>
          </cell>
          <cell r="AT280" t="str">
            <v>محمود</v>
          </cell>
          <cell r="AU280" t="str">
            <v/>
          </cell>
          <cell r="AV280">
            <v>60000</v>
          </cell>
        </row>
        <row r="281">
          <cell r="A281">
            <v>706116</v>
          </cell>
          <cell r="B281" t="str">
            <v>نورس يوسف</v>
          </cell>
          <cell r="C281" t="str">
            <v>نبيل</v>
          </cell>
          <cell r="D281" t="str">
            <v>انعام</v>
          </cell>
          <cell r="E281" t="str">
            <v>ذكر</v>
          </cell>
          <cell r="F281">
            <v>33711</v>
          </cell>
          <cell r="G281" t="str">
            <v>دمشق</v>
          </cell>
          <cell r="H281" t="str">
            <v>العربية السورية</v>
          </cell>
          <cell r="I281" t="str">
            <v>الثانية</v>
          </cell>
          <cell r="J281" t="str">
            <v>اللاذقية</v>
          </cell>
          <cell r="K281" t="str">
            <v>اللاذقية يرتي 18</v>
          </cell>
          <cell r="L281" t="str">
            <v>اشرفية صحنايا</v>
          </cell>
          <cell r="M281" t="str">
            <v>أدبي</v>
          </cell>
          <cell r="N281">
            <v>2011</v>
          </cell>
          <cell r="O281" t="str">
            <v>دمشق</v>
          </cell>
          <cell r="P281" t="str">
            <v>الثانية</v>
          </cell>
          <cell r="Q281">
            <v>0</v>
          </cell>
          <cell r="R281">
            <v>0</v>
          </cell>
          <cell r="S281">
            <v>0</v>
          </cell>
          <cell r="T281">
            <v>3000</v>
          </cell>
          <cell r="U281">
            <v>0</v>
          </cell>
          <cell r="V281">
            <v>105000</v>
          </cell>
          <cell r="W281">
            <v>108000</v>
          </cell>
          <cell r="X281" t="str">
            <v>لا</v>
          </cell>
          <cell r="Y281">
            <v>108000</v>
          </cell>
          <cell r="Z281">
            <v>0</v>
          </cell>
          <cell r="AA281">
            <v>0</v>
          </cell>
          <cell r="AB281">
            <v>0</v>
          </cell>
          <cell r="AC281">
            <v>3</v>
          </cell>
          <cell r="AD281">
            <v>3</v>
          </cell>
          <cell r="AE281" t="str">
            <v>NAWRAS YOUSEF</v>
          </cell>
          <cell r="AF281" t="str">
            <v>NABIL</v>
          </cell>
          <cell r="AG281" t="str">
            <v>ANAAM</v>
          </cell>
          <cell r="AH281" t="str">
            <v>LATAKIA</v>
          </cell>
          <cell r="AI281" t="str">
            <v/>
          </cell>
          <cell r="AJ281" t="str">
            <v/>
          </cell>
          <cell r="AK281" t="str">
            <v/>
          </cell>
          <cell r="AL281" t="str">
            <v/>
          </cell>
          <cell r="AM281" t="str">
            <v/>
          </cell>
          <cell r="AN281" t="str">
            <v/>
          </cell>
          <cell r="AO281" t="str">
            <v>مستنفذ سجل</v>
          </cell>
          <cell r="AP281" t="str">
            <v/>
          </cell>
          <cell r="AQ281" t="str">
            <v/>
          </cell>
          <cell r="AR281">
            <v>706116</v>
          </cell>
          <cell r="AS281" t="str">
            <v>نورس يوسف</v>
          </cell>
          <cell r="AT281" t="str">
            <v>نبيل</v>
          </cell>
          <cell r="AU281" t="str">
            <v>مستنفذ سجل</v>
          </cell>
          <cell r="AV281">
            <v>105000</v>
          </cell>
        </row>
        <row r="282">
          <cell r="A282">
            <v>706119</v>
          </cell>
          <cell r="B282" t="str">
            <v>نيفين رزاز</v>
          </cell>
          <cell r="C282" t="str">
            <v>خالد</v>
          </cell>
          <cell r="D282" t="str">
            <v>رجاء</v>
          </cell>
          <cell r="E282" t="str">
            <v>أنثى</v>
          </cell>
          <cell r="F282">
            <v>33210</v>
          </cell>
          <cell r="G282" t="str">
            <v>دمشق</v>
          </cell>
          <cell r="H282" t="str">
            <v>الفلسطينية السورية</v>
          </cell>
          <cell r="I282" t="str">
            <v>الثانية</v>
          </cell>
          <cell r="J282" t="str">
            <v>غير سوري</v>
          </cell>
          <cell r="K282" t="str">
            <v>غير سوري</v>
          </cell>
          <cell r="L282" t="str">
            <v>دمشق - الشاغور</v>
          </cell>
          <cell r="M282" t="str">
            <v>أدبي</v>
          </cell>
          <cell r="N282">
            <v>2008</v>
          </cell>
          <cell r="O282" t="str">
            <v>دمشق</v>
          </cell>
          <cell r="P282" t="str">
            <v>الثانية</v>
          </cell>
          <cell r="Q282">
            <v>0</v>
          </cell>
          <cell r="R282">
            <v>0</v>
          </cell>
          <cell r="S282">
            <v>0</v>
          </cell>
          <cell r="T282">
            <v>3000</v>
          </cell>
          <cell r="U282">
            <v>0</v>
          </cell>
          <cell r="V282">
            <v>70000</v>
          </cell>
          <cell r="W282">
            <v>73000</v>
          </cell>
          <cell r="X282" t="str">
            <v>لا</v>
          </cell>
          <cell r="Y282">
            <v>73000</v>
          </cell>
          <cell r="Z282">
            <v>0</v>
          </cell>
          <cell r="AA282">
            <v>0</v>
          </cell>
          <cell r="AB282">
            <v>2</v>
          </cell>
          <cell r="AC282">
            <v>2</v>
          </cell>
          <cell r="AD282">
            <v>4</v>
          </cell>
          <cell r="AE282" t="str">
            <v>NIVEN RAZAZ</v>
          </cell>
          <cell r="AF282" t="str">
            <v>KHALED</v>
          </cell>
          <cell r="AG282" t="str">
            <v>RAJAA</v>
          </cell>
          <cell r="AH282" t="str">
            <v>DAMAS</v>
          </cell>
          <cell r="AI282" t="str">
            <v/>
          </cell>
          <cell r="AJ282" t="str">
            <v/>
          </cell>
          <cell r="AK282" t="str">
            <v/>
          </cell>
          <cell r="AL282" t="str">
            <v/>
          </cell>
          <cell r="AM282" t="str">
            <v/>
          </cell>
          <cell r="AN282" t="str">
            <v/>
          </cell>
          <cell r="AO282" t="str">
            <v/>
          </cell>
          <cell r="AP282" t="str">
            <v/>
          </cell>
          <cell r="AQ282" t="str">
            <v>إيقاف</v>
          </cell>
          <cell r="AR282">
            <v>706119</v>
          </cell>
          <cell r="AS282" t="str">
            <v>نيفين رزاز</v>
          </cell>
          <cell r="AT282" t="str">
            <v>خالد</v>
          </cell>
          <cell r="AU282" t="str">
            <v/>
          </cell>
          <cell r="AV282">
            <v>70000</v>
          </cell>
        </row>
        <row r="283">
          <cell r="A283">
            <v>706148</v>
          </cell>
          <cell r="B283" t="str">
            <v xml:space="preserve">وعد غانم </v>
          </cell>
          <cell r="C283" t="str">
            <v xml:space="preserve">نظام الدين </v>
          </cell>
          <cell r="D283" t="str">
            <v>سمر</v>
          </cell>
          <cell r="E283" t="str">
            <v>أنثى</v>
          </cell>
          <cell r="F283">
            <v>33972</v>
          </cell>
          <cell r="G283" t="str">
            <v>دمشق</v>
          </cell>
          <cell r="H283" t="str">
            <v>العربية السورية</v>
          </cell>
          <cell r="I283" t="str">
            <v>الثانية</v>
          </cell>
          <cell r="J283" t="str">
            <v>اللاذقية</v>
          </cell>
          <cell r="K283" t="str">
            <v>دبشو دباش 41</v>
          </cell>
          <cell r="L283" t="str">
            <v>الفاخوره</v>
          </cell>
          <cell r="M283" t="str">
            <v>علمي</v>
          </cell>
          <cell r="N283">
            <v>2010</v>
          </cell>
          <cell r="O283" t="str">
            <v>دمشق</v>
          </cell>
          <cell r="P283" t="str">
            <v>الثانية</v>
          </cell>
          <cell r="Q283">
            <v>0</v>
          </cell>
          <cell r="R283">
            <v>0</v>
          </cell>
          <cell r="S283">
            <v>0</v>
          </cell>
          <cell r="T283">
            <v>3000</v>
          </cell>
          <cell r="U283">
            <v>0</v>
          </cell>
          <cell r="V283">
            <v>115000</v>
          </cell>
          <cell r="W283">
            <v>118000</v>
          </cell>
          <cell r="X283" t="str">
            <v>لا</v>
          </cell>
          <cell r="Y283">
            <v>118000</v>
          </cell>
          <cell r="Z283">
            <v>0</v>
          </cell>
          <cell r="AA283">
            <v>0</v>
          </cell>
          <cell r="AB283">
            <v>1</v>
          </cell>
          <cell r="AC283">
            <v>5</v>
          </cell>
          <cell r="AD283">
            <v>6</v>
          </cell>
          <cell r="AE283" t="str">
            <v>WAED GHANEM</v>
          </cell>
          <cell r="AF283" t="str">
            <v>NEZAM ALDEEN</v>
          </cell>
          <cell r="AG283" t="str">
            <v>SAMAR</v>
          </cell>
          <cell r="AH283" t="str">
            <v>DAMASCUS</v>
          </cell>
          <cell r="AI283" t="str">
            <v/>
          </cell>
          <cell r="AJ283" t="str">
            <v/>
          </cell>
          <cell r="AK283" t="str">
            <v/>
          </cell>
          <cell r="AL283" t="str">
            <v/>
          </cell>
          <cell r="AM283" t="str">
            <v/>
          </cell>
          <cell r="AN283" t="str">
            <v/>
          </cell>
          <cell r="AO283" t="str">
            <v/>
          </cell>
          <cell r="AP283" t="str">
            <v/>
          </cell>
          <cell r="AQ283" t="str">
            <v/>
          </cell>
          <cell r="AR283">
            <v>706148</v>
          </cell>
          <cell r="AS283" t="str">
            <v xml:space="preserve">وعد غانم </v>
          </cell>
          <cell r="AT283" t="str">
            <v xml:space="preserve">نظام الدين </v>
          </cell>
          <cell r="AU283" t="str">
            <v/>
          </cell>
          <cell r="AV283">
            <v>115000</v>
          </cell>
        </row>
        <row r="284">
          <cell r="A284">
            <v>706165</v>
          </cell>
          <cell r="B284" t="str">
            <v>يحيى الاحمد</v>
          </cell>
          <cell r="C284" t="str">
            <v>احمد</v>
          </cell>
          <cell r="D284" t="str">
            <v>حياه احمد</v>
          </cell>
          <cell r="E284" t="str">
            <v>ذكر</v>
          </cell>
          <cell r="F284">
            <v>35431</v>
          </cell>
          <cell r="G284" t="str">
            <v>دمشق</v>
          </cell>
          <cell r="H284" t="str">
            <v>العربية السورية</v>
          </cell>
          <cell r="I284" t="str">
            <v>الأولى</v>
          </cell>
          <cell r="J284" t="str">
            <v>القنيطرة</v>
          </cell>
          <cell r="K284" t="str">
            <v>عين فيت 430/107</v>
          </cell>
          <cell r="L284" t="str">
            <v>التضامن</v>
          </cell>
          <cell r="M284" t="str">
            <v>أدبي</v>
          </cell>
          <cell r="N284">
            <v>2014</v>
          </cell>
          <cell r="O284" t="str">
            <v>القنيطرة</v>
          </cell>
          <cell r="P284" t="str">
            <v>الأولى</v>
          </cell>
          <cell r="Q284">
            <v>0</v>
          </cell>
          <cell r="R284">
            <v>0</v>
          </cell>
          <cell r="S284">
            <v>0</v>
          </cell>
          <cell r="T284">
            <v>3000</v>
          </cell>
          <cell r="U284">
            <v>0</v>
          </cell>
          <cell r="V284">
            <v>150000</v>
          </cell>
          <cell r="W284">
            <v>153000</v>
          </cell>
          <cell r="X284" t="str">
            <v>لا</v>
          </cell>
          <cell r="Y284">
            <v>153000</v>
          </cell>
          <cell r="Z284">
            <v>0</v>
          </cell>
          <cell r="AA284">
            <v>0</v>
          </cell>
          <cell r="AB284">
            <v>2</v>
          </cell>
          <cell r="AC284">
            <v>6</v>
          </cell>
          <cell r="AD284">
            <v>8</v>
          </cell>
          <cell r="AE284" t="str">
            <v>YAHYA ALAHMAD</v>
          </cell>
          <cell r="AF284" t="str">
            <v>AHMAD</v>
          </cell>
          <cell r="AG284" t="str">
            <v>HYAT</v>
          </cell>
          <cell r="AH284" t="str">
            <v>DAMAS</v>
          </cell>
          <cell r="AI284" t="str">
            <v/>
          </cell>
          <cell r="AJ284" t="str">
            <v/>
          </cell>
          <cell r="AK284" t="str">
            <v/>
          </cell>
          <cell r="AL284" t="str">
            <v/>
          </cell>
          <cell r="AM284" t="str">
            <v/>
          </cell>
          <cell r="AN284" t="str">
            <v/>
          </cell>
          <cell r="AO284" t="str">
            <v>مستنفذ</v>
          </cell>
          <cell r="AP284" t="str">
            <v/>
          </cell>
          <cell r="AQ284" t="str">
            <v/>
          </cell>
          <cell r="AR284">
            <v>706165</v>
          </cell>
          <cell r="AS284" t="str">
            <v>يحيى الاحمد</v>
          </cell>
          <cell r="AT284" t="str">
            <v>احمد</v>
          </cell>
          <cell r="AU284" t="str">
            <v>مستنفذ</v>
          </cell>
          <cell r="AV284">
            <v>150000</v>
          </cell>
        </row>
        <row r="285">
          <cell r="A285">
            <v>706171</v>
          </cell>
          <cell r="B285" t="str">
            <v xml:space="preserve">ابراهيم قرياقص </v>
          </cell>
          <cell r="C285" t="str">
            <v xml:space="preserve">يعقوب </v>
          </cell>
          <cell r="D285" t="str">
            <v>فالانتين</v>
          </cell>
          <cell r="E285" t="str">
            <v>ذكر</v>
          </cell>
          <cell r="F285">
            <v>35432</v>
          </cell>
          <cell r="G285" t="str">
            <v>ذبانة</v>
          </cell>
          <cell r="H285" t="str">
            <v>العربية السورية</v>
          </cell>
          <cell r="I285" t="str">
            <v>الأولى</v>
          </cell>
          <cell r="J285" t="str">
            <v>الحسكة</v>
          </cell>
          <cell r="K285" t="str">
            <v>بشيرية 907</v>
          </cell>
          <cell r="L285" t="str">
            <v>جرمانا</v>
          </cell>
          <cell r="M285" t="str">
            <v>علمي</v>
          </cell>
          <cell r="N285">
            <v>2013</v>
          </cell>
          <cell r="O285" t="str">
            <v>الحسكة</v>
          </cell>
          <cell r="P285" t="str">
            <v>الأولى</v>
          </cell>
          <cell r="Q285">
            <v>0</v>
          </cell>
          <cell r="R285">
            <v>0</v>
          </cell>
          <cell r="S285">
            <v>0</v>
          </cell>
          <cell r="T285">
            <v>3000</v>
          </cell>
          <cell r="U285">
            <v>0</v>
          </cell>
          <cell r="V285">
            <v>105000</v>
          </cell>
          <cell r="W285">
            <v>108000</v>
          </cell>
          <cell r="X285" t="str">
            <v>لا</v>
          </cell>
          <cell r="Y285">
            <v>108000</v>
          </cell>
          <cell r="Z285">
            <v>0</v>
          </cell>
          <cell r="AA285">
            <v>0</v>
          </cell>
          <cell r="AB285">
            <v>0</v>
          </cell>
          <cell r="AC285">
            <v>3</v>
          </cell>
          <cell r="AD285">
            <v>3</v>
          </cell>
          <cell r="AE285" t="str">
            <v>IBRAHEM KERYAKES</v>
          </cell>
          <cell r="AF285" t="str">
            <v>YACOUB</v>
          </cell>
          <cell r="AG285" t="str">
            <v>VALANTEEN</v>
          </cell>
          <cell r="AH285" t="str">
            <v>THEBANAH</v>
          </cell>
          <cell r="AI285" t="str">
            <v/>
          </cell>
          <cell r="AJ285" t="str">
            <v/>
          </cell>
          <cell r="AK285" t="str">
            <v/>
          </cell>
          <cell r="AL285" t="str">
            <v/>
          </cell>
          <cell r="AM285" t="str">
            <v/>
          </cell>
          <cell r="AN285" t="str">
            <v/>
          </cell>
          <cell r="AO285" t="str">
            <v>مستنفذ سجل</v>
          </cell>
          <cell r="AP285" t="str">
            <v/>
          </cell>
          <cell r="AQ285" t="str">
            <v/>
          </cell>
          <cell r="AR285">
            <v>706171</v>
          </cell>
          <cell r="AS285" t="str">
            <v xml:space="preserve">ابراهيم قرياقص </v>
          </cell>
          <cell r="AT285" t="str">
            <v xml:space="preserve">يعقوب </v>
          </cell>
          <cell r="AU285" t="str">
            <v>مستنفذ سجل</v>
          </cell>
          <cell r="AV285">
            <v>105000</v>
          </cell>
        </row>
        <row r="286">
          <cell r="A286">
            <v>706173</v>
          </cell>
          <cell r="B286" t="str">
            <v xml:space="preserve">ابراهيم موسى العلي </v>
          </cell>
          <cell r="C286" t="str">
            <v xml:space="preserve">عبد </v>
          </cell>
          <cell r="D286" t="str">
            <v>مجيده</v>
          </cell>
          <cell r="E286" t="str">
            <v>ذكر</v>
          </cell>
          <cell r="F286">
            <v>29625</v>
          </cell>
          <cell r="G286" t="str">
            <v>حفيان</v>
          </cell>
          <cell r="H286" t="str">
            <v>العربية السورية</v>
          </cell>
          <cell r="I286" t="str">
            <v>الأولى</v>
          </cell>
          <cell r="J286" t="str">
            <v>حلب</v>
          </cell>
          <cell r="K286" t="str">
            <v>بوجاق 5</v>
          </cell>
          <cell r="L286" t="str">
            <v>الزاهرة الجديدة</v>
          </cell>
          <cell r="M286" t="str">
            <v>أدبي</v>
          </cell>
          <cell r="N286">
            <v>2005</v>
          </cell>
          <cell r="O286" t="str">
            <v>حلب</v>
          </cell>
          <cell r="P286" t="str">
            <v>الأولى</v>
          </cell>
          <cell r="Q286">
            <v>18000</v>
          </cell>
          <cell r="R286">
            <v>0</v>
          </cell>
          <cell r="S286">
            <v>0</v>
          </cell>
          <cell r="T286">
            <v>3000</v>
          </cell>
          <cell r="U286">
            <v>0</v>
          </cell>
          <cell r="V286">
            <v>30000</v>
          </cell>
          <cell r="W286">
            <v>15000</v>
          </cell>
          <cell r="X286" t="str">
            <v>لا</v>
          </cell>
          <cell r="Y286">
            <v>15000</v>
          </cell>
          <cell r="Z286">
            <v>0</v>
          </cell>
          <cell r="AA286">
            <v>0</v>
          </cell>
          <cell r="AB286">
            <v>2</v>
          </cell>
          <cell r="AC286">
            <v>0</v>
          </cell>
          <cell r="AD286">
            <v>2</v>
          </cell>
          <cell r="AE286" t="str">
            <v>EBRAHEM MOUSA ALALI</v>
          </cell>
          <cell r="AF286" t="str">
            <v>ABD</v>
          </cell>
          <cell r="AG286" t="str">
            <v>MAGEDA</v>
          </cell>
          <cell r="AH286" t="str">
            <v>ALEPPO</v>
          </cell>
          <cell r="AI286" t="str">
            <v/>
          </cell>
          <cell r="AJ286" t="str">
            <v/>
          </cell>
          <cell r="AK286" t="str">
            <v/>
          </cell>
          <cell r="AL286" t="str">
            <v/>
          </cell>
          <cell r="AM286" t="str">
            <v/>
          </cell>
          <cell r="AN286" t="str">
            <v/>
          </cell>
          <cell r="AO286" t="str">
            <v/>
          </cell>
          <cell r="AP286" t="str">
            <v/>
          </cell>
          <cell r="AQ286" t="str">
            <v/>
          </cell>
          <cell r="AR286">
            <v>706173</v>
          </cell>
          <cell r="AS286" t="str">
            <v xml:space="preserve">ابراهيم موسى العلي </v>
          </cell>
          <cell r="AT286" t="str">
            <v xml:space="preserve">عبد </v>
          </cell>
          <cell r="AU286" t="str">
            <v/>
          </cell>
          <cell r="AV286">
            <v>30000</v>
          </cell>
        </row>
        <row r="287">
          <cell r="A287">
            <v>706175</v>
          </cell>
          <cell r="B287" t="str">
            <v xml:space="preserve">احلام البشاش </v>
          </cell>
          <cell r="C287" t="str">
            <v xml:space="preserve">محمد علي </v>
          </cell>
          <cell r="D287" t="str">
            <v>سميه</v>
          </cell>
          <cell r="E287" t="str">
            <v>أنثى</v>
          </cell>
          <cell r="F287">
            <v>34048</v>
          </cell>
          <cell r="G287" t="str">
            <v>سقبا</v>
          </cell>
          <cell r="H287" t="str">
            <v>العربية السورية</v>
          </cell>
          <cell r="I287" t="str">
            <v>الثالثة</v>
          </cell>
          <cell r="J287" t="str">
            <v>ريف دمشق</v>
          </cell>
          <cell r="K287" t="str">
            <v>سقبا 119</v>
          </cell>
          <cell r="L287" t="str">
            <v>سقبا</v>
          </cell>
          <cell r="M287" t="str">
            <v>أدبي</v>
          </cell>
          <cell r="N287">
            <v>2011</v>
          </cell>
          <cell r="O287" t="str">
            <v>ريف دمشق</v>
          </cell>
          <cell r="P287" t="str">
            <v>الثالثة</v>
          </cell>
          <cell r="Q287">
            <v>0</v>
          </cell>
          <cell r="R287">
            <v>0</v>
          </cell>
          <cell r="S287">
            <v>0</v>
          </cell>
          <cell r="T287">
            <v>3000</v>
          </cell>
          <cell r="U287">
            <v>0</v>
          </cell>
          <cell r="V287">
            <v>85000</v>
          </cell>
          <cell r="W287">
            <v>88000</v>
          </cell>
          <cell r="X287" t="str">
            <v>لا</v>
          </cell>
          <cell r="Y287">
            <v>88000</v>
          </cell>
          <cell r="Z287">
            <v>0</v>
          </cell>
          <cell r="AA287">
            <v>7</v>
          </cell>
          <cell r="AB287">
            <v>1</v>
          </cell>
          <cell r="AC287">
            <v>0</v>
          </cell>
          <cell r="AD287">
            <v>8</v>
          </cell>
          <cell r="AE287" t="str">
            <v>AHLAM ALBSHASH</v>
          </cell>
          <cell r="AF287" t="str">
            <v>MOHAMAD ALI</v>
          </cell>
          <cell r="AG287" t="str">
            <v>SUMIEA</v>
          </cell>
          <cell r="AH287" t="str">
            <v>SAKBA</v>
          </cell>
          <cell r="AI287" t="str">
            <v/>
          </cell>
          <cell r="AJ287" t="str">
            <v/>
          </cell>
          <cell r="AK287" t="str">
            <v/>
          </cell>
          <cell r="AL287" t="str">
            <v/>
          </cell>
          <cell r="AM287" t="str">
            <v/>
          </cell>
          <cell r="AN287" t="str">
            <v/>
          </cell>
          <cell r="AO287" t="str">
            <v/>
          </cell>
          <cell r="AP287" t="str">
            <v/>
          </cell>
          <cell r="AQ287" t="str">
            <v/>
          </cell>
          <cell r="AR287">
            <v>706175</v>
          </cell>
          <cell r="AS287" t="str">
            <v xml:space="preserve">احلام البشاش </v>
          </cell>
          <cell r="AT287" t="str">
            <v xml:space="preserve">محمد علي </v>
          </cell>
          <cell r="AU287" t="str">
            <v/>
          </cell>
          <cell r="AV287">
            <v>85000</v>
          </cell>
        </row>
        <row r="288">
          <cell r="A288">
            <v>706178</v>
          </cell>
          <cell r="B288" t="str">
            <v xml:space="preserve">احمد الحمودالدهام </v>
          </cell>
          <cell r="C288" t="str">
            <v xml:space="preserve">صالح </v>
          </cell>
          <cell r="D288" t="str">
            <v>امونه</v>
          </cell>
          <cell r="E288" t="str">
            <v>ذكر</v>
          </cell>
          <cell r="F288">
            <v>26177</v>
          </cell>
          <cell r="G288" t="str">
            <v>فاطسه</v>
          </cell>
          <cell r="H288" t="str">
            <v>العربية السورية</v>
          </cell>
          <cell r="I288" t="str">
            <v>الثالثة حديث</v>
          </cell>
          <cell r="J288" t="str">
            <v>دير الزور</v>
          </cell>
          <cell r="K288" t="str">
            <v>الطيبة أساس 50</v>
          </cell>
          <cell r="L288" t="str">
            <v>دمر البلد</v>
          </cell>
          <cell r="M288" t="str">
            <v>أدبي</v>
          </cell>
          <cell r="N288">
            <v>1994</v>
          </cell>
          <cell r="O288" t="str">
            <v>دير الزور</v>
          </cell>
          <cell r="P288" t="str">
            <v>الثانية</v>
          </cell>
          <cell r="Q288">
            <v>0</v>
          </cell>
          <cell r="R288">
            <v>0</v>
          </cell>
          <cell r="S288">
            <v>0</v>
          </cell>
          <cell r="T288">
            <v>3000</v>
          </cell>
          <cell r="U288">
            <v>0</v>
          </cell>
          <cell r="V288">
            <v>105000</v>
          </cell>
          <cell r="W288">
            <v>108000</v>
          </cell>
          <cell r="X288" t="str">
            <v>لا</v>
          </cell>
          <cell r="Y288">
            <v>108000</v>
          </cell>
          <cell r="Z288">
            <v>0</v>
          </cell>
          <cell r="AA288">
            <v>0</v>
          </cell>
          <cell r="AB288">
            <v>3</v>
          </cell>
          <cell r="AC288">
            <v>3</v>
          </cell>
          <cell r="AD288">
            <v>6</v>
          </cell>
          <cell r="AE288" t="str">
            <v>AHMED ALHAMOUD ALDHHAM</v>
          </cell>
          <cell r="AF288" t="str">
            <v>SALEH</v>
          </cell>
          <cell r="AG288" t="str">
            <v>AMMONA</v>
          </cell>
          <cell r="AH288" t="str">
            <v>DEIR EZZOR</v>
          </cell>
          <cell r="AI288" t="str">
            <v/>
          </cell>
          <cell r="AJ288" t="str">
            <v/>
          </cell>
          <cell r="AK288" t="str">
            <v/>
          </cell>
          <cell r="AL288" t="str">
            <v/>
          </cell>
          <cell r="AM288" t="str">
            <v/>
          </cell>
          <cell r="AN288" t="str">
            <v/>
          </cell>
          <cell r="AO288" t="str">
            <v/>
          </cell>
          <cell r="AP288" t="str">
            <v/>
          </cell>
          <cell r="AQ288" t="str">
            <v/>
          </cell>
          <cell r="AR288">
            <v>706178</v>
          </cell>
          <cell r="AS288" t="str">
            <v xml:space="preserve">احمد الحمودالدهام </v>
          </cell>
          <cell r="AT288" t="str">
            <v xml:space="preserve">صالح </v>
          </cell>
          <cell r="AU288" t="str">
            <v/>
          </cell>
          <cell r="AV288">
            <v>105000</v>
          </cell>
        </row>
        <row r="289">
          <cell r="A289">
            <v>706179</v>
          </cell>
          <cell r="B289" t="str">
            <v xml:space="preserve">احمد الطحاوي </v>
          </cell>
          <cell r="C289" t="str">
            <v xml:space="preserve">موسى </v>
          </cell>
          <cell r="D289" t="str">
            <v>يسرى</v>
          </cell>
          <cell r="E289" t="str">
            <v>ذكر</v>
          </cell>
          <cell r="F289">
            <v>29805</v>
          </cell>
          <cell r="G289" t="str">
            <v>دمشق</v>
          </cell>
          <cell r="H289" t="str">
            <v>العربية السورية</v>
          </cell>
          <cell r="I289" t="str">
            <v>الأولى</v>
          </cell>
          <cell r="J289" t="str">
            <v>القنيطرة</v>
          </cell>
          <cell r="K289" t="str">
            <v>فيق</v>
          </cell>
          <cell r="L289" t="str">
            <v>ريف دمشق</v>
          </cell>
          <cell r="M289" t="str">
            <v>ادبي</v>
          </cell>
          <cell r="N289">
            <v>1999</v>
          </cell>
          <cell r="O289" t="str">
            <v>القنيطرة</v>
          </cell>
          <cell r="P289" t="str">
            <v>الأولى</v>
          </cell>
          <cell r="Q289">
            <v>0</v>
          </cell>
          <cell r="R289">
            <v>0</v>
          </cell>
          <cell r="S289">
            <v>0</v>
          </cell>
          <cell r="T289">
            <v>3000</v>
          </cell>
          <cell r="U289">
            <v>0</v>
          </cell>
          <cell r="V289">
            <v>30000</v>
          </cell>
          <cell r="W289">
            <v>33000</v>
          </cell>
          <cell r="X289" t="str">
            <v>لا</v>
          </cell>
          <cell r="Y289">
            <v>33000</v>
          </cell>
          <cell r="Z289">
            <v>0</v>
          </cell>
          <cell r="AA289">
            <v>1</v>
          </cell>
          <cell r="AB289">
            <v>0</v>
          </cell>
          <cell r="AC289">
            <v>1</v>
          </cell>
          <cell r="AD289">
            <v>2</v>
          </cell>
          <cell r="AE289" t="str">
            <v>AHMAD</v>
          </cell>
          <cell r="AF289" t="str">
            <v>MOUSA</v>
          </cell>
          <cell r="AG289" t="str">
            <v>YSRA</v>
          </cell>
          <cell r="AH289" t="str">
            <v>DAMASCUS</v>
          </cell>
          <cell r="AI289" t="str">
            <v/>
          </cell>
          <cell r="AJ289" t="str">
            <v/>
          </cell>
          <cell r="AK289" t="str">
            <v/>
          </cell>
          <cell r="AL289" t="str">
            <v/>
          </cell>
          <cell r="AM289" t="str">
            <v/>
          </cell>
          <cell r="AN289" t="str">
            <v/>
          </cell>
          <cell r="AO289" t="str">
            <v/>
          </cell>
          <cell r="AP289" t="str">
            <v/>
          </cell>
          <cell r="AQ289" t="str">
            <v>إيقاف</v>
          </cell>
          <cell r="AR289">
            <v>706179</v>
          </cell>
          <cell r="AS289" t="str">
            <v xml:space="preserve">احمد الطحاوي </v>
          </cell>
          <cell r="AT289" t="str">
            <v xml:space="preserve">موسى </v>
          </cell>
          <cell r="AU289" t="str">
            <v/>
          </cell>
          <cell r="AV289">
            <v>30000</v>
          </cell>
        </row>
        <row r="290">
          <cell r="A290">
            <v>706189</v>
          </cell>
          <cell r="B290" t="str">
            <v xml:space="preserve">احمد محمود </v>
          </cell>
          <cell r="C290" t="str">
            <v xml:space="preserve">موسى </v>
          </cell>
          <cell r="D290" t="str">
            <v>عبير قصاد</v>
          </cell>
          <cell r="E290" t="str">
            <v>ذكر</v>
          </cell>
          <cell r="F290">
            <v>35631</v>
          </cell>
          <cell r="G290" t="str">
            <v>دمشق</v>
          </cell>
          <cell r="H290" t="str">
            <v>الفلسطينية السورية</v>
          </cell>
          <cell r="I290" t="str">
            <v>الثانية</v>
          </cell>
          <cell r="J290" t="str">
            <v>غير سوري</v>
          </cell>
          <cell r="K290" t="str">
            <v>غير سوري</v>
          </cell>
          <cell r="L290" t="str">
            <v>يلدا</v>
          </cell>
          <cell r="M290" t="str">
            <v>علمي</v>
          </cell>
          <cell r="N290">
            <v>2015</v>
          </cell>
          <cell r="O290" t="str">
            <v>دمشق</v>
          </cell>
          <cell r="P290" t="str">
            <v>الثانية</v>
          </cell>
          <cell r="Q290">
            <v>0</v>
          </cell>
          <cell r="R290">
            <v>0</v>
          </cell>
          <cell r="S290">
            <v>0</v>
          </cell>
          <cell r="T290">
            <v>3000</v>
          </cell>
          <cell r="U290">
            <v>0</v>
          </cell>
          <cell r="V290">
            <v>60000</v>
          </cell>
          <cell r="W290">
            <v>63000</v>
          </cell>
          <cell r="X290" t="str">
            <v>لا</v>
          </cell>
          <cell r="Y290">
            <v>63000</v>
          </cell>
          <cell r="Z290">
            <v>0</v>
          </cell>
          <cell r="AA290">
            <v>6</v>
          </cell>
          <cell r="AB290">
            <v>0</v>
          </cell>
          <cell r="AC290">
            <v>0</v>
          </cell>
          <cell r="AD290">
            <v>6</v>
          </cell>
          <cell r="AE290" t="str">
            <v>AHMAD MAHMOUD</v>
          </cell>
          <cell r="AF290" t="str">
            <v>MOUSA</v>
          </cell>
          <cell r="AG290" t="str">
            <v>ABEAR</v>
          </cell>
          <cell r="AH290" t="str">
            <v>DAMASCUS</v>
          </cell>
          <cell r="AI290" t="str">
            <v/>
          </cell>
          <cell r="AJ290" t="str">
            <v/>
          </cell>
          <cell r="AK290" t="str">
            <v/>
          </cell>
          <cell r="AL290" t="str">
            <v/>
          </cell>
          <cell r="AM290" t="str">
            <v/>
          </cell>
          <cell r="AN290" t="str">
            <v/>
          </cell>
          <cell r="AO290" t="str">
            <v/>
          </cell>
          <cell r="AP290" t="str">
            <v/>
          </cell>
          <cell r="AQ290" t="str">
            <v/>
          </cell>
          <cell r="AR290">
            <v>706189</v>
          </cell>
          <cell r="AS290" t="str">
            <v xml:space="preserve">احمد محمود </v>
          </cell>
          <cell r="AT290" t="str">
            <v xml:space="preserve">موسى </v>
          </cell>
          <cell r="AU290" t="str">
            <v/>
          </cell>
          <cell r="AV290">
            <v>60000</v>
          </cell>
        </row>
        <row r="291">
          <cell r="A291">
            <v>706204</v>
          </cell>
          <cell r="B291" t="str">
            <v xml:space="preserve">الحسن عيسى </v>
          </cell>
          <cell r="C291" t="str">
            <v xml:space="preserve">نبهان </v>
          </cell>
          <cell r="D291" t="str">
            <v>هند</v>
          </cell>
          <cell r="E291" t="str">
            <v>ذكر</v>
          </cell>
          <cell r="F291">
            <v>33239</v>
          </cell>
          <cell r="G291" t="str">
            <v>القرداحة</v>
          </cell>
          <cell r="H291" t="str">
            <v>العربية السورية</v>
          </cell>
          <cell r="I291" t="str">
            <v>الرابعة</v>
          </cell>
          <cell r="J291" t="str">
            <v>اللاذقية</v>
          </cell>
          <cell r="K291" t="str">
            <v>العيلة 10</v>
          </cell>
          <cell r="L291" t="str">
            <v>دمشق</v>
          </cell>
          <cell r="M291" t="str">
            <v>علمي</v>
          </cell>
          <cell r="N291">
            <v>2010</v>
          </cell>
          <cell r="O291" t="str">
            <v>اللاذقية</v>
          </cell>
          <cell r="P291" t="str">
            <v>الرابعة حديث</v>
          </cell>
          <cell r="Q291">
            <v>0</v>
          </cell>
          <cell r="R291">
            <v>0</v>
          </cell>
          <cell r="S291">
            <v>0</v>
          </cell>
          <cell r="T291">
            <v>3000</v>
          </cell>
          <cell r="U291">
            <v>14000</v>
          </cell>
          <cell r="V291">
            <v>100000</v>
          </cell>
          <cell r="W291">
            <v>117000</v>
          </cell>
          <cell r="X291" t="str">
            <v>لا</v>
          </cell>
          <cell r="Y291">
            <v>117000</v>
          </cell>
          <cell r="Z291">
            <v>0</v>
          </cell>
          <cell r="AA291">
            <v>7</v>
          </cell>
          <cell r="AB291">
            <v>2</v>
          </cell>
          <cell r="AC291">
            <v>0</v>
          </cell>
          <cell r="AD291">
            <v>9</v>
          </cell>
          <cell r="AE291" t="str">
            <v>ALHASSAN ESSA</v>
          </cell>
          <cell r="AF291" t="str">
            <v>NBHAN</v>
          </cell>
          <cell r="AG291" t="str">
            <v>HEND</v>
          </cell>
          <cell r="AH291" t="str">
            <v>LATAKIA</v>
          </cell>
          <cell r="AI291" t="str">
            <v/>
          </cell>
          <cell r="AJ291" t="str">
            <v/>
          </cell>
          <cell r="AK291" t="str">
            <v/>
          </cell>
          <cell r="AL291" t="str">
            <v/>
          </cell>
          <cell r="AM291" t="str">
            <v/>
          </cell>
          <cell r="AN291" t="str">
            <v/>
          </cell>
          <cell r="AO291" t="str">
            <v/>
          </cell>
          <cell r="AP291" t="str">
            <v/>
          </cell>
          <cell r="AQ291" t="str">
            <v/>
          </cell>
          <cell r="AR291">
            <v>706204</v>
          </cell>
          <cell r="AS291" t="str">
            <v xml:space="preserve">الحسن عيسى </v>
          </cell>
          <cell r="AT291" t="str">
            <v xml:space="preserve">نبهان </v>
          </cell>
          <cell r="AU291" t="str">
            <v/>
          </cell>
          <cell r="AV291">
            <v>100000</v>
          </cell>
        </row>
        <row r="292">
          <cell r="A292">
            <v>706211</v>
          </cell>
          <cell r="B292" t="str">
            <v xml:space="preserve">انتصار خليل </v>
          </cell>
          <cell r="C292" t="str">
            <v xml:space="preserve">عادل </v>
          </cell>
          <cell r="D292" t="str">
            <v>ليلى</v>
          </cell>
          <cell r="E292" t="str">
            <v>أنثى</v>
          </cell>
          <cell r="F292">
            <v>31138</v>
          </cell>
          <cell r="G292" t="str">
            <v>كفر بني</v>
          </cell>
          <cell r="H292" t="str">
            <v>العربية السورية</v>
          </cell>
          <cell r="I292" t="str">
            <v>الثانية</v>
          </cell>
          <cell r="J292" t="str">
            <v>إدلب</v>
          </cell>
          <cell r="K292" t="str">
            <v>كفر بني 21</v>
          </cell>
          <cell r="L292" t="str">
            <v>جرمانا</v>
          </cell>
          <cell r="M292" t="str">
            <v>أدبي</v>
          </cell>
          <cell r="N292">
            <v>2004</v>
          </cell>
          <cell r="O292" t="str">
            <v>إدلب</v>
          </cell>
          <cell r="P292" t="str">
            <v>الثانية</v>
          </cell>
          <cell r="Q292">
            <v>0</v>
          </cell>
          <cell r="S292">
            <v>0</v>
          </cell>
          <cell r="T292">
            <v>3000</v>
          </cell>
          <cell r="U292">
            <v>0</v>
          </cell>
          <cell r="V292">
            <v>80000</v>
          </cell>
          <cell r="W292">
            <v>83000</v>
          </cell>
          <cell r="X292" t="str">
            <v>لا</v>
          </cell>
          <cell r="Y292">
            <v>83000</v>
          </cell>
          <cell r="Z292">
            <v>0</v>
          </cell>
          <cell r="AA292">
            <v>5</v>
          </cell>
          <cell r="AB292">
            <v>2</v>
          </cell>
          <cell r="AC292">
            <v>1</v>
          </cell>
          <cell r="AD292">
            <v>8</v>
          </cell>
          <cell r="AE292" t="str">
            <v>INTSAR KHALIL</v>
          </cell>
          <cell r="AF292" t="str">
            <v>ADEEL</v>
          </cell>
          <cell r="AG292" t="str">
            <v>LAILA</v>
          </cell>
          <cell r="AH292" t="str">
            <v>IDLEB</v>
          </cell>
          <cell r="AI292" t="str">
            <v/>
          </cell>
          <cell r="AJ292" t="str">
            <v/>
          </cell>
          <cell r="AK292" t="str">
            <v/>
          </cell>
          <cell r="AL292" t="str">
            <v/>
          </cell>
          <cell r="AM292" t="str">
            <v/>
          </cell>
          <cell r="AN292" t="str">
            <v/>
          </cell>
          <cell r="AO292" t="str">
            <v/>
          </cell>
          <cell r="AP292" t="str">
            <v/>
          </cell>
          <cell r="AQ292" t="str">
            <v/>
          </cell>
          <cell r="AR292">
            <v>706211</v>
          </cell>
          <cell r="AS292" t="str">
            <v xml:space="preserve">انتصار خليل </v>
          </cell>
          <cell r="AT292" t="str">
            <v xml:space="preserve">عادل </v>
          </cell>
          <cell r="AU292" t="str">
            <v/>
          </cell>
          <cell r="AV292">
            <v>80000</v>
          </cell>
        </row>
        <row r="293">
          <cell r="A293">
            <v>706215</v>
          </cell>
          <cell r="B293" t="str">
            <v xml:space="preserve">انسام الاحمد </v>
          </cell>
          <cell r="C293" t="str">
            <v>محمود</v>
          </cell>
          <cell r="D293" t="str">
            <v xml:space="preserve">ناديا </v>
          </cell>
          <cell r="E293" t="str">
            <v>أنثى</v>
          </cell>
          <cell r="F293">
            <v>36032</v>
          </cell>
          <cell r="G293" t="str">
            <v>الشجره</v>
          </cell>
          <cell r="H293" t="str">
            <v>العربية السورية</v>
          </cell>
          <cell r="I293" t="str">
            <v>الرابعة حديث</v>
          </cell>
          <cell r="J293" t="str">
            <v>درعا</v>
          </cell>
          <cell r="K293" t="str">
            <v>الشجرة 52</v>
          </cell>
          <cell r="L293" t="str">
            <v>الباردة</v>
          </cell>
          <cell r="M293" t="str">
            <v>علمي</v>
          </cell>
          <cell r="N293">
            <v>2017</v>
          </cell>
          <cell r="O293" t="str">
            <v>القنيطرة</v>
          </cell>
          <cell r="P293" t="str">
            <v>الثالثة</v>
          </cell>
          <cell r="Q293">
            <v>0</v>
          </cell>
          <cell r="R293">
            <v>0</v>
          </cell>
          <cell r="S293">
            <v>0</v>
          </cell>
          <cell r="T293">
            <v>3000</v>
          </cell>
          <cell r="U293">
            <v>0</v>
          </cell>
          <cell r="V293">
            <v>70000</v>
          </cell>
          <cell r="W293">
            <v>73000</v>
          </cell>
          <cell r="X293" t="str">
            <v>لا</v>
          </cell>
          <cell r="Y293">
            <v>73000</v>
          </cell>
          <cell r="Z293">
            <v>0</v>
          </cell>
          <cell r="AA293">
            <v>7</v>
          </cell>
          <cell r="AB293">
            <v>0</v>
          </cell>
          <cell r="AC293">
            <v>0</v>
          </cell>
          <cell r="AD293">
            <v>7</v>
          </cell>
          <cell r="AE293" t="str">
            <v>ANSAM AL AHMAD</v>
          </cell>
          <cell r="AF293" t="str">
            <v>MAHMOUD</v>
          </cell>
          <cell r="AG293" t="str">
            <v>NADYA</v>
          </cell>
          <cell r="AH293" t="str">
            <v>ALSHAGRA</v>
          </cell>
          <cell r="AI293" t="str">
            <v/>
          </cell>
          <cell r="AJ293" t="str">
            <v/>
          </cell>
          <cell r="AK293" t="str">
            <v/>
          </cell>
          <cell r="AL293" t="str">
            <v/>
          </cell>
          <cell r="AM293" t="str">
            <v/>
          </cell>
          <cell r="AN293" t="str">
            <v/>
          </cell>
          <cell r="AO293" t="str">
            <v/>
          </cell>
          <cell r="AP293" t="str">
            <v/>
          </cell>
          <cell r="AQ293" t="str">
            <v/>
          </cell>
          <cell r="AR293">
            <v>706215</v>
          </cell>
          <cell r="AS293" t="str">
            <v xml:space="preserve">انسام الاحمد </v>
          </cell>
          <cell r="AT293" t="str">
            <v>محمود</v>
          </cell>
          <cell r="AU293" t="str">
            <v/>
          </cell>
          <cell r="AV293">
            <v>70000</v>
          </cell>
        </row>
        <row r="294">
          <cell r="A294">
            <v>706228</v>
          </cell>
          <cell r="B294" t="str">
            <v xml:space="preserve">إحسان ربيع </v>
          </cell>
          <cell r="C294" t="str">
            <v>جبر</v>
          </cell>
          <cell r="D294" t="str">
            <v/>
          </cell>
          <cell r="E294" t="str">
            <v/>
          </cell>
          <cell r="G294" t="str">
            <v/>
          </cell>
          <cell r="H294" t="str">
            <v/>
          </cell>
          <cell r="I294" t="str">
            <v>الأولى</v>
          </cell>
          <cell r="J294" t="str">
            <v/>
          </cell>
          <cell r="K294" t="str">
            <v/>
          </cell>
          <cell r="L294" t="str">
            <v/>
          </cell>
          <cell r="M294" t="str">
            <v/>
          </cell>
          <cell r="O294" t="str">
            <v/>
          </cell>
          <cell r="P294" t="str">
            <v>الأولى</v>
          </cell>
          <cell r="X294" t="str">
            <v/>
          </cell>
          <cell r="AE294" t="str">
            <v/>
          </cell>
          <cell r="AF294" t="str">
            <v/>
          </cell>
          <cell r="AG294" t="str">
            <v/>
          </cell>
          <cell r="AH294" t="str">
            <v/>
          </cell>
          <cell r="AI294" t="str">
            <v/>
          </cell>
          <cell r="AJ294" t="str">
            <v/>
          </cell>
          <cell r="AK294" t="str">
            <v/>
          </cell>
          <cell r="AL294" t="str">
            <v/>
          </cell>
          <cell r="AM294" t="str">
            <v/>
          </cell>
          <cell r="AN294" t="str">
            <v/>
          </cell>
          <cell r="AO294" t="str">
            <v/>
          </cell>
          <cell r="AP294" t="str">
            <v/>
          </cell>
          <cell r="AQ294" t="str">
            <v/>
          </cell>
          <cell r="AR294">
            <v>706228</v>
          </cell>
          <cell r="AS294" t="str">
            <v xml:space="preserve">إحسان ربيع </v>
          </cell>
          <cell r="AT294" t="str">
            <v>جبر</v>
          </cell>
          <cell r="AU294" t="str">
            <v/>
          </cell>
        </row>
        <row r="295">
          <cell r="A295">
            <v>706232</v>
          </cell>
          <cell r="B295" t="str">
            <v xml:space="preserve">أحمد بردان </v>
          </cell>
          <cell r="C295" t="str">
            <v xml:space="preserve">رؤوف </v>
          </cell>
          <cell r="D295" t="str">
            <v>فاطمه</v>
          </cell>
          <cell r="E295" t="str">
            <v>ذكر</v>
          </cell>
          <cell r="F295">
            <v>36006</v>
          </cell>
          <cell r="G295" t="str">
            <v>دمشق</v>
          </cell>
          <cell r="H295" t="str">
            <v>العربية السورية</v>
          </cell>
          <cell r="I295" t="str">
            <v>الأولى</v>
          </cell>
          <cell r="J295" t="str">
            <v>دمشق</v>
          </cell>
          <cell r="K295" t="str">
            <v>كفرسوسة 482</v>
          </cell>
          <cell r="L295" t="str">
            <v>كفر سوسة</v>
          </cell>
          <cell r="M295" t="str">
            <v>علمي</v>
          </cell>
          <cell r="N295">
            <v>2017</v>
          </cell>
          <cell r="O295" t="str">
            <v>دمشق</v>
          </cell>
          <cell r="P295" t="str">
            <v>الأولى</v>
          </cell>
          <cell r="Q295">
            <v>0</v>
          </cell>
          <cell r="R295">
            <v>0</v>
          </cell>
          <cell r="S295">
            <v>30000</v>
          </cell>
          <cell r="T295">
            <v>7000</v>
          </cell>
          <cell r="U295">
            <v>0</v>
          </cell>
          <cell r="V295">
            <v>85000</v>
          </cell>
          <cell r="W295">
            <v>122000</v>
          </cell>
          <cell r="X295" t="str">
            <v>لا</v>
          </cell>
          <cell r="Y295">
            <v>122000</v>
          </cell>
          <cell r="Z295">
            <v>0</v>
          </cell>
          <cell r="AA295">
            <v>1</v>
          </cell>
          <cell r="AB295">
            <v>5</v>
          </cell>
          <cell r="AC295">
            <v>0</v>
          </cell>
          <cell r="AD295">
            <v>6</v>
          </cell>
          <cell r="AE295" t="str">
            <v>AHMAD BARDAN</v>
          </cell>
          <cell r="AF295" t="str">
            <v>RAWUF</v>
          </cell>
          <cell r="AG295" t="str">
            <v>FATEMA</v>
          </cell>
          <cell r="AH295" t="str">
            <v>DAMASCUS</v>
          </cell>
          <cell r="AI295" t="str">
            <v>الفصل الأول 2021-2022</v>
          </cell>
          <cell r="AJ295" t="str">
            <v>الفصل الثاني 2021-2022</v>
          </cell>
          <cell r="AK295" t="str">
            <v/>
          </cell>
          <cell r="AL295" t="str">
            <v/>
          </cell>
          <cell r="AM295" t="str">
            <v/>
          </cell>
          <cell r="AN295" t="str">
            <v/>
          </cell>
          <cell r="AO295" t="str">
            <v/>
          </cell>
          <cell r="AP295" t="str">
            <v/>
          </cell>
          <cell r="AQ295" t="str">
            <v>إيقاف</v>
          </cell>
          <cell r="AR295">
            <v>706232</v>
          </cell>
          <cell r="AS295" t="str">
            <v xml:space="preserve">أحمد بردان </v>
          </cell>
          <cell r="AT295" t="str">
            <v xml:space="preserve">رؤوف </v>
          </cell>
          <cell r="AU295" t="str">
            <v/>
          </cell>
          <cell r="AV295">
            <v>85000</v>
          </cell>
        </row>
        <row r="296">
          <cell r="A296">
            <v>706234</v>
          </cell>
          <cell r="B296" t="str">
            <v xml:space="preserve">أحمد محمد </v>
          </cell>
          <cell r="C296" t="str">
            <v xml:space="preserve">محمود </v>
          </cell>
          <cell r="D296" t="str">
            <v>كريمه</v>
          </cell>
          <cell r="E296" t="str">
            <v>ذكر</v>
          </cell>
          <cell r="F296">
            <v>31797</v>
          </cell>
          <cell r="G296" t="str">
            <v>دمشق</v>
          </cell>
          <cell r="H296" t="str">
            <v>العربية السورية</v>
          </cell>
          <cell r="I296" t="str">
            <v>الرابعة</v>
          </cell>
          <cell r="J296" t="str">
            <v>اللاذقية</v>
          </cell>
          <cell r="K296" t="str">
            <v>اللاذقية جبلة الدالية 105</v>
          </cell>
          <cell r="L296" t="str">
            <v>مزة جبل 86</v>
          </cell>
          <cell r="M296" t="str">
            <v>أدبي</v>
          </cell>
          <cell r="N296">
            <v>2004</v>
          </cell>
          <cell r="O296" t="str">
            <v>دمشق</v>
          </cell>
          <cell r="P296" t="str">
            <v>الرابعة حديث</v>
          </cell>
          <cell r="Q296">
            <v>0</v>
          </cell>
          <cell r="S296">
            <v>0</v>
          </cell>
          <cell r="T296">
            <v>3000</v>
          </cell>
          <cell r="U296">
            <v>14000</v>
          </cell>
          <cell r="V296">
            <v>37500</v>
          </cell>
          <cell r="W296">
            <v>54500</v>
          </cell>
          <cell r="X296" t="str">
            <v>لا</v>
          </cell>
          <cell r="Y296">
            <v>54500</v>
          </cell>
          <cell r="Z296">
            <v>0</v>
          </cell>
          <cell r="AA296">
            <v>6</v>
          </cell>
          <cell r="AB296">
            <v>1</v>
          </cell>
          <cell r="AC296">
            <v>0</v>
          </cell>
          <cell r="AD296">
            <v>7</v>
          </cell>
          <cell r="AE296" t="str">
            <v>AHMAD MOHAMAD</v>
          </cell>
          <cell r="AF296" t="str">
            <v>MAHMOOD</v>
          </cell>
          <cell r="AG296" t="str">
            <v>KAREMA</v>
          </cell>
          <cell r="AH296" t="str">
            <v>DAMASCUS</v>
          </cell>
          <cell r="AI296" t="str">
            <v/>
          </cell>
          <cell r="AJ296" t="str">
            <v/>
          </cell>
          <cell r="AK296" t="str">
            <v/>
          </cell>
          <cell r="AL296" t="str">
            <v/>
          </cell>
          <cell r="AM296" t="str">
            <v/>
          </cell>
          <cell r="AN296" t="str">
            <v/>
          </cell>
          <cell r="AO296" t="str">
            <v/>
          </cell>
          <cell r="AP296" t="str">
            <v/>
          </cell>
          <cell r="AQ296" t="str">
            <v/>
          </cell>
          <cell r="AR296">
            <v>706234</v>
          </cell>
          <cell r="AS296" t="str">
            <v xml:space="preserve">أحمد محمد </v>
          </cell>
          <cell r="AT296" t="str">
            <v xml:space="preserve">محمود </v>
          </cell>
          <cell r="AU296" t="str">
            <v/>
          </cell>
          <cell r="AV296">
            <v>37500</v>
          </cell>
        </row>
        <row r="297">
          <cell r="A297">
            <v>706237</v>
          </cell>
          <cell r="B297" t="str">
            <v xml:space="preserve">ألاء دياب </v>
          </cell>
          <cell r="C297" t="str">
            <v xml:space="preserve">ياسين </v>
          </cell>
          <cell r="D297" t="str">
            <v>فتاه</v>
          </cell>
          <cell r="E297" t="str">
            <v>انثى</v>
          </cell>
          <cell r="F297">
            <v>1990</v>
          </cell>
          <cell r="G297" t="str">
            <v>حلب</v>
          </cell>
          <cell r="H297" t="str">
            <v>5160025346</v>
          </cell>
          <cell r="I297" t="str">
            <v>الثانية</v>
          </cell>
          <cell r="J297" t="str">
            <v>عقيربة 23</v>
          </cell>
          <cell r="K297" t="str">
            <v>غير سوري</v>
          </cell>
          <cell r="L297" t="str">
            <v>حمص</v>
          </cell>
          <cell r="M297" t="str">
            <v>أدبي</v>
          </cell>
          <cell r="N297">
            <v>2007</v>
          </cell>
          <cell r="O297" t="str">
            <v>ريف دمشق</v>
          </cell>
          <cell r="P297" t="str">
            <v>الثانية</v>
          </cell>
          <cell r="Q297">
            <v>0</v>
          </cell>
          <cell r="S297">
            <v>0</v>
          </cell>
          <cell r="T297">
            <v>3000</v>
          </cell>
          <cell r="U297">
            <v>0</v>
          </cell>
          <cell r="V297">
            <v>44000</v>
          </cell>
          <cell r="W297">
            <v>47000</v>
          </cell>
          <cell r="X297" t="str">
            <v>لا</v>
          </cell>
          <cell r="Y297">
            <v>47000</v>
          </cell>
          <cell r="Z297">
            <v>0</v>
          </cell>
          <cell r="AA297">
            <v>0</v>
          </cell>
          <cell r="AB297">
            <v>1</v>
          </cell>
          <cell r="AC297">
            <v>2</v>
          </cell>
          <cell r="AD297">
            <v>3</v>
          </cell>
          <cell r="AE297" t="str">
            <v>Alaa dyab</v>
          </cell>
          <cell r="AF297" t="str">
            <v>Yasen</v>
          </cell>
          <cell r="AG297" t="str">
            <v>Fatat</v>
          </cell>
          <cell r="AH297" t="str">
            <v>Aleppo 10/1/1990</v>
          </cell>
          <cell r="AI297" t="str">
            <v/>
          </cell>
          <cell r="AJ297" t="str">
            <v/>
          </cell>
          <cell r="AK297" t="str">
            <v/>
          </cell>
          <cell r="AL297" t="str">
            <v/>
          </cell>
          <cell r="AM297" t="str">
            <v/>
          </cell>
          <cell r="AN297" t="str">
            <v/>
          </cell>
          <cell r="AO297" t="str">
            <v/>
          </cell>
          <cell r="AP297" t="str">
            <v/>
          </cell>
          <cell r="AQ297" t="str">
            <v/>
          </cell>
          <cell r="AR297">
            <v>706237</v>
          </cell>
          <cell r="AS297" t="str">
            <v xml:space="preserve">ألاء دياب </v>
          </cell>
          <cell r="AT297" t="str">
            <v xml:space="preserve">ياسين </v>
          </cell>
          <cell r="AU297" t="str">
            <v/>
          </cell>
          <cell r="AV297">
            <v>44000</v>
          </cell>
        </row>
        <row r="298">
          <cell r="A298">
            <v>706244</v>
          </cell>
          <cell r="B298" t="str">
            <v xml:space="preserve">آلاء السعدي </v>
          </cell>
          <cell r="C298" t="str">
            <v xml:space="preserve">محمد نبيل </v>
          </cell>
          <cell r="D298" t="str">
            <v>خيريه</v>
          </cell>
          <cell r="E298" t="str">
            <v>أنثى</v>
          </cell>
          <cell r="F298">
            <v>35031</v>
          </cell>
          <cell r="G298" t="str">
            <v>دمشق</v>
          </cell>
          <cell r="H298" t="str">
            <v>العربية السورية</v>
          </cell>
          <cell r="I298" t="str">
            <v>الثانية حديث</v>
          </cell>
          <cell r="J298" t="str">
            <v>درعا</v>
          </cell>
          <cell r="K298" t="str">
            <v>كفر شمس 106</v>
          </cell>
          <cell r="L298" t="str">
            <v>دمشق - ركن الدين</v>
          </cell>
          <cell r="M298" t="str">
            <v>أدبي</v>
          </cell>
          <cell r="N298">
            <v>2015</v>
          </cell>
          <cell r="O298" t="str">
            <v>ريف دمشق</v>
          </cell>
          <cell r="P298" t="str">
            <v>الأولى</v>
          </cell>
          <cell r="Q298">
            <v>0</v>
          </cell>
          <cell r="R298">
            <v>0</v>
          </cell>
          <cell r="S298">
            <v>0</v>
          </cell>
          <cell r="T298">
            <v>3000</v>
          </cell>
          <cell r="U298">
            <v>0</v>
          </cell>
          <cell r="V298">
            <v>90000</v>
          </cell>
          <cell r="W298">
            <v>93000</v>
          </cell>
          <cell r="X298" t="str">
            <v>لا</v>
          </cell>
          <cell r="Y298">
            <v>93000</v>
          </cell>
          <cell r="Z298">
            <v>0</v>
          </cell>
          <cell r="AA298">
            <v>1</v>
          </cell>
          <cell r="AB298">
            <v>0</v>
          </cell>
          <cell r="AC298">
            <v>4</v>
          </cell>
          <cell r="AD298">
            <v>5</v>
          </cell>
          <cell r="AE298" t="str">
            <v>ALAA ALSAADI</v>
          </cell>
          <cell r="AF298" t="str">
            <v>MHD NABEEL</v>
          </cell>
          <cell r="AG298" t="str">
            <v>KHEREAH</v>
          </cell>
          <cell r="AH298" t="str">
            <v>DAMAS</v>
          </cell>
          <cell r="AI298" t="str">
            <v/>
          </cell>
          <cell r="AJ298" t="str">
            <v/>
          </cell>
          <cell r="AK298" t="str">
            <v/>
          </cell>
          <cell r="AL298" t="str">
            <v/>
          </cell>
          <cell r="AM298" t="str">
            <v/>
          </cell>
          <cell r="AN298" t="str">
            <v/>
          </cell>
          <cell r="AO298" t="str">
            <v/>
          </cell>
          <cell r="AP298" t="str">
            <v/>
          </cell>
          <cell r="AQ298" t="str">
            <v/>
          </cell>
          <cell r="AR298">
            <v>706244</v>
          </cell>
          <cell r="AS298" t="str">
            <v xml:space="preserve">آلاء السعدي </v>
          </cell>
          <cell r="AT298" t="str">
            <v xml:space="preserve">محمد نبيل </v>
          </cell>
          <cell r="AU298" t="str">
            <v/>
          </cell>
          <cell r="AV298">
            <v>90000</v>
          </cell>
        </row>
        <row r="299">
          <cell r="A299">
            <v>706249</v>
          </cell>
          <cell r="B299" t="str">
            <v xml:space="preserve">آلاء دلا </v>
          </cell>
          <cell r="C299" t="str">
            <v xml:space="preserve">هيثم </v>
          </cell>
          <cell r="D299" t="str">
            <v>اسعاف</v>
          </cell>
          <cell r="E299" t="str">
            <v>أنثى</v>
          </cell>
          <cell r="F299">
            <v>33876</v>
          </cell>
          <cell r="G299" t="str">
            <v>دمشق</v>
          </cell>
          <cell r="H299" t="str">
            <v>العربية السورية</v>
          </cell>
          <cell r="I299" t="str">
            <v>الرابعة</v>
          </cell>
          <cell r="J299" t="str">
            <v>طرطوس</v>
          </cell>
          <cell r="K299" t="str">
            <v>الصفصافة 87</v>
          </cell>
          <cell r="L299" t="str">
            <v>قطنا</v>
          </cell>
          <cell r="M299" t="str">
            <v>أدبي</v>
          </cell>
          <cell r="N299">
            <v>2010</v>
          </cell>
          <cell r="O299" t="str">
            <v>ريف دمشق</v>
          </cell>
          <cell r="P299" t="str">
            <v>الرابعة حديث</v>
          </cell>
          <cell r="Q299">
            <v>0</v>
          </cell>
          <cell r="R299">
            <v>0</v>
          </cell>
          <cell r="S299">
            <v>0</v>
          </cell>
          <cell r="T299">
            <v>3000</v>
          </cell>
          <cell r="U299">
            <v>14000</v>
          </cell>
          <cell r="V299">
            <v>75000</v>
          </cell>
          <cell r="W299">
            <v>92000</v>
          </cell>
          <cell r="X299" t="str">
            <v>لا</v>
          </cell>
          <cell r="Y299">
            <v>92000</v>
          </cell>
          <cell r="Z299">
            <v>0</v>
          </cell>
          <cell r="AA299">
            <v>6</v>
          </cell>
          <cell r="AB299">
            <v>1</v>
          </cell>
          <cell r="AC299">
            <v>0</v>
          </cell>
          <cell r="AD299">
            <v>7</v>
          </cell>
          <cell r="AE299" t="str">
            <v>ALAA DALA</v>
          </cell>
          <cell r="AF299" t="str">
            <v>HAETHAM</v>
          </cell>
          <cell r="AG299" t="str">
            <v>ESAAF</v>
          </cell>
          <cell r="AH299" t="str">
            <v>DAMASCUS</v>
          </cell>
          <cell r="AI299" t="str">
            <v/>
          </cell>
          <cell r="AJ299" t="str">
            <v/>
          </cell>
          <cell r="AK299" t="str">
            <v/>
          </cell>
          <cell r="AL299" t="str">
            <v/>
          </cell>
          <cell r="AM299" t="str">
            <v/>
          </cell>
          <cell r="AN299" t="str">
            <v/>
          </cell>
          <cell r="AO299" t="str">
            <v/>
          </cell>
          <cell r="AP299" t="str">
            <v/>
          </cell>
          <cell r="AQ299" t="str">
            <v/>
          </cell>
          <cell r="AR299">
            <v>706249</v>
          </cell>
          <cell r="AS299" t="str">
            <v xml:space="preserve">آلاء دلا </v>
          </cell>
          <cell r="AT299" t="str">
            <v xml:space="preserve">هيثم </v>
          </cell>
          <cell r="AU299" t="str">
            <v/>
          </cell>
          <cell r="AV299">
            <v>75000</v>
          </cell>
        </row>
        <row r="300">
          <cell r="A300">
            <v>706252</v>
          </cell>
          <cell r="B300" t="str">
            <v xml:space="preserve">آيات الديري </v>
          </cell>
          <cell r="C300" t="str">
            <v xml:space="preserve">عبد الناصر </v>
          </cell>
          <cell r="D300" t="str">
            <v>هناء</v>
          </cell>
          <cell r="E300" t="str">
            <v>أنثى</v>
          </cell>
          <cell r="F300">
            <v>35820</v>
          </cell>
          <cell r="G300" t="str">
            <v>الشيخ مسكين</v>
          </cell>
          <cell r="H300" t="str">
            <v>العربية السورية</v>
          </cell>
          <cell r="I300" t="str">
            <v>الأولى</v>
          </cell>
          <cell r="J300" t="str">
            <v>درعا</v>
          </cell>
          <cell r="K300" t="str">
            <v>الشيخ مسكين 95</v>
          </cell>
          <cell r="L300" t="str">
            <v>الشيخ مسكين</v>
          </cell>
          <cell r="M300" t="str">
            <v>أدبي</v>
          </cell>
          <cell r="N300">
            <v>2017</v>
          </cell>
          <cell r="O300" t="str">
            <v>درعا</v>
          </cell>
          <cell r="P300" t="str">
            <v>الأولى</v>
          </cell>
          <cell r="Q300">
            <v>0</v>
          </cell>
          <cell r="R300">
            <v>0</v>
          </cell>
          <cell r="S300">
            <v>0</v>
          </cell>
          <cell r="T300">
            <v>3000</v>
          </cell>
          <cell r="U300">
            <v>0</v>
          </cell>
          <cell r="V300">
            <v>175000</v>
          </cell>
          <cell r="W300">
            <v>178000</v>
          </cell>
          <cell r="X300" t="str">
            <v>لا</v>
          </cell>
          <cell r="Y300">
            <v>178000</v>
          </cell>
          <cell r="Z300">
            <v>0</v>
          </cell>
          <cell r="AA300">
            <v>0</v>
          </cell>
          <cell r="AB300">
            <v>0</v>
          </cell>
          <cell r="AC300">
            <v>5</v>
          </cell>
          <cell r="AD300">
            <v>5</v>
          </cell>
          <cell r="AE300" t="str">
            <v>AYAT ALDERY</v>
          </cell>
          <cell r="AF300" t="str">
            <v>ABD ALNASER</v>
          </cell>
          <cell r="AG300" t="str">
            <v>HANAA</v>
          </cell>
          <cell r="AH300" t="str">
            <v>DARAA</v>
          </cell>
          <cell r="AI300" t="str">
            <v/>
          </cell>
          <cell r="AJ300" t="str">
            <v/>
          </cell>
          <cell r="AK300" t="str">
            <v/>
          </cell>
          <cell r="AL300" t="str">
            <v/>
          </cell>
          <cell r="AM300" t="str">
            <v/>
          </cell>
          <cell r="AN300" t="str">
            <v/>
          </cell>
          <cell r="AO300" t="str">
            <v>مستنفذ سجل</v>
          </cell>
          <cell r="AP300" t="str">
            <v/>
          </cell>
          <cell r="AQ300" t="str">
            <v/>
          </cell>
          <cell r="AR300">
            <v>706252</v>
          </cell>
          <cell r="AS300" t="str">
            <v xml:space="preserve">آيات الديري </v>
          </cell>
          <cell r="AT300" t="str">
            <v xml:space="preserve">عبد الناصر </v>
          </cell>
          <cell r="AU300" t="str">
            <v>مستنفذ سجل</v>
          </cell>
          <cell r="AV300">
            <v>175000</v>
          </cell>
        </row>
        <row r="301">
          <cell r="A301">
            <v>706258</v>
          </cell>
          <cell r="B301" t="str">
            <v>بتول عيوش</v>
          </cell>
          <cell r="C301" t="str">
            <v xml:space="preserve">محمد ايمن </v>
          </cell>
          <cell r="D301" t="str">
            <v>سوسن</v>
          </cell>
          <cell r="E301" t="str">
            <v>أنثى</v>
          </cell>
          <cell r="F301">
            <v>35431</v>
          </cell>
          <cell r="G301" t="str">
            <v>دمشق</v>
          </cell>
          <cell r="H301" t="str">
            <v>العربية السورية</v>
          </cell>
          <cell r="I301" t="str">
            <v>الثالثة حديث</v>
          </cell>
          <cell r="J301" t="str">
            <v>حمص</v>
          </cell>
          <cell r="K301" t="str">
            <v>القصير 317</v>
          </cell>
          <cell r="L301" t="str">
            <v>المزة</v>
          </cell>
          <cell r="M301" t="str">
            <v>أدبي</v>
          </cell>
          <cell r="N301">
            <v>2014</v>
          </cell>
          <cell r="O301" t="str">
            <v>حماة</v>
          </cell>
          <cell r="P301" t="str">
            <v>الثانية</v>
          </cell>
          <cell r="Q301">
            <v>0</v>
          </cell>
          <cell r="S301">
            <v>0</v>
          </cell>
          <cell r="T301">
            <v>3000</v>
          </cell>
          <cell r="U301">
            <v>0</v>
          </cell>
          <cell r="V301">
            <v>3000</v>
          </cell>
          <cell r="W301">
            <v>6000</v>
          </cell>
          <cell r="X301" t="str">
            <v>لا</v>
          </cell>
          <cell r="Y301">
            <v>6000</v>
          </cell>
          <cell r="Z301">
            <v>0</v>
          </cell>
          <cell r="AA301">
            <v>0</v>
          </cell>
          <cell r="AB301">
            <v>0</v>
          </cell>
          <cell r="AC301">
            <v>6</v>
          </cell>
          <cell r="AD301">
            <v>6</v>
          </cell>
          <cell r="AE301" t="str">
            <v>BATOUL AYOUSH</v>
          </cell>
          <cell r="AF301" t="str">
            <v>MOHAMMAD AYMAN</v>
          </cell>
          <cell r="AG301" t="str">
            <v>SAWSAN</v>
          </cell>
          <cell r="AH301" t="str">
            <v>DAMASCUS</v>
          </cell>
          <cell r="AI301" t="str">
            <v/>
          </cell>
          <cell r="AJ301" t="str">
            <v/>
          </cell>
          <cell r="AK301" t="str">
            <v/>
          </cell>
          <cell r="AL301" t="str">
            <v/>
          </cell>
          <cell r="AM301" t="str">
            <v/>
          </cell>
          <cell r="AN301" t="str">
            <v/>
          </cell>
          <cell r="AO301" t="str">
            <v/>
          </cell>
          <cell r="AP301" t="str">
            <v/>
          </cell>
          <cell r="AQ301" t="str">
            <v/>
          </cell>
          <cell r="AR301">
            <v>706258</v>
          </cell>
          <cell r="AS301" t="str">
            <v>بتول عيوش</v>
          </cell>
          <cell r="AT301" t="str">
            <v xml:space="preserve">محمد ايمن </v>
          </cell>
          <cell r="AU301" t="str">
            <v/>
          </cell>
          <cell r="AV301">
            <v>3000</v>
          </cell>
        </row>
        <row r="302">
          <cell r="A302">
            <v>706265</v>
          </cell>
          <cell r="B302" t="str">
            <v>بشار قريش</v>
          </cell>
          <cell r="C302" t="str">
            <v>بسام</v>
          </cell>
          <cell r="D302" t="str">
            <v>آمنه</v>
          </cell>
          <cell r="E302" t="str">
            <v>ذكر</v>
          </cell>
          <cell r="F302">
            <v>36011</v>
          </cell>
          <cell r="G302" t="str">
            <v>رنكوس</v>
          </cell>
          <cell r="H302" t="str">
            <v>العربية السورية</v>
          </cell>
          <cell r="I302" t="str">
            <v>الثانية</v>
          </cell>
          <cell r="J302" t="str">
            <v>ريف دمشق</v>
          </cell>
          <cell r="K302" t="str">
            <v>رنكوس 2</v>
          </cell>
          <cell r="L302" t="str">
            <v>التل</v>
          </cell>
          <cell r="M302" t="str">
            <v>علمي</v>
          </cell>
          <cell r="N302">
            <v>2017</v>
          </cell>
          <cell r="O302" t="str">
            <v>ريف دمشق</v>
          </cell>
          <cell r="P302" t="str">
            <v>الثانية</v>
          </cell>
          <cell r="Q302">
            <v>0</v>
          </cell>
          <cell r="R302">
            <v>0</v>
          </cell>
          <cell r="S302">
            <v>0</v>
          </cell>
          <cell r="T302">
            <v>3000</v>
          </cell>
          <cell r="U302">
            <v>0</v>
          </cell>
          <cell r="V302">
            <v>115000</v>
          </cell>
          <cell r="W302">
            <v>118000</v>
          </cell>
          <cell r="X302" t="str">
            <v>لا</v>
          </cell>
          <cell r="Y302">
            <v>118000</v>
          </cell>
          <cell r="Z302">
            <v>0</v>
          </cell>
          <cell r="AA302">
            <v>0</v>
          </cell>
          <cell r="AB302">
            <v>5</v>
          </cell>
          <cell r="AC302">
            <v>2</v>
          </cell>
          <cell r="AD302">
            <v>7</v>
          </cell>
          <cell r="AE302" t="str">
            <v>BASHAR QURAISH</v>
          </cell>
          <cell r="AF302" t="str">
            <v>BASSAM</v>
          </cell>
          <cell r="AG302" t="str">
            <v>AMENA</v>
          </cell>
          <cell r="AH302" t="str">
            <v>RANKOS</v>
          </cell>
          <cell r="AI302" t="str">
            <v/>
          </cell>
          <cell r="AJ302" t="str">
            <v/>
          </cell>
          <cell r="AK302" t="str">
            <v/>
          </cell>
          <cell r="AL302" t="str">
            <v/>
          </cell>
          <cell r="AM302" t="str">
            <v/>
          </cell>
          <cell r="AN302" t="str">
            <v/>
          </cell>
          <cell r="AO302" t="str">
            <v/>
          </cell>
          <cell r="AP302" t="str">
            <v/>
          </cell>
          <cell r="AQ302" t="str">
            <v/>
          </cell>
          <cell r="AR302">
            <v>706265</v>
          </cell>
          <cell r="AS302" t="str">
            <v>بشار قريش</v>
          </cell>
          <cell r="AT302" t="str">
            <v>بسام</v>
          </cell>
          <cell r="AU302" t="str">
            <v/>
          </cell>
          <cell r="AV302">
            <v>115000</v>
          </cell>
        </row>
        <row r="303">
          <cell r="A303">
            <v>706272</v>
          </cell>
          <cell r="B303" t="str">
            <v>بيان البحش</v>
          </cell>
          <cell r="C303" t="str">
            <v xml:space="preserve">محمد نديم </v>
          </cell>
          <cell r="D303" t="str">
            <v>ذكاء</v>
          </cell>
          <cell r="E303" t="str">
            <v>أنثى</v>
          </cell>
          <cell r="F303">
            <v>36540</v>
          </cell>
          <cell r="G303" t="str">
            <v>كفر بطنا</v>
          </cell>
          <cell r="H303" t="str">
            <v>العربية السورية</v>
          </cell>
          <cell r="I303" t="str">
            <v>الثانية</v>
          </cell>
          <cell r="J303" t="str">
            <v>ريف دمشق</v>
          </cell>
          <cell r="K303" t="str">
            <v>كفر بطنا 77</v>
          </cell>
          <cell r="L303" t="str">
            <v>كفر بطنا</v>
          </cell>
          <cell r="M303" t="str">
            <v>علمي</v>
          </cell>
          <cell r="N303">
            <v>2017</v>
          </cell>
          <cell r="O303" t="str">
            <v>ريف دمشق</v>
          </cell>
          <cell r="P303" t="str">
            <v>الثانية</v>
          </cell>
          <cell r="Q303">
            <v>0</v>
          </cell>
          <cell r="R303">
            <v>0</v>
          </cell>
          <cell r="S303">
            <v>0</v>
          </cell>
          <cell r="T303">
            <v>3000</v>
          </cell>
          <cell r="U303">
            <v>0</v>
          </cell>
          <cell r="V303">
            <v>90000</v>
          </cell>
          <cell r="W303">
            <v>93000</v>
          </cell>
          <cell r="X303" t="str">
            <v>لا</v>
          </cell>
          <cell r="Y303">
            <v>93000</v>
          </cell>
          <cell r="Z303">
            <v>0</v>
          </cell>
          <cell r="AA303">
            <v>5</v>
          </cell>
          <cell r="AB303">
            <v>0</v>
          </cell>
          <cell r="AC303">
            <v>2</v>
          </cell>
          <cell r="AD303">
            <v>7</v>
          </cell>
          <cell r="AE303" t="str">
            <v>BAYAN ALBAHASH</v>
          </cell>
          <cell r="AF303" t="str">
            <v>MOHMAD NADEM</v>
          </cell>
          <cell r="AG303" t="str">
            <v>ZAKAA</v>
          </cell>
          <cell r="AH303" t="str">
            <v>DAMASCUS</v>
          </cell>
          <cell r="AI303" t="str">
            <v/>
          </cell>
          <cell r="AJ303" t="str">
            <v/>
          </cell>
          <cell r="AK303" t="str">
            <v/>
          </cell>
          <cell r="AL303" t="str">
            <v/>
          </cell>
          <cell r="AM303" t="str">
            <v/>
          </cell>
          <cell r="AN303" t="str">
            <v/>
          </cell>
          <cell r="AO303" t="str">
            <v/>
          </cell>
          <cell r="AP303" t="str">
            <v/>
          </cell>
          <cell r="AQ303" t="str">
            <v/>
          </cell>
          <cell r="AR303">
            <v>706272</v>
          </cell>
          <cell r="AS303" t="str">
            <v>بيان البحش</v>
          </cell>
          <cell r="AT303" t="str">
            <v xml:space="preserve">محمد نديم </v>
          </cell>
          <cell r="AU303" t="str">
            <v/>
          </cell>
          <cell r="AV303">
            <v>90000</v>
          </cell>
        </row>
        <row r="304">
          <cell r="A304">
            <v>706273</v>
          </cell>
          <cell r="B304" t="str">
            <v>تامر الدالاتي</v>
          </cell>
          <cell r="C304" t="str">
            <v>محمد خير</v>
          </cell>
          <cell r="D304" t="str">
            <v>فايزة</v>
          </cell>
          <cell r="E304" t="str">
            <v>ذكر</v>
          </cell>
          <cell r="F304">
            <v>35820</v>
          </cell>
          <cell r="G304" t="str">
            <v>زبداني</v>
          </cell>
          <cell r="H304" t="str">
            <v>العربية السورية</v>
          </cell>
          <cell r="I304" t="str">
            <v>الثالثة</v>
          </cell>
          <cell r="J304" t="str">
            <v>ريف دمشق</v>
          </cell>
          <cell r="K304" t="str">
            <v>جامع المراح 18</v>
          </cell>
          <cell r="L304" t="str">
            <v>الزبداني</v>
          </cell>
          <cell r="M304" t="str">
            <v>أدبي</v>
          </cell>
          <cell r="N304">
            <v>2016</v>
          </cell>
          <cell r="O304" t="str">
            <v>ريف دمشق</v>
          </cell>
          <cell r="P304" t="str">
            <v>الثالثة</v>
          </cell>
          <cell r="Q304">
            <v>0</v>
          </cell>
          <cell r="R304">
            <v>0</v>
          </cell>
          <cell r="S304">
            <v>0</v>
          </cell>
          <cell r="T304">
            <v>3000</v>
          </cell>
          <cell r="U304">
            <v>0</v>
          </cell>
          <cell r="V304">
            <v>50000</v>
          </cell>
          <cell r="W304">
            <v>53000</v>
          </cell>
          <cell r="X304" t="str">
            <v>لا</v>
          </cell>
          <cell r="Y304">
            <v>53000</v>
          </cell>
          <cell r="Z304">
            <v>0</v>
          </cell>
          <cell r="AA304">
            <v>5</v>
          </cell>
          <cell r="AB304">
            <v>0</v>
          </cell>
          <cell r="AC304">
            <v>0</v>
          </cell>
          <cell r="AD304">
            <v>5</v>
          </cell>
          <cell r="AE304" t="str">
            <v>TAMER ALDALATI</v>
          </cell>
          <cell r="AF304" t="str">
            <v>MOHAMAD KIR</v>
          </cell>
          <cell r="AG304" t="str">
            <v>FAIZA</v>
          </cell>
          <cell r="AH304" t="str">
            <v>DAMASCUS SUBURB</v>
          </cell>
          <cell r="AI304" t="str">
            <v/>
          </cell>
          <cell r="AJ304" t="str">
            <v/>
          </cell>
          <cell r="AK304" t="str">
            <v/>
          </cell>
          <cell r="AL304" t="str">
            <v/>
          </cell>
          <cell r="AM304" t="str">
            <v/>
          </cell>
          <cell r="AN304" t="str">
            <v/>
          </cell>
          <cell r="AO304" t="str">
            <v/>
          </cell>
          <cell r="AP304" t="str">
            <v/>
          </cell>
          <cell r="AQ304" t="str">
            <v/>
          </cell>
          <cell r="AR304">
            <v>706273</v>
          </cell>
          <cell r="AS304" t="str">
            <v>تامر الدالاتي</v>
          </cell>
          <cell r="AT304" t="str">
            <v>محمد خير</v>
          </cell>
          <cell r="AU304" t="str">
            <v/>
          </cell>
          <cell r="AV304">
            <v>50000</v>
          </cell>
        </row>
        <row r="305">
          <cell r="A305">
            <v>706274</v>
          </cell>
          <cell r="B305" t="str">
            <v xml:space="preserve">تماره عثمان </v>
          </cell>
          <cell r="C305" t="str">
            <v xml:space="preserve">عبد الرزاق </v>
          </cell>
          <cell r="D305" t="str">
            <v>رقيه</v>
          </cell>
          <cell r="E305" t="str">
            <v>أنثى</v>
          </cell>
          <cell r="F305">
            <v>32783</v>
          </cell>
          <cell r="G305" t="str">
            <v>حصنان</v>
          </cell>
          <cell r="H305" t="str">
            <v>العربية السورية</v>
          </cell>
          <cell r="I305" t="str">
            <v>الثانية</v>
          </cell>
          <cell r="J305" t="str">
            <v>اللاذقية</v>
          </cell>
          <cell r="K305" t="str">
            <v>حصنان 88</v>
          </cell>
          <cell r="L305" t="str">
            <v>المزة</v>
          </cell>
          <cell r="M305" t="str">
            <v>علمي</v>
          </cell>
          <cell r="N305">
            <v>2007</v>
          </cell>
          <cell r="O305" t="str">
            <v>اللاذقية</v>
          </cell>
          <cell r="P305" t="str">
            <v>الثانية</v>
          </cell>
          <cell r="Q305">
            <v>0</v>
          </cell>
          <cell r="S305">
            <v>0</v>
          </cell>
          <cell r="T305">
            <v>3000</v>
          </cell>
          <cell r="U305">
            <v>0</v>
          </cell>
          <cell r="V305">
            <v>28000</v>
          </cell>
          <cell r="W305">
            <v>31000</v>
          </cell>
          <cell r="X305" t="str">
            <v>لا</v>
          </cell>
          <cell r="Y305">
            <v>31000</v>
          </cell>
          <cell r="Z305">
            <v>0</v>
          </cell>
          <cell r="AA305">
            <v>2</v>
          </cell>
          <cell r="AB305">
            <v>1</v>
          </cell>
          <cell r="AC305">
            <v>0</v>
          </cell>
          <cell r="AD305">
            <v>3</v>
          </cell>
          <cell r="AE305" t="str">
            <v>TEMARA OTHMAN</v>
          </cell>
          <cell r="AF305" t="str">
            <v>ABDUL RAZZAQ</v>
          </cell>
          <cell r="AG305" t="str">
            <v>RUQIAH HAMOUDA</v>
          </cell>
          <cell r="AH305" t="str">
            <v>HASNAN</v>
          </cell>
          <cell r="AI305" t="str">
            <v/>
          </cell>
          <cell r="AJ305" t="str">
            <v/>
          </cell>
          <cell r="AK305" t="str">
            <v/>
          </cell>
          <cell r="AL305" t="str">
            <v/>
          </cell>
          <cell r="AM305" t="str">
            <v/>
          </cell>
          <cell r="AN305" t="str">
            <v/>
          </cell>
          <cell r="AO305" t="str">
            <v/>
          </cell>
          <cell r="AP305" t="str">
            <v/>
          </cell>
          <cell r="AQ305" t="str">
            <v/>
          </cell>
          <cell r="AR305">
            <v>706274</v>
          </cell>
          <cell r="AS305" t="str">
            <v xml:space="preserve">تماره عثمان </v>
          </cell>
          <cell r="AT305" t="str">
            <v xml:space="preserve">عبد الرزاق </v>
          </cell>
          <cell r="AU305" t="str">
            <v/>
          </cell>
          <cell r="AV305">
            <v>28000</v>
          </cell>
        </row>
        <row r="306">
          <cell r="A306">
            <v>706283</v>
          </cell>
          <cell r="B306" t="str">
            <v xml:space="preserve">جوان برغوث </v>
          </cell>
          <cell r="C306" t="str">
            <v>رمزي</v>
          </cell>
          <cell r="D306" t="str">
            <v>رجاء</v>
          </cell>
          <cell r="E306" t="str">
            <v>أنثى</v>
          </cell>
          <cell r="F306">
            <v>35431</v>
          </cell>
          <cell r="G306" t="str">
            <v>دمشق</v>
          </cell>
          <cell r="H306" t="str">
            <v>الفلسطينية السورية</v>
          </cell>
          <cell r="I306" t="str">
            <v>الرابعة</v>
          </cell>
          <cell r="J306" t="str">
            <v>غير سوري</v>
          </cell>
          <cell r="K306" t="str">
            <v>غير سوري</v>
          </cell>
          <cell r="L306" t="str">
            <v>التجارة</v>
          </cell>
          <cell r="M306" t="str">
            <v>علمي</v>
          </cell>
          <cell r="N306">
            <v>2017</v>
          </cell>
          <cell r="O306" t="str">
            <v>دمشق</v>
          </cell>
          <cell r="P306" t="str">
            <v>الرابعة حديث</v>
          </cell>
          <cell r="Q306">
            <v>0</v>
          </cell>
          <cell r="R306">
            <v>0</v>
          </cell>
          <cell r="S306">
            <v>0</v>
          </cell>
          <cell r="T306">
            <v>3000</v>
          </cell>
          <cell r="U306">
            <v>14000</v>
          </cell>
          <cell r="V306">
            <v>75000</v>
          </cell>
          <cell r="W306">
            <v>92000</v>
          </cell>
          <cell r="X306" t="str">
            <v>لا</v>
          </cell>
          <cell r="Y306">
            <v>92000</v>
          </cell>
          <cell r="Z306">
            <v>0</v>
          </cell>
          <cell r="AA306">
            <v>6</v>
          </cell>
          <cell r="AB306">
            <v>1</v>
          </cell>
          <cell r="AC306">
            <v>0</v>
          </cell>
          <cell r="AD306">
            <v>7</v>
          </cell>
          <cell r="AE306" t="str">
            <v>JUWAN BARGHOUTH</v>
          </cell>
          <cell r="AF306" t="str">
            <v>RAMZI</v>
          </cell>
          <cell r="AG306" t="str">
            <v>RAGAA</v>
          </cell>
          <cell r="AH306" t="str">
            <v>DAMASCUS</v>
          </cell>
          <cell r="AI306" t="str">
            <v/>
          </cell>
          <cell r="AJ306" t="str">
            <v/>
          </cell>
          <cell r="AK306" t="str">
            <v/>
          </cell>
          <cell r="AL306" t="str">
            <v/>
          </cell>
          <cell r="AM306" t="str">
            <v/>
          </cell>
          <cell r="AN306" t="str">
            <v/>
          </cell>
          <cell r="AO306" t="str">
            <v/>
          </cell>
          <cell r="AP306" t="str">
            <v/>
          </cell>
          <cell r="AQ306" t="str">
            <v/>
          </cell>
          <cell r="AR306">
            <v>706283</v>
          </cell>
          <cell r="AS306" t="str">
            <v xml:space="preserve">جوان برغوث </v>
          </cell>
          <cell r="AT306" t="str">
            <v>رمزي</v>
          </cell>
          <cell r="AU306" t="str">
            <v/>
          </cell>
          <cell r="AV306">
            <v>75000</v>
          </cell>
        </row>
        <row r="307">
          <cell r="A307">
            <v>706296</v>
          </cell>
          <cell r="B307" t="str">
            <v xml:space="preserve">حسنه قيروط </v>
          </cell>
          <cell r="C307" t="str">
            <v xml:space="preserve">عبد المجيد </v>
          </cell>
          <cell r="D307" t="str">
            <v>انديره</v>
          </cell>
          <cell r="E307" t="str">
            <v>أنثى</v>
          </cell>
          <cell r="F307">
            <v>34860</v>
          </cell>
          <cell r="G307" t="str">
            <v>كويت</v>
          </cell>
          <cell r="H307" t="str">
            <v>العربية السورية</v>
          </cell>
          <cell r="I307" t="str">
            <v>الثانية</v>
          </cell>
          <cell r="J307" t="str">
            <v>ريف دمشق</v>
          </cell>
          <cell r="K307" t="str">
            <v>حميرة 29</v>
          </cell>
          <cell r="L307" t="str">
            <v>حميرة</v>
          </cell>
          <cell r="M307" t="str">
            <v>علمي</v>
          </cell>
          <cell r="N307">
            <v>2013</v>
          </cell>
          <cell r="O307" t="str">
            <v>ريف دمشق</v>
          </cell>
          <cell r="P307" t="str">
            <v>الثانية</v>
          </cell>
          <cell r="Q307">
            <v>0</v>
          </cell>
          <cell r="R307">
            <v>0</v>
          </cell>
          <cell r="S307">
            <v>0</v>
          </cell>
          <cell r="T307">
            <v>3000</v>
          </cell>
          <cell r="U307">
            <v>0</v>
          </cell>
          <cell r="V307">
            <v>85000</v>
          </cell>
          <cell r="W307">
            <v>88000</v>
          </cell>
          <cell r="X307" t="str">
            <v>لا</v>
          </cell>
          <cell r="Y307">
            <v>88000</v>
          </cell>
          <cell r="Z307">
            <v>0</v>
          </cell>
          <cell r="AA307">
            <v>2</v>
          </cell>
          <cell r="AB307">
            <v>3</v>
          </cell>
          <cell r="AC307">
            <v>1</v>
          </cell>
          <cell r="AD307">
            <v>6</v>
          </cell>
          <cell r="AE307" t="str">
            <v>HASSNA KAYROT</v>
          </cell>
          <cell r="AF307" t="str">
            <v>ABDOLLMGIED</v>
          </cell>
          <cell r="AG307" t="str">
            <v>ANDERA</v>
          </cell>
          <cell r="AH307" t="str">
            <v>KUWAIT</v>
          </cell>
          <cell r="AI307" t="str">
            <v/>
          </cell>
          <cell r="AJ307" t="str">
            <v/>
          </cell>
          <cell r="AK307" t="str">
            <v/>
          </cell>
          <cell r="AL307" t="str">
            <v/>
          </cell>
          <cell r="AM307" t="str">
            <v/>
          </cell>
          <cell r="AN307" t="str">
            <v/>
          </cell>
          <cell r="AO307" t="str">
            <v/>
          </cell>
          <cell r="AP307" t="str">
            <v/>
          </cell>
          <cell r="AQ307" t="str">
            <v/>
          </cell>
          <cell r="AR307">
            <v>706296</v>
          </cell>
          <cell r="AS307" t="str">
            <v xml:space="preserve">حسنه قيروط </v>
          </cell>
          <cell r="AT307" t="str">
            <v xml:space="preserve">عبد المجيد </v>
          </cell>
          <cell r="AU307" t="str">
            <v/>
          </cell>
          <cell r="AV307">
            <v>85000</v>
          </cell>
        </row>
        <row r="308">
          <cell r="A308">
            <v>706979</v>
          </cell>
          <cell r="B308" t="str">
            <v>غفران الخليف</v>
          </cell>
          <cell r="C308" t="str">
            <v>مرعي</v>
          </cell>
          <cell r="D308" t="str">
            <v>مطرة</v>
          </cell>
          <cell r="E308" t="str">
            <v>أنثى</v>
          </cell>
          <cell r="F308">
            <v>32596</v>
          </cell>
          <cell r="G308" t="str">
            <v>رقة</v>
          </cell>
          <cell r="H308" t="str">
            <v>العربية السورية</v>
          </cell>
          <cell r="I308" t="str">
            <v>الثانية</v>
          </cell>
          <cell r="J308" t="str">
            <v>الرقة</v>
          </cell>
          <cell r="K308" t="str">
            <v>السلحبية 8</v>
          </cell>
          <cell r="L308" t="str">
            <v>حماه</v>
          </cell>
          <cell r="M308" t="str">
            <v>أدبي</v>
          </cell>
          <cell r="N308">
            <v>2007</v>
          </cell>
          <cell r="O308" t="str">
            <v>الرقة</v>
          </cell>
          <cell r="P308" t="str">
            <v>الثانية</v>
          </cell>
          <cell r="Q308">
            <v>0</v>
          </cell>
          <cell r="S308">
            <v>0</v>
          </cell>
          <cell r="T308">
            <v>3000</v>
          </cell>
          <cell r="U308">
            <v>0</v>
          </cell>
          <cell r="V308">
            <v>64000</v>
          </cell>
          <cell r="W308">
            <v>67000</v>
          </cell>
          <cell r="X308" t="str">
            <v>لا</v>
          </cell>
          <cell r="Y308">
            <v>67000</v>
          </cell>
          <cell r="Z308">
            <v>0</v>
          </cell>
          <cell r="AA308">
            <v>3</v>
          </cell>
          <cell r="AB308">
            <v>2</v>
          </cell>
          <cell r="AC308">
            <v>1</v>
          </cell>
          <cell r="AD308">
            <v>6</v>
          </cell>
          <cell r="AE308" t="str">
            <v>GHOUFRAN AL KHLIEF</v>
          </cell>
          <cell r="AF308" t="str">
            <v>MORIE</v>
          </cell>
          <cell r="AG308" t="str">
            <v>MATRAH</v>
          </cell>
          <cell r="AH308" t="str">
            <v>DAMASCUS</v>
          </cell>
          <cell r="AI308" t="str">
            <v/>
          </cell>
          <cell r="AJ308" t="str">
            <v/>
          </cell>
          <cell r="AK308" t="str">
            <v/>
          </cell>
          <cell r="AL308" t="str">
            <v/>
          </cell>
          <cell r="AM308" t="str">
            <v/>
          </cell>
          <cell r="AN308" t="str">
            <v/>
          </cell>
          <cell r="AO308" t="str">
            <v/>
          </cell>
          <cell r="AP308" t="str">
            <v/>
          </cell>
          <cell r="AQ308" t="str">
            <v/>
          </cell>
          <cell r="AR308">
            <v>706979</v>
          </cell>
          <cell r="AS308" t="str">
            <v>غفران الخليف</v>
          </cell>
          <cell r="AT308" t="str">
            <v>مرعي</v>
          </cell>
          <cell r="AU308" t="str">
            <v/>
          </cell>
          <cell r="AV308">
            <v>64000</v>
          </cell>
        </row>
        <row r="309">
          <cell r="A309">
            <v>706981</v>
          </cell>
          <cell r="B309" t="str">
            <v>فاضل بري</v>
          </cell>
          <cell r="C309" t="str">
            <v>نضال</v>
          </cell>
          <cell r="D309" t="str">
            <v/>
          </cell>
          <cell r="E309" t="str">
            <v/>
          </cell>
          <cell r="G309" t="str">
            <v/>
          </cell>
          <cell r="H309" t="str">
            <v/>
          </cell>
          <cell r="I309" t="str">
            <v>الأولى</v>
          </cell>
          <cell r="J309" t="str">
            <v/>
          </cell>
          <cell r="K309" t="str">
            <v/>
          </cell>
          <cell r="L309" t="str">
            <v/>
          </cell>
          <cell r="M309" t="str">
            <v/>
          </cell>
          <cell r="O309" t="str">
            <v/>
          </cell>
          <cell r="P309" t="str">
            <v>الأولى</v>
          </cell>
          <cell r="X309" t="str">
            <v/>
          </cell>
          <cell r="AE309" t="str">
            <v/>
          </cell>
          <cell r="AF309" t="str">
            <v/>
          </cell>
          <cell r="AG309" t="str">
            <v/>
          </cell>
          <cell r="AH309" t="str">
            <v/>
          </cell>
          <cell r="AI309" t="str">
            <v/>
          </cell>
          <cell r="AJ309" t="str">
            <v/>
          </cell>
          <cell r="AK309" t="str">
            <v/>
          </cell>
          <cell r="AL309" t="str">
            <v/>
          </cell>
          <cell r="AM309" t="str">
            <v/>
          </cell>
          <cell r="AN309" t="str">
            <v/>
          </cell>
          <cell r="AO309" t="str">
            <v/>
          </cell>
          <cell r="AP309" t="str">
            <v/>
          </cell>
          <cell r="AQ309" t="str">
            <v/>
          </cell>
          <cell r="AR309">
            <v>706981</v>
          </cell>
          <cell r="AS309" t="str">
            <v>فاضل بري</v>
          </cell>
          <cell r="AT309" t="str">
            <v>نضال</v>
          </cell>
          <cell r="AU309" t="str">
            <v/>
          </cell>
        </row>
        <row r="310">
          <cell r="A310">
            <v>706988</v>
          </cell>
          <cell r="B310" t="str">
            <v>فدوى سليمان</v>
          </cell>
          <cell r="C310" t="str">
            <v>حسين</v>
          </cell>
          <cell r="D310" t="str">
            <v>حبابه</v>
          </cell>
          <cell r="E310" t="str">
            <v>أنثى</v>
          </cell>
          <cell r="F310">
            <v>26729</v>
          </cell>
          <cell r="G310" t="str">
            <v>نحل</v>
          </cell>
          <cell r="H310" t="str">
            <v>العربية السورية</v>
          </cell>
          <cell r="I310" t="str">
            <v>الثالثة</v>
          </cell>
          <cell r="J310" t="str">
            <v>حلب</v>
          </cell>
          <cell r="K310" t="str">
            <v>الكلاسة 611</v>
          </cell>
          <cell r="L310" t="str">
            <v>ضاحية قدسيا</v>
          </cell>
          <cell r="M310" t="str">
            <v>أدبي</v>
          </cell>
          <cell r="N310">
            <v>1996</v>
          </cell>
          <cell r="O310" t="str">
            <v>دمشق</v>
          </cell>
          <cell r="P310" t="str">
            <v>الثالثة حديث</v>
          </cell>
          <cell r="Q310">
            <v>0</v>
          </cell>
          <cell r="R310">
            <v>0</v>
          </cell>
          <cell r="S310">
            <v>0</v>
          </cell>
          <cell r="T310">
            <v>3000</v>
          </cell>
          <cell r="U310">
            <v>0</v>
          </cell>
          <cell r="V310">
            <v>110000</v>
          </cell>
          <cell r="W310">
            <v>113000</v>
          </cell>
          <cell r="X310" t="str">
            <v>لا</v>
          </cell>
          <cell r="Y310">
            <v>113000</v>
          </cell>
          <cell r="Z310">
            <v>0</v>
          </cell>
          <cell r="AA310">
            <v>6</v>
          </cell>
          <cell r="AB310">
            <v>2</v>
          </cell>
          <cell r="AC310">
            <v>1</v>
          </cell>
          <cell r="AD310">
            <v>9</v>
          </cell>
          <cell r="AE310" t="str">
            <v>FADWA SOLIMAN</v>
          </cell>
          <cell r="AF310" t="str">
            <v>HUSSIEN</v>
          </cell>
          <cell r="AG310" t="str">
            <v>HABABA</v>
          </cell>
          <cell r="AH310" t="str">
            <v>NAHL</v>
          </cell>
          <cell r="AI310" t="str">
            <v/>
          </cell>
          <cell r="AJ310" t="str">
            <v/>
          </cell>
          <cell r="AK310" t="str">
            <v/>
          </cell>
          <cell r="AL310" t="str">
            <v/>
          </cell>
          <cell r="AM310" t="str">
            <v/>
          </cell>
          <cell r="AN310" t="str">
            <v/>
          </cell>
          <cell r="AO310" t="str">
            <v/>
          </cell>
          <cell r="AP310" t="str">
            <v/>
          </cell>
          <cell r="AQ310" t="str">
            <v/>
          </cell>
          <cell r="AR310">
            <v>706988</v>
          </cell>
          <cell r="AS310" t="str">
            <v>فدوى سليمان</v>
          </cell>
          <cell r="AT310" t="str">
            <v>حسين</v>
          </cell>
          <cell r="AU310" t="str">
            <v/>
          </cell>
          <cell r="AV310">
            <v>110000</v>
          </cell>
        </row>
        <row r="311">
          <cell r="A311">
            <v>706989</v>
          </cell>
          <cell r="B311" t="str">
            <v>فراس الخباز</v>
          </cell>
          <cell r="C311" t="str">
            <v>محمد عماد</v>
          </cell>
          <cell r="D311" t="str">
            <v>رغداء</v>
          </cell>
          <cell r="E311" t="str">
            <v>ذكر</v>
          </cell>
          <cell r="F311">
            <v>32748</v>
          </cell>
          <cell r="G311" t="str">
            <v>دمشق</v>
          </cell>
          <cell r="H311" t="str">
            <v>العربية السورية</v>
          </cell>
          <cell r="I311" t="str">
            <v>الأولى</v>
          </cell>
          <cell r="J311" t="str">
            <v>دمشق</v>
          </cell>
          <cell r="K311" t="str">
            <v>شاغور مزاز 165</v>
          </cell>
          <cell r="L311" t="str">
            <v>قدسيا</v>
          </cell>
          <cell r="M311" t="str">
            <v>علمي</v>
          </cell>
          <cell r="N311">
            <v>2009</v>
          </cell>
          <cell r="O311" t="str">
            <v>دمشق</v>
          </cell>
          <cell r="P311" t="str">
            <v>الأولى</v>
          </cell>
          <cell r="Q311">
            <v>0</v>
          </cell>
          <cell r="R311">
            <v>0</v>
          </cell>
          <cell r="S311">
            <v>0</v>
          </cell>
          <cell r="T311">
            <v>3000</v>
          </cell>
          <cell r="U311">
            <v>0</v>
          </cell>
          <cell r="V311">
            <v>115000</v>
          </cell>
          <cell r="W311">
            <v>118000</v>
          </cell>
          <cell r="X311" t="str">
            <v>لا</v>
          </cell>
          <cell r="Y311">
            <v>118000</v>
          </cell>
          <cell r="Z311">
            <v>0</v>
          </cell>
          <cell r="AA311">
            <v>0</v>
          </cell>
          <cell r="AB311">
            <v>1</v>
          </cell>
          <cell r="AC311">
            <v>5</v>
          </cell>
          <cell r="AD311">
            <v>6</v>
          </cell>
          <cell r="AE311" t="str">
            <v>FIRAS ALKABAZ</v>
          </cell>
          <cell r="AF311" t="str">
            <v>MOHAMAD EMAD</v>
          </cell>
          <cell r="AG311" t="str">
            <v>RAGDAA</v>
          </cell>
          <cell r="AH311" t="str">
            <v>DAMASCUS</v>
          </cell>
          <cell r="AI311" t="str">
            <v/>
          </cell>
          <cell r="AJ311" t="str">
            <v/>
          </cell>
          <cell r="AK311" t="str">
            <v/>
          </cell>
          <cell r="AL311" t="str">
            <v/>
          </cell>
          <cell r="AM311" t="str">
            <v/>
          </cell>
          <cell r="AN311" t="str">
            <v/>
          </cell>
          <cell r="AO311" t="str">
            <v/>
          </cell>
          <cell r="AP311" t="str">
            <v/>
          </cell>
          <cell r="AQ311" t="str">
            <v/>
          </cell>
          <cell r="AR311">
            <v>706989</v>
          </cell>
          <cell r="AS311" t="str">
            <v>فراس الخباز</v>
          </cell>
          <cell r="AT311" t="str">
            <v>محمد عماد</v>
          </cell>
          <cell r="AU311" t="str">
            <v/>
          </cell>
          <cell r="AV311">
            <v>115000</v>
          </cell>
        </row>
        <row r="312">
          <cell r="A312">
            <v>706990</v>
          </cell>
          <cell r="B312" t="str">
            <v>فرح نتوف</v>
          </cell>
          <cell r="C312" t="str">
            <v>خالد</v>
          </cell>
          <cell r="D312" t="str">
            <v>فايزة</v>
          </cell>
          <cell r="E312" t="str">
            <v>أنثى</v>
          </cell>
          <cell r="F312">
            <v>36161</v>
          </cell>
          <cell r="G312" t="str">
            <v>معضمية</v>
          </cell>
          <cell r="H312" t="str">
            <v>العربية السورية</v>
          </cell>
          <cell r="I312" t="str">
            <v>الأولى</v>
          </cell>
          <cell r="J312" t="str">
            <v>ريف دمشق</v>
          </cell>
          <cell r="K312" t="str">
            <v>معضمية 87</v>
          </cell>
          <cell r="L312" t="str">
            <v>دمشق</v>
          </cell>
          <cell r="M312" t="str">
            <v>علمي</v>
          </cell>
          <cell r="N312">
            <v>2016</v>
          </cell>
          <cell r="O312" t="str">
            <v>ريف دمشق</v>
          </cell>
          <cell r="P312" t="str">
            <v>الأولى</v>
          </cell>
          <cell r="Q312">
            <v>0</v>
          </cell>
          <cell r="R312">
            <v>0</v>
          </cell>
          <cell r="S312">
            <v>0</v>
          </cell>
          <cell r="T312">
            <v>3000</v>
          </cell>
          <cell r="U312">
            <v>0</v>
          </cell>
          <cell r="V312">
            <v>40000</v>
          </cell>
          <cell r="W312">
            <v>43000</v>
          </cell>
          <cell r="X312" t="str">
            <v>لا</v>
          </cell>
          <cell r="Y312">
            <v>43000</v>
          </cell>
          <cell r="Z312">
            <v>0</v>
          </cell>
          <cell r="AA312">
            <v>0</v>
          </cell>
          <cell r="AB312">
            <v>0</v>
          </cell>
          <cell r="AC312">
            <v>2</v>
          </cell>
          <cell r="AD312">
            <v>2</v>
          </cell>
          <cell r="AE312" t="str">
            <v>FARAH NATOUF</v>
          </cell>
          <cell r="AF312" t="str">
            <v>KHALED</v>
          </cell>
          <cell r="AG312" t="str">
            <v>FAYZA</v>
          </cell>
          <cell r="AH312" t="str">
            <v>DAMAS</v>
          </cell>
          <cell r="AI312" t="str">
            <v/>
          </cell>
          <cell r="AJ312" t="str">
            <v/>
          </cell>
          <cell r="AK312" t="str">
            <v/>
          </cell>
          <cell r="AL312" t="str">
            <v/>
          </cell>
          <cell r="AM312" t="str">
            <v/>
          </cell>
          <cell r="AN312" t="str">
            <v/>
          </cell>
          <cell r="AO312" t="str">
            <v/>
          </cell>
          <cell r="AP312" t="str">
            <v/>
          </cell>
          <cell r="AQ312" t="str">
            <v>إيقاف</v>
          </cell>
          <cell r="AR312">
            <v>706990</v>
          </cell>
          <cell r="AS312" t="str">
            <v>فرح نتوف</v>
          </cell>
          <cell r="AT312" t="str">
            <v>خالد</v>
          </cell>
          <cell r="AU312" t="str">
            <v/>
          </cell>
          <cell r="AV312">
            <v>40000</v>
          </cell>
        </row>
        <row r="313">
          <cell r="A313">
            <v>706991</v>
          </cell>
          <cell r="B313" t="str">
            <v>فرسان الاسماعيل</v>
          </cell>
          <cell r="C313" t="str">
            <v>حسن</v>
          </cell>
          <cell r="D313" t="str">
            <v>آمنه</v>
          </cell>
          <cell r="E313" t="str">
            <v>ذكر</v>
          </cell>
          <cell r="F313">
            <v>31232</v>
          </cell>
          <cell r="G313" t="str">
            <v>محجه</v>
          </cell>
          <cell r="H313" t="str">
            <v>العربية السورية</v>
          </cell>
          <cell r="I313" t="str">
            <v>الأولى</v>
          </cell>
          <cell r="J313" t="str">
            <v>درعا</v>
          </cell>
          <cell r="K313" t="str">
            <v>محجة 398</v>
          </cell>
          <cell r="L313" t="str">
            <v>جرمانا</v>
          </cell>
          <cell r="M313" t="str">
            <v>أدبي</v>
          </cell>
          <cell r="N313">
            <v>2006</v>
          </cell>
          <cell r="O313" t="str">
            <v>دمشق</v>
          </cell>
          <cell r="P313" t="str">
            <v>الأولى</v>
          </cell>
          <cell r="Q313">
            <v>0</v>
          </cell>
          <cell r="S313">
            <v>0</v>
          </cell>
          <cell r="T313">
            <v>3000</v>
          </cell>
          <cell r="U313">
            <v>0</v>
          </cell>
          <cell r="V313">
            <v>20000</v>
          </cell>
          <cell r="W313">
            <v>23000</v>
          </cell>
          <cell r="X313" t="str">
            <v>لا</v>
          </cell>
          <cell r="Y313">
            <v>23000</v>
          </cell>
          <cell r="Z313">
            <v>0</v>
          </cell>
          <cell r="AA313">
            <v>1</v>
          </cell>
          <cell r="AB313">
            <v>2</v>
          </cell>
          <cell r="AC313">
            <v>0</v>
          </cell>
          <cell r="AD313">
            <v>3</v>
          </cell>
          <cell r="AE313" t="str">
            <v>FORSAN ESMAAIL</v>
          </cell>
          <cell r="AF313" t="str">
            <v>HASAN</v>
          </cell>
          <cell r="AG313" t="str">
            <v>AMENA</v>
          </cell>
          <cell r="AH313" t="str">
            <v>MAHAJA</v>
          </cell>
          <cell r="AI313" t="str">
            <v/>
          </cell>
          <cell r="AJ313" t="str">
            <v/>
          </cell>
          <cell r="AK313" t="str">
            <v/>
          </cell>
          <cell r="AL313" t="str">
            <v/>
          </cell>
          <cell r="AM313" t="str">
            <v/>
          </cell>
          <cell r="AN313" t="str">
            <v/>
          </cell>
          <cell r="AO313" t="str">
            <v/>
          </cell>
          <cell r="AP313" t="str">
            <v/>
          </cell>
          <cell r="AQ313" t="str">
            <v/>
          </cell>
          <cell r="AR313">
            <v>706991</v>
          </cell>
          <cell r="AS313" t="str">
            <v>فرسان الاسماعيل</v>
          </cell>
          <cell r="AT313" t="str">
            <v>حسن</v>
          </cell>
          <cell r="AU313" t="str">
            <v/>
          </cell>
          <cell r="AV313">
            <v>20000</v>
          </cell>
        </row>
        <row r="314">
          <cell r="A314">
            <v>706992</v>
          </cell>
          <cell r="B314" t="str">
            <v>فريال ابو اسماعيل</v>
          </cell>
          <cell r="C314" t="str">
            <v>علي</v>
          </cell>
          <cell r="D314" t="str">
            <v>عدله الشيباني</v>
          </cell>
          <cell r="E314" t="str">
            <v>أنثى</v>
          </cell>
          <cell r="F314">
            <v>27108</v>
          </cell>
          <cell r="G314" t="str">
            <v>المالكيه</v>
          </cell>
          <cell r="H314" t="str">
            <v>العربية السورية</v>
          </cell>
          <cell r="I314" t="str">
            <v>الثانية</v>
          </cell>
          <cell r="J314" t="str">
            <v>السويداء</v>
          </cell>
          <cell r="K314" t="str">
            <v>سهو الخضر 94</v>
          </cell>
          <cell r="L314" t="str">
            <v>السويداء</v>
          </cell>
          <cell r="M314" t="str">
            <v>أدبي</v>
          </cell>
          <cell r="N314">
            <v>1994</v>
          </cell>
          <cell r="O314" t="str">
            <v>السويداء</v>
          </cell>
          <cell r="P314" t="str">
            <v>الثانية</v>
          </cell>
          <cell r="Q314">
            <v>0</v>
          </cell>
          <cell r="S314">
            <v>0</v>
          </cell>
          <cell r="T314">
            <v>3000</v>
          </cell>
          <cell r="U314">
            <v>0</v>
          </cell>
          <cell r="V314">
            <v>3000</v>
          </cell>
          <cell r="W314">
            <v>6000</v>
          </cell>
          <cell r="X314" t="str">
            <v>لا</v>
          </cell>
          <cell r="Y314">
            <v>6000</v>
          </cell>
          <cell r="Z314">
            <v>0</v>
          </cell>
          <cell r="AA314">
            <v>6</v>
          </cell>
          <cell r="AB314">
            <v>0</v>
          </cell>
          <cell r="AC314">
            <v>0</v>
          </cell>
          <cell r="AD314">
            <v>6</v>
          </cell>
          <cell r="AE314" t="str">
            <v>FRYAL ABO SMAEEL</v>
          </cell>
          <cell r="AF314" t="str">
            <v>ALI</v>
          </cell>
          <cell r="AG314" t="str">
            <v>ADLEH</v>
          </cell>
          <cell r="AH314" t="str">
            <v>ALMALKEAH</v>
          </cell>
          <cell r="AI314" t="str">
            <v/>
          </cell>
          <cell r="AJ314" t="str">
            <v/>
          </cell>
          <cell r="AK314" t="str">
            <v/>
          </cell>
          <cell r="AL314" t="str">
            <v/>
          </cell>
          <cell r="AM314" t="str">
            <v/>
          </cell>
          <cell r="AN314" t="str">
            <v/>
          </cell>
          <cell r="AO314" t="str">
            <v/>
          </cell>
          <cell r="AP314" t="str">
            <v/>
          </cell>
          <cell r="AQ314" t="str">
            <v/>
          </cell>
          <cell r="AR314">
            <v>706992</v>
          </cell>
          <cell r="AS314" t="str">
            <v>فريال ابو اسماعيل</v>
          </cell>
          <cell r="AT314" t="str">
            <v>علي</v>
          </cell>
          <cell r="AU314" t="str">
            <v/>
          </cell>
          <cell r="AV314">
            <v>3000</v>
          </cell>
        </row>
        <row r="315">
          <cell r="A315">
            <v>706996</v>
          </cell>
          <cell r="B315" t="str">
            <v>كاتيا القوزي</v>
          </cell>
          <cell r="C315" t="str">
            <v>ثابت</v>
          </cell>
          <cell r="D315" t="str">
            <v>نظيره</v>
          </cell>
          <cell r="E315" t="str">
            <v>أنثى</v>
          </cell>
          <cell r="F315">
            <v>28337</v>
          </cell>
          <cell r="G315" t="str">
            <v>القرداحة</v>
          </cell>
          <cell r="H315" t="str">
            <v>العربية السورية</v>
          </cell>
          <cell r="I315" t="str">
            <v>الأولى</v>
          </cell>
          <cell r="J315" t="str">
            <v>اللاذقية</v>
          </cell>
          <cell r="K315" t="str">
            <v>مقدمين 7</v>
          </cell>
          <cell r="L315" t="str">
            <v>جرمانا</v>
          </cell>
          <cell r="M315" t="str">
            <v>علمي</v>
          </cell>
          <cell r="N315">
            <v>1996</v>
          </cell>
          <cell r="O315" t="str">
            <v>دمشق</v>
          </cell>
          <cell r="P315" t="str">
            <v>الأولى</v>
          </cell>
          <cell r="Q315">
            <v>0</v>
          </cell>
          <cell r="S315">
            <v>4500</v>
          </cell>
          <cell r="T315">
            <v>7000</v>
          </cell>
          <cell r="U315">
            <v>0</v>
          </cell>
          <cell r="V315">
            <v>2500</v>
          </cell>
          <cell r="W315">
            <v>14000</v>
          </cell>
          <cell r="X315" t="str">
            <v>لا</v>
          </cell>
          <cell r="Y315">
            <v>14000</v>
          </cell>
          <cell r="Z315">
            <v>0</v>
          </cell>
          <cell r="AA315">
            <v>1</v>
          </cell>
          <cell r="AB315">
            <v>4</v>
          </cell>
          <cell r="AC315">
            <v>0</v>
          </cell>
          <cell r="AD315">
            <v>5</v>
          </cell>
          <cell r="AE315" t="str">
            <v>katea</v>
          </cell>
          <cell r="AF315" t="str">
            <v>thabet</v>
          </cell>
          <cell r="AG315" t="str">
            <v>nazeara</v>
          </cell>
          <cell r="AH315" t="str">
            <v>alkrdaha</v>
          </cell>
          <cell r="AI315" t="str">
            <v>الفصل الأول 2020-2021</v>
          </cell>
          <cell r="AJ315" t="str">
            <v>الفصل الأول 2021-2022</v>
          </cell>
          <cell r="AK315" t="str">
            <v>الفصل الثاني 2021-2022</v>
          </cell>
          <cell r="AL315" t="str">
            <v/>
          </cell>
          <cell r="AM315" t="str">
            <v/>
          </cell>
          <cell r="AN315" t="str">
            <v/>
          </cell>
          <cell r="AO315" t="str">
            <v/>
          </cell>
          <cell r="AP315" t="str">
            <v/>
          </cell>
          <cell r="AQ315" t="str">
            <v/>
          </cell>
          <cell r="AR315">
            <v>706996</v>
          </cell>
          <cell r="AS315" t="str">
            <v>كاتيا القوزي</v>
          </cell>
          <cell r="AT315" t="str">
            <v>ثابت</v>
          </cell>
          <cell r="AU315" t="str">
            <v/>
          </cell>
          <cell r="AV315">
            <v>2500</v>
          </cell>
        </row>
        <row r="316">
          <cell r="A316">
            <v>707000</v>
          </cell>
          <cell r="B316" t="str">
            <v>لبنى ياسمينة</v>
          </cell>
          <cell r="C316" t="str">
            <v>فيصل</v>
          </cell>
          <cell r="D316" t="str">
            <v>فرزت أنجو</v>
          </cell>
          <cell r="E316" t="str">
            <v>أنثى</v>
          </cell>
          <cell r="F316">
            <v>31059</v>
          </cell>
          <cell r="G316" t="str">
            <v>دمشق</v>
          </cell>
          <cell r="H316" t="str">
            <v>العربية السورية</v>
          </cell>
          <cell r="I316" t="str">
            <v>الثانية حديث</v>
          </cell>
          <cell r="J316" t="str">
            <v>ريف دمشق</v>
          </cell>
          <cell r="K316" t="str">
            <v>عمارة قزازين 2</v>
          </cell>
          <cell r="L316" t="str">
            <v>دمشق</v>
          </cell>
          <cell r="M316" t="str">
            <v>أدبي</v>
          </cell>
          <cell r="N316">
            <v>2003</v>
          </cell>
          <cell r="O316" t="str">
            <v>دمشق</v>
          </cell>
          <cell r="P316" t="str">
            <v>الأولى</v>
          </cell>
          <cell r="Q316">
            <v>0</v>
          </cell>
          <cell r="R316">
            <v>0</v>
          </cell>
          <cell r="S316">
            <v>15000</v>
          </cell>
          <cell r="T316">
            <v>7000</v>
          </cell>
          <cell r="U316">
            <v>0</v>
          </cell>
          <cell r="V316">
            <v>60000</v>
          </cell>
          <cell r="W316">
            <v>82000</v>
          </cell>
          <cell r="X316" t="str">
            <v>لا</v>
          </cell>
          <cell r="Y316">
            <v>82000</v>
          </cell>
          <cell r="Z316">
            <v>0</v>
          </cell>
          <cell r="AA316">
            <v>0</v>
          </cell>
          <cell r="AB316">
            <v>4</v>
          </cell>
          <cell r="AC316">
            <v>0</v>
          </cell>
          <cell r="AD316">
            <v>4</v>
          </cell>
          <cell r="AE316" t="str">
            <v>LOUBNA YASMINAH</v>
          </cell>
          <cell r="AF316" t="str">
            <v>FISAL</v>
          </cell>
          <cell r="AG316" t="str">
            <v>FARZAT</v>
          </cell>
          <cell r="AH316" t="str">
            <v>DAMASCUS</v>
          </cell>
          <cell r="AI316" t="str">
            <v>الفصل الثاني 2021-2022</v>
          </cell>
          <cell r="AJ316" t="str">
            <v/>
          </cell>
          <cell r="AK316" t="str">
            <v/>
          </cell>
          <cell r="AL316" t="str">
            <v/>
          </cell>
          <cell r="AM316" t="str">
            <v/>
          </cell>
          <cell r="AN316" t="str">
            <v/>
          </cell>
          <cell r="AO316" t="str">
            <v/>
          </cell>
          <cell r="AP316" t="str">
            <v/>
          </cell>
          <cell r="AQ316" t="str">
            <v/>
          </cell>
          <cell r="AR316">
            <v>707000</v>
          </cell>
          <cell r="AS316" t="str">
            <v>لبنى ياسمينة</v>
          </cell>
          <cell r="AT316" t="str">
            <v>فيصل</v>
          </cell>
          <cell r="AU316" t="str">
            <v/>
          </cell>
          <cell r="AV316">
            <v>60000</v>
          </cell>
        </row>
        <row r="317">
          <cell r="A317">
            <v>707003</v>
          </cell>
          <cell r="B317" t="str">
            <v>لميس العثمان</v>
          </cell>
          <cell r="C317" t="str">
            <v>مهواش</v>
          </cell>
          <cell r="D317" t="str">
            <v xml:space="preserve">فهيده </v>
          </cell>
          <cell r="E317" t="str">
            <v>أنثى</v>
          </cell>
          <cell r="F317">
            <v>29895</v>
          </cell>
          <cell r="G317" t="str">
            <v>حلا</v>
          </cell>
          <cell r="H317" t="str">
            <v>العربية السورية</v>
          </cell>
          <cell r="I317" t="str">
            <v>الأولى</v>
          </cell>
          <cell r="J317" t="str">
            <v>ريف دمشق</v>
          </cell>
          <cell r="K317" t="str">
            <v>حميرة 34</v>
          </cell>
          <cell r="L317" t="str">
            <v>عدرا البلد</v>
          </cell>
          <cell r="M317" t="str">
            <v>أدبي</v>
          </cell>
          <cell r="N317">
            <v>2007</v>
          </cell>
          <cell r="O317" t="str">
            <v>ريف دمشق</v>
          </cell>
          <cell r="P317" t="str">
            <v>الأولى</v>
          </cell>
          <cell r="Q317">
            <v>0</v>
          </cell>
          <cell r="R317">
            <v>0</v>
          </cell>
          <cell r="S317">
            <v>30000</v>
          </cell>
          <cell r="T317">
            <v>7000</v>
          </cell>
          <cell r="U317">
            <v>0</v>
          </cell>
          <cell r="V317">
            <v>25000</v>
          </cell>
          <cell r="W317">
            <v>62000</v>
          </cell>
          <cell r="X317" t="str">
            <v>لا</v>
          </cell>
          <cell r="Y317">
            <v>62000</v>
          </cell>
          <cell r="Z317">
            <v>0</v>
          </cell>
          <cell r="AA317">
            <v>1</v>
          </cell>
          <cell r="AB317">
            <v>1</v>
          </cell>
          <cell r="AC317">
            <v>0</v>
          </cell>
          <cell r="AD317">
            <v>2</v>
          </cell>
          <cell r="AE317" t="str">
            <v>LAMEES ALOTHMAN</v>
          </cell>
          <cell r="AF317" t="str">
            <v>MHOASH</v>
          </cell>
          <cell r="AG317" t="str">
            <v>FAHEDA</v>
          </cell>
          <cell r="AH317" t="str">
            <v>HALAA</v>
          </cell>
          <cell r="AI317" t="str">
            <v>الفصل الأول 2021-2022</v>
          </cell>
          <cell r="AJ317" t="str">
            <v>الفصل الثاني 2021-2022</v>
          </cell>
          <cell r="AK317" t="str">
            <v/>
          </cell>
          <cell r="AL317" t="str">
            <v/>
          </cell>
          <cell r="AM317" t="str">
            <v/>
          </cell>
          <cell r="AN317" t="str">
            <v/>
          </cell>
          <cell r="AO317" t="str">
            <v/>
          </cell>
          <cell r="AP317" t="str">
            <v/>
          </cell>
          <cell r="AQ317" t="str">
            <v/>
          </cell>
          <cell r="AR317">
            <v>707003</v>
          </cell>
          <cell r="AS317" t="str">
            <v>لميس العثمان</v>
          </cell>
          <cell r="AT317" t="str">
            <v>مهواش</v>
          </cell>
          <cell r="AU317" t="str">
            <v/>
          </cell>
          <cell r="AV317">
            <v>25000</v>
          </cell>
        </row>
        <row r="318">
          <cell r="A318">
            <v>706313</v>
          </cell>
          <cell r="B318" t="str">
            <v xml:space="preserve">خديجه اسعد </v>
          </cell>
          <cell r="C318" t="str">
            <v xml:space="preserve">خلدون </v>
          </cell>
          <cell r="D318" t="str">
            <v>سميره</v>
          </cell>
          <cell r="E318" t="str">
            <v>أنثى</v>
          </cell>
          <cell r="F318">
            <v>33970</v>
          </cell>
          <cell r="G318" t="str">
            <v xml:space="preserve">جبعدين </v>
          </cell>
          <cell r="H318" t="str">
            <v>العربية السورية</v>
          </cell>
          <cell r="I318" t="str">
            <v>الثانية حديث</v>
          </cell>
          <cell r="J318" t="str">
            <v>ريف دمشق</v>
          </cell>
          <cell r="K318" t="str">
            <v>جيعدين 115</v>
          </cell>
          <cell r="L318" t="str">
            <v>ريف دمشق</v>
          </cell>
          <cell r="M318" t="str">
            <v>أدبي</v>
          </cell>
          <cell r="N318">
            <v>2010</v>
          </cell>
          <cell r="O318" t="str">
            <v>ريف دمشق</v>
          </cell>
          <cell r="P318" t="str">
            <v>الأولى</v>
          </cell>
          <cell r="Q318">
            <v>0</v>
          </cell>
          <cell r="R318">
            <v>0</v>
          </cell>
          <cell r="S318">
            <v>0</v>
          </cell>
          <cell r="T318">
            <v>3000</v>
          </cell>
          <cell r="U318">
            <v>0</v>
          </cell>
          <cell r="V318">
            <v>105000</v>
          </cell>
          <cell r="W318">
            <v>108000</v>
          </cell>
          <cell r="X318" t="str">
            <v>لا</v>
          </cell>
          <cell r="Y318">
            <v>108000</v>
          </cell>
          <cell r="Z318">
            <v>0</v>
          </cell>
          <cell r="AA318">
            <v>0</v>
          </cell>
          <cell r="AB318">
            <v>0</v>
          </cell>
          <cell r="AC318">
            <v>3</v>
          </cell>
          <cell r="AD318">
            <v>3</v>
          </cell>
          <cell r="AE318" t="str">
            <v>KHADIJA ASAAD</v>
          </cell>
          <cell r="AF318" t="str">
            <v>KHALDOUN</v>
          </cell>
          <cell r="AG318" t="str">
            <v>SAMIRA</v>
          </cell>
          <cell r="AH318" t="str">
            <v>DAMASCUS SUBURB</v>
          </cell>
          <cell r="AI318" t="str">
            <v/>
          </cell>
          <cell r="AJ318" t="str">
            <v/>
          </cell>
          <cell r="AK318" t="str">
            <v/>
          </cell>
          <cell r="AL318" t="str">
            <v/>
          </cell>
          <cell r="AM318" t="str">
            <v/>
          </cell>
          <cell r="AN318" t="str">
            <v/>
          </cell>
          <cell r="AO318" t="str">
            <v/>
          </cell>
          <cell r="AP318" t="str">
            <v/>
          </cell>
          <cell r="AQ318" t="str">
            <v/>
          </cell>
          <cell r="AR318">
            <v>706313</v>
          </cell>
          <cell r="AS318" t="str">
            <v xml:space="preserve">خديجه اسعد </v>
          </cell>
          <cell r="AT318" t="str">
            <v xml:space="preserve">خلدون </v>
          </cell>
          <cell r="AU318" t="str">
            <v/>
          </cell>
          <cell r="AV318">
            <v>105000</v>
          </cell>
        </row>
        <row r="319">
          <cell r="A319">
            <v>706314</v>
          </cell>
          <cell r="B319" t="str">
            <v xml:space="preserve">خلود معلا </v>
          </cell>
          <cell r="C319" t="str">
            <v xml:space="preserve">فريد </v>
          </cell>
          <cell r="D319" t="str">
            <v>نزيهه</v>
          </cell>
          <cell r="E319" t="str">
            <v>أنثى</v>
          </cell>
          <cell r="F319">
            <v>34761</v>
          </cell>
          <cell r="G319" t="str">
            <v>دمشق</v>
          </cell>
          <cell r="H319" t="str">
            <v>العربية السورية</v>
          </cell>
          <cell r="I319" t="str">
            <v>الرابعة</v>
          </cell>
          <cell r="J319" t="str">
            <v>السويداء</v>
          </cell>
          <cell r="K319" t="str">
            <v>ريمة اللحف 96</v>
          </cell>
          <cell r="L319" t="str">
            <v>جرمانا</v>
          </cell>
          <cell r="M319" t="str">
            <v>أدبي</v>
          </cell>
          <cell r="N319">
            <v>2014</v>
          </cell>
          <cell r="O319" t="str">
            <v>ريف دمشق</v>
          </cell>
          <cell r="P319" t="str">
            <v>الرابعة حديث</v>
          </cell>
          <cell r="Q319">
            <v>0</v>
          </cell>
          <cell r="S319">
            <v>0</v>
          </cell>
          <cell r="T319">
            <v>3000</v>
          </cell>
          <cell r="U319">
            <v>14000</v>
          </cell>
          <cell r="V319">
            <v>0</v>
          </cell>
          <cell r="W319">
            <v>17000</v>
          </cell>
          <cell r="X319" t="str">
            <v>لا</v>
          </cell>
          <cell r="Y319">
            <v>17000</v>
          </cell>
          <cell r="Z319">
            <v>0</v>
          </cell>
          <cell r="AA319">
            <v>6</v>
          </cell>
          <cell r="AB319">
            <v>0</v>
          </cell>
          <cell r="AC319">
            <v>0</v>
          </cell>
          <cell r="AD319">
            <v>6</v>
          </cell>
          <cell r="AE319" t="str">
            <v>KHOLOUD MUAALLA</v>
          </cell>
          <cell r="AF319" t="str">
            <v>FARID</v>
          </cell>
          <cell r="AG319" t="str">
            <v>NAZEHA</v>
          </cell>
          <cell r="AH319" t="str">
            <v>DAMASCUS</v>
          </cell>
          <cell r="AI319" t="str">
            <v/>
          </cell>
          <cell r="AJ319" t="str">
            <v/>
          </cell>
          <cell r="AK319" t="str">
            <v/>
          </cell>
          <cell r="AL319" t="str">
            <v/>
          </cell>
          <cell r="AM319" t="str">
            <v/>
          </cell>
          <cell r="AN319" t="str">
            <v/>
          </cell>
          <cell r="AO319" t="str">
            <v/>
          </cell>
          <cell r="AP319" t="str">
            <v/>
          </cell>
          <cell r="AQ319" t="str">
            <v/>
          </cell>
          <cell r="AR319">
            <v>706314</v>
          </cell>
          <cell r="AS319" t="str">
            <v xml:space="preserve">خلود معلا </v>
          </cell>
          <cell r="AT319" t="str">
            <v xml:space="preserve">فريد </v>
          </cell>
          <cell r="AU319" t="str">
            <v/>
          </cell>
          <cell r="AV319">
            <v>0</v>
          </cell>
        </row>
        <row r="320">
          <cell r="A320">
            <v>706316</v>
          </cell>
          <cell r="B320" t="str">
            <v xml:space="preserve">داليا الزين </v>
          </cell>
          <cell r="C320" t="str">
            <v xml:space="preserve">فارس </v>
          </cell>
          <cell r="D320" t="str">
            <v>هدى</v>
          </cell>
          <cell r="E320" t="str">
            <v>أنثى</v>
          </cell>
          <cell r="F320">
            <v>30354</v>
          </cell>
          <cell r="G320" t="str">
            <v>دمشق</v>
          </cell>
          <cell r="H320" t="str">
            <v>العربية السورية</v>
          </cell>
          <cell r="I320" t="str">
            <v>الثانية</v>
          </cell>
          <cell r="J320" t="str">
            <v>دمشق</v>
          </cell>
          <cell r="K320" t="str">
            <v>قيمرية 1196</v>
          </cell>
          <cell r="L320" t="str">
            <v>جرمانا</v>
          </cell>
          <cell r="M320" t="str">
            <v>أدبي</v>
          </cell>
          <cell r="N320">
            <v>2003</v>
          </cell>
          <cell r="O320" t="str">
            <v>ريف دمشق</v>
          </cell>
          <cell r="P320" t="str">
            <v>الثانية</v>
          </cell>
          <cell r="Q320">
            <v>0</v>
          </cell>
          <cell r="R320">
            <v>0</v>
          </cell>
          <cell r="S320">
            <v>0</v>
          </cell>
          <cell r="T320">
            <v>3000</v>
          </cell>
          <cell r="U320">
            <v>0</v>
          </cell>
          <cell r="V320">
            <v>50000</v>
          </cell>
          <cell r="W320">
            <v>53000</v>
          </cell>
          <cell r="X320" t="str">
            <v>لا</v>
          </cell>
          <cell r="Y320">
            <v>53000</v>
          </cell>
          <cell r="Z320">
            <v>0</v>
          </cell>
          <cell r="AA320">
            <v>3</v>
          </cell>
          <cell r="AB320">
            <v>0</v>
          </cell>
          <cell r="AC320">
            <v>1</v>
          </cell>
          <cell r="AD320">
            <v>4</v>
          </cell>
          <cell r="AE320" t="str">
            <v>DALIA ALZEIN</v>
          </cell>
          <cell r="AF320" t="str">
            <v>FARES</v>
          </cell>
          <cell r="AG320" t="str">
            <v>HOUDA</v>
          </cell>
          <cell r="AH320" t="str">
            <v>DAMASCUS</v>
          </cell>
          <cell r="AI320" t="str">
            <v/>
          </cell>
          <cell r="AJ320" t="str">
            <v/>
          </cell>
          <cell r="AK320" t="str">
            <v/>
          </cell>
          <cell r="AL320" t="str">
            <v/>
          </cell>
          <cell r="AM320" t="str">
            <v/>
          </cell>
          <cell r="AN320" t="str">
            <v/>
          </cell>
          <cell r="AO320" t="str">
            <v/>
          </cell>
          <cell r="AP320" t="str">
            <v/>
          </cell>
          <cell r="AQ320" t="str">
            <v/>
          </cell>
          <cell r="AR320">
            <v>706316</v>
          </cell>
          <cell r="AS320" t="str">
            <v xml:space="preserve">داليا الزين </v>
          </cell>
          <cell r="AT320" t="str">
            <v xml:space="preserve">فارس </v>
          </cell>
          <cell r="AU320" t="str">
            <v/>
          </cell>
          <cell r="AV320">
            <v>50000</v>
          </cell>
        </row>
        <row r="321">
          <cell r="A321">
            <v>706319</v>
          </cell>
          <cell r="B321" t="str">
            <v>دعاء القاضي</v>
          </cell>
          <cell r="C321" t="str">
            <v>محمد نبيل</v>
          </cell>
          <cell r="D321" t="str">
            <v>صفاء</v>
          </cell>
          <cell r="E321" t="str">
            <v>أنثى</v>
          </cell>
          <cell r="F321">
            <v>35886</v>
          </cell>
          <cell r="G321" t="str">
            <v xml:space="preserve">دمشق </v>
          </cell>
          <cell r="H321" t="str">
            <v>العربية السورية</v>
          </cell>
          <cell r="I321" t="str">
            <v>الرابعة حديث</v>
          </cell>
          <cell r="J321" t="str">
            <v>دمشق</v>
          </cell>
          <cell r="K321" t="str">
            <v>شاغور صمادية 30</v>
          </cell>
          <cell r="L321" t="str">
            <v>جرمانا</v>
          </cell>
          <cell r="M321" t="str">
            <v>علمي</v>
          </cell>
          <cell r="N321">
            <v>2017</v>
          </cell>
          <cell r="O321" t="str">
            <v>ريف دمشق</v>
          </cell>
          <cell r="P321" t="str">
            <v>الثالثة</v>
          </cell>
          <cell r="Q321">
            <v>0</v>
          </cell>
          <cell r="R321">
            <v>0</v>
          </cell>
          <cell r="S321">
            <v>0</v>
          </cell>
          <cell r="T321">
            <v>3000</v>
          </cell>
          <cell r="U321">
            <v>0</v>
          </cell>
          <cell r="V321">
            <v>70000</v>
          </cell>
          <cell r="W321">
            <v>73000</v>
          </cell>
          <cell r="X321" t="str">
            <v>لا</v>
          </cell>
          <cell r="Y321">
            <v>73000</v>
          </cell>
          <cell r="Z321">
            <v>0</v>
          </cell>
          <cell r="AA321">
            <v>7</v>
          </cell>
          <cell r="AB321">
            <v>0</v>
          </cell>
          <cell r="AC321">
            <v>0</v>
          </cell>
          <cell r="AD321">
            <v>7</v>
          </cell>
          <cell r="AE321" t="str">
            <v>DUEA' ALQADI</v>
          </cell>
          <cell r="AF321" t="str">
            <v>MOHAMMED</v>
          </cell>
          <cell r="AG321" t="str">
            <v>SAFAA</v>
          </cell>
          <cell r="AH321" t="str">
            <v>DAMASCUS</v>
          </cell>
          <cell r="AI321" t="str">
            <v/>
          </cell>
          <cell r="AJ321" t="str">
            <v/>
          </cell>
          <cell r="AK321" t="str">
            <v/>
          </cell>
          <cell r="AL321" t="str">
            <v/>
          </cell>
          <cell r="AM321" t="str">
            <v/>
          </cell>
          <cell r="AN321" t="str">
            <v/>
          </cell>
          <cell r="AO321" t="str">
            <v/>
          </cell>
          <cell r="AP321" t="str">
            <v/>
          </cell>
          <cell r="AQ321" t="str">
            <v/>
          </cell>
          <cell r="AR321">
            <v>706319</v>
          </cell>
          <cell r="AS321" t="str">
            <v>دعاء القاضي</v>
          </cell>
          <cell r="AT321" t="str">
            <v>محمد نبيل</v>
          </cell>
          <cell r="AU321" t="str">
            <v/>
          </cell>
          <cell r="AV321">
            <v>70000</v>
          </cell>
        </row>
        <row r="322">
          <cell r="A322">
            <v>706322</v>
          </cell>
          <cell r="B322" t="str">
            <v xml:space="preserve">دلال نصر </v>
          </cell>
          <cell r="C322" t="str">
            <v>رياض</v>
          </cell>
          <cell r="D322" t="str">
            <v>هرمس</v>
          </cell>
          <cell r="E322" t="str">
            <v>أنثى</v>
          </cell>
          <cell r="F322">
            <v>33985</v>
          </cell>
          <cell r="G322" t="str">
            <v>السويداء</v>
          </cell>
          <cell r="H322" t="str">
            <v>العربية السورية</v>
          </cell>
          <cell r="I322" t="str">
            <v>الثالثة</v>
          </cell>
          <cell r="J322" t="str">
            <v>السويداء</v>
          </cell>
          <cell r="K322" t="str">
            <v>السويداء 2/1052</v>
          </cell>
          <cell r="L322" t="str">
            <v xml:space="preserve">السويداء حي النهضة  </v>
          </cell>
          <cell r="M322" t="str">
            <v>أدبي</v>
          </cell>
          <cell r="N322">
            <v>2012</v>
          </cell>
          <cell r="O322" t="str">
            <v>السويداء</v>
          </cell>
          <cell r="P322" t="str">
            <v>الثالثة حديث</v>
          </cell>
          <cell r="Q322">
            <v>0</v>
          </cell>
          <cell r="R322">
            <v>0</v>
          </cell>
          <cell r="S322">
            <v>0</v>
          </cell>
          <cell r="T322">
            <v>3000</v>
          </cell>
          <cell r="U322">
            <v>0</v>
          </cell>
          <cell r="V322">
            <v>80000</v>
          </cell>
          <cell r="W322">
            <v>83000</v>
          </cell>
          <cell r="X322" t="str">
            <v>لا</v>
          </cell>
          <cell r="Y322">
            <v>83000</v>
          </cell>
          <cell r="Z322">
            <v>0</v>
          </cell>
          <cell r="AA322">
            <v>6</v>
          </cell>
          <cell r="AB322">
            <v>0</v>
          </cell>
          <cell r="AC322">
            <v>1</v>
          </cell>
          <cell r="AD322">
            <v>7</v>
          </cell>
          <cell r="AE322" t="str">
            <v>DELEL NASSR</v>
          </cell>
          <cell r="AF322" t="str">
            <v>RIAD</v>
          </cell>
          <cell r="AG322" t="str">
            <v>HERMES GIL</v>
          </cell>
          <cell r="AH322" t="str">
            <v>SWAIDA</v>
          </cell>
          <cell r="AI322" t="str">
            <v/>
          </cell>
          <cell r="AJ322" t="str">
            <v/>
          </cell>
          <cell r="AK322" t="str">
            <v/>
          </cell>
          <cell r="AL322" t="str">
            <v/>
          </cell>
          <cell r="AM322" t="str">
            <v/>
          </cell>
          <cell r="AN322" t="str">
            <v/>
          </cell>
          <cell r="AO322" t="str">
            <v/>
          </cell>
          <cell r="AP322" t="str">
            <v/>
          </cell>
          <cell r="AQ322" t="str">
            <v/>
          </cell>
          <cell r="AR322">
            <v>706322</v>
          </cell>
          <cell r="AS322" t="str">
            <v xml:space="preserve">دلال نصر </v>
          </cell>
          <cell r="AT322" t="str">
            <v>رياض</v>
          </cell>
          <cell r="AU322" t="str">
            <v/>
          </cell>
          <cell r="AV322">
            <v>80000</v>
          </cell>
        </row>
        <row r="323">
          <cell r="A323">
            <v>706326</v>
          </cell>
          <cell r="B323" t="str">
            <v xml:space="preserve">ديمه السيد احمد </v>
          </cell>
          <cell r="C323" t="str">
            <v>زهير</v>
          </cell>
          <cell r="D323" t="str">
            <v>سحر</v>
          </cell>
          <cell r="E323" t="str">
            <v>أنثى</v>
          </cell>
          <cell r="F323">
            <v>35245</v>
          </cell>
          <cell r="G323" t="str">
            <v>دمشق</v>
          </cell>
          <cell r="H323" t="str">
            <v>العربية السورية</v>
          </cell>
          <cell r="I323" t="str">
            <v>الثانية</v>
          </cell>
          <cell r="J323" t="str">
            <v>دمشق</v>
          </cell>
          <cell r="K323" t="str">
            <v>القدم 216</v>
          </cell>
          <cell r="L323" t="str">
            <v>شارع بغداد</v>
          </cell>
          <cell r="M323" t="str">
            <v>علمي</v>
          </cell>
          <cell r="N323">
            <v>2013</v>
          </cell>
          <cell r="O323" t="str">
            <v>دمشق</v>
          </cell>
          <cell r="P323" t="str">
            <v>الثانية</v>
          </cell>
          <cell r="Q323">
            <v>0</v>
          </cell>
          <cell r="R323">
            <v>0</v>
          </cell>
          <cell r="S323">
            <v>0</v>
          </cell>
          <cell r="T323">
            <v>3000</v>
          </cell>
          <cell r="U323">
            <v>0</v>
          </cell>
          <cell r="V323">
            <v>30000</v>
          </cell>
          <cell r="W323">
            <v>33000</v>
          </cell>
          <cell r="X323" t="str">
            <v>لا</v>
          </cell>
          <cell r="Y323">
            <v>33000</v>
          </cell>
          <cell r="Z323">
            <v>0</v>
          </cell>
          <cell r="AA323">
            <v>3</v>
          </cell>
          <cell r="AB323">
            <v>0</v>
          </cell>
          <cell r="AC323">
            <v>0</v>
          </cell>
          <cell r="AD323">
            <v>3</v>
          </cell>
          <cell r="AE323" t="str">
            <v>DIMA ALSAYED AHMAD</v>
          </cell>
          <cell r="AF323" t="str">
            <v>ZUHER</v>
          </cell>
          <cell r="AG323" t="str">
            <v>SAHAR</v>
          </cell>
          <cell r="AH323" t="str">
            <v>DAMASCUS</v>
          </cell>
          <cell r="AI323" t="str">
            <v/>
          </cell>
          <cell r="AJ323" t="str">
            <v/>
          </cell>
          <cell r="AK323" t="str">
            <v/>
          </cell>
          <cell r="AL323" t="str">
            <v/>
          </cell>
          <cell r="AM323" t="str">
            <v/>
          </cell>
          <cell r="AN323" t="str">
            <v/>
          </cell>
          <cell r="AO323" t="str">
            <v/>
          </cell>
          <cell r="AP323" t="str">
            <v/>
          </cell>
          <cell r="AQ323" t="str">
            <v/>
          </cell>
          <cell r="AR323">
            <v>706326</v>
          </cell>
          <cell r="AS323" t="str">
            <v xml:space="preserve">ديمه السيد احمد </v>
          </cell>
          <cell r="AT323" t="str">
            <v>زهير</v>
          </cell>
          <cell r="AU323" t="str">
            <v/>
          </cell>
          <cell r="AV323">
            <v>30000</v>
          </cell>
        </row>
        <row r="324">
          <cell r="A324">
            <v>706331</v>
          </cell>
          <cell r="B324" t="str">
            <v xml:space="preserve">راجحه العبد </v>
          </cell>
          <cell r="C324" t="str">
            <v>ابراهيم</v>
          </cell>
          <cell r="D324" t="str">
            <v>شمسه</v>
          </cell>
          <cell r="E324" t="str">
            <v>أنثى</v>
          </cell>
          <cell r="F324">
            <v>31686</v>
          </cell>
          <cell r="G324" t="str">
            <v>شمس الدين</v>
          </cell>
          <cell r="H324" t="str">
            <v>العربية السورية</v>
          </cell>
          <cell r="I324" t="str">
            <v>الثانية</v>
          </cell>
          <cell r="J324" t="str">
            <v>الرقة</v>
          </cell>
          <cell r="K324" t="str">
            <v>حميدية 46</v>
          </cell>
          <cell r="L324" t="str">
            <v xml:space="preserve">الرقة </v>
          </cell>
          <cell r="M324" t="str">
            <v>أدبي</v>
          </cell>
          <cell r="N324">
            <v>2005</v>
          </cell>
          <cell r="O324" t="str">
            <v>الرقة</v>
          </cell>
          <cell r="P324" t="str">
            <v>الثانية</v>
          </cell>
          <cell r="Q324">
            <v>0</v>
          </cell>
          <cell r="R324">
            <v>0</v>
          </cell>
          <cell r="S324">
            <v>0</v>
          </cell>
          <cell r="T324">
            <v>3000</v>
          </cell>
          <cell r="U324">
            <v>0</v>
          </cell>
          <cell r="V324">
            <v>145000</v>
          </cell>
          <cell r="W324">
            <v>148000</v>
          </cell>
          <cell r="X324" t="str">
            <v>لا</v>
          </cell>
          <cell r="Y324">
            <v>148000</v>
          </cell>
          <cell r="Z324">
            <v>0</v>
          </cell>
          <cell r="AA324">
            <v>5</v>
          </cell>
          <cell r="AB324">
            <v>1</v>
          </cell>
          <cell r="AC324">
            <v>4</v>
          </cell>
          <cell r="AD324">
            <v>10</v>
          </cell>
          <cell r="AE324" t="str">
            <v>RAJHA ALABD</v>
          </cell>
          <cell r="AF324" t="str">
            <v>ABRAHهM</v>
          </cell>
          <cell r="AG324" t="str">
            <v>SHAMSA</v>
          </cell>
          <cell r="AH324" t="str">
            <v>SHAMS ALDIN</v>
          </cell>
          <cell r="AI324" t="str">
            <v/>
          </cell>
          <cell r="AJ324" t="str">
            <v/>
          </cell>
          <cell r="AK324" t="str">
            <v/>
          </cell>
          <cell r="AL324" t="str">
            <v/>
          </cell>
          <cell r="AM324" t="str">
            <v/>
          </cell>
          <cell r="AN324" t="str">
            <v/>
          </cell>
          <cell r="AO324" t="str">
            <v/>
          </cell>
          <cell r="AP324" t="str">
            <v/>
          </cell>
          <cell r="AQ324" t="str">
            <v/>
          </cell>
          <cell r="AR324">
            <v>706331</v>
          </cell>
          <cell r="AS324" t="str">
            <v xml:space="preserve">راجحه العبد </v>
          </cell>
          <cell r="AT324" t="str">
            <v>ابراهيم</v>
          </cell>
          <cell r="AU324" t="str">
            <v/>
          </cell>
          <cell r="AV324">
            <v>145000</v>
          </cell>
        </row>
        <row r="325">
          <cell r="A325">
            <v>706334</v>
          </cell>
          <cell r="B325" t="str">
            <v>راما النقطه</v>
          </cell>
          <cell r="C325" t="str">
            <v>محمد ياسر</v>
          </cell>
          <cell r="D325" t="str">
            <v>رئاس</v>
          </cell>
          <cell r="E325" t="str">
            <v>أنثى</v>
          </cell>
          <cell r="F325">
            <v>30895</v>
          </cell>
          <cell r="G325" t="str">
            <v>دمشق</v>
          </cell>
          <cell r="H325" t="str">
            <v>العربية السورية</v>
          </cell>
          <cell r="I325" t="str">
            <v>الرابعة حديث</v>
          </cell>
          <cell r="J325" t="str">
            <v>دمشق</v>
          </cell>
          <cell r="K325" t="str">
            <v>شاغور خضيرية 5</v>
          </cell>
          <cell r="L325" t="str">
            <v>تنظيم كفرسوسة</v>
          </cell>
          <cell r="M325" t="str">
            <v>أدبي</v>
          </cell>
          <cell r="N325">
            <v>2004</v>
          </cell>
          <cell r="O325" t="str">
            <v>دمشق</v>
          </cell>
          <cell r="P325" t="str">
            <v>الثالثة</v>
          </cell>
          <cell r="Q325">
            <v>0</v>
          </cell>
          <cell r="R325">
            <v>0</v>
          </cell>
          <cell r="S325">
            <v>0</v>
          </cell>
          <cell r="T325">
            <v>3000</v>
          </cell>
          <cell r="U325">
            <v>0</v>
          </cell>
          <cell r="V325">
            <v>115000</v>
          </cell>
          <cell r="W325">
            <v>118000</v>
          </cell>
          <cell r="X325" t="str">
            <v>لا</v>
          </cell>
          <cell r="Y325">
            <v>118000</v>
          </cell>
          <cell r="Z325">
            <v>0</v>
          </cell>
          <cell r="AA325">
            <v>6</v>
          </cell>
          <cell r="AB325">
            <v>1</v>
          </cell>
          <cell r="AC325">
            <v>2</v>
          </cell>
          <cell r="AD325">
            <v>9</v>
          </cell>
          <cell r="AE325" t="str">
            <v>RAMA AL NOQTAH</v>
          </cell>
          <cell r="AF325" t="str">
            <v>MOHAMAD YASSER</v>
          </cell>
          <cell r="AG325" t="str">
            <v>RIAAS</v>
          </cell>
          <cell r="AH325" t="str">
            <v>DAMASCUS</v>
          </cell>
          <cell r="AI325" t="str">
            <v/>
          </cell>
          <cell r="AJ325" t="str">
            <v/>
          </cell>
          <cell r="AK325" t="str">
            <v/>
          </cell>
          <cell r="AL325" t="str">
            <v/>
          </cell>
          <cell r="AM325" t="str">
            <v/>
          </cell>
          <cell r="AN325" t="str">
            <v/>
          </cell>
          <cell r="AO325" t="str">
            <v/>
          </cell>
          <cell r="AP325" t="str">
            <v/>
          </cell>
          <cell r="AQ325" t="str">
            <v/>
          </cell>
          <cell r="AR325">
            <v>706334</v>
          </cell>
          <cell r="AS325" t="str">
            <v>راما النقطه</v>
          </cell>
          <cell r="AT325" t="str">
            <v>محمد ياسر</v>
          </cell>
          <cell r="AU325" t="str">
            <v/>
          </cell>
          <cell r="AV325">
            <v>115000</v>
          </cell>
        </row>
        <row r="326">
          <cell r="A326">
            <v>706342</v>
          </cell>
          <cell r="B326" t="str">
            <v xml:space="preserve">راميا غدير </v>
          </cell>
          <cell r="C326" t="str">
            <v xml:space="preserve">سلمان </v>
          </cell>
          <cell r="D326" t="str">
            <v>فاطمه</v>
          </cell>
          <cell r="E326" t="str">
            <v>أنثى</v>
          </cell>
          <cell r="F326">
            <v>32327</v>
          </cell>
          <cell r="G326" t="str">
            <v>جب البيبا</v>
          </cell>
          <cell r="H326" t="str">
            <v>العربية السورية</v>
          </cell>
          <cell r="I326" t="str">
            <v>الثالثة</v>
          </cell>
          <cell r="J326" t="str">
            <v>اللاذقية</v>
          </cell>
          <cell r="K326" t="str">
            <v>المنتزه41</v>
          </cell>
          <cell r="L326" t="str">
            <v>المزة 86</v>
          </cell>
          <cell r="M326" t="str">
            <v>أدبي</v>
          </cell>
          <cell r="N326">
            <v>2006</v>
          </cell>
          <cell r="O326" t="str">
            <v>اللاذقية</v>
          </cell>
          <cell r="P326" t="str">
            <v>الثالثة حديث</v>
          </cell>
          <cell r="Q326">
            <v>0</v>
          </cell>
          <cell r="R326">
            <v>0</v>
          </cell>
          <cell r="S326">
            <v>0</v>
          </cell>
          <cell r="T326">
            <v>3000</v>
          </cell>
          <cell r="U326">
            <v>0</v>
          </cell>
          <cell r="V326">
            <v>40000</v>
          </cell>
          <cell r="W326">
            <v>43000</v>
          </cell>
          <cell r="X326" t="str">
            <v>لا</v>
          </cell>
          <cell r="Y326">
            <v>43000</v>
          </cell>
          <cell r="Z326">
            <v>0</v>
          </cell>
          <cell r="AA326">
            <v>4</v>
          </cell>
          <cell r="AB326">
            <v>0</v>
          </cell>
          <cell r="AC326">
            <v>0</v>
          </cell>
          <cell r="AD326">
            <v>4</v>
          </cell>
          <cell r="AE326" t="str">
            <v>RAMIA GHADEER</v>
          </cell>
          <cell r="AF326" t="str">
            <v>SLEMAN</v>
          </cell>
          <cell r="AG326" t="str">
            <v>FATIMAH</v>
          </cell>
          <cell r="AH326" t="str">
            <v>LATTAKIA</v>
          </cell>
          <cell r="AI326" t="str">
            <v/>
          </cell>
          <cell r="AJ326" t="str">
            <v/>
          </cell>
          <cell r="AK326" t="str">
            <v/>
          </cell>
          <cell r="AL326" t="str">
            <v/>
          </cell>
          <cell r="AM326" t="str">
            <v/>
          </cell>
          <cell r="AN326" t="str">
            <v/>
          </cell>
          <cell r="AO326" t="str">
            <v/>
          </cell>
          <cell r="AP326" t="str">
            <v/>
          </cell>
          <cell r="AQ326" t="str">
            <v/>
          </cell>
          <cell r="AR326">
            <v>706342</v>
          </cell>
          <cell r="AS326" t="str">
            <v xml:space="preserve">راميا غدير </v>
          </cell>
          <cell r="AT326" t="str">
            <v xml:space="preserve">سلمان </v>
          </cell>
          <cell r="AU326" t="str">
            <v/>
          </cell>
          <cell r="AV326">
            <v>40000</v>
          </cell>
        </row>
        <row r="327">
          <cell r="A327">
            <v>706346</v>
          </cell>
          <cell r="B327" t="str">
            <v xml:space="preserve">ربا عيده </v>
          </cell>
          <cell r="C327" t="str">
            <v>عزيز</v>
          </cell>
          <cell r="D327" t="str">
            <v>اديبه</v>
          </cell>
          <cell r="E327" t="str">
            <v>أنثى</v>
          </cell>
          <cell r="F327">
            <v>32156</v>
          </cell>
          <cell r="G327" t="str">
            <v>الجوره</v>
          </cell>
          <cell r="H327" t="str">
            <v>العربية السورية</v>
          </cell>
          <cell r="I327" t="str">
            <v>الثانية</v>
          </cell>
          <cell r="J327" t="str">
            <v>حماة</v>
          </cell>
          <cell r="K327" t="str">
            <v>الرادار 257</v>
          </cell>
          <cell r="L327" t="str">
            <v>المعضمية</v>
          </cell>
          <cell r="M327" t="str">
            <v>أدبي</v>
          </cell>
          <cell r="N327">
            <v>2007</v>
          </cell>
          <cell r="O327" t="str">
            <v>حماة</v>
          </cell>
          <cell r="P327" t="str">
            <v>الثانية</v>
          </cell>
          <cell r="Q327">
            <v>0</v>
          </cell>
          <cell r="S327">
            <v>0</v>
          </cell>
          <cell r="T327">
            <v>3000</v>
          </cell>
          <cell r="U327">
            <v>0</v>
          </cell>
          <cell r="V327">
            <v>2500</v>
          </cell>
          <cell r="W327">
            <v>5500</v>
          </cell>
          <cell r="X327" t="str">
            <v>لا</v>
          </cell>
          <cell r="Y327">
            <v>5500</v>
          </cell>
          <cell r="Z327">
            <v>0</v>
          </cell>
          <cell r="AA327">
            <v>2</v>
          </cell>
          <cell r="AB327">
            <v>3</v>
          </cell>
          <cell r="AC327">
            <v>0</v>
          </cell>
          <cell r="AD327">
            <v>5</v>
          </cell>
          <cell r="AE327" t="str">
            <v>RUBA EIDA</v>
          </cell>
          <cell r="AF327" t="str">
            <v>AZIZ</v>
          </cell>
          <cell r="AG327" t="str">
            <v>ADIBA</v>
          </cell>
          <cell r="AH327" t="str">
            <v>HAMAH</v>
          </cell>
          <cell r="AI327" t="str">
            <v/>
          </cell>
          <cell r="AJ327" t="str">
            <v/>
          </cell>
          <cell r="AK327" t="str">
            <v/>
          </cell>
          <cell r="AL327" t="str">
            <v/>
          </cell>
          <cell r="AM327" t="str">
            <v/>
          </cell>
          <cell r="AN327" t="str">
            <v/>
          </cell>
          <cell r="AO327" t="str">
            <v/>
          </cell>
          <cell r="AP327" t="str">
            <v/>
          </cell>
          <cell r="AQ327" t="str">
            <v/>
          </cell>
          <cell r="AR327">
            <v>706346</v>
          </cell>
          <cell r="AS327" t="str">
            <v xml:space="preserve">ربا عيده </v>
          </cell>
          <cell r="AT327" t="str">
            <v>عزيز</v>
          </cell>
          <cell r="AU327" t="str">
            <v/>
          </cell>
          <cell r="AV327">
            <v>2500</v>
          </cell>
        </row>
        <row r="328">
          <cell r="A328">
            <v>706354</v>
          </cell>
          <cell r="B328" t="str">
            <v xml:space="preserve">رشا مالك </v>
          </cell>
          <cell r="C328" t="str">
            <v xml:space="preserve">مجدي </v>
          </cell>
          <cell r="D328" t="str">
            <v>ميرفت</v>
          </cell>
          <cell r="E328" t="str">
            <v>أنثى</v>
          </cell>
          <cell r="F328">
            <v>34852</v>
          </cell>
          <cell r="G328" t="str">
            <v>دمشق</v>
          </cell>
          <cell r="H328" t="str">
            <v>العربية السورية</v>
          </cell>
          <cell r="I328" t="str">
            <v>الثانية</v>
          </cell>
          <cell r="J328" t="str">
            <v>ريف دمشق</v>
          </cell>
          <cell r="K328" t="str">
            <v>النبك 688</v>
          </cell>
          <cell r="L328" t="str">
            <v>مشروع دمر</v>
          </cell>
          <cell r="M328" t="str">
            <v>أدبي</v>
          </cell>
          <cell r="N328">
            <v>2015</v>
          </cell>
          <cell r="O328" t="str">
            <v>دمشق</v>
          </cell>
          <cell r="P328" t="str">
            <v>الثانية</v>
          </cell>
          <cell r="Q328">
            <v>0</v>
          </cell>
          <cell r="R328">
            <v>0</v>
          </cell>
          <cell r="S328">
            <v>15000</v>
          </cell>
          <cell r="T328">
            <v>7000</v>
          </cell>
          <cell r="U328">
            <v>0</v>
          </cell>
          <cell r="V328">
            <v>35000</v>
          </cell>
          <cell r="W328">
            <v>57000</v>
          </cell>
          <cell r="X328" t="str">
            <v>لا</v>
          </cell>
          <cell r="Y328">
            <v>57000</v>
          </cell>
          <cell r="Z328">
            <v>0</v>
          </cell>
          <cell r="AA328">
            <v>0</v>
          </cell>
          <cell r="AB328">
            <v>1</v>
          </cell>
          <cell r="AC328">
            <v>1</v>
          </cell>
          <cell r="AD328">
            <v>2</v>
          </cell>
          <cell r="AE328" t="str">
            <v>RASHA MALIK</v>
          </cell>
          <cell r="AF328" t="str">
            <v>MAJDI</v>
          </cell>
          <cell r="AG328" t="str">
            <v>MERVAT</v>
          </cell>
          <cell r="AH328" t="str">
            <v>DAMASCUS</v>
          </cell>
          <cell r="AI328" t="str">
            <v>الفصل الثاني 2021-2022</v>
          </cell>
          <cell r="AJ328" t="str">
            <v/>
          </cell>
          <cell r="AK328" t="str">
            <v/>
          </cell>
          <cell r="AL328" t="str">
            <v/>
          </cell>
          <cell r="AM328" t="str">
            <v/>
          </cell>
          <cell r="AN328" t="str">
            <v/>
          </cell>
          <cell r="AO328" t="str">
            <v/>
          </cell>
          <cell r="AP328" t="str">
            <v/>
          </cell>
          <cell r="AQ328" t="str">
            <v/>
          </cell>
          <cell r="AR328">
            <v>706354</v>
          </cell>
          <cell r="AS328" t="str">
            <v xml:space="preserve">رشا مالك </v>
          </cell>
          <cell r="AT328" t="str">
            <v xml:space="preserve">مجدي </v>
          </cell>
          <cell r="AU328" t="str">
            <v/>
          </cell>
          <cell r="AV328">
            <v>35000</v>
          </cell>
        </row>
        <row r="329">
          <cell r="A329">
            <v>706359</v>
          </cell>
          <cell r="B329" t="str">
            <v xml:space="preserve">رفعت ابو هاشم </v>
          </cell>
          <cell r="C329" t="str">
            <v xml:space="preserve">محمد </v>
          </cell>
          <cell r="D329" t="str">
            <v>امال</v>
          </cell>
          <cell r="E329" t="str">
            <v>ذكر</v>
          </cell>
          <cell r="F329">
            <v>29750</v>
          </cell>
          <cell r="G329" t="str">
            <v>دمشق</v>
          </cell>
          <cell r="H329" t="str">
            <v>العربية السورية</v>
          </cell>
          <cell r="I329" t="str">
            <v>الثانية</v>
          </cell>
          <cell r="J329" t="str">
            <v>ريف دمشق</v>
          </cell>
          <cell r="K329" t="str">
            <v>قرية بيتيما 12</v>
          </cell>
          <cell r="L329" t="str">
            <v>قطنا</v>
          </cell>
          <cell r="M329" t="str">
            <v>أدبي</v>
          </cell>
          <cell r="N329">
            <v>1999</v>
          </cell>
          <cell r="O329" t="str">
            <v>دمشق</v>
          </cell>
          <cell r="P329" t="str">
            <v>الثانية</v>
          </cell>
          <cell r="Q329">
            <v>0</v>
          </cell>
          <cell r="R329">
            <v>0</v>
          </cell>
          <cell r="S329">
            <v>0</v>
          </cell>
          <cell r="T329">
            <v>3000</v>
          </cell>
          <cell r="U329">
            <v>0</v>
          </cell>
          <cell r="V329">
            <v>110000</v>
          </cell>
          <cell r="W329">
            <v>113000</v>
          </cell>
          <cell r="X329" t="str">
            <v>لا</v>
          </cell>
          <cell r="Y329">
            <v>113000</v>
          </cell>
          <cell r="Z329">
            <v>0</v>
          </cell>
          <cell r="AA329">
            <v>0</v>
          </cell>
          <cell r="AB329">
            <v>2</v>
          </cell>
          <cell r="AC329">
            <v>4</v>
          </cell>
          <cell r="AD329">
            <v>6</v>
          </cell>
          <cell r="AE329" t="str">
            <v>ALI ANIS BARAKAT</v>
          </cell>
          <cell r="AF329" t="str">
            <v>ANEES</v>
          </cell>
          <cell r="AG329" t="str">
            <v>SHAHLAH</v>
          </cell>
          <cell r="AH329" t="str">
            <v>DAMASCUS</v>
          </cell>
          <cell r="AI329" t="str">
            <v/>
          </cell>
          <cell r="AJ329" t="str">
            <v/>
          </cell>
          <cell r="AK329" t="str">
            <v/>
          </cell>
          <cell r="AL329" t="str">
            <v/>
          </cell>
          <cell r="AM329" t="str">
            <v/>
          </cell>
          <cell r="AN329" t="str">
            <v/>
          </cell>
          <cell r="AO329" t="str">
            <v/>
          </cell>
          <cell r="AP329" t="str">
            <v/>
          </cell>
          <cell r="AQ329" t="str">
            <v/>
          </cell>
          <cell r="AR329">
            <v>706359</v>
          </cell>
          <cell r="AS329" t="str">
            <v xml:space="preserve">رفعت ابو هاشم </v>
          </cell>
          <cell r="AT329" t="str">
            <v xml:space="preserve">محمد </v>
          </cell>
          <cell r="AU329" t="str">
            <v/>
          </cell>
          <cell r="AV329">
            <v>110000</v>
          </cell>
        </row>
        <row r="330">
          <cell r="A330">
            <v>706363</v>
          </cell>
          <cell r="B330" t="str">
            <v xml:space="preserve">رنا نصر </v>
          </cell>
          <cell r="C330" t="str">
            <v xml:space="preserve">سند </v>
          </cell>
          <cell r="D330" t="str">
            <v>عائده</v>
          </cell>
          <cell r="E330" t="str">
            <v>أنثى</v>
          </cell>
          <cell r="F330">
            <v>28587</v>
          </cell>
          <cell r="G330" t="str">
            <v>السويداء</v>
          </cell>
          <cell r="H330" t="str">
            <v>العربية السورية</v>
          </cell>
          <cell r="I330" t="str">
            <v>الثانية</v>
          </cell>
          <cell r="J330" t="str">
            <v>السويداء</v>
          </cell>
          <cell r="K330" t="str">
            <v>السويداء 1146</v>
          </cell>
          <cell r="L330" t="str">
            <v>السويداء</v>
          </cell>
          <cell r="M330" t="str">
            <v>أدبي</v>
          </cell>
          <cell r="N330">
            <v>1996</v>
          </cell>
          <cell r="O330" t="str">
            <v>السويداء</v>
          </cell>
          <cell r="P330" t="str">
            <v>الثانية</v>
          </cell>
          <cell r="Q330">
            <v>48000</v>
          </cell>
          <cell r="R330">
            <v>0</v>
          </cell>
          <cell r="S330">
            <v>0</v>
          </cell>
          <cell r="T330">
            <v>3000</v>
          </cell>
          <cell r="U330">
            <v>0</v>
          </cell>
          <cell r="V330">
            <v>75000</v>
          </cell>
          <cell r="W330">
            <v>30000</v>
          </cell>
          <cell r="X330" t="str">
            <v>لا</v>
          </cell>
          <cell r="Y330">
            <v>30000</v>
          </cell>
          <cell r="Z330">
            <v>0</v>
          </cell>
          <cell r="AA330">
            <v>3</v>
          </cell>
          <cell r="AB330">
            <v>3</v>
          </cell>
          <cell r="AC330">
            <v>0</v>
          </cell>
          <cell r="AD330">
            <v>6</v>
          </cell>
          <cell r="AE330" t="str">
            <v>RANA NASR</v>
          </cell>
          <cell r="AF330" t="str">
            <v>SAND</v>
          </cell>
          <cell r="AG330" t="str">
            <v>AIDA</v>
          </cell>
          <cell r="AH330" t="str">
            <v>SWAIDA</v>
          </cell>
          <cell r="AI330" t="str">
            <v/>
          </cell>
          <cell r="AJ330" t="str">
            <v/>
          </cell>
          <cell r="AK330" t="str">
            <v/>
          </cell>
          <cell r="AL330" t="str">
            <v/>
          </cell>
          <cell r="AM330" t="str">
            <v/>
          </cell>
          <cell r="AN330" t="str">
            <v/>
          </cell>
          <cell r="AO330" t="str">
            <v/>
          </cell>
          <cell r="AP330" t="str">
            <v/>
          </cell>
          <cell r="AQ330" t="str">
            <v/>
          </cell>
          <cell r="AR330">
            <v>706363</v>
          </cell>
          <cell r="AS330" t="str">
            <v xml:space="preserve">رنا نصر </v>
          </cell>
          <cell r="AT330" t="str">
            <v xml:space="preserve">سند </v>
          </cell>
          <cell r="AU330" t="str">
            <v/>
          </cell>
          <cell r="AV330">
            <v>75000</v>
          </cell>
        </row>
        <row r="331">
          <cell r="A331">
            <v>706364</v>
          </cell>
          <cell r="B331" t="str">
            <v>رنده حمو</v>
          </cell>
          <cell r="C331" t="str">
            <v xml:space="preserve">يوسف </v>
          </cell>
          <cell r="D331" t="str">
            <v>حتيفه</v>
          </cell>
          <cell r="E331" t="str">
            <v>أنثى</v>
          </cell>
          <cell r="F331">
            <v>31782</v>
          </cell>
          <cell r="G331" t="str">
            <v>الشوره</v>
          </cell>
          <cell r="H331" t="str">
            <v>العربية السورية</v>
          </cell>
          <cell r="I331" t="str">
            <v>الأولى</v>
          </cell>
          <cell r="J331" t="str">
            <v>الحسكة</v>
          </cell>
          <cell r="K331" t="str">
            <v>الشوره 8/14</v>
          </cell>
          <cell r="L331" t="str">
            <v>دمر وادي المشاريع</v>
          </cell>
          <cell r="M331" t="str">
            <v>علمي</v>
          </cell>
          <cell r="N331">
            <v>2005</v>
          </cell>
          <cell r="O331" t="str">
            <v>الحسكة</v>
          </cell>
          <cell r="P331" t="str">
            <v>الأولى</v>
          </cell>
          <cell r="Q331">
            <v>0</v>
          </cell>
          <cell r="R331">
            <v>0</v>
          </cell>
          <cell r="S331">
            <v>60000</v>
          </cell>
          <cell r="T331">
            <v>7000</v>
          </cell>
          <cell r="U331">
            <v>0</v>
          </cell>
          <cell r="V331">
            <v>120000</v>
          </cell>
          <cell r="W331">
            <v>187000</v>
          </cell>
          <cell r="X331" t="str">
            <v>لا</v>
          </cell>
          <cell r="Y331">
            <v>187000</v>
          </cell>
          <cell r="Z331">
            <v>0</v>
          </cell>
          <cell r="AA331">
            <v>9</v>
          </cell>
          <cell r="AB331">
            <v>2</v>
          </cell>
          <cell r="AC331">
            <v>0</v>
          </cell>
          <cell r="AD331">
            <v>11</v>
          </cell>
          <cell r="AE331" t="str">
            <v>RANDA HAMO</v>
          </cell>
          <cell r="AF331" t="str">
            <v>YOSEF</v>
          </cell>
          <cell r="AG331" t="str">
            <v>HANEFA</v>
          </cell>
          <cell r="AH331" t="str">
            <v>ALSHORA</v>
          </cell>
          <cell r="AI331" t="str">
            <v>الفصل الأول 2020-2021</v>
          </cell>
          <cell r="AJ331" t="str">
            <v>الفصل الأول 2020-2021</v>
          </cell>
          <cell r="AK331" t="str">
            <v>الفصل الأول 2021-2022</v>
          </cell>
          <cell r="AL331" t="str">
            <v>الفصل الثاني 2021-2022</v>
          </cell>
          <cell r="AM331" t="str">
            <v/>
          </cell>
          <cell r="AN331" t="str">
            <v/>
          </cell>
          <cell r="AO331" t="str">
            <v>مستنفذ</v>
          </cell>
          <cell r="AP331" t="str">
            <v/>
          </cell>
          <cell r="AQ331" t="str">
            <v/>
          </cell>
          <cell r="AR331">
            <v>706364</v>
          </cell>
          <cell r="AS331" t="str">
            <v>رنده حمو</v>
          </cell>
          <cell r="AT331" t="str">
            <v xml:space="preserve">يوسف </v>
          </cell>
          <cell r="AU331" t="str">
            <v>مستنفذ</v>
          </cell>
          <cell r="AV331">
            <v>120000</v>
          </cell>
        </row>
        <row r="332">
          <cell r="A332">
            <v>706381</v>
          </cell>
          <cell r="B332" t="str">
            <v>رولا صدقه</v>
          </cell>
          <cell r="C332" t="str">
            <v>حسن</v>
          </cell>
          <cell r="D332" t="str">
            <v>رضيه</v>
          </cell>
          <cell r="E332" t="str">
            <v>أنثى</v>
          </cell>
          <cell r="F332">
            <v>32874</v>
          </cell>
          <cell r="G332" t="str">
            <v>دورس</v>
          </cell>
          <cell r="H332" t="str">
            <v>اللبنانية</v>
          </cell>
          <cell r="I332" t="str">
            <v>الثالثة</v>
          </cell>
          <cell r="J332" t="str">
            <v>غير سوري</v>
          </cell>
          <cell r="K332" t="str">
            <v>غير سوري</v>
          </cell>
          <cell r="L332" t="str">
            <v>معربا الشرق</v>
          </cell>
          <cell r="M332" t="str">
            <v>أدبي</v>
          </cell>
          <cell r="N332">
            <v>2007</v>
          </cell>
          <cell r="O332" t="str">
            <v>ريف دمشق</v>
          </cell>
          <cell r="P332" t="str">
            <v>الثالثة حديث</v>
          </cell>
          <cell r="Q332">
            <v>0</v>
          </cell>
          <cell r="R332">
            <v>0</v>
          </cell>
          <cell r="S332">
            <v>0</v>
          </cell>
          <cell r="T332">
            <v>3000</v>
          </cell>
          <cell r="U332">
            <v>0</v>
          </cell>
          <cell r="V332">
            <v>90000</v>
          </cell>
          <cell r="W332">
            <v>93000</v>
          </cell>
          <cell r="X332" t="str">
            <v>لا</v>
          </cell>
          <cell r="Y332">
            <v>93000</v>
          </cell>
          <cell r="Z332">
            <v>0</v>
          </cell>
          <cell r="AA332">
            <v>6</v>
          </cell>
          <cell r="AB332">
            <v>2</v>
          </cell>
          <cell r="AC332">
            <v>0</v>
          </cell>
          <cell r="AD332">
            <v>8</v>
          </cell>
          <cell r="AE332" t="str">
            <v>ROLA SADAKA</v>
          </cell>
          <cell r="AF332" t="str">
            <v>HASSAN</v>
          </cell>
          <cell r="AG332" t="str">
            <v>RADIA</v>
          </cell>
          <cell r="AH332" t="str">
            <v>LIBAN</v>
          </cell>
          <cell r="AI332" t="str">
            <v/>
          </cell>
          <cell r="AJ332" t="str">
            <v/>
          </cell>
          <cell r="AK332" t="str">
            <v/>
          </cell>
          <cell r="AL332" t="str">
            <v/>
          </cell>
          <cell r="AM332" t="str">
            <v/>
          </cell>
          <cell r="AN332" t="str">
            <v/>
          </cell>
          <cell r="AO332" t="str">
            <v/>
          </cell>
          <cell r="AP332" t="str">
            <v/>
          </cell>
          <cell r="AQ332" t="str">
            <v/>
          </cell>
          <cell r="AR332">
            <v>706381</v>
          </cell>
          <cell r="AS332" t="str">
            <v>رولا صدقه</v>
          </cell>
          <cell r="AT332" t="str">
            <v>حسن</v>
          </cell>
          <cell r="AU332" t="str">
            <v/>
          </cell>
          <cell r="AV332">
            <v>90000</v>
          </cell>
        </row>
        <row r="333">
          <cell r="A333">
            <v>706382</v>
          </cell>
          <cell r="B333" t="str">
            <v xml:space="preserve">رولا عثمان </v>
          </cell>
          <cell r="C333" t="str">
            <v>احمد</v>
          </cell>
          <cell r="D333" t="str">
            <v/>
          </cell>
          <cell r="E333" t="str">
            <v/>
          </cell>
          <cell r="G333" t="str">
            <v/>
          </cell>
          <cell r="H333" t="str">
            <v/>
          </cell>
          <cell r="I333" t="str">
            <v>الثانية</v>
          </cell>
          <cell r="J333" t="str">
            <v/>
          </cell>
          <cell r="K333" t="str">
            <v/>
          </cell>
          <cell r="L333" t="str">
            <v/>
          </cell>
          <cell r="M333" t="str">
            <v/>
          </cell>
          <cell r="O333" t="str">
            <v/>
          </cell>
          <cell r="P333" t="str">
            <v>الثانية</v>
          </cell>
          <cell r="X333" t="str">
            <v/>
          </cell>
          <cell r="AE333" t="str">
            <v/>
          </cell>
          <cell r="AF333" t="str">
            <v/>
          </cell>
          <cell r="AG333" t="str">
            <v/>
          </cell>
          <cell r="AH333" t="str">
            <v/>
          </cell>
          <cell r="AI333" t="str">
            <v/>
          </cell>
          <cell r="AJ333" t="str">
            <v/>
          </cell>
          <cell r="AK333" t="str">
            <v/>
          </cell>
          <cell r="AL333" t="str">
            <v/>
          </cell>
          <cell r="AM333" t="str">
            <v/>
          </cell>
          <cell r="AN333" t="str">
            <v/>
          </cell>
          <cell r="AO333" t="str">
            <v/>
          </cell>
          <cell r="AP333" t="str">
            <v/>
          </cell>
          <cell r="AQ333" t="str">
            <v>إيقاف</v>
          </cell>
          <cell r="AR333">
            <v>706382</v>
          </cell>
          <cell r="AS333" t="str">
            <v xml:space="preserve">رولا عثمان </v>
          </cell>
          <cell r="AT333" t="str">
            <v>احمد</v>
          </cell>
          <cell r="AU333" t="str">
            <v/>
          </cell>
        </row>
        <row r="334">
          <cell r="A334">
            <v>706384</v>
          </cell>
          <cell r="B334" t="str">
            <v>ريتا ماريه</v>
          </cell>
          <cell r="C334" t="str">
            <v>عبد الله</v>
          </cell>
          <cell r="D334" t="str">
            <v>ايفون</v>
          </cell>
          <cell r="E334" t="str">
            <v>أنثى</v>
          </cell>
          <cell r="F334">
            <v>36163</v>
          </cell>
          <cell r="G334" t="str">
            <v>القدموس</v>
          </cell>
          <cell r="H334" t="str">
            <v>العربية السورية</v>
          </cell>
          <cell r="I334" t="str">
            <v>الثالثة</v>
          </cell>
          <cell r="J334" t="str">
            <v>طرطوس</v>
          </cell>
          <cell r="K334" t="str">
            <v>القدموس 131</v>
          </cell>
          <cell r="L334" t="str">
            <v>صحنايا</v>
          </cell>
          <cell r="M334" t="str">
            <v>أدبي</v>
          </cell>
          <cell r="N334">
            <v>2016</v>
          </cell>
          <cell r="O334" t="str">
            <v>طرطوس</v>
          </cell>
          <cell r="P334" t="str">
            <v>الثالثة حديث</v>
          </cell>
          <cell r="Q334">
            <v>0</v>
          </cell>
          <cell r="R334">
            <v>0</v>
          </cell>
          <cell r="S334">
            <v>0</v>
          </cell>
          <cell r="T334">
            <v>3000</v>
          </cell>
          <cell r="U334">
            <v>0</v>
          </cell>
          <cell r="V334">
            <v>80000</v>
          </cell>
          <cell r="W334">
            <v>83000</v>
          </cell>
          <cell r="X334" t="str">
            <v>لا</v>
          </cell>
          <cell r="Y334">
            <v>83000</v>
          </cell>
          <cell r="Z334">
            <v>0</v>
          </cell>
          <cell r="AA334">
            <v>4</v>
          </cell>
          <cell r="AB334">
            <v>0</v>
          </cell>
          <cell r="AC334">
            <v>2</v>
          </cell>
          <cell r="AD334">
            <v>6</v>
          </cell>
          <cell r="AE334" t="str">
            <v>RETA MAREA</v>
          </cell>
          <cell r="AF334" t="str">
            <v>ABDLAH</v>
          </cell>
          <cell r="AG334" t="str">
            <v>EFON</v>
          </cell>
          <cell r="AH334" t="str">
            <v>ALKADMOS</v>
          </cell>
          <cell r="AI334" t="str">
            <v/>
          </cell>
          <cell r="AJ334" t="str">
            <v/>
          </cell>
          <cell r="AK334" t="str">
            <v/>
          </cell>
          <cell r="AL334" t="str">
            <v/>
          </cell>
          <cell r="AM334" t="str">
            <v/>
          </cell>
          <cell r="AN334" t="str">
            <v/>
          </cell>
          <cell r="AO334" t="str">
            <v/>
          </cell>
          <cell r="AP334" t="str">
            <v/>
          </cell>
          <cell r="AQ334" t="str">
            <v/>
          </cell>
          <cell r="AR334">
            <v>706384</v>
          </cell>
          <cell r="AS334" t="str">
            <v>ريتا ماريه</v>
          </cell>
          <cell r="AT334" t="str">
            <v>عبد الله</v>
          </cell>
          <cell r="AU334" t="str">
            <v/>
          </cell>
          <cell r="AV334">
            <v>80000</v>
          </cell>
        </row>
        <row r="335">
          <cell r="A335">
            <v>706386</v>
          </cell>
          <cell r="B335" t="str">
            <v xml:space="preserve">ريم العبود </v>
          </cell>
          <cell r="C335" t="str">
            <v>موفق</v>
          </cell>
          <cell r="D335" t="str">
            <v>عبير</v>
          </cell>
          <cell r="E335" t="str">
            <v>أنثى</v>
          </cell>
          <cell r="F335">
            <v>33239</v>
          </cell>
          <cell r="G335" t="str">
            <v>درعا</v>
          </cell>
          <cell r="H335" t="str">
            <v>العربية السورية</v>
          </cell>
          <cell r="I335" t="str">
            <v>الرابعة حديث</v>
          </cell>
          <cell r="J335" t="str">
            <v>درعا</v>
          </cell>
          <cell r="K335" t="str">
            <v>النعيمه 7</v>
          </cell>
          <cell r="L335" t="str">
            <v xml:space="preserve">ضاحية قدسيا </v>
          </cell>
          <cell r="M335" t="str">
            <v>أدبي</v>
          </cell>
          <cell r="N335">
            <v>2008</v>
          </cell>
          <cell r="O335" t="str">
            <v>ريف دمشق</v>
          </cell>
          <cell r="P335" t="str">
            <v>الثالثة</v>
          </cell>
          <cell r="Q335">
            <v>0</v>
          </cell>
          <cell r="R335">
            <v>0</v>
          </cell>
          <cell r="S335">
            <v>0</v>
          </cell>
          <cell r="T335">
            <v>3000</v>
          </cell>
          <cell r="U335">
            <v>0</v>
          </cell>
          <cell r="V335">
            <v>105000</v>
          </cell>
          <cell r="W335">
            <v>108000</v>
          </cell>
          <cell r="X335" t="str">
            <v>لا</v>
          </cell>
          <cell r="Y335">
            <v>108000</v>
          </cell>
          <cell r="Z335">
            <v>0</v>
          </cell>
          <cell r="AA335">
            <v>7</v>
          </cell>
          <cell r="AB335">
            <v>1</v>
          </cell>
          <cell r="AC335">
            <v>1</v>
          </cell>
          <cell r="AD335">
            <v>9</v>
          </cell>
          <cell r="AE335" t="str">
            <v>REEM ALALBOUD</v>
          </cell>
          <cell r="AF335" t="str">
            <v>MOUAFAQ</v>
          </cell>
          <cell r="AG335" t="str">
            <v>ABEER</v>
          </cell>
          <cell r="AH335" t="str">
            <v>DARAA</v>
          </cell>
          <cell r="AI335" t="str">
            <v/>
          </cell>
          <cell r="AJ335" t="str">
            <v/>
          </cell>
          <cell r="AK335" t="str">
            <v/>
          </cell>
          <cell r="AL335" t="str">
            <v/>
          </cell>
          <cell r="AM335" t="str">
            <v/>
          </cell>
          <cell r="AN335" t="str">
            <v/>
          </cell>
          <cell r="AO335" t="str">
            <v/>
          </cell>
          <cell r="AP335" t="str">
            <v/>
          </cell>
          <cell r="AQ335" t="str">
            <v/>
          </cell>
          <cell r="AR335">
            <v>706386</v>
          </cell>
          <cell r="AS335" t="str">
            <v xml:space="preserve">ريم العبود </v>
          </cell>
          <cell r="AT335" t="str">
            <v>موفق</v>
          </cell>
          <cell r="AU335" t="str">
            <v/>
          </cell>
          <cell r="AV335">
            <v>105000</v>
          </cell>
        </row>
        <row r="336">
          <cell r="A336">
            <v>706389</v>
          </cell>
          <cell r="B336" t="str">
            <v xml:space="preserve">ريم فليطي </v>
          </cell>
          <cell r="C336" t="str">
            <v xml:space="preserve">احمد </v>
          </cell>
          <cell r="D336" t="str">
            <v>رقيه الحموي</v>
          </cell>
          <cell r="E336" t="str">
            <v>أنثى</v>
          </cell>
          <cell r="F336">
            <v>30331</v>
          </cell>
          <cell r="G336" t="str">
            <v>دمشق</v>
          </cell>
          <cell r="H336" t="str">
            <v>العربية السورية</v>
          </cell>
          <cell r="I336" t="str">
            <v>الثانية حديث</v>
          </cell>
          <cell r="J336" t="str">
            <v>ريف دمشق</v>
          </cell>
          <cell r="K336" t="str">
            <v>يرموك 99</v>
          </cell>
          <cell r="L336" t="str">
            <v>زاهرة قديمة</v>
          </cell>
          <cell r="M336" t="str">
            <v>أدبي</v>
          </cell>
          <cell r="N336">
            <v>2002</v>
          </cell>
          <cell r="O336" t="str">
            <v>دمشق</v>
          </cell>
          <cell r="P336" t="str">
            <v>الأولى</v>
          </cell>
          <cell r="Q336">
            <v>32000</v>
          </cell>
          <cell r="R336">
            <v>0</v>
          </cell>
          <cell r="S336">
            <v>0</v>
          </cell>
          <cell r="T336">
            <v>3000</v>
          </cell>
          <cell r="U336">
            <v>0</v>
          </cell>
          <cell r="V336">
            <v>50000</v>
          </cell>
          <cell r="W336">
            <v>21000</v>
          </cell>
          <cell r="X336" t="str">
            <v>لا</v>
          </cell>
          <cell r="Y336">
            <v>21000</v>
          </cell>
          <cell r="Z336">
            <v>0</v>
          </cell>
          <cell r="AA336">
            <v>3</v>
          </cell>
          <cell r="AB336">
            <v>0</v>
          </cell>
          <cell r="AC336">
            <v>1</v>
          </cell>
          <cell r="AD336">
            <v>4</v>
          </cell>
          <cell r="AE336" t="str">
            <v>REEM FLETE</v>
          </cell>
          <cell r="AF336" t="str">
            <v>AHMAD</v>
          </cell>
          <cell r="AG336" t="str">
            <v>RKEAH</v>
          </cell>
          <cell r="AH336" t="str">
            <v>DAMAS</v>
          </cell>
          <cell r="AI336" t="str">
            <v/>
          </cell>
          <cell r="AJ336" t="str">
            <v/>
          </cell>
          <cell r="AK336" t="str">
            <v/>
          </cell>
          <cell r="AL336" t="str">
            <v/>
          </cell>
          <cell r="AM336" t="str">
            <v/>
          </cell>
          <cell r="AN336" t="str">
            <v/>
          </cell>
          <cell r="AO336" t="str">
            <v/>
          </cell>
          <cell r="AP336" t="str">
            <v/>
          </cell>
          <cell r="AQ336" t="str">
            <v/>
          </cell>
          <cell r="AR336">
            <v>706389</v>
          </cell>
          <cell r="AS336" t="str">
            <v xml:space="preserve">ريم فليطي </v>
          </cell>
          <cell r="AT336" t="str">
            <v xml:space="preserve">احمد </v>
          </cell>
          <cell r="AU336" t="str">
            <v/>
          </cell>
          <cell r="AV336">
            <v>50000</v>
          </cell>
        </row>
        <row r="337">
          <cell r="A337">
            <v>706392</v>
          </cell>
          <cell r="B337" t="str">
            <v>ريماز الطاغوس</v>
          </cell>
          <cell r="C337" t="str">
            <v xml:space="preserve">عماد الدين </v>
          </cell>
          <cell r="D337" t="str">
            <v>تهاني</v>
          </cell>
          <cell r="E337" t="str">
            <v>أنثى</v>
          </cell>
          <cell r="F337">
            <v>36526</v>
          </cell>
          <cell r="G337" t="str">
            <v>دمشق</v>
          </cell>
          <cell r="H337" t="str">
            <v>العربية السورية</v>
          </cell>
          <cell r="I337" t="str">
            <v>الثالثة</v>
          </cell>
          <cell r="J337" t="str">
            <v>دمشق</v>
          </cell>
          <cell r="K337" t="str">
            <v>شاغور صمادية 61</v>
          </cell>
          <cell r="L337" t="str">
            <v>الشاغور</v>
          </cell>
          <cell r="M337" t="str">
            <v>علمي</v>
          </cell>
          <cell r="N337">
            <v>2017</v>
          </cell>
          <cell r="O337" t="str">
            <v>دمشق</v>
          </cell>
          <cell r="P337" t="str">
            <v>الثالثة حديث</v>
          </cell>
          <cell r="Q337">
            <v>0</v>
          </cell>
          <cell r="R337">
            <v>0</v>
          </cell>
          <cell r="S337">
            <v>0</v>
          </cell>
          <cell r="T337">
            <v>3000</v>
          </cell>
          <cell r="U337">
            <v>0</v>
          </cell>
          <cell r="V337">
            <v>50000</v>
          </cell>
          <cell r="W337">
            <v>53000</v>
          </cell>
          <cell r="X337" t="str">
            <v>لا</v>
          </cell>
          <cell r="Y337">
            <v>53000</v>
          </cell>
          <cell r="Z337">
            <v>0</v>
          </cell>
          <cell r="AA337">
            <v>5</v>
          </cell>
          <cell r="AB337">
            <v>0</v>
          </cell>
          <cell r="AC337">
            <v>0</v>
          </cell>
          <cell r="AD337">
            <v>5</v>
          </cell>
          <cell r="AE337" t="str">
            <v>REMAZ ALTAGHOS</v>
          </cell>
          <cell r="AF337" t="str">
            <v>EMAD ALDIN</v>
          </cell>
          <cell r="AG337" t="str">
            <v>TAHANI</v>
          </cell>
          <cell r="AH337" t="str">
            <v>DAMASCUS</v>
          </cell>
          <cell r="AI337" t="str">
            <v/>
          </cell>
          <cell r="AJ337" t="str">
            <v/>
          </cell>
          <cell r="AK337" t="str">
            <v/>
          </cell>
          <cell r="AL337" t="str">
            <v/>
          </cell>
          <cell r="AM337" t="str">
            <v/>
          </cell>
          <cell r="AN337" t="str">
            <v/>
          </cell>
          <cell r="AO337" t="str">
            <v/>
          </cell>
          <cell r="AP337" t="str">
            <v/>
          </cell>
          <cell r="AQ337" t="str">
            <v/>
          </cell>
          <cell r="AR337">
            <v>706392</v>
          </cell>
          <cell r="AS337" t="str">
            <v>ريماز الطاغوس</v>
          </cell>
          <cell r="AT337" t="str">
            <v xml:space="preserve">عماد الدين </v>
          </cell>
          <cell r="AU337" t="str">
            <v/>
          </cell>
          <cell r="AV337">
            <v>50000</v>
          </cell>
        </row>
        <row r="338">
          <cell r="A338">
            <v>706396</v>
          </cell>
          <cell r="B338" t="str">
            <v xml:space="preserve">زينب الحروب </v>
          </cell>
          <cell r="C338" t="str">
            <v xml:space="preserve">احمد </v>
          </cell>
          <cell r="D338" t="str">
            <v>دلال</v>
          </cell>
          <cell r="E338" t="str">
            <v>أنثى</v>
          </cell>
          <cell r="F338">
            <v>35596</v>
          </cell>
          <cell r="G338" t="str">
            <v>ازرع</v>
          </cell>
          <cell r="H338" t="str">
            <v>العربية السورية</v>
          </cell>
          <cell r="I338" t="str">
            <v>الثانية</v>
          </cell>
          <cell r="J338" t="str">
            <v>درعا</v>
          </cell>
          <cell r="K338" t="str">
            <v>ازرع 31</v>
          </cell>
          <cell r="L338" t="str">
            <v>ازرع</v>
          </cell>
          <cell r="M338" t="str">
            <v>أدبي</v>
          </cell>
          <cell r="N338">
            <v>2017</v>
          </cell>
          <cell r="O338" t="str">
            <v>غير سورية</v>
          </cell>
          <cell r="P338" t="str">
            <v>الثانية</v>
          </cell>
          <cell r="Q338">
            <v>0</v>
          </cell>
          <cell r="R338">
            <v>0</v>
          </cell>
          <cell r="S338">
            <v>0</v>
          </cell>
          <cell r="T338">
            <v>3000</v>
          </cell>
          <cell r="U338">
            <v>0</v>
          </cell>
          <cell r="V338">
            <v>55000</v>
          </cell>
          <cell r="W338">
            <v>58000</v>
          </cell>
          <cell r="X338" t="str">
            <v>لا</v>
          </cell>
          <cell r="Y338">
            <v>58000</v>
          </cell>
          <cell r="Z338">
            <v>0</v>
          </cell>
          <cell r="AA338">
            <v>4</v>
          </cell>
          <cell r="AB338">
            <v>1</v>
          </cell>
          <cell r="AC338">
            <v>0</v>
          </cell>
          <cell r="AD338">
            <v>5</v>
          </cell>
          <cell r="AE338" t="str">
            <v>ZENAB ALHROOB</v>
          </cell>
          <cell r="AF338" t="str">
            <v>AHMAD</v>
          </cell>
          <cell r="AG338" t="str">
            <v>DALAL</v>
          </cell>
          <cell r="AH338" t="str">
            <v>DARAA</v>
          </cell>
          <cell r="AI338" t="str">
            <v/>
          </cell>
          <cell r="AJ338" t="str">
            <v/>
          </cell>
          <cell r="AK338" t="str">
            <v/>
          </cell>
          <cell r="AL338" t="str">
            <v/>
          </cell>
          <cell r="AM338" t="str">
            <v/>
          </cell>
          <cell r="AN338" t="str">
            <v/>
          </cell>
          <cell r="AO338" t="str">
            <v/>
          </cell>
          <cell r="AP338" t="str">
            <v/>
          </cell>
          <cell r="AQ338" t="str">
            <v/>
          </cell>
          <cell r="AR338">
            <v>706396</v>
          </cell>
          <cell r="AS338" t="str">
            <v xml:space="preserve">زينب الحروب </v>
          </cell>
          <cell r="AT338" t="str">
            <v xml:space="preserve">احمد </v>
          </cell>
          <cell r="AU338" t="str">
            <v/>
          </cell>
          <cell r="AV338">
            <v>55000</v>
          </cell>
        </row>
        <row r="339">
          <cell r="A339">
            <v>706410</v>
          </cell>
          <cell r="B339" t="str">
            <v xml:space="preserve">سائده الشاعر </v>
          </cell>
          <cell r="C339" t="str">
            <v xml:space="preserve">عادل </v>
          </cell>
          <cell r="D339" t="str">
            <v xml:space="preserve">أسيا </v>
          </cell>
          <cell r="E339" t="str">
            <v>أنثى</v>
          </cell>
          <cell r="F339">
            <v>30707</v>
          </cell>
          <cell r="G339" t="str">
            <v xml:space="preserve">بوسان </v>
          </cell>
          <cell r="H339" t="str">
            <v>العربية السورية</v>
          </cell>
          <cell r="I339" t="str">
            <v>الرابعة حديث</v>
          </cell>
          <cell r="J339" t="str">
            <v>السويداء</v>
          </cell>
          <cell r="K339" t="str">
            <v>المشقوق 88</v>
          </cell>
          <cell r="L339" t="str">
            <v>المزة</v>
          </cell>
          <cell r="M339" t="str">
            <v>أدبي</v>
          </cell>
          <cell r="N339">
            <v>2004</v>
          </cell>
          <cell r="O339" t="str">
            <v>السويداء</v>
          </cell>
          <cell r="P339" t="str">
            <v>الثالثة</v>
          </cell>
          <cell r="Q339">
            <v>0</v>
          </cell>
          <cell r="R339">
            <v>0</v>
          </cell>
          <cell r="S339">
            <v>0</v>
          </cell>
          <cell r="T339">
            <v>3000</v>
          </cell>
          <cell r="U339">
            <v>0</v>
          </cell>
          <cell r="V339">
            <v>110000</v>
          </cell>
          <cell r="W339">
            <v>113000</v>
          </cell>
          <cell r="X339" t="str">
            <v>لا</v>
          </cell>
          <cell r="Y339">
            <v>113000</v>
          </cell>
          <cell r="Z339">
            <v>0</v>
          </cell>
          <cell r="AA339">
            <v>6</v>
          </cell>
          <cell r="AB339">
            <v>2</v>
          </cell>
          <cell r="AC339">
            <v>1</v>
          </cell>
          <cell r="AD339">
            <v>9</v>
          </cell>
          <cell r="AE339" t="str">
            <v>SAYIDA ALSHAAEIR</v>
          </cell>
          <cell r="AF339" t="str">
            <v>EADIL</v>
          </cell>
          <cell r="AG339" t="str">
            <v>ASIA</v>
          </cell>
          <cell r="AH339" t="str">
            <v>26/1/1984</v>
          </cell>
          <cell r="AI339" t="str">
            <v/>
          </cell>
          <cell r="AJ339" t="str">
            <v/>
          </cell>
          <cell r="AK339" t="str">
            <v/>
          </cell>
          <cell r="AL339" t="str">
            <v/>
          </cell>
          <cell r="AM339" t="str">
            <v/>
          </cell>
          <cell r="AN339" t="str">
            <v/>
          </cell>
          <cell r="AO339" t="str">
            <v/>
          </cell>
          <cell r="AP339" t="str">
            <v/>
          </cell>
          <cell r="AQ339" t="str">
            <v/>
          </cell>
          <cell r="AR339">
            <v>706410</v>
          </cell>
          <cell r="AS339" t="str">
            <v xml:space="preserve">سائده الشاعر </v>
          </cell>
          <cell r="AT339" t="str">
            <v xml:space="preserve">عادل </v>
          </cell>
          <cell r="AU339" t="str">
            <v/>
          </cell>
          <cell r="AV339">
            <v>110000</v>
          </cell>
        </row>
        <row r="340">
          <cell r="A340">
            <v>706413</v>
          </cell>
          <cell r="B340" t="str">
            <v>سحر ابو علوان</v>
          </cell>
          <cell r="C340" t="str">
            <v>سعد</v>
          </cell>
          <cell r="D340" t="str">
            <v>عفاف</v>
          </cell>
          <cell r="E340" t="str">
            <v>أنثى</v>
          </cell>
          <cell r="F340">
            <v>31778</v>
          </cell>
          <cell r="G340" t="str">
            <v>ملح</v>
          </cell>
          <cell r="H340" t="str">
            <v>العربية السورية</v>
          </cell>
          <cell r="I340" t="str">
            <v>الأولى</v>
          </cell>
          <cell r="J340" t="str">
            <v>السويداء</v>
          </cell>
          <cell r="K340" t="str">
            <v>ريمه حازم 33</v>
          </cell>
          <cell r="L340" t="str">
            <v>السويداء</v>
          </cell>
          <cell r="M340" t="str">
            <v>أدبي</v>
          </cell>
          <cell r="N340">
            <v>2012</v>
          </cell>
          <cell r="O340" t="str">
            <v>السويداء</v>
          </cell>
          <cell r="P340" t="str">
            <v>الأولى</v>
          </cell>
          <cell r="Q340">
            <v>0</v>
          </cell>
          <cell r="R340">
            <v>0</v>
          </cell>
          <cell r="S340">
            <v>0</v>
          </cell>
          <cell r="T340">
            <v>3000</v>
          </cell>
          <cell r="U340">
            <v>0</v>
          </cell>
          <cell r="V340">
            <v>70000</v>
          </cell>
          <cell r="W340">
            <v>73000</v>
          </cell>
          <cell r="X340" t="str">
            <v>لا</v>
          </cell>
          <cell r="Y340">
            <v>73000</v>
          </cell>
          <cell r="Z340">
            <v>0</v>
          </cell>
          <cell r="AA340">
            <v>1</v>
          </cell>
          <cell r="AB340">
            <v>0</v>
          </cell>
          <cell r="AC340">
            <v>3</v>
          </cell>
          <cell r="AD340">
            <v>4</v>
          </cell>
          <cell r="AE340" t="str">
            <v>SAHAR ABOALWAN</v>
          </cell>
          <cell r="AF340" t="str">
            <v>SAAD</v>
          </cell>
          <cell r="AG340" t="str">
            <v>AFAF</v>
          </cell>
          <cell r="AH340" t="str">
            <v>MALAH</v>
          </cell>
          <cell r="AI340" t="str">
            <v/>
          </cell>
          <cell r="AJ340" t="str">
            <v/>
          </cell>
          <cell r="AK340" t="str">
            <v/>
          </cell>
          <cell r="AL340" t="str">
            <v/>
          </cell>
          <cell r="AM340" t="str">
            <v/>
          </cell>
          <cell r="AN340" t="str">
            <v/>
          </cell>
          <cell r="AO340" t="str">
            <v/>
          </cell>
          <cell r="AP340" t="str">
            <v/>
          </cell>
          <cell r="AQ340" t="str">
            <v/>
          </cell>
          <cell r="AR340">
            <v>706413</v>
          </cell>
          <cell r="AS340" t="str">
            <v>سحر ابو علوان</v>
          </cell>
          <cell r="AT340" t="str">
            <v>سعد</v>
          </cell>
          <cell r="AU340" t="str">
            <v/>
          </cell>
          <cell r="AV340">
            <v>70000</v>
          </cell>
        </row>
        <row r="341">
          <cell r="A341">
            <v>706416</v>
          </cell>
          <cell r="B341" t="str">
            <v>سعاد موسى</v>
          </cell>
          <cell r="C341" t="str">
            <v>خليل</v>
          </cell>
          <cell r="D341" t="str">
            <v>انشراح</v>
          </cell>
          <cell r="E341" t="str">
            <v>أنثى</v>
          </cell>
          <cell r="F341">
            <v>36080</v>
          </cell>
          <cell r="G341" t="str">
            <v>دمشق</v>
          </cell>
          <cell r="H341" t="str">
            <v>الفلسطينية السورية</v>
          </cell>
          <cell r="I341" t="str">
            <v>الثالثة</v>
          </cell>
          <cell r="J341" t="str">
            <v>غير سوري</v>
          </cell>
          <cell r="K341" t="str">
            <v>غير سوري</v>
          </cell>
          <cell r="L341" t="str">
            <v>دمشق</v>
          </cell>
          <cell r="M341" t="str">
            <v>علمي</v>
          </cell>
          <cell r="N341">
            <v>2016</v>
          </cell>
          <cell r="O341" t="str">
            <v>دمشق</v>
          </cell>
          <cell r="P341" t="str">
            <v>الثالثة</v>
          </cell>
          <cell r="Q341">
            <v>0</v>
          </cell>
          <cell r="R341">
            <v>0</v>
          </cell>
          <cell r="S341">
            <v>0</v>
          </cell>
          <cell r="T341">
            <v>3000</v>
          </cell>
          <cell r="U341">
            <v>0</v>
          </cell>
          <cell r="V341">
            <v>70000</v>
          </cell>
          <cell r="W341">
            <v>73000</v>
          </cell>
          <cell r="X341" t="str">
            <v>لا</v>
          </cell>
          <cell r="Y341">
            <v>73000</v>
          </cell>
          <cell r="Z341">
            <v>0</v>
          </cell>
          <cell r="AA341">
            <v>4</v>
          </cell>
          <cell r="AB341">
            <v>2</v>
          </cell>
          <cell r="AC341">
            <v>0</v>
          </cell>
          <cell r="AD341">
            <v>6</v>
          </cell>
          <cell r="AE341" t="str">
            <v>SOAAD MOUSA</v>
          </cell>
          <cell r="AF341" t="str">
            <v>KHALIL</v>
          </cell>
          <cell r="AG341" t="str">
            <v>INSHIRAH</v>
          </cell>
          <cell r="AH341" t="str">
            <v>DAMASCOUS</v>
          </cell>
          <cell r="AI341" t="str">
            <v/>
          </cell>
          <cell r="AJ341" t="str">
            <v/>
          </cell>
          <cell r="AK341" t="str">
            <v/>
          </cell>
          <cell r="AL341" t="str">
            <v/>
          </cell>
          <cell r="AM341" t="str">
            <v/>
          </cell>
          <cell r="AN341" t="str">
            <v/>
          </cell>
          <cell r="AO341" t="str">
            <v/>
          </cell>
          <cell r="AP341" t="str">
            <v/>
          </cell>
          <cell r="AQ341" t="str">
            <v/>
          </cell>
          <cell r="AR341">
            <v>706416</v>
          </cell>
          <cell r="AS341" t="str">
            <v>سعاد موسى</v>
          </cell>
          <cell r="AT341" t="str">
            <v>خليل</v>
          </cell>
          <cell r="AU341" t="str">
            <v/>
          </cell>
          <cell r="AV341">
            <v>70000</v>
          </cell>
        </row>
        <row r="342">
          <cell r="A342">
            <v>706426</v>
          </cell>
          <cell r="B342" t="str">
            <v xml:space="preserve">سمر سليطين </v>
          </cell>
          <cell r="C342" t="str">
            <v xml:space="preserve">صافي </v>
          </cell>
          <cell r="D342" t="str">
            <v>اميرة</v>
          </cell>
          <cell r="E342" t="str">
            <v>أنثى</v>
          </cell>
          <cell r="F342">
            <v>29596</v>
          </cell>
          <cell r="G342" t="str">
            <v>حطين</v>
          </cell>
          <cell r="H342" t="str">
            <v>العربية السورية</v>
          </cell>
          <cell r="I342" t="str">
            <v>الأولى</v>
          </cell>
          <cell r="J342" t="str">
            <v>اللاذقية</v>
          </cell>
          <cell r="K342" t="str">
            <v>الجنجانية 99</v>
          </cell>
          <cell r="L342" t="str">
            <v>مساكن الحرس</v>
          </cell>
          <cell r="M342" t="str">
            <v>أدبي</v>
          </cell>
          <cell r="N342">
            <v>2015</v>
          </cell>
          <cell r="O342" t="str">
            <v>ريف دمشق</v>
          </cell>
          <cell r="P342" t="str">
            <v>الأولى</v>
          </cell>
          <cell r="Q342">
            <v>14400</v>
          </cell>
          <cell r="S342">
            <v>0</v>
          </cell>
          <cell r="T342">
            <v>3000</v>
          </cell>
          <cell r="U342">
            <v>0</v>
          </cell>
          <cell r="V342">
            <v>40000</v>
          </cell>
          <cell r="W342">
            <v>28600</v>
          </cell>
          <cell r="X342" t="str">
            <v>لا</v>
          </cell>
          <cell r="Y342">
            <v>28600</v>
          </cell>
          <cell r="Z342">
            <v>0</v>
          </cell>
          <cell r="AA342">
            <v>3</v>
          </cell>
          <cell r="AB342">
            <v>0</v>
          </cell>
          <cell r="AC342">
            <v>1</v>
          </cell>
          <cell r="AD342">
            <v>4</v>
          </cell>
          <cell r="AE342" t="str">
            <v>SAMAR SLITEN</v>
          </cell>
          <cell r="AF342" t="str">
            <v>SAFI</v>
          </cell>
          <cell r="AG342" t="str">
            <v>AMERA</v>
          </cell>
          <cell r="AH342" t="str">
            <v>HETEN</v>
          </cell>
          <cell r="AI342" t="str">
            <v/>
          </cell>
          <cell r="AJ342" t="str">
            <v/>
          </cell>
          <cell r="AK342" t="str">
            <v/>
          </cell>
          <cell r="AL342" t="str">
            <v/>
          </cell>
          <cell r="AM342" t="str">
            <v/>
          </cell>
          <cell r="AN342" t="str">
            <v/>
          </cell>
          <cell r="AO342" t="str">
            <v>مستنفذ</v>
          </cell>
          <cell r="AP342" t="str">
            <v/>
          </cell>
          <cell r="AQ342" t="str">
            <v/>
          </cell>
          <cell r="AR342">
            <v>706426</v>
          </cell>
          <cell r="AS342" t="str">
            <v xml:space="preserve">سمر سليطين </v>
          </cell>
          <cell r="AT342" t="str">
            <v xml:space="preserve">صافي </v>
          </cell>
          <cell r="AU342" t="str">
            <v>مستنفذ</v>
          </cell>
          <cell r="AV342">
            <v>40000</v>
          </cell>
        </row>
        <row r="343">
          <cell r="A343">
            <v>706430</v>
          </cell>
          <cell r="B343" t="str">
            <v xml:space="preserve">سميه حسين </v>
          </cell>
          <cell r="C343" t="str">
            <v>عبد الرحمن</v>
          </cell>
          <cell r="D343" t="str">
            <v>بشيره</v>
          </cell>
          <cell r="E343" t="str">
            <v>أنثى</v>
          </cell>
          <cell r="F343">
            <v>27407</v>
          </cell>
          <cell r="G343" t="str">
            <v>دمشق</v>
          </cell>
          <cell r="H343" t="str">
            <v>العربية السورية</v>
          </cell>
          <cell r="I343" t="str">
            <v>الأولى</v>
          </cell>
          <cell r="J343" t="str">
            <v>دمشق</v>
          </cell>
          <cell r="K343" t="str">
            <v>بريدي 25</v>
          </cell>
          <cell r="L343" t="str">
            <v>مهاجرين</v>
          </cell>
          <cell r="M343" t="str">
            <v>أدبي</v>
          </cell>
          <cell r="N343">
            <v>2005</v>
          </cell>
          <cell r="O343" t="str">
            <v>دمشق</v>
          </cell>
          <cell r="P343" t="str">
            <v>الأولى</v>
          </cell>
          <cell r="Q343">
            <v>22000</v>
          </cell>
          <cell r="R343">
            <v>0</v>
          </cell>
          <cell r="S343">
            <v>0</v>
          </cell>
          <cell r="T343">
            <v>3000</v>
          </cell>
          <cell r="U343">
            <v>0</v>
          </cell>
          <cell r="V343">
            <v>75000</v>
          </cell>
          <cell r="W343">
            <v>56000</v>
          </cell>
          <cell r="X343" t="str">
            <v>لا</v>
          </cell>
          <cell r="Y343">
            <v>56000</v>
          </cell>
          <cell r="Z343">
            <v>0</v>
          </cell>
          <cell r="AA343">
            <v>0</v>
          </cell>
          <cell r="AB343">
            <v>1</v>
          </cell>
          <cell r="AC343">
            <v>3</v>
          </cell>
          <cell r="AD343">
            <v>4</v>
          </cell>
          <cell r="AE343" t="str">
            <v>SOMAY HOSAEN</v>
          </cell>
          <cell r="AF343" t="str">
            <v>ABD ALRHMAN</v>
          </cell>
          <cell r="AG343" t="str">
            <v>BASHERA</v>
          </cell>
          <cell r="AH343" t="str">
            <v>DAMASCUS</v>
          </cell>
          <cell r="AI343" t="str">
            <v/>
          </cell>
          <cell r="AJ343" t="str">
            <v/>
          </cell>
          <cell r="AK343" t="str">
            <v/>
          </cell>
          <cell r="AL343" t="str">
            <v/>
          </cell>
          <cell r="AM343" t="str">
            <v/>
          </cell>
          <cell r="AN343" t="str">
            <v/>
          </cell>
          <cell r="AO343" t="str">
            <v/>
          </cell>
          <cell r="AP343" t="str">
            <v/>
          </cell>
          <cell r="AQ343" t="str">
            <v/>
          </cell>
          <cell r="AR343">
            <v>706430</v>
          </cell>
          <cell r="AS343" t="str">
            <v xml:space="preserve">سميه حسين </v>
          </cell>
          <cell r="AT343" t="str">
            <v>عبد الرحمن</v>
          </cell>
          <cell r="AU343" t="str">
            <v/>
          </cell>
          <cell r="AV343">
            <v>75000</v>
          </cell>
        </row>
        <row r="344">
          <cell r="A344">
            <v>706433</v>
          </cell>
          <cell r="B344" t="str">
            <v xml:space="preserve">سوزان عبيد </v>
          </cell>
          <cell r="C344" t="str">
            <v>رياض</v>
          </cell>
          <cell r="D344" t="str">
            <v>نعيمه جرجس</v>
          </cell>
          <cell r="E344" t="str">
            <v>أنثى</v>
          </cell>
          <cell r="F344">
            <v>33240</v>
          </cell>
          <cell r="G344" t="str">
            <v>معرة صيدنايا</v>
          </cell>
          <cell r="H344" t="str">
            <v>العربية السورية</v>
          </cell>
          <cell r="I344" t="str">
            <v>الأولى</v>
          </cell>
          <cell r="J344" t="str">
            <v>ريف دمشق</v>
          </cell>
          <cell r="K344" t="str">
            <v>60صيدنايا</v>
          </cell>
          <cell r="L344" t="str">
            <v>دمشق</v>
          </cell>
          <cell r="M344" t="str">
            <v>أدبي</v>
          </cell>
          <cell r="N344">
            <v>2008</v>
          </cell>
          <cell r="O344" t="str">
            <v>ريف دمشق</v>
          </cell>
          <cell r="P344" t="str">
            <v>الأولى</v>
          </cell>
          <cell r="Q344">
            <v>0</v>
          </cell>
          <cell r="R344">
            <v>0</v>
          </cell>
          <cell r="S344">
            <v>0</v>
          </cell>
          <cell r="T344">
            <v>3000</v>
          </cell>
          <cell r="U344">
            <v>0</v>
          </cell>
          <cell r="V344">
            <v>65000</v>
          </cell>
          <cell r="W344">
            <v>68000</v>
          </cell>
          <cell r="X344" t="str">
            <v>نعم</v>
          </cell>
          <cell r="Y344">
            <v>44500</v>
          </cell>
          <cell r="Z344">
            <v>23500</v>
          </cell>
          <cell r="AA344">
            <v>1</v>
          </cell>
          <cell r="AB344">
            <v>1</v>
          </cell>
          <cell r="AC344">
            <v>2</v>
          </cell>
          <cell r="AD344">
            <v>4</v>
          </cell>
          <cell r="AE344" t="str">
            <v>SUZAN OBEID</v>
          </cell>
          <cell r="AF344" t="str">
            <v>RIAD</v>
          </cell>
          <cell r="AG344" t="str">
            <v>NAEMA</v>
          </cell>
          <cell r="AH344" t="str">
            <v>MAARAT SAIDNAYA</v>
          </cell>
          <cell r="AI344" t="str">
            <v/>
          </cell>
          <cell r="AJ344" t="str">
            <v/>
          </cell>
          <cell r="AK344" t="str">
            <v/>
          </cell>
          <cell r="AL344" t="str">
            <v/>
          </cell>
          <cell r="AM344" t="str">
            <v/>
          </cell>
          <cell r="AN344" t="str">
            <v/>
          </cell>
          <cell r="AO344" t="str">
            <v>مستنفذ</v>
          </cell>
          <cell r="AP344" t="str">
            <v/>
          </cell>
          <cell r="AQ344" t="str">
            <v/>
          </cell>
          <cell r="AR344">
            <v>706433</v>
          </cell>
          <cell r="AS344" t="str">
            <v xml:space="preserve">سوزان عبيد </v>
          </cell>
          <cell r="AT344" t="str">
            <v>رياض</v>
          </cell>
          <cell r="AU344" t="str">
            <v>مستنفذ</v>
          </cell>
          <cell r="AV344">
            <v>65000</v>
          </cell>
        </row>
        <row r="345">
          <cell r="A345">
            <v>706439</v>
          </cell>
          <cell r="B345" t="str">
            <v xml:space="preserve">سومر صقر </v>
          </cell>
          <cell r="C345" t="str">
            <v xml:space="preserve">عدنان </v>
          </cell>
          <cell r="D345" t="str">
            <v>اميره موسى</v>
          </cell>
          <cell r="E345" t="str">
            <v>ذكر</v>
          </cell>
          <cell r="F345">
            <v>30842</v>
          </cell>
          <cell r="G345" t="str">
            <v>دمشق</v>
          </cell>
          <cell r="H345" t="str">
            <v>العربية السورية</v>
          </cell>
          <cell r="I345" t="str">
            <v>الثانية</v>
          </cell>
          <cell r="J345" t="str">
            <v>اللاذقية</v>
          </cell>
          <cell r="K345" t="str">
            <v>بودي 26</v>
          </cell>
          <cell r="L345" t="str">
            <v>برزة البلد</v>
          </cell>
          <cell r="M345" t="str">
            <v>علمي</v>
          </cell>
          <cell r="N345">
            <v>2002</v>
          </cell>
          <cell r="O345" t="str">
            <v>دمشق</v>
          </cell>
          <cell r="P345" t="str">
            <v>الثانية</v>
          </cell>
          <cell r="Q345">
            <v>0</v>
          </cell>
          <cell r="S345">
            <v>0</v>
          </cell>
          <cell r="T345">
            <v>3000</v>
          </cell>
          <cell r="U345">
            <v>0</v>
          </cell>
          <cell r="V345">
            <v>4000</v>
          </cell>
          <cell r="W345">
            <v>7000</v>
          </cell>
          <cell r="X345" t="str">
            <v>لا</v>
          </cell>
          <cell r="Y345">
            <v>7000</v>
          </cell>
          <cell r="Z345">
            <v>0</v>
          </cell>
          <cell r="AA345">
            <v>3</v>
          </cell>
          <cell r="AB345">
            <v>4</v>
          </cell>
          <cell r="AC345">
            <v>1</v>
          </cell>
          <cell r="AD345">
            <v>8</v>
          </cell>
          <cell r="AE345" t="str">
            <v>SOMAR SAKER</v>
          </cell>
          <cell r="AF345" t="str">
            <v>ADNAN</v>
          </cell>
          <cell r="AG345" t="str">
            <v>AMERA</v>
          </cell>
          <cell r="AH345" t="str">
            <v>DAMASCUS</v>
          </cell>
          <cell r="AI345" t="str">
            <v/>
          </cell>
          <cell r="AJ345" t="str">
            <v/>
          </cell>
          <cell r="AK345" t="str">
            <v/>
          </cell>
          <cell r="AL345" t="str">
            <v/>
          </cell>
          <cell r="AM345" t="str">
            <v/>
          </cell>
          <cell r="AN345" t="str">
            <v/>
          </cell>
          <cell r="AO345" t="str">
            <v/>
          </cell>
          <cell r="AP345" t="str">
            <v/>
          </cell>
          <cell r="AQ345" t="str">
            <v/>
          </cell>
          <cell r="AR345">
            <v>706439</v>
          </cell>
          <cell r="AS345" t="str">
            <v xml:space="preserve">سومر صقر </v>
          </cell>
          <cell r="AT345" t="str">
            <v xml:space="preserve">عدنان </v>
          </cell>
          <cell r="AU345" t="str">
            <v/>
          </cell>
          <cell r="AV345">
            <v>4000</v>
          </cell>
        </row>
        <row r="346">
          <cell r="A346">
            <v>706450</v>
          </cell>
          <cell r="B346" t="str">
            <v xml:space="preserve">صفا حاج بكور </v>
          </cell>
          <cell r="C346" t="str">
            <v xml:space="preserve">ابراهيم </v>
          </cell>
          <cell r="D346" t="str">
            <v>ضحى</v>
          </cell>
          <cell r="E346" t="str">
            <v>أنثى</v>
          </cell>
          <cell r="F346">
            <v>35074</v>
          </cell>
          <cell r="G346" t="str">
            <v>اريحا</v>
          </cell>
          <cell r="H346" t="str">
            <v>العربية السورية</v>
          </cell>
          <cell r="I346" t="str">
            <v>الرابعة</v>
          </cell>
          <cell r="J346" t="str">
            <v>إدلب</v>
          </cell>
          <cell r="K346" t="str">
            <v>قرية معر بليت 22</v>
          </cell>
          <cell r="L346" t="str">
            <v>السيدة زينب</v>
          </cell>
          <cell r="M346" t="str">
            <v>أدبي</v>
          </cell>
          <cell r="N346">
            <v>2013</v>
          </cell>
          <cell r="O346" t="str">
            <v>إدلب</v>
          </cell>
          <cell r="P346" t="str">
            <v>الرابعة حديث</v>
          </cell>
          <cell r="Q346">
            <v>0</v>
          </cell>
          <cell r="R346">
            <v>0</v>
          </cell>
          <cell r="S346">
            <v>0</v>
          </cell>
          <cell r="T346">
            <v>3000</v>
          </cell>
          <cell r="U346">
            <v>14000</v>
          </cell>
          <cell r="V346">
            <v>60000</v>
          </cell>
          <cell r="W346">
            <v>77000</v>
          </cell>
          <cell r="X346" t="str">
            <v>لا</v>
          </cell>
          <cell r="Y346">
            <v>77000</v>
          </cell>
          <cell r="Z346">
            <v>0</v>
          </cell>
          <cell r="AA346">
            <v>6</v>
          </cell>
          <cell r="AB346">
            <v>0</v>
          </cell>
          <cell r="AC346">
            <v>0</v>
          </cell>
          <cell r="AD346">
            <v>6</v>
          </cell>
          <cell r="AE346" t="str">
            <v>SAFA HAG BAKOUR</v>
          </cell>
          <cell r="AF346" t="str">
            <v>EBRAHIM</v>
          </cell>
          <cell r="AG346" t="str">
            <v>DOUHA</v>
          </cell>
          <cell r="AH346" t="str">
            <v>IDLB</v>
          </cell>
          <cell r="AI346" t="str">
            <v/>
          </cell>
          <cell r="AJ346" t="str">
            <v/>
          </cell>
          <cell r="AK346" t="str">
            <v/>
          </cell>
          <cell r="AL346" t="str">
            <v/>
          </cell>
          <cell r="AM346" t="str">
            <v/>
          </cell>
          <cell r="AN346" t="str">
            <v/>
          </cell>
          <cell r="AO346" t="str">
            <v/>
          </cell>
          <cell r="AP346" t="str">
            <v/>
          </cell>
          <cell r="AQ346" t="str">
            <v/>
          </cell>
          <cell r="AR346">
            <v>706450</v>
          </cell>
          <cell r="AS346" t="str">
            <v xml:space="preserve">صفا حاج بكور </v>
          </cell>
          <cell r="AT346" t="str">
            <v xml:space="preserve">ابراهيم </v>
          </cell>
          <cell r="AU346" t="str">
            <v/>
          </cell>
          <cell r="AV346">
            <v>60000</v>
          </cell>
        </row>
        <row r="347">
          <cell r="A347">
            <v>706456</v>
          </cell>
          <cell r="B347" t="str">
            <v xml:space="preserve">طريف المهايني </v>
          </cell>
          <cell r="C347" t="str">
            <v>منتصر</v>
          </cell>
          <cell r="D347" t="str">
            <v>اسيمه</v>
          </cell>
          <cell r="E347" t="str">
            <v>ذكر</v>
          </cell>
          <cell r="F347">
            <v>30989</v>
          </cell>
          <cell r="G347" t="str">
            <v>دمشق</v>
          </cell>
          <cell r="H347" t="str">
            <v>العربية السورية</v>
          </cell>
          <cell r="I347" t="str">
            <v>الثالثة حديث</v>
          </cell>
          <cell r="J347" t="str">
            <v>دمشق</v>
          </cell>
          <cell r="K347" t="str">
            <v>سعد الدين 82</v>
          </cell>
          <cell r="L347" t="str">
            <v>مساكن برزة</v>
          </cell>
          <cell r="M347" t="str">
            <v>أدبي</v>
          </cell>
          <cell r="N347">
            <v>2003</v>
          </cell>
          <cell r="O347" t="str">
            <v>دمشق</v>
          </cell>
          <cell r="P347" t="str">
            <v>الثانية</v>
          </cell>
          <cell r="Q347">
            <v>0</v>
          </cell>
          <cell r="S347">
            <v>0</v>
          </cell>
          <cell r="T347">
            <v>3000</v>
          </cell>
          <cell r="U347">
            <v>0</v>
          </cell>
          <cell r="V347">
            <v>56000</v>
          </cell>
          <cell r="W347">
            <v>59000</v>
          </cell>
          <cell r="X347" t="str">
            <v>لا</v>
          </cell>
          <cell r="Y347">
            <v>59000</v>
          </cell>
          <cell r="Z347">
            <v>0</v>
          </cell>
          <cell r="AA347">
            <v>1</v>
          </cell>
          <cell r="AB347">
            <v>4</v>
          </cell>
          <cell r="AC347">
            <v>0</v>
          </cell>
          <cell r="AD347">
            <v>5</v>
          </cell>
          <cell r="AE347" t="str">
            <v>TAREF ALMHAENI</v>
          </cell>
          <cell r="AF347" t="str">
            <v>MOUNTASER</v>
          </cell>
          <cell r="AG347" t="str">
            <v>ASEMAH</v>
          </cell>
          <cell r="AH347" t="str">
            <v>DAMASCOUS</v>
          </cell>
          <cell r="AI347" t="str">
            <v/>
          </cell>
          <cell r="AJ347" t="str">
            <v/>
          </cell>
          <cell r="AK347" t="str">
            <v/>
          </cell>
          <cell r="AL347" t="str">
            <v/>
          </cell>
          <cell r="AM347" t="str">
            <v/>
          </cell>
          <cell r="AN347" t="str">
            <v/>
          </cell>
          <cell r="AO347" t="str">
            <v/>
          </cell>
          <cell r="AP347" t="str">
            <v/>
          </cell>
          <cell r="AQ347" t="str">
            <v/>
          </cell>
          <cell r="AR347">
            <v>706456</v>
          </cell>
          <cell r="AS347" t="str">
            <v xml:space="preserve">طريف المهايني </v>
          </cell>
          <cell r="AT347" t="str">
            <v>منتصر</v>
          </cell>
          <cell r="AU347" t="str">
            <v/>
          </cell>
          <cell r="AV347">
            <v>56000</v>
          </cell>
        </row>
        <row r="348">
          <cell r="A348">
            <v>706457</v>
          </cell>
          <cell r="B348" t="str">
            <v>طريف غصن</v>
          </cell>
          <cell r="C348" t="str">
            <v>بديع</v>
          </cell>
          <cell r="D348" t="str">
            <v>صديقه</v>
          </cell>
          <cell r="E348" t="str">
            <v>ذكر</v>
          </cell>
          <cell r="F348">
            <v>31482</v>
          </cell>
          <cell r="G348" t="str">
            <v>اللدينه</v>
          </cell>
          <cell r="H348" t="str">
            <v>العربية السورية</v>
          </cell>
          <cell r="I348" t="str">
            <v>الرابعة</v>
          </cell>
          <cell r="J348" t="str">
            <v>اللاذقية</v>
          </cell>
          <cell r="K348" t="str">
            <v>بسطيرون 5</v>
          </cell>
          <cell r="L348" t="str">
            <v>ساحة المرجة</v>
          </cell>
          <cell r="M348" t="str">
            <v>علمي</v>
          </cell>
          <cell r="N348">
            <v>2003</v>
          </cell>
          <cell r="O348" t="str">
            <v>اللاذقية</v>
          </cell>
          <cell r="P348" t="str">
            <v>الرابعة حديث</v>
          </cell>
          <cell r="Q348">
            <v>0</v>
          </cell>
          <cell r="S348">
            <v>0</v>
          </cell>
          <cell r="T348">
            <v>3000</v>
          </cell>
          <cell r="U348">
            <v>14000</v>
          </cell>
          <cell r="V348">
            <v>47500</v>
          </cell>
          <cell r="W348">
            <v>64500</v>
          </cell>
          <cell r="X348" t="str">
            <v>لا</v>
          </cell>
          <cell r="Y348">
            <v>64500</v>
          </cell>
          <cell r="Z348">
            <v>0</v>
          </cell>
          <cell r="AA348">
            <v>6</v>
          </cell>
          <cell r="AB348">
            <v>1</v>
          </cell>
          <cell r="AC348">
            <v>1</v>
          </cell>
          <cell r="AD348">
            <v>8</v>
          </cell>
          <cell r="AE348" t="str">
            <v>TARREF GESSEN</v>
          </cell>
          <cell r="AF348" t="str">
            <v>BADEE</v>
          </cell>
          <cell r="AG348" t="str">
            <v>SADEKA</v>
          </cell>
          <cell r="AH348" t="str">
            <v>LATAKIA</v>
          </cell>
          <cell r="AI348" t="str">
            <v/>
          </cell>
          <cell r="AJ348" t="str">
            <v/>
          </cell>
          <cell r="AK348" t="str">
            <v/>
          </cell>
          <cell r="AL348" t="str">
            <v/>
          </cell>
          <cell r="AM348" t="str">
            <v/>
          </cell>
          <cell r="AN348" t="str">
            <v/>
          </cell>
          <cell r="AO348" t="str">
            <v/>
          </cell>
          <cell r="AP348" t="str">
            <v/>
          </cell>
          <cell r="AQ348" t="str">
            <v/>
          </cell>
          <cell r="AR348">
            <v>706457</v>
          </cell>
          <cell r="AS348" t="str">
            <v>طريف غصن</v>
          </cell>
          <cell r="AT348" t="str">
            <v>بديع</v>
          </cell>
          <cell r="AU348" t="str">
            <v/>
          </cell>
          <cell r="AV348">
            <v>47500</v>
          </cell>
        </row>
        <row r="349">
          <cell r="A349">
            <v>706458</v>
          </cell>
          <cell r="B349" t="str">
            <v xml:space="preserve">طه الحسون </v>
          </cell>
          <cell r="C349" t="str">
            <v xml:space="preserve">محمد </v>
          </cell>
          <cell r="D349" t="str">
            <v/>
          </cell>
          <cell r="E349" t="str">
            <v/>
          </cell>
          <cell r="G349" t="str">
            <v/>
          </cell>
          <cell r="H349" t="str">
            <v/>
          </cell>
          <cell r="I349" t="str">
            <v>الأولى</v>
          </cell>
          <cell r="J349" t="str">
            <v/>
          </cell>
          <cell r="K349" t="str">
            <v/>
          </cell>
          <cell r="L349" t="str">
            <v/>
          </cell>
          <cell r="M349" t="str">
            <v/>
          </cell>
          <cell r="O349" t="str">
            <v/>
          </cell>
          <cell r="P349" t="str">
            <v>الأولى</v>
          </cell>
          <cell r="X349" t="str">
            <v/>
          </cell>
          <cell r="AE349" t="str">
            <v/>
          </cell>
          <cell r="AF349" t="str">
            <v/>
          </cell>
          <cell r="AG349" t="str">
            <v/>
          </cell>
          <cell r="AH349" t="str">
            <v/>
          </cell>
          <cell r="AI349" t="str">
            <v/>
          </cell>
          <cell r="AJ349" t="str">
            <v/>
          </cell>
          <cell r="AK349" t="str">
            <v/>
          </cell>
          <cell r="AL349" t="str">
            <v/>
          </cell>
          <cell r="AM349" t="str">
            <v/>
          </cell>
          <cell r="AN349" t="str">
            <v/>
          </cell>
          <cell r="AO349" t="str">
            <v>مستنفذ</v>
          </cell>
          <cell r="AP349" t="str">
            <v/>
          </cell>
          <cell r="AQ349" t="str">
            <v/>
          </cell>
          <cell r="AR349">
            <v>706458</v>
          </cell>
          <cell r="AS349" t="str">
            <v xml:space="preserve">طه الحسون </v>
          </cell>
          <cell r="AT349" t="str">
            <v xml:space="preserve">محمد </v>
          </cell>
          <cell r="AU349" t="str">
            <v>مستنفذ</v>
          </cell>
        </row>
        <row r="350">
          <cell r="A350">
            <v>706459</v>
          </cell>
          <cell r="B350" t="str">
            <v xml:space="preserve">طه الزعبي </v>
          </cell>
          <cell r="C350" t="str">
            <v>احمد</v>
          </cell>
          <cell r="D350" t="str">
            <v>هيفاء</v>
          </cell>
          <cell r="E350" t="str">
            <v>ذكر</v>
          </cell>
          <cell r="F350">
            <v>36181</v>
          </cell>
          <cell r="G350" t="str">
            <v>المليحة الشرقية</v>
          </cell>
          <cell r="H350" t="str">
            <v>العربية السورية</v>
          </cell>
          <cell r="I350" t="str">
            <v>الثالثة حديث</v>
          </cell>
          <cell r="J350" t="str">
            <v>درعا</v>
          </cell>
          <cell r="K350" t="str">
            <v>المليحة الشرقية 73</v>
          </cell>
          <cell r="L350" t="str">
            <v>مشروع دمر</v>
          </cell>
          <cell r="M350" t="str">
            <v>أدبي</v>
          </cell>
          <cell r="N350">
            <v>2016</v>
          </cell>
          <cell r="O350" t="str">
            <v>درعا</v>
          </cell>
          <cell r="P350" t="str">
            <v>الثانية</v>
          </cell>
          <cell r="Q350">
            <v>0</v>
          </cell>
          <cell r="R350">
            <v>0</v>
          </cell>
          <cell r="S350">
            <v>0</v>
          </cell>
          <cell r="T350">
            <v>3000</v>
          </cell>
          <cell r="U350">
            <v>0</v>
          </cell>
          <cell r="V350">
            <v>120000</v>
          </cell>
          <cell r="W350">
            <v>123000</v>
          </cell>
          <cell r="X350" t="str">
            <v>لا</v>
          </cell>
          <cell r="Y350">
            <v>123000</v>
          </cell>
          <cell r="Z350">
            <v>0</v>
          </cell>
          <cell r="AA350">
            <v>0</v>
          </cell>
          <cell r="AB350">
            <v>0</v>
          </cell>
          <cell r="AC350">
            <v>6</v>
          </cell>
          <cell r="AD350">
            <v>6</v>
          </cell>
          <cell r="AE350" t="str">
            <v>TAHA ALZOUBI</v>
          </cell>
          <cell r="AF350" t="str">
            <v>AHMAD</v>
          </cell>
          <cell r="AG350" t="str">
            <v>HAYFAA</v>
          </cell>
          <cell r="AH350" t="str">
            <v>DARAA</v>
          </cell>
          <cell r="AI350" t="str">
            <v/>
          </cell>
          <cell r="AJ350" t="str">
            <v/>
          </cell>
          <cell r="AK350" t="str">
            <v/>
          </cell>
          <cell r="AL350" t="str">
            <v/>
          </cell>
          <cell r="AM350" t="str">
            <v/>
          </cell>
          <cell r="AN350" t="str">
            <v/>
          </cell>
          <cell r="AO350" t="str">
            <v/>
          </cell>
          <cell r="AP350" t="str">
            <v/>
          </cell>
          <cell r="AQ350" t="str">
            <v/>
          </cell>
          <cell r="AR350">
            <v>706459</v>
          </cell>
          <cell r="AS350" t="str">
            <v xml:space="preserve">طه الزعبي </v>
          </cell>
          <cell r="AT350" t="str">
            <v>احمد</v>
          </cell>
          <cell r="AU350" t="str">
            <v/>
          </cell>
          <cell r="AV350">
            <v>120000</v>
          </cell>
        </row>
        <row r="351">
          <cell r="A351">
            <v>706460</v>
          </cell>
          <cell r="B351" t="str">
            <v xml:space="preserve">طه منصور </v>
          </cell>
          <cell r="C351" t="str">
            <v>محمد</v>
          </cell>
          <cell r="D351" t="str">
            <v>هناده</v>
          </cell>
          <cell r="E351" t="str">
            <v>ذكر</v>
          </cell>
          <cell r="F351">
            <v>34479</v>
          </cell>
          <cell r="G351" t="str">
            <v>مصياف</v>
          </cell>
          <cell r="H351" t="str">
            <v>العربية السورية</v>
          </cell>
          <cell r="I351" t="str">
            <v>الأولى</v>
          </cell>
          <cell r="J351" t="str">
            <v>حماة</v>
          </cell>
          <cell r="K351" t="str">
            <v>حماه مصياف 316</v>
          </cell>
          <cell r="L351" t="str">
            <v>مصياف</v>
          </cell>
          <cell r="M351" t="str">
            <v>أدبي</v>
          </cell>
          <cell r="N351">
            <v>2013</v>
          </cell>
          <cell r="O351" t="str">
            <v>حماة</v>
          </cell>
          <cell r="P351" t="str">
            <v>الأولى</v>
          </cell>
          <cell r="Q351">
            <v>0</v>
          </cell>
          <cell r="S351">
            <v>22500</v>
          </cell>
          <cell r="T351">
            <v>7000</v>
          </cell>
          <cell r="U351">
            <v>0</v>
          </cell>
          <cell r="V351">
            <v>50000</v>
          </cell>
          <cell r="W351">
            <v>79500</v>
          </cell>
          <cell r="X351" t="str">
            <v>لا</v>
          </cell>
          <cell r="Y351">
            <v>79500</v>
          </cell>
          <cell r="Z351">
            <v>0</v>
          </cell>
          <cell r="AA351">
            <v>6</v>
          </cell>
          <cell r="AB351">
            <v>0</v>
          </cell>
          <cell r="AC351">
            <v>2</v>
          </cell>
          <cell r="AD351">
            <v>8</v>
          </cell>
          <cell r="AE351" t="str">
            <v>TAAHA MANSOR</v>
          </cell>
          <cell r="AF351" t="str">
            <v>MOHAMMAD</v>
          </cell>
          <cell r="AG351" t="str">
            <v>HANADA</v>
          </cell>
          <cell r="AH351" t="str">
            <v>HAMA</v>
          </cell>
          <cell r="AI351" t="str">
            <v>الفصل الأول 2020-2021</v>
          </cell>
          <cell r="AJ351" t="str">
            <v>الفصل الأول 2021-2022</v>
          </cell>
          <cell r="AK351" t="str">
            <v>الفصل الثاني 2021-2022</v>
          </cell>
          <cell r="AL351" t="str">
            <v/>
          </cell>
          <cell r="AM351" t="str">
            <v/>
          </cell>
          <cell r="AN351" t="str">
            <v/>
          </cell>
          <cell r="AO351" t="str">
            <v>مستنفذ</v>
          </cell>
          <cell r="AP351" t="str">
            <v/>
          </cell>
          <cell r="AQ351" t="str">
            <v/>
          </cell>
          <cell r="AR351">
            <v>706460</v>
          </cell>
          <cell r="AS351" t="str">
            <v xml:space="preserve">طه منصور </v>
          </cell>
          <cell r="AT351" t="str">
            <v>محمد</v>
          </cell>
          <cell r="AU351" t="str">
            <v>مستنفذ</v>
          </cell>
          <cell r="AV351">
            <v>50000</v>
          </cell>
        </row>
        <row r="352">
          <cell r="A352">
            <v>706469</v>
          </cell>
          <cell r="B352" t="str">
            <v xml:space="preserve">عبد الستار حسين </v>
          </cell>
          <cell r="C352" t="str">
            <v xml:space="preserve">حسين </v>
          </cell>
          <cell r="D352" t="str">
            <v>نوفه</v>
          </cell>
          <cell r="E352" t="str">
            <v>ذكر</v>
          </cell>
          <cell r="F352">
            <v>31511</v>
          </cell>
          <cell r="G352" t="str">
            <v>خزنه</v>
          </cell>
          <cell r="H352" t="str">
            <v>العربية السورية</v>
          </cell>
          <cell r="I352" t="str">
            <v>الأولى</v>
          </cell>
          <cell r="J352" t="str">
            <v>الحسكة</v>
          </cell>
          <cell r="K352" t="str">
            <v>خزنه 8/48</v>
          </cell>
          <cell r="L352" t="str">
            <v>دمر</v>
          </cell>
          <cell r="M352" t="str">
            <v>أدبي</v>
          </cell>
          <cell r="N352">
            <v>2006</v>
          </cell>
          <cell r="O352" t="str">
            <v>الحسكة</v>
          </cell>
          <cell r="P352" t="str">
            <v>الأولى</v>
          </cell>
          <cell r="Q352">
            <v>33000</v>
          </cell>
          <cell r="R352">
            <v>0</v>
          </cell>
          <cell r="S352">
            <v>0</v>
          </cell>
          <cell r="T352">
            <v>3000</v>
          </cell>
          <cell r="U352">
            <v>0</v>
          </cell>
          <cell r="V352">
            <v>60000</v>
          </cell>
          <cell r="W352">
            <v>30000</v>
          </cell>
          <cell r="X352" t="str">
            <v>لا</v>
          </cell>
          <cell r="Y352">
            <v>30000</v>
          </cell>
          <cell r="Z352">
            <v>0</v>
          </cell>
          <cell r="AA352">
            <v>0</v>
          </cell>
          <cell r="AB352">
            <v>0</v>
          </cell>
          <cell r="AC352">
            <v>3</v>
          </cell>
          <cell r="AD352">
            <v>3</v>
          </cell>
          <cell r="AE352" t="str">
            <v>ABD ALSATAR HUSSIN</v>
          </cell>
          <cell r="AF352" t="str">
            <v>HUSSIN</v>
          </cell>
          <cell r="AG352" t="str">
            <v>NOFA</v>
          </cell>
          <cell r="AH352" t="str">
            <v>KHZNA</v>
          </cell>
          <cell r="AI352" t="str">
            <v/>
          </cell>
          <cell r="AJ352" t="str">
            <v/>
          </cell>
          <cell r="AK352" t="str">
            <v/>
          </cell>
          <cell r="AL352" t="str">
            <v/>
          </cell>
          <cell r="AM352" t="str">
            <v/>
          </cell>
          <cell r="AN352" t="str">
            <v/>
          </cell>
          <cell r="AO352" t="str">
            <v/>
          </cell>
          <cell r="AP352" t="str">
            <v/>
          </cell>
          <cell r="AQ352" t="str">
            <v>إيقاف</v>
          </cell>
          <cell r="AR352">
            <v>706469</v>
          </cell>
          <cell r="AS352" t="str">
            <v xml:space="preserve">عبد الستار حسين </v>
          </cell>
          <cell r="AT352" t="str">
            <v xml:space="preserve">حسين </v>
          </cell>
          <cell r="AU352" t="str">
            <v/>
          </cell>
          <cell r="AV352">
            <v>60000</v>
          </cell>
        </row>
        <row r="353">
          <cell r="A353">
            <v>706471</v>
          </cell>
          <cell r="B353" t="str">
            <v>عبد الكريم الاطرش</v>
          </cell>
          <cell r="C353" t="str">
            <v xml:space="preserve">عادل </v>
          </cell>
          <cell r="D353" t="str">
            <v>نجاح</v>
          </cell>
          <cell r="E353" t="str">
            <v>ذكر</v>
          </cell>
          <cell r="F353">
            <v>28670</v>
          </cell>
          <cell r="G353" t="str">
            <v>دمشق</v>
          </cell>
          <cell r="H353" t="str">
            <v>العربية السورية</v>
          </cell>
          <cell r="I353" t="str">
            <v>الثانية</v>
          </cell>
          <cell r="J353" t="str">
            <v>دمشق</v>
          </cell>
          <cell r="K353" t="str">
            <v>شاغور شيخ 165</v>
          </cell>
          <cell r="L353" t="str">
            <v>جرمانا</v>
          </cell>
          <cell r="M353" t="str">
            <v>علمي</v>
          </cell>
          <cell r="N353">
            <v>1996</v>
          </cell>
          <cell r="O353" t="str">
            <v>دمشق</v>
          </cell>
          <cell r="P353" t="str">
            <v>الثانية</v>
          </cell>
          <cell r="Q353">
            <v>18000</v>
          </cell>
          <cell r="R353">
            <v>0</v>
          </cell>
          <cell r="S353">
            <v>0</v>
          </cell>
          <cell r="T353">
            <v>3000</v>
          </cell>
          <cell r="U353">
            <v>0</v>
          </cell>
          <cell r="V353">
            <v>80000</v>
          </cell>
          <cell r="W353">
            <v>65000</v>
          </cell>
          <cell r="X353" t="str">
            <v>لا</v>
          </cell>
          <cell r="Y353">
            <v>65000</v>
          </cell>
          <cell r="Z353">
            <v>0</v>
          </cell>
          <cell r="AA353">
            <v>5</v>
          </cell>
          <cell r="AB353">
            <v>2</v>
          </cell>
          <cell r="AC353">
            <v>0</v>
          </cell>
          <cell r="AD353">
            <v>7</v>
          </cell>
          <cell r="AE353" t="str">
            <v>ABD ALKAREM ALATRASH</v>
          </cell>
          <cell r="AF353" t="str">
            <v>ADEL</v>
          </cell>
          <cell r="AG353" t="str">
            <v>NAJAH</v>
          </cell>
          <cell r="AH353" t="str">
            <v>DAMASCUS</v>
          </cell>
          <cell r="AI353" t="str">
            <v/>
          </cell>
          <cell r="AJ353" t="str">
            <v/>
          </cell>
          <cell r="AK353" t="str">
            <v/>
          </cell>
          <cell r="AL353" t="str">
            <v/>
          </cell>
          <cell r="AM353" t="str">
            <v/>
          </cell>
          <cell r="AN353" t="str">
            <v/>
          </cell>
          <cell r="AO353" t="str">
            <v/>
          </cell>
          <cell r="AP353" t="str">
            <v/>
          </cell>
          <cell r="AQ353" t="str">
            <v/>
          </cell>
          <cell r="AR353">
            <v>706471</v>
          </cell>
          <cell r="AS353" t="str">
            <v>عبد الكريم الاطرش</v>
          </cell>
          <cell r="AT353" t="str">
            <v xml:space="preserve">عادل </v>
          </cell>
          <cell r="AU353" t="str">
            <v/>
          </cell>
          <cell r="AV353">
            <v>80000</v>
          </cell>
        </row>
        <row r="354">
          <cell r="A354">
            <v>706483</v>
          </cell>
          <cell r="B354" t="str">
            <v xml:space="preserve">عبير الشاعر </v>
          </cell>
          <cell r="C354" t="str">
            <v>عدنان</v>
          </cell>
          <cell r="D354" t="str">
            <v>سحر</v>
          </cell>
          <cell r="E354" t="str">
            <v>أنثى</v>
          </cell>
          <cell r="F354">
            <v>28975</v>
          </cell>
          <cell r="G354" t="str">
            <v>طرطوس</v>
          </cell>
          <cell r="H354" t="str">
            <v>العربية السورية</v>
          </cell>
          <cell r="I354" t="str">
            <v>الثانية</v>
          </cell>
          <cell r="J354" t="str">
            <v>طرطوس</v>
          </cell>
          <cell r="K354" t="str">
            <v>خراب 992</v>
          </cell>
          <cell r="L354" t="str">
            <v>دمشق</v>
          </cell>
          <cell r="M354" t="str">
            <v>علمي</v>
          </cell>
          <cell r="N354">
            <v>1998</v>
          </cell>
          <cell r="O354" t="str">
            <v>طرطوس</v>
          </cell>
          <cell r="P354" t="str">
            <v>الثانية</v>
          </cell>
          <cell r="Q354">
            <v>0</v>
          </cell>
          <cell r="S354">
            <v>0</v>
          </cell>
          <cell r="T354">
            <v>3000</v>
          </cell>
          <cell r="U354">
            <v>0</v>
          </cell>
          <cell r="V354">
            <v>52000</v>
          </cell>
          <cell r="W354">
            <v>55000</v>
          </cell>
          <cell r="X354" t="str">
            <v>لا</v>
          </cell>
          <cell r="Y354">
            <v>55000</v>
          </cell>
          <cell r="Z354">
            <v>0</v>
          </cell>
          <cell r="AA354">
            <v>0</v>
          </cell>
          <cell r="AB354">
            <v>3</v>
          </cell>
          <cell r="AC354">
            <v>1</v>
          </cell>
          <cell r="AD354">
            <v>4</v>
          </cell>
          <cell r="AE354" t="str">
            <v>ABEER ALSHAER</v>
          </cell>
          <cell r="AF354" t="str">
            <v>ADNAN</v>
          </cell>
          <cell r="AG354" t="str">
            <v>SAHAR</v>
          </cell>
          <cell r="AH354" t="str">
            <v>TARTOUS</v>
          </cell>
          <cell r="AI354" t="str">
            <v/>
          </cell>
          <cell r="AJ354" t="str">
            <v/>
          </cell>
          <cell r="AK354" t="str">
            <v/>
          </cell>
          <cell r="AL354" t="str">
            <v/>
          </cell>
          <cell r="AM354" t="str">
            <v/>
          </cell>
          <cell r="AN354" t="str">
            <v/>
          </cell>
          <cell r="AO354" t="str">
            <v/>
          </cell>
          <cell r="AP354" t="str">
            <v/>
          </cell>
          <cell r="AQ354" t="str">
            <v/>
          </cell>
          <cell r="AR354">
            <v>706483</v>
          </cell>
          <cell r="AS354" t="str">
            <v xml:space="preserve">عبير الشاعر </v>
          </cell>
          <cell r="AT354" t="str">
            <v>عدنان</v>
          </cell>
          <cell r="AU354" t="str">
            <v/>
          </cell>
          <cell r="AV354">
            <v>52000</v>
          </cell>
        </row>
        <row r="355">
          <cell r="A355">
            <v>706489</v>
          </cell>
          <cell r="B355" t="str">
            <v xml:space="preserve">عذبه حوريه </v>
          </cell>
          <cell r="C355" t="str">
            <v xml:space="preserve">نادر </v>
          </cell>
          <cell r="D355" t="str">
            <v>ساره</v>
          </cell>
          <cell r="E355" t="str">
            <v>أنثى</v>
          </cell>
          <cell r="F355">
            <v>31787</v>
          </cell>
          <cell r="G355" t="str">
            <v>دمشق</v>
          </cell>
          <cell r="H355" t="str">
            <v>العربية السورية</v>
          </cell>
          <cell r="I355" t="str">
            <v>الأولى</v>
          </cell>
          <cell r="J355" t="str">
            <v>ريف دمشق</v>
          </cell>
          <cell r="K355" t="str">
            <v>المشرفة 9</v>
          </cell>
          <cell r="L355" t="str">
            <v>الزاهرة الجديدة</v>
          </cell>
          <cell r="M355" t="str">
            <v>أدبي</v>
          </cell>
          <cell r="N355">
            <v>2009</v>
          </cell>
          <cell r="O355" t="str">
            <v>دمشق</v>
          </cell>
          <cell r="P355" t="str">
            <v>الأولى</v>
          </cell>
          <cell r="Q355">
            <v>0</v>
          </cell>
          <cell r="R355">
            <v>0</v>
          </cell>
          <cell r="S355">
            <v>0</v>
          </cell>
          <cell r="T355">
            <v>3000</v>
          </cell>
          <cell r="U355">
            <v>0</v>
          </cell>
          <cell r="V355">
            <v>65000</v>
          </cell>
          <cell r="W355">
            <v>68000</v>
          </cell>
          <cell r="X355" t="str">
            <v>لا</v>
          </cell>
          <cell r="Y355">
            <v>68000</v>
          </cell>
          <cell r="Z355">
            <v>0</v>
          </cell>
          <cell r="AA355">
            <v>1</v>
          </cell>
          <cell r="AB355">
            <v>1</v>
          </cell>
          <cell r="AC355">
            <v>2</v>
          </cell>
          <cell r="AD355">
            <v>4</v>
          </cell>
          <cell r="AE355" t="str">
            <v>AZPA HORIE</v>
          </cell>
          <cell r="AF355" t="str">
            <v>NADRE</v>
          </cell>
          <cell r="AG355" t="str">
            <v>SARA</v>
          </cell>
          <cell r="AH355" t="str">
            <v>DAMASCUS</v>
          </cell>
          <cell r="AI355" t="str">
            <v/>
          </cell>
          <cell r="AJ355" t="str">
            <v/>
          </cell>
          <cell r="AK355" t="str">
            <v/>
          </cell>
          <cell r="AL355" t="str">
            <v/>
          </cell>
          <cell r="AM355" t="str">
            <v/>
          </cell>
          <cell r="AN355" t="str">
            <v/>
          </cell>
          <cell r="AO355" t="str">
            <v/>
          </cell>
          <cell r="AP355" t="str">
            <v/>
          </cell>
          <cell r="AQ355" t="str">
            <v/>
          </cell>
          <cell r="AR355">
            <v>706489</v>
          </cell>
          <cell r="AS355" t="str">
            <v xml:space="preserve">عذبه حوريه </v>
          </cell>
          <cell r="AT355" t="str">
            <v xml:space="preserve">نادر </v>
          </cell>
          <cell r="AU355" t="str">
            <v/>
          </cell>
          <cell r="AV355">
            <v>65000</v>
          </cell>
        </row>
        <row r="356">
          <cell r="A356">
            <v>706496</v>
          </cell>
          <cell r="B356" t="str">
            <v>علي الجردي</v>
          </cell>
          <cell r="C356" t="str">
            <v>حسن</v>
          </cell>
          <cell r="D356" t="str">
            <v>صبا</v>
          </cell>
          <cell r="E356" t="str">
            <v>ذكر</v>
          </cell>
          <cell r="F356">
            <v>33042</v>
          </cell>
          <cell r="G356" t="str">
            <v>حمص</v>
          </cell>
          <cell r="H356" t="str">
            <v>العربية السورية</v>
          </cell>
          <cell r="I356" t="str">
            <v>الرابعة حديث</v>
          </cell>
          <cell r="J356" t="str">
            <v>اللاذقية</v>
          </cell>
          <cell r="K356" t="str">
            <v>الصليب 845</v>
          </cell>
          <cell r="L356" t="str">
            <v>جبلة</v>
          </cell>
          <cell r="M356" t="str">
            <v>أدبي</v>
          </cell>
          <cell r="N356">
            <v>2012</v>
          </cell>
          <cell r="O356" t="str">
            <v>دمشق</v>
          </cell>
          <cell r="P356" t="str">
            <v>الثالثة</v>
          </cell>
          <cell r="Q356">
            <v>0</v>
          </cell>
          <cell r="R356">
            <v>0</v>
          </cell>
          <cell r="S356">
            <v>0</v>
          </cell>
          <cell r="T356">
            <v>3000</v>
          </cell>
          <cell r="U356">
            <v>0</v>
          </cell>
          <cell r="V356">
            <v>75000</v>
          </cell>
          <cell r="W356">
            <v>78000</v>
          </cell>
          <cell r="X356" t="str">
            <v>لا</v>
          </cell>
          <cell r="Y356">
            <v>78000</v>
          </cell>
          <cell r="Z356">
            <v>0</v>
          </cell>
          <cell r="AA356">
            <v>6</v>
          </cell>
          <cell r="AB356">
            <v>1</v>
          </cell>
          <cell r="AC356">
            <v>0</v>
          </cell>
          <cell r="AD356">
            <v>7</v>
          </cell>
          <cell r="AE356" t="str">
            <v>ALI ALJRDE</v>
          </cell>
          <cell r="AF356" t="str">
            <v>HASN</v>
          </cell>
          <cell r="AG356" t="str">
            <v>SEABA</v>
          </cell>
          <cell r="AH356" t="str">
            <v>HOMS</v>
          </cell>
          <cell r="AI356" t="str">
            <v/>
          </cell>
          <cell r="AJ356" t="str">
            <v/>
          </cell>
          <cell r="AK356" t="str">
            <v/>
          </cell>
          <cell r="AL356" t="str">
            <v/>
          </cell>
          <cell r="AM356" t="str">
            <v/>
          </cell>
          <cell r="AN356" t="str">
            <v/>
          </cell>
          <cell r="AO356" t="str">
            <v/>
          </cell>
          <cell r="AP356" t="str">
            <v/>
          </cell>
          <cell r="AQ356" t="str">
            <v/>
          </cell>
          <cell r="AR356">
            <v>706496</v>
          </cell>
          <cell r="AS356" t="str">
            <v>علي الجردي</v>
          </cell>
          <cell r="AT356" t="str">
            <v>حسن</v>
          </cell>
          <cell r="AU356" t="str">
            <v/>
          </cell>
          <cell r="AV356">
            <v>75000</v>
          </cell>
        </row>
        <row r="357">
          <cell r="A357">
            <v>706500</v>
          </cell>
          <cell r="B357" t="str">
            <v>علي حسن</v>
          </cell>
          <cell r="C357" t="str">
            <v>وجيه</v>
          </cell>
          <cell r="D357" t="str">
            <v>رجاء</v>
          </cell>
          <cell r="E357" t="str">
            <v>ذكر</v>
          </cell>
          <cell r="F357">
            <v>33717</v>
          </cell>
          <cell r="G357" t="str">
            <v>بلاطه غربيه</v>
          </cell>
          <cell r="H357" t="str">
            <v>العربية السورية</v>
          </cell>
          <cell r="I357" t="str">
            <v>الرابعة</v>
          </cell>
          <cell r="J357" t="str">
            <v>طرطوس</v>
          </cell>
          <cell r="K357" t="str">
            <v>بلاطة غربية 2</v>
          </cell>
          <cell r="L357" t="str">
            <v>طرطوس</v>
          </cell>
          <cell r="M357" t="str">
            <v>أدبي</v>
          </cell>
          <cell r="N357">
            <v>2010</v>
          </cell>
          <cell r="O357" t="str">
            <v>طرطوس</v>
          </cell>
          <cell r="P357" t="str">
            <v>الرابعة حديث</v>
          </cell>
          <cell r="Q357">
            <v>0</v>
          </cell>
          <cell r="S357">
            <v>0</v>
          </cell>
          <cell r="T357">
            <v>3000</v>
          </cell>
          <cell r="U357">
            <v>14000</v>
          </cell>
          <cell r="V357">
            <v>0</v>
          </cell>
          <cell r="W357">
            <v>17000</v>
          </cell>
          <cell r="X357" t="str">
            <v>لا</v>
          </cell>
          <cell r="Y357">
            <v>17000</v>
          </cell>
          <cell r="Z357">
            <v>0</v>
          </cell>
          <cell r="AA357">
            <v>6</v>
          </cell>
          <cell r="AB357">
            <v>0</v>
          </cell>
          <cell r="AC357">
            <v>0</v>
          </cell>
          <cell r="AD357">
            <v>6</v>
          </cell>
          <cell r="AE357" t="str">
            <v>ALI HASAN</v>
          </cell>
          <cell r="AF357" t="str">
            <v>WAGEH</v>
          </cell>
          <cell r="AG357" t="str">
            <v>RAJAA</v>
          </cell>
          <cell r="AH357" t="str">
            <v>TARTOUS</v>
          </cell>
          <cell r="AI357" t="str">
            <v/>
          </cell>
          <cell r="AJ357" t="str">
            <v/>
          </cell>
          <cell r="AK357" t="str">
            <v/>
          </cell>
          <cell r="AL357" t="str">
            <v/>
          </cell>
          <cell r="AM357" t="str">
            <v/>
          </cell>
          <cell r="AN357" t="str">
            <v/>
          </cell>
          <cell r="AO357" t="str">
            <v/>
          </cell>
          <cell r="AP357" t="str">
            <v/>
          </cell>
          <cell r="AQ357" t="str">
            <v/>
          </cell>
          <cell r="AR357">
            <v>706500</v>
          </cell>
          <cell r="AS357" t="str">
            <v>علي حسن</v>
          </cell>
          <cell r="AT357" t="str">
            <v>وجيه</v>
          </cell>
          <cell r="AU357" t="str">
            <v/>
          </cell>
          <cell r="AV357">
            <v>0</v>
          </cell>
        </row>
        <row r="358">
          <cell r="A358">
            <v>706502</v>
          </cell>
          <cell r="B358" t="str">
            <v xml:space="preserve">علي سليمان </v>
          </cell>
          <cell r="C358" t="str">
            <v>محمد</v>
          </cell>
          <cell r="D358" t="str">
            <v>فيروز</v>
          </cell>
          <cell r="E358" t="str">
            <v>ذكر</v>
          </cell>
          <cell r="F358">
            <v>33719</v>
          </cell>
          <cell r="G358" t="str">
            <v>القرداحه</v>
          </cell>
          <cell r="H358" t="str">
            <v>العربية السورية</v>
          </cell>
          <cell r="I358" t="str">
            <v>الثانية</v>
          </cell>
          <cell r="J358" t="str">
            <v>اللاذقية</v>
          </cell>
          <cell r="K358" t="str">
            <v>بتعلة 28</v>
          </cell>
          <cell r="L358" t="str">
            <v>مساكن الحرس دمر</v>
          </cell>
          <cell r="M358" t="str">
            <v>أدبي</v>
          </cell>
          <cell r="N358">
            <v>2010</v>
          </cell>
          <cell r="O358" t="str">
            <v>دمشق</v>
          </cell>
          <cell r="P358" t="str">
            <v>الثانية</v>
          </cell>
          <cell r="Q358">
            <v>0</v>
          </cell>
          <cell r="R358">
            <v>0</v>
          </cell>
          <cell r="S358">
            <v>0</v>
          </cell>
          <cell r="T358">
            <v>3000</v>
          </cell>
          <cell r="U358">
            <v>0</v>
          </cell>
          <cell r="V358">
            <v>20000</v>
          </cell>
          <cell r="W358">
            <v>23000</v>
          </cell>
          <cell r="X358" t="str">
            <v>لا</v>
          </cell>
          <cell r="Y358">
            <v>23000</v>
          </cell>
          <cell r="Z358">
            <v>0</v>
          </cell>
          <cell r="AA358">
            <v>2</v>
          </cell>
          <cell r="AB358">
            <v>0</v>
          </cell>
          <cell r="AC358">
            <v>0</v>
          </cell>
          <cell r="AD358">
            <v>2</v>
          </cell>
          <cell r="AE358" t="str">
            <v>ALI SOULAYMAN</v>
          </cell>
          <cell r="AF358" t="str">
            <v>MOUHAMD</v>
          </cell>
          <cell r="AG358" t="str">
            <v>FAIROZ</v>
          </cell>
          <cell r="AH358" t="str">
            <v>LATAKYA</v>
          </cell>
          <cell r="AI358" t="str">
            <v/>
          </cell>
          <cell r="AJ358" t="str">
            <v/>
          </cell>
          <cell r="AK358" t="str">
            <v/>
          </cell>
          <cell r="AL358" t="str">
            <v/>
          </cell>
          <cell r="AM358" t="str">
            <v/>
          </cell>
          <cell r="AN358" t="str">
            <v/>
          </cell>
          <cell r="AO358" t="str">
            <v/>
          </cell>
          <cell r="AP358" t="str">
            <v/>
          </cell>
          <cell r="AQ358" t="str">
            <v/>
          </cell>
          <cell r="AR358">
            <v>706502</v>
          </cell>
          <cell r="AS358" t="str">
            <v xml:space="preserve">علي سليمان </v>
          </cell>
          <cell r="AT358" t="str">
            <v>محمد</v>
          </cell>
          <cell r="AU358" t="str">
            <v/>
          </cell>
          <cell r="AV358">
            <v>20000</v>
          </cell>
        </row>
        <row r="359">
          <cell r="A359">
            <v>706504</v>
          </cell>
          <cell r="B359" t="str">
            <v xml:space="preserve">علي قدور </v>
          </cell>
          <cell r="C359" t="str">
            <v xml:space="preserve">نبيل </v>
          </cell>
          <cell r="D359" t="str">
            <v>مهدات</v>
          </cell>
          <cell r="E359" t="str">
            <v>ذكر</v>
          </cell>
          <cell r="F359">
            <v>36108</v>
          </cell>
          <cell r="G359" t="str">
            <v>دمشق</v>
          </cell>
          <cell r="H359" t="str">
            <v>العربية السورية</v>
          </cell>
          <cell r="I359" t="str">
            <v>الثانية</v>
          </cell>
          <cell r="J359" t="str">
            <v>دمشق</v>
          </cell>
          <cell r="K359" t="str">
            <v>شاغور اصلاح 51</v>
          </cell>
          <cell r="L359" t="str">
            <v>الزاهرة الجديدة</v>
          </cell>
          <cell r="M359" t="str">
            <v>علمي</v>
          </cell>
          <cell r="N359">
            <v>2017</v>
          </cell>
          <cell r="O359" t="str">
            <v>دمشق</v>
          </cell>
          <cell r="P359" t="str">
            <v>الثانية</v>
          </cell>
          <cell r="Q359">
            <v>0</v>
          </cell>
          <cell r="R359">
            <v>0</v>
          </cell>
          <cell r="S359">
            <v>0</v>
          </cell>
          <cell r="T359">
            <v>3000</v>
          </cell>
          <cell r="U359">
            <v>0</v>
          </cell>
          <cell r="V359">
            <v>240000</v>
          </cell>
          <cell r="W359">
            <v>243000</v>
          </cell>
          <cell r="X359" t="str">
            <v>لا</v>
          </cell>
          <cell r="Y359">
            <v>243000</v>
          </cell>
          <cell r="Z359">
            <v>0</v>
          </cell>
          <cell r="AA359">
            <v>0</v>
          </cell>
          <cell r="AB359">
            <v>0</v>
          </cell>
          <cell r="AC359">
            <v>12</v>
          </cell>
          <cell r="AD359">
            <v>12</v>
          </cell>
          <cell r="AE359" t="str">
            <v>ALI KADDOUR</v>
          </cell>
          <cell r="AF359" t="str">
            <v>NABIL</v>
          </cell>
          <cell r="AG359" t="str">
            <v>MAHDAT</v>
          </cell>
          <cell r="AH359" t="str">
            <v>DAMASCUS</v>
          </cell>
          <cell r="AI359" t="str">
            <v/>
          </cell>
          <cell r="AJ359" t="str">
            <v/>
          </cell>
          <cell r="AK359" t="str">
            <v/>
          </cell>
          <cell r="AL359" t="str">
            <v/>
          </cell>
          <cell r="AM359" t="str">
            <v/>
          </cell>
          <cell r="AN359" t="str">
            <v/>
          </cell>
          <cell r="AO359" t="str">
            <v/>
          </cell>
          <cell r="AP359" t="str">
            <v/>
          </cell>
          <cell r="AQ359" t="str">
            <v/>
          </cell>
          <cell r="AR359">
            <v>706504</v>
          </cell>
          <cell r="AS359" t="str">
            <v xml:space="preserve">علي قدور </v>
          </cell>
          <cell r="AT359" t="str">
            <v xml:space="preserve">نبيل </v>
          </cell>
          <cell r="AU359" t="str">
            <v/>
          </cell>
          <cell r="AV359">
            <v>240000</v>
          </cell>
        </row>
        <row r="360">
          <cell r="A360">
            <v>706506</v>
          </cell>
          <cell r="B360" t="str">
            <v xml:space="preserve">علي محمد </v>
          </cell>
          <cell r="C360" t="str">
            <v>سهيل</v>
          </cell>
          <cell r="D360" t="str">
            <v>سلوى</v>
          </cell>
          <cell r="E360" t="str">
            <v>ذكر</v>
          </cell>
          <cell r="F360">
            <v>33633</v>
          </cell>
          <cell r="G360" t="str">
            <v>صافيتا</v>
          </cell>
          <cell r="H360" t="str">
            <v>العربية السورية</v>
          </cell>
          <cell r="I360" t="str">
            <v>الثانية</v>
          </cell>
          <cell r="J360" t="str">
            <v>طرطوس</v>
          </cell>
          <cell r="K360" t="str">
            <v>صافيتا الشرقية 235</v>
          </cell>
          <cell r="L360" t="str">
            <v>مزة</v>
          </cell>
          <cell r="M360" t="str">
            <v>علمي</v>
          </cell>
          <cell r="N360">
            <v>2010</v>
          </cell>
          <cell r="O360" t="str">
            <v>طرطوس</v>
          </cell>
          <cell r="P360" t="str">
            <v>الثانية</v>
          </cell>
          <cell r="Q360">
            <v>0</v>
          </cell>
          <cell r="R360">
            <v>0</v>
          </cell>
          <cell r="S360">
            <v>0</v>
          </cell>
          <cell r="T360">
            <v>3000</v>
          </cell>
          <cell r="U360">
            <v>0</v>
          </cell>
          <cell r="V360">
            <v>120000</v>
          </cell>
          <cell r="W360">
            <v>123000</v>
          </cell>
          <cell r="X360" t="str">
            <v>لا</v>
          </cell>
          <cell r="Y360">
            <v>123000</v>
          </cell>
          <cell r="Z360">
            <v>0</v>
          </cell>
          <cell r="AA360">
            <v>3</v>
          </cell>
          <cell r="AB360">
            <v>2</v>
          </cell>
          <cell r="AC360">
            <v>3</v>
          </cell>
          <cell r="AD360">
            <v>8</v>
          </cell>
          <cell r="AE360" t="str">
            <v>ALI MOHAMAD</v>
          </cell>
          <cell r="AF360" t="str">
            <v>SOHEL</v>
          </cell>
          <cell r="AG360" t="str">
            <v>SALWA</v>
          </cell>
          <cell r="AH360" t="str">
            <v>SAFITA</v>
          </cell>
          <cell r="AI360" t="str">
            <v/>
          </cell>
          <cell r="AJ360" t="str">
            <v/>
          </cell>
          <cell r="AK360" t="str">
            <v/>
          </cell>
          <cell r="AL360" t="str">
            <v/>
          </cell>
          <cell r="AM360" t="str">
            <v/>
          </cell>
          <cell r="AN360" t="str">
            <v/>
          </cell>
          <cell r="AO360" t="str">
            <v/>
          </cell>
          <cell r="AP360" t="str">
            <v/>
          </cell>
          <cell r="AQ360" t="str">
            <v/>
          </cell>
          <cell r="AR360">
            <v>706506</v>
          </cell>
          <cell r="AS360" t="str">
            <v xml:space="preserve">علي محمد </v>
          </cell>
          <cell r="AT360" t="str">
            <v>سهيل</v>
          </cell>
          <cell r="AU360" t="str">
            <v/>
          </cell>
          <cell r="AV360">
            <v>120000</v>
          </cell>
        </row>
        <row r="361">
          <cell r="A361">
            <v>706519</v>
          </cell>
          <cell r="B361" t="str">
            <v xml:space="preserve">غدير اسكندر </v>
          </cell>
          <cell r="C361" t="str">
            <v>محمد</v>
          </cell>
          <cell r="D361" t="str">
            <v>فاطمة</v>
          </cell>
          <cell r="E361" t="str">
            <v>ذكر</v>
          </cell>
          <cell r="F361">
            <v>36164</v>
          </cell>
          <cell r="G361" t="str">
            <v>اللاذقية</v>
          </cell>
          <cell r="H361" t="str">
            <v>العربية السورية</v>
          </cell>
          <cell r="I361" t="str">
            <v>الأولى</v>
          </cell>
          <cell r="J361" t="str">
            <v>اللاذقية</v>
          </cell>
          <cell r="K361" t="str">
            <v>الخلاله 1</v>
          </cell>
          <cell r="L361" t="str">
            <v>مزة جبل</v>
          </cell>
          <cell r="M361" t="str">
            <v>علمي</v>
          </cell>
          <cell r="N361">
            <v>2017</v>
          </cell>
          <cell r="O361" t="str">
            <v>اللاذقية</v>
          </cell>
          <cell r="P361" t="str">
            <v>الأولى</v>
          </cell>
          <cell r="Q361">
            <v>0</v>
          </cell>
          <cell r="R361">
            <v>0</v>
          </cell>
          <cell r="S361">
            <v>0</v>
          </cell>
          <cell r="T361">
            <v>3000</v>
          </cell>
          <cell r="U361">
            <v>0</v>
          </cell>
          <cell r="V361">
            <v>140000</v>
          </cell>
          <cell r="W361">
            <v>143000</v>
          </cell>
          <cell r="X361" t="str">
            <v>لا</v>
          </cell>
          <cell r="Y361">
            <v>143000</v>
          </cell>
          <cell r="Z361">
            <v>0</v>
          </cell>
          <cell r="AA361">
            <v>0</v>
          </cell>
          <cell r="AB361">
            <v>0</v>
          </cell>
          <cell r="AC361">
            <v>4</v>
          </cell>
          <cell r="AD361">
            <v>4</v>
          </cell>
          <cell r="AE361" t="str">
            <v>GHADER ESKANDER</v>
          </cell>
          <cell r="AF361" t="str">
            <v>MOHAMMAD</v>
          </cell>
          <cell r="AG361" t="str">
            <v>FATIMA</v>
          </cell>
          <cell r="AH361" t="str">
            <v>LATAKIA</v>
          </cell>
          <cell r="AI361" t="str">
            <v/>
          </cell>
          <cell r="AJ361" t="str">
            <v/>
          </cell>
          <cell r="AK361" t="str">
            <v/>
          </cell>
          <cell r="AL361" t="str">
            <v/>
          </cell>
          <cell r="AM361" t="str">
            <v/>
          </cell>
          <cell r="AN361" t="str">
            <v/>
          </cell>
          <cell r="AO361" t="str">
            <v>مستنفذ سجل</v>
          </cell>
          <cell r="AP361" t="str">
            <v/>
          </cell>
          <cell r="AQ361" t="str">
            <v/>
          </cell>
          <cell r="AR361">
            <v>706519</v>
          </cell>
          <cell r="AS361" t="str">
            <v xml:space="preserve">غدير اسكندر </v>
          </cell>
          <cell r="AT361" t="str">
            <v>محمد</v>
          </cell>
          <cell r="AU361" t="str">
            <v>مستنفذ سجل</v>
          </cell>
          <cell r="AV361">
            <v>140000</v>
          </cell>
        </row>
        <row r="362">
          <cell r="A362">
            <v>706526</v>
          </cell>
          <cell r="B362" t="str">
            <v>فايزة نصر</v>
          </cell>
          <cell r="C362" t="str">
            <v xml:space="preserve">محمد </v>
          </cell>
          <cell r="D362" t="str">
            <v>ظريفة</v>
          </cell>
          <cell r="E362" t="str">
            <v>أنثى</v>
          </cell>
          <cell r="F362">
            <v>30320</v>
          </cell>
          <cell r="G362" t="str">
            <v>عتيبة</v>
          </cell>
          <cell r="H362" t="str">
            <v>العربية السورية</v>
          </cell>
          <cell r="I362" t="str">
            <v>الرابعة</v>
          </cell>
          <cell r="J362" t="str">
            <v>ريف دمشق</v>
          </cell>
          <cell r="K362" t="str">
            <v>عتيبة 3</v>
          </cell>
          <cell r="L362" t="str">
            <v>عتيبة</v>
          </cell>
          <cell r="M362" t="str">
            <v>أدبي</v>
          </cell>
          <cell r="N362">
            <v>2011</v>
          </cell>
          <cell r="O362" t="str">
            <v>ريف دمشق</v>
          </cell>
          <cell r="P362" t="str">
            <v>الرابعة حديث</v>
          </cell>
          <cell r="Q362">
            <v>0</v>
          </cell>
          <cell r="R362">
            <v>0</v>
          </cell>
          <cell r="S362">
            <v>0</v>
          </cell>
          <cell r="T362">
            <v>3000</v>
          </cell>
          <cell r="U362">
            <v>14000</v>
          </cell>
          <cell r="V362">
            <v>40000</v>
          </cell>
          <cell r="W362">
            <v>57000</v>
          </cell>
          <cell r="X362" t="str">
            <v>لا</v>
          </cell>
          <cell r="Y362">
            <v>57000</v>
          </cell>
          <cell r="Z362">
            <v>0</v>
          </cell>
          <cell r="AA362">
            <v>4</v>
          </cell>
          <cell r="AB362">
            <v>0</v>
          </cell>
          <cell r="AC362">
            <v>0</v>
          </cell>
          <cell r="AD362">
            <v>4</v>
          </cell>
          <cell r="AE362" t="str">
            <v>FAYZA NASR</v>
          </cell>
          <cell r="AF362" t="str">
            <v>MOHAMMAD</v>
          </cell>
          <cell r="AG362" t="str">
            <v>ZARIFA</v>
          </cell>
          <cell r="AH362" t="str">
            <v>OTAEBA</v>
          </cell>
          <cell r="AI362" t="str">
            <v/>
          </cell>
          <cell r="AJ362" t="str">
            <v/>
          </cell>
          <cell r="AK362" t="str">
            <v/>
          </cell>
          <cell r="AL362" t="str">
            <v/>
          </cell>
          <cell r="AM362" t="str">
            <v/>
          </cell>
          <cell r="AN362" t="str">
            <v/>
          </cell>
          <cell r="AO362" t="str">
            <v/>
          </cell>
          <cell r="AP362" t="str">
            <v/>
          </cell>
          <cell r="AQ362" t="str">
            <v/>
          </cell>
          <cell r="AR362">
            <v>706526</v>
          </cell>
          <cell r="AS362" t="str">
            <v>فايزة نصر</v>
          </cell>
          <cell r="AT362" t="str">
            <v xml:space="preserve">محمد </v>
          </cell>
          <cell r="AU362" t="str">
            <v/>
          </cell>
          <cell r="AV362">
            <v>40000</v>
          </cell>
        </row>
        <row r="363">
          <cell r="A363">
            <v>706531</v>
          </cell>
          <cell r="B363" t="str">
            <v xml:space="preserve">فرح ابراهيم </v>
          </cell>
          <cell r="C363" t="str">
            <v xml:space="preserve">احمد </v>
          </cell>
          <cell r="D363" t="str">
            <v>وفاء</v>
          </cell>
          <cell r="E363" t="str">
            <v>أنثى</v>
          </cell>
          <cell r="F363">
            <v>36306</v>
          </cell>
          <cell r="G363" t="str">
            <v>دمشق</v>
          </cell>
          <cell r="H363" t="str">
            <v>العربية السورية</v>
          </cell>
          <cell r="I363" t="str">
            <v>الأولى</v>
          </cell>
          <cell r="J363" t="str">
            <v>ريف دمشق</v>
          </cell>
          <cell r="K363" t="str">
            <v>التواني</v>
          </cell>
          <cell r="L363" t="str">
            <v>دمشق</v>
          </cell>
          <cell r="M363" t="str">
            <v>أدبي</v>
          </cell>
          <cell r="N363">
            <v>2017</v>
          </cell>
          <cell r="O363" t="str">
            <v>ريف دمشق</v>
          </cell>
          <cell r="P363" t="str">
            <v>الأولى</v>
          </cell>
          <cell r="Q363">
            <v>22000</v>
          </cell>
          <cell r="R363">
            <v>0</v>
          </cell>
          <cell r="S363">
            <v>0</v>
          </cell>
          <cell r="T363">
            <v>3000</v>
          </cell>
          <cell r="U363">
            <v>0</v>
          </cell>
          <cell r="V363">
            <v>115000</v>
          </cell>
          <cell r="W363">
            <v>96000</v>
          </cell>
          <cell r="X363" t="str">
            <v>لا</v>
          </cell>
          <cell r="Y363">
            <v>96000</v>
          </cell>
          <cell r="Z363">
            <v>0</v>
          </cell>
          <cell r="AA363">
            <v>0</v>
          </cell>
          <cell r="AB363">
            <v>1</v>
          </cell>
          <cell r="AC363">
            <v>5</v>
          </cell>
          <cell r="AD363">
            <v>6</v>
          </cell>
          <cell r="AE363" t="str">
            <v>FARAH IBRAHIM</v>
          </cell>
          <cell r="AF363" t="str">
            <v>AHMAD</v>
          </cell>
          <cell r="AG363" t="str">
            <v>WAFAA</v>
          </cell>
          <cell r="AH363" t="str">
            <v>DAMAS</v>
          </cell>
          <cell r="AI363" t="str">
            <v/>
          </cell>
          <cell r="AJ363" t="str">
            <v/>
          </cell>
          <cell r="AK363" t="str">
            <v/>
          </cell>
          <cell r="AL363" t="str">
            <v/>
          </cell>
          <cell r="AM363" t="str">
            <v/>
          </cell>
          <cell r="AN363" t="str">
            <v/>
          </cell>
          <cell r="AO363" t="str">
            <v>مستنفذ</v>
          </cell>
          <cell r="AP363" t="str">
            <v/>
          </cell>
          <cell r="AQ363" t="str">
            <v/>
          </cell>
          <cell r="AR363">
            <v>706531</v>
          </cell>
          <cell r="AS363" t="str">
            <v xml:space="preserve">فرح ابراهيم </v>
          </cell>
          <cell r="AT363" t="str">
            <v xml:space="preserve">احمد </v>
          </cell>
          <cell r="AU363" t="str">
            <v>مستنفذ</v>
          </cell>
          <cell r="AV363">
            <v>115000</v>
          </cell>
        </row>
        <row r="364">
          <cell r="A364">
            <v>706537</v>
          </cell>
          <cell r="B364" t="str">
            <v xml:space="preserve">كمال جراد </v>
          </cell>
          <cell r="C364" t="str">
            <v xml:space="preserve">نزار </v>
          </cell>
          <cell r="D364" t="str">
            <v>اسعاف</v>
          </cell>
          <cell r="E364" t="str">
            <v>ذكر</v>
          </cell>
          <cell r="F364">
            <v>35796</v>
          </cell>
          <cell r="G364" t="str">
            <v>محرده</v>
          </cell>
          <cell r="H364" t="str">
            <v>العربية السورية</v>
          </cell>
          <cell r="I364" t="str">
            <v>الثالثة حديث</v>
          </cell>
          <cell r="J364" t="str">
            <v>حماة</v>
          </cell>
          <cell r="K364" t="str">
            <v>محردة ١٦٣</v>
          </cell>
          <cell r="L364" t="str">
            <v>سورية/حماة/محردة/الحي الغربي/جانب سوق الهال القديم</v>
          </cell>
          <cell r="M364" t="str">
            <v>علمي</v>
          </cell>
          <cell r="N364">
            <v>2016</v>
          </cell>
          <cell r="O364" t="str">
            <v>حماة</v>
          </cell>
          <cell r="P364" t="str">
            <v>الثانية</v>
          </cell>
          <cell r="Q364">
            <v>0</v>
          </cell>
          <cell r="S364">
            <v>12000</v>
          </cell>
          <cell r="T364">
            <v>7000</v>
          </cell>
          <cell r="U364">
            <v>0</v>
          </cell>
          <cell r="V364">
            <v>76000</v>
          </cell>
          <cell r="W364">
            <v>95000</v>
          </cell>
          <cell r="X364" t="str">
            <v>لا</v>
          </cell>
          <cell r="Y364">
            <v>95000</v>
          </cell>
          <cell r="Z364">
            <v>0</v>
          </cell>
          <cell r="AA364">
            <v>2</v>
          </cell>
          <cell r="AB364">
            <v>5</v>
          </cell>
          <cell r="AC364">
            <v>0</v>
          </cell>
          <cell r="AD364">
            <v>7</v>
          </cell>
          <cell r="AE364" t="str">
            <v>KAMAL JARAD</v>
          </cell>
          <cell r="AF364" t="str">
            <v>NIZAR</v>
          </cell>
          <cell r="AG364" t="str">
            <v>ISAAF</v>
          </cell>
          <cell r="AH364" t="str">
            <v>Syria/Hama/Maharda</v>
          </cell>
          <cell r="AI364" t="str">
            <v>الفصل الثاني 2021-2022</v>
          </cell>
          <cell r="AJ364" t="str">
            <v/>
          </cell>
          <cell r="AK364" t="str">
            <v/>
          </cell>
          <cell r="AL364" t="str">
            <v/>
          </cell>
          <cell r="AM364" t="str">
            <v/>
          </cell>
          <cell r="AN364" t="str">
            <v/>
          </cell>
          <cell r="AO364" t="str">
            <v/>
          </cell>
          <cell r="AP364" t="str">
            <v/>
          </cell>
          <cell r="AQ364" t="str">
            <v/>
          </cell>
          <cell r="AR364">
            <v>706537</v>
          </cell>
          <cell r="AS364" t="str">
            <v xml:space="preserve">كمال جراد </v>
          </cell>
          <cell r="AT364" t="str">
            <v xml:space="preserve">نزار </v>
          </cell>
          <cell r="AU364" t="str">
            <v/>
          </cell>
          <cell r="AV364">
            <v>76000</v>
          </cell>
        </row>
        <row r="365">
          <cell r="A365">
            <v>706540</v>
          </cell>
          <cell r="B365" t="str">
            <v xml:space="preserve">كنده كحيل </v>
          </cell>
          <cell r="C365" t="str">
            <v xml:space="preserve">هيثم </v>
          </cell>
          <cell r="D365" t="str">
            <v>قمر</v>
          </cell>
          <cell r="E365" t="str">
            <v>أنثى</v>
          </cell>
          <cell r="F365">
            <v>32976</v>
          </cell>
          <cell r="G365" t="str">
            <v>النبك</v>
          </cell>
          <cell r="H365" t="str">
            <v>العربية السورية</v>
          </cell>
          <cell r="I365" t="str">
            <v>الرابعة حديث</v>
          </cell>
          <cell r="J365" t="str">
            <v>ريف دمشق</v>
          </cell>
          <cell r="K365" t="str">
            <v>النبك 448</v>
          </cell>
          <cell r="L365" t="str">
            <v>النبك</v>
          </cell>
          <cell r="M365" t="str">
            <v>أدبي</v>
          </cell>
          <cell r="N365">
            <v>2008</v>
          </cell>
          <cell r="O365" t="str">
            <v>ريف دمشق</v>
          </cell>
          <cell r="P365" t="str">
            <v>الثالثة</v>
          </cell>
          <cell r="Q365">
            <v>0</v>
          </cell>
          <cell r="R365">
            <v>0</v>
          </cell>
          <cell r="S365">
            <v>0</v>
          </cell>
          <cell r="T365">
            <v>3000</v>
          </cell>
          <cell r="U365">
            <v>0</v>
          </cell>
          <cell r="V365">
            <v>70000</v>
          </cell>
          <cell r="W365">
            <v>73000</v>
          </cell>
          <cell r="X365" t="str">
            <v>لا</v>
          </cell>
          <cell r="Y365">
            <v>73000</v>
          </cell>
          <cell r="Z365">
            <v>0</v>
          </cell>
          <cell r="AA365">
            <v>7</v>
          </cell>
          <cell r="AB365">
            <v>0</v>
          </cell>
          <cell r="AC365">
            <v>0</v>
          </cell>
          <cell r="AD365">
            <v>7</v>
          </cell>
          <cell r="AE365" t="str">
            <v>KINDA KAHEEL</v>
          </cell>
          <cell r="AF365" t="str">
            <v>HAYTHAM</v>
          </cell>
          <cell r="AG365" t="str">
            <v>QAMAR</v>
          </cell>
          <cell r="AH365" t="str">
            <v>DAMAS SUBURB</v>
          </cell>
          <cell r="AI365" t="str">
            <v/>
          </cell>
          <cell r="AJ365" t="str">
            <v/>
          </cell>
          <cell r="AK365" t="str">
            <v/>
          </cell>
          <cell r="AL365" t="str">
            <v/>
          </cell>
          <cell r="AM365" t="str">
            <v/>
          </cell>
          <cell r="AN365" t="str">
            <v/>
          </cell>
          <cell r="AO365" t="str">
            <v/>
          </cell>
          <cell r="AP365" t="str">
            <v/>
          </cell>
          <cell r="AQ365" t="str">
            <v/>
          </cell>
          <cell r="AR365">
            <v>706540</v>
          </cell>
          <cell r="AS365" t="str">
            <v xml:space="preserve">كنده كحيل </v>
          </cell>
          <cell r="AT365" t="str">
            <v xml:space="preserve">هيثم </v>
          </cell>
          <cell r="AU365" t="str">
            <v/>
          </cell>
          <cell r="AV365">
            <v>70000</v>
          </cell>
        </row>
        <row r="366">
          <cell r="A366">
            <v>706543</v>
          </cell>
          <cell r="B366" t="str">
            <v xml:space="preserve">لبنى خيرى أغا </v>
          </cell>
          <cell r="C366" t="str">
            <v xml:space="preserve">عبد الكريم </v>
          </cell>
          <cell r="D366" t="str">
            <v>سليمه</v>
          </cell>
          <cell r="E366" t="str">
            <v>أنثى</v>
          </cell>
          <cell r="F366">
            <v>35722</v>
          </cell>
          <cell r="G366" t="str">
            <v>حلب</v>
          </cell>
          <cell r="H366" t="str">
            <v>العربية السورية</v>
          </cell>
          <cell r="I366" t="str">
            <v>الثانية</v>
          </cell>
          <cell r="J366" t="str">
            <v>حلب</v>
          </cell>
          <cell r="K366" t="str">
            <v>شيخضاهر 1895</v>
          </cell>
          <cell r="L366" t="str">
            <v>ضاحية قدسيا</v>
          </cell>
          <cell r="M366" t="str">
            <v>أدبي</v>
          </cell>
          <cell r="N366">
            <v>2015</v>
          </cell>
          <cell r="O366" t="str">
            <v>ريف دمشق</v>
          </cell>
          <cell r="P366" t="str">
            <v>الثانية</v>
          </cell>
          <cell r="Q366">
            <v>0</v>
          </cell>
          <cell r="R366">
            <v>0</v>
          </cell>
          <cell r="S366">
            <v>0</v>
          </cell>
          <cell r="T366">
            <v>3000</v>
          </cell>
          <cell r="U366">
            <v>0</v>
          </cell>
          <cell r="V366">
            <v>50000</v>
          </cell>
          <cell r="W366">
            <v>53000</v>
          </cell>
          <cell r="X366" t="str">
            <v>لا</v>
          </cell>
          <cell r="Y366">
            <v>53000</v>
          </cell>
          <cell r="Z366">
            <v>0</v>
          </cell>
          <cell r="AA366">
            <v>0</v>
          </cell>
          <cell r="AB366">
            <v>2</v>
          </cell>
          <cell r="AC366">
            <v>1</v>
          </cell>
          <cell r="AD366">
            <v>3</v>
          </cell>
          <cell r="AE366" t="str">
            <v>LOUBNA KHAIRI AGHA</v>
          </cell>
          <cell r="AF366" t="str">
            <v>ABD ALKAREEM</v>
          </cell>
          <cell r="AG366" t="str">
            <v>SALIMA</v>
          </cell>
          <cell r="AH366" t="str">
            <v>ALEPPO</v>
          </cell>
          <cell r="AI366" t="str">
            <v/>
          </cell>
          <cell r="AJ366" t="str">
            <v/>
          </cell>
          <cell r="AK366" t="str">
            <v/>
          </cell>
          <cell r="AL366" t="str">
            <v/>
          </cell>
          <cell r="AM366" t="str">
            <v/>
          </cell>
          <cell r="AN366" t="str">
            <v/>
          </cell>
          <cell r="AO366" t="str">
            <v/>
          </cell>
          <cell r="AP366" t="str">
            <v/>
          </cell>
          <cell r="AQ366" t="str">
            <v/>
          </cell>
          <cell r="AR366">
            <v>706543</v>
          </cell>
          <cell r="AS366" t="str">
            <v xml:space="preserve">لبنى خيرى أغا </v>
          </cell>
          <cell r="AT366" t="str">
            <v xml:space="preserve">عبد الكريم </v>
          </cell>
          <cell r="AU366" t="str">
            <v/>
          </cell>
          <cell r="AV366">
            <v>50000</v>
          </cell>
        </row>
        <row r="367">
          <cell r="A367">
            <v>706552</v>
          </cell>
          <cell r="B367" t="str">
            <v xml:space="preserve">لورنث عدرا </v>
          </cell>
          <cell r="C367" t="str">
            <v>فهيم</v>
          </cell>
          <cell r="D367" t="str">
            <v>بديعه</v>
          </cell>
          <cell r="E367" t="str">
            <v>أنثى</v>
          </cell>
          <cell r="F367">
            <v>29958</v>
          </cell>
          <cell r="G367" t="str">
            <v>بسطيرون</v>
          </cell>
          <cell r="H367" t="str">
            <v>العربية السورية</v>
          </cell>
          <cell r="I367" t="str">
            <v>الرابعة</v>
          </cell>
          <cell r="J367" t="str">
            <v>اللاذقية</v>
          </cell>
          <cell r="K367" t="str">
            <v xml:space="preserve">بسطيرون </v>
          </cell>
          <cell r="L367" t="str">
            <v>ركن الدين</v>
          </cell>
          <cell r="M367" t="str">
            <v>أدبي</v>
          </cell>
          <cell r="N367">
            <v>2000</v>
          </cell>
          <cell r="O367" t="str">
            <v>دمشق</v>
          </cell>
          <cell r="P367" t="str">
            <v>الرابعة حديث</v>
          </cell>
          <cell r="Q367">
            <v>0</v>
          </cell>
          <cell r="R367">
            <v>0</v>
          </cell>
          <cell r="S367">
            <v>0</v>
          </cell>
          <cell r="T367">
            <v>3000</v>
          </cell>
          <cell r="U367">
            <v>14000</v>
          </cell>
          <cell r="V367">
            <v>90000</v>
          </cell>
          <cell r="W367">
            <v>107000</v>
          </cell>
          <cell r="X367" t="str">
            <v>لا</v>
          </cell>
          <cell r="Y367">
            <v>107000</v>
          </cell>
          <cell r="Z367">
            <v>0</v>
          </cell>
          <cell r="AA367">
            <v>6</v>
          </cell>
          <cell r="AB367">
            <v>2</v>
          </cell>
          <cell r="AC367">
            <v>0</v>
          </cell>
          <cell r="AD367">
            <v>8</v>
          </cell>
          <cell r="AE367" t="str">
            <v>LAURENTH ADRA</v>
          </cell>
          <cell r="AF367" t="str">
            <v>FAHIM</v>
          </cell>
          <cell r="AG367" t="str">
            <v>BIDIEIH</v>
          </cell>
          <cell r="AH367" t="str">
            <v>29958</v>
          </cell>
          <cell r="AI367" t="str">
            <v/>
          </cell>
          <cell r="AJ367" t="str">
            <v/>
          </cell>
          <cell r="AK367" t="str">
            <v/>
          </cell>
          <cell r="AL367" t="str">
            <v/>
          </cell>
          <cell r="AM367" t="str">
            <v/>
          </cell>
          <cell r="AN367" t="str">
            <v/>
          </cell>
          <cell r="AO367" t="str">
            <v/>
          </cell>
          <cell r="AP367" t="str">
            <v/>
          </cell>
          <cell r="AQ367" t="str">
            <v/>
          </cell>
          <cell r="AR367">
            <v>706552</v>
          </cell>
          <cell r="AS367" t="str">
            <v xml:space="preserve">لورنث عدرا </v>
          </cell>
          <cell r="AT367" t="str">
            <v>فهيم</v>
          </cell>
          <cell r="AU367" t="str">
            <v/>
          </cell>
          <cell r="AV367">
            <v>90000</v>
          </cell>
        </row>
        <row r="368">
          <cell r="A368">
            <v>706560</v>
          </cell>
          <cell r="B368" t="str">
            <v xml:space="preserve">لين جمران </v>
          </cell>
          <cell r="C368" t="str">
            <v xml:space="preserve">مهند </v>
          </cell>
          <cell r="D368" t="str">
            <v xml:space="preserve">لانا
</v>
          </cell>
          <cell r="E368" t="str">
            <v>أنثى</v>
          </cell>
          <cell r="F368">
            <v>33082</v>
          </cell>
          <cell r="G368" t="str">
            <v>دمشق</v>
          </cell>
          <cell r="H368" t="str">
            <v>العربية السورية</v>
          </cell>
          <cell r="I368" t="str">
            <v>الثانية</v>
          </cell>
          <cell r="J368" t="str">
            <v>حمص</v>
          </cell>
          <cell r="K368" t="str">
            <v>حميدية 1101</v>
          </cell>
          <cell r="L368" t="str">
            <v>جديدة عرطوز</v>
          </cell>
          <cell r="M368" t="str">
            <v>أدبي</v>
          </cell>
          <cell r="N368">
            <v>2008</v>
          </cell>
          <cell r="O368" t="str">
            <v>دمشق</v>
          </cell>
          <cell r="P368" t="str">
            <v>الثانية</v>
          </cell>
          <cell r="Q368">
            <v>50000</v>
          </cell>
          <cell r="R368">
            <v>0</v>
          </cell>
          <cell r="S368">
            <v>0</v>
          </cell>
          <cell r="T368">
            <v>3000</v>
          </cell>
          <cell r="U368">
            <v>0</v>
          </cell>
          <cell r="V368">
            <v>80000</v>
          </cell>
          <cell r="W368">
            <v>33000</v>
          </cell>
          <cell r="X368" t="str">
            <v>لا</v>
          </cell>
          <cell r="Y368">
            <v>33000</v>
          </cell>
          <cell r="Z368">
            <v>0</v>
          </cell>
          <cell r="AA368">
            <v>4</v>
          </cell>
          <cell r="AB368">
            <v>0</v>
          </cell>
          <cell r="AC368">
            <v>2</v>
          </cell>
          <cell r="AD368">
            <v>6</v>
          </cell>
          <cell r="AE368" t="str">
            <v>LEEN JUMRAN</v>
          </cell>
          <cell r="AF368" t="str">
            <v>MUHANNAD</v>
          </cell>
          <cell r="AG368" t="str">
            <v>LANA</v>
          </cell>
          <cell r="AH368" t="str">
            <v>DAMASCUS</v>
          </cell>
          <cell r="AI368" t="str">
            <v/>
          </cell>
          <cell r="AJ368" t="str">
            <v/>
          </cell>
          <cell r="AK368" t="str">
            <v/>
          </cell>
          <cell r="AL368" t="str">
            <v/>
          </cell>
          <cell r="AM368" t="str">
            <v/>
          </cell>
          <cell r="AN368" t="str">
            <v/>
          </cell>
          <cell r="AO368" t="str">
            <v/>
          </cell>
          <cell r="AP368" t="str">
            <v/>
          </cell>
          <cell r="AQ368" t="str">
            <v/>
          </cell>
          <cell r="AR368">
            <v>706560</v>
          </cell>
          <cell r="AS368" t="str">
            <v xml:space="preserve">لين جمران </v>
          </cell>
          <cell r="AT368" t="str">
            <v xml:space="preserve">مهند </v>
          </cell>
          <cell r="AU368" t="str">
            <v/>
          </cell>
          <cell r="AV368">
            <v>80000</v>
          </cell>
        </row>
        <row r="369">
          <cell r="A369">
            <v>706561</v>
          </cell>
          <cell r="B369" t="str">
            <v xml:space="preserve">ماريا ابراهيم </v>
          </cell>
          <cell r="C369" t="str">
            <v>حسن</v>
          </cell>
          <cell r="D369" t="str">
            <v>سميرة</v>
          </cell>
          <cell r="E369" t="str">
            <v>أنثى</v>
          </cell>
          <cell r="F369">
            <v>34344</v>
          </cell>
          <cell r="G369" t="str">
            <v>بيصين</v>
          </cell>
          <cell r="H369" t="str">
            <v>العربية السورية</v>
          </cell>
          <cell r="I369" t="str">
            <v>الرابعة حديث</v>
          </cell>
          <cell r="J369" t="str">
            <v>حماة</v>
          </cell>
          <cell r="K369" t="str">
            <v>بيصين 51</v>
          </cell>
          <cell r="L369" t="str">
            <v>مساكن الحرس</v>
          </cell>
          <cell r="M369" t="str">
            <v>أدبي</v>
          </cell>
          <cell r="N369">
            <v>2012</v>
          </cell>
          <cell r="O369" t="str">
            <v>حماة</v>
          </cell>
          <cell r="P369" t="str">
            <v>الثالثة</v>
          </cell>
          <cell r="Q369">
            <v>0</v>
          </cell>
          <cell r="R369">
            <v>0</v>
          </cell>
          <cell r="S369">
            <v>0</v>
          </cell>
          <cell r="T369">
            <v>3000</v>
          </cell>
          <cell r="U369">
            <v>0</v>
          </cell>
          <cell r="V369">
            <v>60000</v>
          </cell>
          <cell r="W369">
            <v>63000</v>
          </cell>
          <cell r="X369" t="str">
            <v>لا</v>
          </cell>
          <cell r="Y369">
            <v>63000</v>
          </cell>
          <cell r="Z369">
            <v>0</v>
          </cell>
          <cell r="AA369">
            <v>6</v>
          </cell>
          <cell r="AB369">
            <v>0</v>
          </cell>
          <cell r="AC369">
            <v>0</v>
          </cell>
          <cell r="AD369">
            <v>6</v>
          </cell>
          <cell r="AE369" t="str">
            <v>MARIA IBRAHIM</v>
          </cell>
          <cell r="AF369" t="str">
            <v>HASN</v>
          </cell>
          <cell r="AG369" t="str">
            <v>SAMIRA</v>
          </cell>
          <cell r="AH369" t="str">
            <v>BSEN</v>
          </cell>
          <cell r="AI369" t="str">
            <v/>
          </cell>
          <cell r="AJ369" t="str">
            <v/>
          </cell>
          <cell r="AK369" t="str">
            <v/>
          </cell>
          <cell r="AL369" t="str">
            <v/>
          </cell>
          <cell r="AM369" t="str">
            <v/>
          </cell>
          <cell r="AN369" t="str">
            <v/>
          </cell>
          <cell r="AO369" t="str">
            <v/>
          </cell>
          <cell r="AP369" t="str">
            <v/>
          </cell>
          <cell r="AQ369" t="str">
            <v/>
          </cell>
          <cell r="AR369">
            <v>706561</v>
          </cell>
          <cell r="AS369" t="str">
            <v xml:space="preserve">ماريا ابراهيم </v>
          </cell>
          <cell r="AT369" t="str">
            <v>حسن</v>
          </cell>
          <cell r="AU369" t="str">
            <v/>
          </cell>
          <cell r="AV369">
            <v>60000</v>
          </cell>
        </row>
        <row r="370">
          <cell r="A370">
            <v>706563</v>
          </cell>
          <cell r="B370" t="str">
            <v xml:space="preserve">مارينا لطفي </v>
          </cell>
          <cell r="C370" t="str">
            <v xml:space="preserve">سليمان </v>
          </cell>
          <cell r="D370" t="str">
            <v>راغده عيد</v>
          </cell>
          <cell r="E370" t="str">
            <v>أنثى</v>
          </cell>
          <cell r="F370">
            <v>35652</v>
          </cell>
          <cell r="G370" t="str">
            <v>جديده عرطوز</v>
          </cell>
          <cell r="H370" t="str">
            <v>العربية السورية</v>
          </cell>
          <cell r="I370" t="str">
            <v>الثانية</v>
          </cell>
          <cell r="J370" t="str">
            <v>ريف دمشق</v>
          </cell>
          <cell r="K370" t="str">
            <v>جديدة عرطوز 45</v>
          </cell>
          <cell r="L370" t="str">
            <v>جديدة عرطوز البلد</v>
          </cell>
          <cell r="M370" t="str">
            <v>أدبي</v>
          </cell>
          <cell r="N370">
            <v>2015</v>
          </cell>
          <cell r="O370" t="str">
            <v>ريف دمشق</v>
          </cell>
          <cell r="P370" t="str">
            <v>الثانية</v>
          </cell>
          <cell r="Q370">
            <v>0</v>
          </cell>
          <cell r="R370">
            <v>0</v>
          </cell>
          <cell r="S370">
            <v>0</v>
          </cell>
          <cell r="T370">
            <v>3000</v>
          </cell>
          <cell r="U370">
            <v>0</v>
          </cell>
          <cell r="V370">
            <v>80000</v>
          </cell>
          <cell r="W370">
            <v>83000</v>
          </cell>
          <cell r="X370" t="str">
            <v>لا</v>
          </cell>
          <cell r="Y370">
            <v>83000</v>
          </cell>
          <cell r="Z370">
            <v>0</v>
          </cell>
          <cell r="AA370">
            <v>3</v>
          </cell>
          <cell r="AB370">
            <v>2</v>
          </cell>
          <cell r="AC370">
            <v>1</v>
          </cell>
          <cell r="AD370">
            <v>6</v>
          </cell>
          <cell r="AE370" t="str">
            <v>MARINA LOUTFE</v>
          </cell>
          <cell r="AF370" t="str">
            <v>SULIMAN</v>
          </cell>
          <cell r="AG370" t="str">
            <v>RAGHDA</v>
          </cell>
          <cell r="AH370" t="str">
            <v>JEDAIT ARTOUZ</v>
          </cell>
          <cell r="AI370" t="str">
            <v/>
          </cell>
          <cell r="AJ370" t="str">
            <v/>
          </cell>
          <cell r="AK370" t="str">
            <v/>
          </cell>
          <cell r="AL370" t="str">
            <v/>
          </cell>
          <cell r="AM370" t="str">
            <v/>
          </cell>
          <cell r="AN370" t="str">
            <v/>
          </cell>
          <cell r="AO370" t="str">
            <v/>
          </cell>
          <cell r="AP370" t="str">
            <v/>
          </cell>
          <cell r="AQ370" t="str">
            <v/>
          </cell>
          <cell r="AR370">
            <v>706563</v>
          </cell>
          <cell r="AS370" t="str">
            <v xml:space="preserve">مارينا لطفي </v>
          </cell>
          <cell r="AT370" t="str">
            <v xml:space="preserve">سليمان </v>
          </cell>
          <cell r="AU370" t="str">
            <v/>
          </cell>
          <cell r="AV370">
            <v>80000</v>
          </cell>
        </row>
        <row r="371">
          <cell r="A371">
            <v>706572</v>
          </cell>
          <cell r="B371" t="str">
            <v xml:space="preserve">محمد الحجي </v>
          </cell>
          <cell r="C371" t="str">
            <v>محمود</v>
          </cell>
          <cell r="D371" t="str">
            <v xml:space="preserve">ميثة </v>
          </cell>
          <cell r="E371" t="str">
            <v>ذكر</v>
          </cell>
          <cell r="F371">
            <v>28352</v>
          </cell>
          <cell r="G371" t="str">
            <v>الكوم</v>
          </cell>
          <cell r="H371" t="str">
            <v>العربية السورية</v>
          </cell>
          <cell r="I371" t="str">
            <v>الثانية</v>
          </cell>
          <cell r="J371" t="str">
            <v>القنيطرة</v>
          </cell>
          <cell r="K371" t="str">
            <v>الكوم 720</v>
          </cell>
          <cell r="L371" t="str">
            <v>القنيطرة خان ارنبة</v>
          </cell>
          <cell r="M371" t="str">
            <v>علمي</v>
          </cell>
          <cell r="N371">
            <v>1996</v>
          </cell>
          <cell r="O371" t="str">
            <v>دمشق</v>
          </cell>
          <cell r="P371" t="str">
            <v>الثانية</v>
          </cell>
          <cell r="Q371">
            <v>59000</v>
          </cell>
          <cell r="R371">
            <v>0</v>
          </cell>
          <cell r="S371">
            <v>0</v>
          </cell>
          <cell r="T371">
            <v>3000</v>
          </cell>
          <cell r="U371">
            <v>0</v>
          </cell>
          <cell r="V371">
            <v>95000</v>
          </cell>
          <cell r="W371">
            <v>39000</v>
          </cell>
          <cell r="X371" t="str">
            <v>لا</v>
          </cell>
          <cell r="Y371">
            <v>39000</v>
          </cell>
          <cell r="Z371">
            <v>0</v>
          </cell>
          <cell r="AA371">
            <v>2</v>
          </cell>
          <cell r="AB371">
            <v>5</v>
          </cell>
          <cell r="AC371">
            <v>0</v>
          </cell>
          <cell r="AD371">
            <v>7</v>
          </cell>
          <cell r="AE371" t="str">
            <v>MUHAMAD ALHAJIYU</v>
          </cell>
          <cell r="AF371" t="str">
            <v>MAHMUD</v>
          </cell>
          <cell r="AG371" t="str">
            <v>METH</v>
          </cell>
          <cell r="AH371" t="str">
            <v>DAMASCUS</v>
          </cell>
          <cell r="AI371" t="str">
            <v/>
          </cell>
          <cell r="AJ371" t="str">
            <v/>
          </cell>
          <cell r="AK371" t="str">
            <v/>
          </cell>
          <cell r="AL371" t="str">
            <v/>
          </cell>
          <cell r="AM371" t="str">
            <v/>
          </cell>
          <cell r="AN371" t="str">
            <v/>
          </cell>
          <cell r="AO371" t="str">
            <v/>
          </cell>
          <cell r="AP371" t="str">
            <v/>
          </cell>
          <cell r="AQ371" t="str">
            <v/>
          </cell>
          <cell r="AR371">
            <v>706572</v>
          </cell>
          <cell r="AS371" t="str">
            <v xml:space="preserve">محمد الحجي </v>
          </cell>
          <cell r="AT371" t="str">
            <v>محمود</v>
          </cell>
          <cell r="AU371" t="str">
            <v/>
          </cell>
          <cell r="AV371">
            <v>95000</v>
          </cell>
        </row>
        <row r="372">
          <cell r="A372">
            <v>706574</v>
          </cell>
          <cell r="B372" t="str">
            <v>محمد الحنش</v>
          </cell>
          <cell r="C372" t="str">
            <v>أحمد</v>
          </cell>
          <cell r="D372" t="str">
            <v>فاطمه</v>
          </cell>
          <cell r="E372" t="str">
            <v>ذكر</v>
          </cell>
          <cell r="F372">
            <v>34650</v>
          </cell>
          <cell r="G372" t="str">
            <v>معربا</v>
          </cell>
          <cell r="H372" t="str">
            <v>العربية السورية</v>
          </cell>
          <cell r="I372" t="str">
            <v>الثالثة</v>
          </cell>
          <cell r="J372" t="str">
            <v>ريف دمشق</v>
          </cell>
          <cell r="K372" t="str">
            <v>معربا 7</v>
          </cell>
          <cell r="L372" t="str">
            <v>معربا</v>
          </cell>
          <cell r="M372" t="str">
            <v>أدبي</v>
          </cell>
          <cell r="N372">
            <v>2011</v>
          </cell>
          <cell r="O372" t="str">
            <v>ريف دمشق</v>
          </cell>
          <cell r="P372" t="str">
            <v>الثالثة حديث</v>
          </cell>
          <cell r="Q372">
            <v>0</v>
          </cell>
          <cell r="R372">
            <v>0</v>
          </cell>
          <cell r="S372">
            <v>0</v>
          </cell>
          <cell r="T372">
            <v>3000</v>
          </cell>
          <cell r="U372">
            <v>0</v>
          </cell>
          <cell r="V372">
            <v>100000</v>
          </cell>
          <cell r="W372">
            <v>103000</v>
          </cell>
          <cell r="X372" t="str">
            <v>لا</v>
          </cell>
          <cell r="Y372">
            <v>103000</v>
          </cell>
          <cell r="Z372">
            <v>0</v>
          </cell>
          <cell r="AA372">
            <v>6</v>
          </cell>
          <cell r="AB372">
            <v>0</v>
          </cell>
          <cell r="AC372">
            <v>2</v>
          </cell>
          <cell r="AD372">
            <v>8</v>
          </cell>
          <cell r="AE372" t="str">
            <v>MOHAMAD ALHANASH</v>
          </cell>
          <cell r="AF372" t="str">
            <v>AHMAD</v>
          </cell>
          <cell r="AG372" t="str">
            <v>FATIMA</v>
          </cell>
          <cell r="AH372" t="str">
            <v>DAMAS</v>
          </cell>
          <cell r="AI372" t="str">
            <v/>
          </cell>
          <cell r="AJ372" t="str">
            <v/>
          </cell>
          <cell r="AK372" t="str">
            <v/>
          </cell>
          <cell r="AL372" t="str">
            <v/>
          </cell>
          <cell r="AM372" t="str">
            <v/>
          </cell>
          <cell r="AN372" t="str">
            <v/>
          </cell>
          <cell r="AO372" t="str">
            <v/>
          </cell>
          <cell r="AP372" t="str">
            <v/>
          </cell>
          <cell r="AQ372" t="str">
            <v/>
          </cell>
          <cell r="AR372">
            <v>706574</v>
          </cell>
          <cell r="AS372" t="str">
            <v>محمد الحنش</v>
          </cell>
          <cell r="AT372" t="str">
            <v>أحمد</v>
          </cell>
          <cell r="AU372" t="str">
            <v/>
          </cell>
          <cell r="AV372">
            <v>100000</v>
          </cell>
        </row>
        <row r="373">
          <cell r="A373">
            <v>706580</v>
          </cell>
          <cell r="B373" t="str">
            <v xml:space="preserve">محمد القليح </v>
          </cell>
          <cell r="C373" t="str">
            <v>خضر</v>
          </cell>
          <cell r="D373" t="str">
            <v>مؤمنه</v>
          </cell>
          <cell r="E373" t="str">
            <v>ذكر</v>
          </cell>
          <cell r="F373">
            <v>36526</v>
          </cell>
          <cell r="G373" t="str">
            <v xml:space="preserve">قارة </v>
          </cell>
          <cell r="H373" t="str">
            <v>العربية السورية</v>
          </cell>
          <cell r="I373" t="str">
            <v>الأولى</v>
          </cell>
          <cell r="J373" t="str">
            <v>ريف دمشق</v>
          </cell>
          <cell r="K373" t="str">
            <v>قارة 259</v>
          </cell>
          <cell r="L373" t="str">
            <v>قارة</v>
          </cell>
          <cell r="M373" t="str">
            <v>علمي</v>
          </cell>
          <cell r="N373">
            <v>2017</v>
          </cell>
          <cell r="O373" t="str">
            <v>ريف دمشق</v>
          </cell>
          <cell r="P373" t="str">
            <v>الأولى</v>
          </cell>
          <cell r="Q373">
            <v>22000</v>
          </cell>
          <cell r="R373">
            <v>0</v>
          </cell>
          <cell r="S373">
            <v>0</v>
          </cell>
          <cell r="T373">
            <v>3000</v>
          </cell>
          <cell r="U373">
            <v>0</v>
          </cell>
          <cell r="V373">
            <v>40000</v>
          </cell>
          <cell r="W373">
            <v>21000</v>
          </cell>
          <cell r="X373" t="str">
            <v>لا</v>
          </cell>
          <cell r="Y373">
            <v>21000</v>
          </cell>
          <cell r="Z373">
            <v>0</v>
          </cell>
          <cell r="AA373">
            <v>0</v>
          </cell>
          <cell r="AB373">
            <v>0</v>
          </cell>
          <cell r="AC373">
            <v>2</v>
          </cell>
          <cell r="AD373">
            <v>2</v>
          </cell>
          <cell r="AE373" t="str">
            <v>MOHAMAD ALQALEH</v>
          </cell>
          <cell r="AF373" t="str">
            <v>KHADR</v>
          </cell>
          <cell r="AG373" t="str">
            <v>MOUMNA</v>
          </cell>
          <cell r="AH373" t="str">
            <v>QARA</v>
          </cell>
          <cell r="AI373" t="str">
            <v/>
          </cell>
          <cell r="AJ373" t="str">
            <v/>
          </cell>
          <cell r="AK373" t="str">
            <v/>
          </cell>
          <cell r="AL373" t="str">
            <v/>
          </cell>
          <cell r="AM373" t="str">
            <v/>
          </cell>
          <cell r="AN373" t="str">
            <v/>
          </cell>
          <cell r="AO373" t="str">
            <v/>
          </cell>
          <cell r="AP373" t="str">
            <v/>
          </cell>
          <cell r="AQ373" t="str">
            <v>إيقاف</v>
          </cell>
          <cell r="AR373">
            <v>706580</v>
          </cell>
          <cell r="AS373" t="str">
            <v xml:space="preserve">محمد القليح </v>
          </cell>
          <cell r="AT373" t="str">
            <v>خضر</v>
          </cell>
          <cell r="AU373" t="str">
            <v/>
          </cell>
          <cell r="AV373">
            <v>40000</v>
          </cell>
        </row>
        <row r="374">
          <cell r="A374">
            <v>706595</v>
          </cell>
          <cell r="B374" t="str">
            <v>محمد سفر الفجير</v>
          </cell>
          <cell r="C374" t="str">
            <v>موسى</v>
          </cell>
          <cell r="D374" t="str">
            <v>دلال</v>
          </cell>
          <cell r="E374" t="str">
            <v>ذكر</v>
          </cell>
          <cell r="F374">
            <v>35065</v>
          </cell>
          <cell r="G374" t="str">
            <v>اعزاز</v>
          </cell>
          <cell r="H374" t="str">
            <v>العربية السورية</v>
          </cell>
          <cell r="I374" t="str">
            <v>الأولى</v>
          </cell>
          <cell r="J374" t="str">
            <v>حلب</v>
          </cell>
          <cell r="K374" t="str">
            <v>محلة الشرقية 140</v>
          </cell>
          <cell r="L374" t="str">
            <v>حلب الشرقية</v>
          </cell>
          <cell r="M374" t="str">
            <v>أدبي</v>
          </cell>
          <cell r="N374">
            <v>2014</v>
          </cell>
          <cell r="O374" t="str">
            <v>حلب</v>
          </cell>
          <cell r="P374" t="str">
            <v>الأولى</v>
          </cell>
          <cell r="Q374">
            <v>16000</v>
          </cell>
          <cell r="R374">
            <v>0</v>
          </cell>
          <cell r="S374">
            <v>0</v>
          </cell>
          <cell r="T374">
            <v>3000</v>
          </cell>
          <cell r="U374">
            <v>0</v>
          </cell>
          <cell r="V374">
            <v>25000</v>
          </cell>
          <cell r="W374">
            <v>12000</v>
          </cell>
          <cell r="X374" t="str">
            <v>لا</v>
          </cell>
          <cell r="Y374">
            <v>12000</v>
          </cell>
          <cell r="Z374">
            <v>0</v>
          </cell>
          <cell r="AA374">
            <v>1</v>
          </cell>
          <cell r="AB374">
            <v>1</v>
          </cell>
          <cell r="AC374">
            <v>0</v>
          </cell>
          <cell r="AD374">
            <v>2</v>
          </cell>
          <cell r="AE374" t="str">
            <v>MOHUHAMAD SAFAR ALFUJAIR</v>
          </cell>
          <cell r="AF374" t="str">
            <v>MOUSA</v>
          </cell>
          <cell r="AG374" t="str">
            <v>DALAL</v>
          </cell>
          <cell r="AH374" t="str">
            <v>IZAZ</v>
          </cell>
          <cell r="AI374" t="str">
            <v/>
          </cell>
          <cell r="AJ374" t="str">
            <v/>
          </cell>
          <cell r="AK374" t="str">
            <v/>
          </cell>
          <cell r="AL374" t="str">
            <v/>
          </cell>
          <cell r="AM374" t="str">
            <v/>
          </cell>
          <cell r="AN374" t="str">
            <v/>
          </cell>
          <cell r="AO374" t="str">
            <v/>
          </cell>
          <cell r="AP374" t="str">
            <v/>
          </cell>
          <cell r="AQ374" t="str">
            <v/>
          </cell>
          <cell r="AR374">
            <v>706595</v>
          </cell>
          <cell r="AS374" t="str">
            <v xml:space="preserve">محمد سفر الفجير </v>
          </cell>
          <cell r="AT374" t="str">
            <v>موسى</v>
          </cell>
          <cell r="AU374" t="str">
            <v/>
          </cell>
          <cell r="AV374">
            <v>25000</v>
          </cell>
        </row>
        <row r="375">
          <cell r="A375">
            <v>706596</v>
          </cell>
          <cell r="B375" t="str">
            <v>محمد سفياني</v>
          </cell>
          <cell r="C375" t="str">
            <v xml:space="preserve">عبد الرزاق </v>
          </cell>
          <cell r="D375" t="str">
            <v>هيام الخطيب</v>
          </cell>
          <cell r="E375" t="str">
            <v>ذكر</v>
          </cell>
          <cell r="F375">
            <v>35511</v>
          </cell>
          <cell r="G375" t="str">
            <v>مشفى دوما</v>
          </cell>
          <cell r="H375" t="str">
            <v>العربية السورية</v>
          </cell>
          <cell r="I375" t="str">
            <v>الثانية حديث</v>
          </cell>
          <cell r="J375" t="str">
            <v>ريف دمشق</v>
          </cell>
          <cell r="K375" t="str">
            <v>حمورة 132</v>
          </cell>
          <cell r="L375" t="str">
            <v>قدسيا</v>
          </cell>
          <cell r="M375" t="str">
            <v>علمي</v>
          </cell>
          <cell r="N375">
            <v>2016</v>
          </cell>
          <cell r="O375" t="str">
            <v>ريف دمشق</v>
          </cell>
          <cell r="P375" t="str">
            <v>الأولى</v>
          </cell>
          <cell r="Q375">
            <v>51000</v>
          </cell>
          <cell r="R375">
            <v>0</v>
          </cell>
          <cell r="S375">
            <v>0</v>
          </cell>
          <cell r="T375">
            <v>3000</v>
          </cell>
          <cell r="U375">
            <v>0</v>
          </cell>
          <cell r="V375">
            <v>90000</v>
          </cell>
          <cell r="W375">
            <v>42000</v>
          </cell>
          <cell r="X375" t="str">
            <v>لا</v>
          </cell>
          <cell r="Y375">
            <v>42000</v>
          </cell>
          <cell r="Z375">
            <v>0</v>
          </cell>
          <cell r="AA375">
            <v>0</v>
          </cell>
          <cell r="AB375">
            <v>2</v>
          </cell>
          <cell r="AC375">
            <v>3</v>
          </cell>
          <cell r="AD375">
            <v>5</v>
          </cell>
          <cell r="AE375" t="str">
            <v>MOHAMAD SUFYANI</v>
          </cell>
          <cell r="AF375" t="str">
            <v>ABD ALRAZZAK</v>
          </cell>
          <cell r="AG375" t="str">
            <v>HEIAM</v>
          </cell>
          <cell r="AH375" t="str">
            <v>DOUMA</v>
          </cell>
          <cell r="AI375" t="str">
            <v/>
          </cell>
          <cell r="AJ375" t="str">
            <v/>
          </cell>
          <cell r="AK375" t="str">
            <v/>
          </cell>
          <cell r="AL375" t="str">
            <v/>
          </cell>
          <cell r="AM375" t="str">
            <v/>
          </cell>
          <cell r="AN375" t="str">
            <v/>
          </cell>
          <cell r="AO375" t="str">
            <v/>
          </cell>
          <cell r="AP375" t="str">
            <v/>
          </cell>
          <cell r="AQ375" t="str">
            <v/>
          </cell>
          <cell r="AR375">
            <v>706596</v>
          </cell>
          <cell r="AS375" t="str">
            <v>محمد سفياني</v>
          </cell>
          <cell r="AT375" t="str">
            <v xml:space="preserve">عبد الرزاق </v>
          </cell>
          <cell r="AU375" t="str">
            <v/>
          </cell>
          <cell r="AV375">
            <v>90000</v>
          </cell>
        </row>
        <row r="376">
          <cell r="A376">
            <v>706598</v>
          </cell>
          <cell r="B376" t="str">
            <v>محمد صلاح الدين المحني</v>
          </cell>
          <cell r="C376" t="str">
            <v>محمد</v>
          </cell>
          <cell r="D376" t="str">
            <v/>
          </cell>
          <cell r="E376" t="str">
            <v/>
          </cell>
          <cell r="G376" t="str">
            <v/>
          </cell>
          <cell r="H376" t="str">
            <v/>
          </cell>
          <cell r="I376" t="str">
            <v>الأولى</v>
          </cell>
          <cell r="J376" t="str">
            <v/>
          </cell>
          <cell r="K376" t="str">
            <v/>
          </cell>
          <cell r="L376" t="str">
            <v/>
          </cell>
          <cell r="M376" t="str">
            <v/>
          </cell>
          <cell r="O376" t="str">
            <v/>
          </cell>
          <cell r="P376" t="str">
            <v>الأولى</v>
          </cell>
          <cell r="X376" t="str">
            <v/>
          </cell>
          <cell r="AE376" t="str">
            <v/>
          </cell>
          <cell r="AF376" t="str">
            <v/>
          </cell>
          <cell r="AG376" t="str">
            <v/>
          </cell>
          <cell r="AH376" t="str">
            <v/>
          </cell>
          <cell r="AI376" t="str">
            <v/>
          </cell>
          <cell r="AJ376" t="str">
            <v/>
          </cell>
          <cell r="AK376" t="str">
            <v/>
          </cell>
          <cell r="AL376" t="str">
            <v/>
          </cell>
          <cell r="AM376" t="str">
            <v/>
          </cell>
          <cell r="AN376" t="str">
            <v/>
          </cell>
          <cell r="AO376" t="str">
            <v/>
          </cell>
          <cell r="AP376" t="str">
            <v/>
          </cell>
          <cell r="AQ376" t="str">
            <v/>
          </cell>
          <cell r="AR376">
            <v>706598</v>
          </cell>
          <cell r="AS376" t="str">
            <v>محمد صلاح الدين المحني</v>
          </cell>
          <cell r="AT376" t="str">
            <v>محمد</v>
          </cell>
          <cell r="AU376" t="str">
            <v/>
          </cell>
        </row>
        <row r="377">
          <cell r="A377">
            <v>706611</v>
          </cell>
          <cell r="B377" t="str">
            <v xml:space="preserve">محمد مهدي خميس </v>
          </cell>
          <cell r="C377" t="str">
            <v xml:space="preserve">حسن </v>
          </cell>
          <cell r="D377" t="str">
            <v>سهام</v>
          </cell>
          <cell r="E377" t="str">
            <v>ذكر</v>
          </cell>
          <cell r="F377">
            <v>34929</v>
          </cell>
          <cell r="G377" t="str">
            <v>حسكه</v>
          </cell>
          <cell r="H377" t="str">
            <v>العربية السورية</v>
          </cell>
          <cell r="I377" t="str">
            <v>الأولى</v>
          </cell>
          <cell r="J377" t="str">
            <v>الحسكة</v>
          </cell>
          <cell r="K377" t="str">
            <v>الحسكة حسكه 3673</v>
          </cell>
          <cell r="L377" t="str">
            <v>السيدة زينب</v>
          </cell>
          <cell r="M377" t="str">
            <v>أدبي</v>
          </cell>
          <cell r="N377">
            <v>2014</v>
          </cell>
          <cell r="O377" t="str">
            <v>الحسكة</v>
          </cell>
          <cell r="P377" t="str">
            <v>الأولى</v>
          </cell>
          <cell r="Q377">
            <v>0</v>
          </cell>
          <cell r="S377">
            <v>30000</v>
          </cell>
          <cell r="T377">
            <v>7000</v>
          </cell>
          <cell r="U377">
            <v>0</v>
          </cell>
          <cell r="V377">
            <v>57500</v>
          </cell>
          <cell r="W377">
            <v>94500</v>
          </cell>
          <cell r="X377" t="str">
            <v>لا</v>
          </cell>
          <cell r="Y377">
            <v>94500</v>
          </cell>
          <cell r="Z377">
            <v>0</v>
          </cell>
          <cell r="AA377">
            <v>4</v>
          </cell>
          <cell r="AB377">
            <v>5</v>
          </cell>
          <cell r="AC377">
            <v>0</v>
          </cell>
          <cell r="AD377">
            <v>9</v>
          </cell>
          <cell r="AE377" t="str">
            <v>MOHAMMAD MAHDI KHAMES</v>
          </cell>
          <cell r="AF377" t="str">
            <v>HASAN</v>
          </cell>
          <cell r="AG377" t="str">
            <v>SEHAM</v>
          </cell>
          <cell r="AH377" t="str">
            <v>HASAKEH</v>
          </cell>
          <cell r="AI377" t="str">
            <v>الفصل الأول 2020-2021</v>
          </cell>
          <cell r="AJ377" t="str">
            <v>الفصل الأول 2020-2021</v>
          </cell>
          <cell r="AK377" t="str">
            <v>الفصل الأول 2021-2022</v>
          </cell>
          <cell r="AL377" t="str">
            <v>الفصل الثاني 2021-2022</v>
          </cell>
          <cell r="AM377" t="str">
            <v/>
          </cell>
          <cell r="AN377" t="str">
            <v/>
          </cell>
          <cell r="AO377" t="str">
            <v>مستنفذ</v>
          </cell>
          <cell r="AP377" t="str">
            <v/>
          </cell>
          <cell r="AQ377" t="str">
            <v/>
          </cell>
          <cell r="AR377">
            <v>706611</v>
          </cell>
          <cell r="AS377" t="str">
            <v xml:space="preserve">محمد مهدي خميس </v>
          </cell>
          <cell r="AT377" t="str">
            <v xml:space="preserve">حسن </v>
          </cell>
          <cell r="AU377" t="str">
            <v>مستنفذ</v>
          </cell>
          <cell r="AV377">
            <v>57500</v>
          </cell>
        </row>
        <row r="378">
          <cell r="A378">
            <v>706614</v>
          </cell>
          <cell r="B378" t="str">
            <v>محمد نور دراق السباعي</v>
          </cell>
          <cell r="C378" t="str">
            <v>عمار</v>
          </cell>
          <cell r="D378" t="str">
            <v>قمر</v>
          </cell>
          <cell r="E378" t="str">
            <v>ذكر</v>
          </cell>
          <cell r="F378">
            <v>34335</v>
          </cell>
          <cell r="G378" t="str">
            <v>حمص</v>
          </cell>
          <cell r="H378" t="str">
            <v>العربية السورية</v>
          </cell>
          <cell r="I378" t="str">
            <v>الثانية</v>
          </cell>
          <cell r="J378" t="str">
            <v>حمص</v>
          </cell>
          <cell r="K378" t="str">
            <v>حميدية 77</v>
          </cell>
          <cell r="L378" t="str">
            <v>المزة</v>
          </cell>
          <cell r="M378" t="str">
            <v>علمي</v>
          </cell>
          <cell r="N378">
            <v>2011</v>
          </cell>
          <cell r="O378" t="str">
            <v>حمص</v>
          </cell>
          <cell r="P378" t="str">
            <v>الثانية</v>
          </cell>
          <cell r="Q378">
            <v>22000</v>
          </cell>
          <cell r="R378">
            <v>0</v>
          </cell>
          <cell r="S378">
            <v>0</v>
          </cell>
          <cell r="T378">
            <v>3000</v>
          </cell>
          <cell r="U378">
            <v>0</v>
          </cell>
          <cell r="V378">
            <v>120000</v>
          </cell>
          <cell r="W378">
            <v>101000</v>
          </cell>
          <cell r="X378" t="str">
            <v>لا</v>
          </cell>
          <cell r="Y378">
            <v>101000</v>
          </cell>
          <cell r="Z378">
            <v>0</v>
          </cell>
          <cell r="AA378">
            <v>0</v>
          </cell>
          <cell r="AB378">
            <v>0</v>
          </cell>
          <cell r="AC378">
            <v>6</v>
          </cell>
          <cell r="AD378">
            <v>6</v>
          </cell>
          <cell r="AE378" t="str">
            <v>MOHAMMAD NOUR DRAK ALSIBAI</v>
          </cell>
          <cell r="AF378" t="str">
            <v>AMMAR</v>
          </cell>
          <cell r="AG378" t="str">
            <v>KAMAR</v>
          </cell>
          <cell r="AH378" t="str">
            <v>HOMS</v>
          </cell>
          <cell r="AI378" t="str">
            <v/>
          </cell>
          <cell r="AJ378" t="str">
            <v/>
          </cell>
          <cell r="AK378" t="str">
            <v/>
          </cell>
          <cell r="AL378" t="str">
            <v/>
          </cell>
          <cell r="AM378" t="str">
            <v/>
          </cell>
          <cell r="AN378" t="str">
            <v/>
          </cell>
          <cell r="AO378" t="str">
            <v/>
          </cell>
          <cell r="AP378" t="str">
            <v/>
          </cell>
          <cell r="AQ378" t="str">
            <v/>
          </cell>
          <cell r="AR378">
            <v>706614</v>
          </cell>
          <cell r="AS378" t="str">
            <v>محمد نور دراق السباعي</v>
          </cell>
          <cell r="AT378" t="str">
            <v>عمار</v>
          </cell>
          <cell r="AU378" t="str">
            <v/>
          </cell>
          <cell r="AV378">
            <v>120000</v>
          </cell>
        </row>
        <row r="379">
          <cell r="A379">
            <v>706629</v>
          </cell>
          <cell r="B379" t="str">
            <v xml:space="preserve">مريم اليونس </v>
          </cell>
          <cell r="C379" t="str">
            <v xml:space="preserve">رجب </v>
          </cell>
          <cell r="D379" t="str">
            <v>غوده</v>
          </cell>
          <cell r="E379" t="str">
            <v>أنثى</v>
          </cell>
          <cell r="F379">
            <v>28491</v>
          </cell>
          <cell r="G379" t="str">
            <v>حماة</v>
          </cell>
          <cell r="H379" t="str">
            <v>العربية السورية</v>
          </cell>
          <cell r="I379" t="str">
            <v>الرابعة</v>
          </cell>
          <cell r="J379" t="str">
            <v>اللاذقية</v>
          </cell>
          <cell r="K379" t="str">
            <v>المنصورة16</v>
          </cell>
          <cell r="L379" t="str">
            <v>مزة جبل</v>
          </cell>
          <cell r="M379" t="str">
            <v>أدبي</v>
          </cell>
          <cell r="N379">
            <v>2019</v>
          </cell>
          <cell r="O379" t="str">
            <v>دمشق</v>
          </cell>
          <cell r="P379" t="str">
            <v>الرابعة حديث</v>
          </cell>
          <cell r="Q379">
            <v>0</v>
          </cell>
          <cell r="R379">
            <v>0</v>
          </cell>
          <cell r="S379">
            <v>0</v>
          </cell>
          <cell r="T379">
            <v>3000</v>
          </cell>
          <cell r="U379">
            <v>14000</v>
          </cell>
          <cell r="V379">
            <v>80000</v>
          </cell>
          <cell r="W379">
            <v>97000</v>
          </cell>
          <cell r="X379" t="str">
            <v>لا</v>
          </cell>
          <cell r="Y379">
            <v>97000</v>
          </cell>
          <cell r="Z379">
            <v>0</v>
          </cell>
          <cell r="AA379">
            <v>6</v>
          </cell>
          <cell r="AB379">
            <v>0</v>
          </cell>
          <cell r="AC379">
            <v>1</v>
          </cell>
          <cell r="AD379">
            <v>7</v>
          </cell>
          <cell r="AE379" t="str">
            <v>MARYAM AL-YOUNES</v>
          </cell>
          <cell r="AF379" t="str">
            <v>RAGHEB</v>
          </cell>
          <cell r="AG379" t="str">
            <v>GOUGAH</v>
          </cell>
          <cell r="AH379" t="str">
            <v>HAMA</v>
          </cell>
          <cell r="AI379" t="str">
            <v/>
          </cell>
          <cell r="AJ379" t="str">
            <v/>
          </cell>
          <cell r="AK379" t="str">
            <v/>
          </cell>
          <cell r="AL379" t="str">
            <v/>
          </cell>
          <cell r="AM379" t="str">
            <v/>
          </cell>
          <cell r="AN379" t="str">
            <v/>
          </cell>
          <cell r="AO379" t="str">
            <v/>
          </cell>
          <cell r="AP379" t="str">
            <v/>
          </cell>
          <cell r="AQ379" t="str">
            <v/>
          </cell>
          <cell r="AR379">
            <v>706629</v>
          </cell>
          <cell r="AS379" t="str">
            <v xml:space="preserve">مريم اليونس </v>
          </cell>
          <cell r="AT379" t="str">
            <v xml:space="preserve">رجب </v>
          </cell>
          <cell r="AU379" t="str">
            <v/>
          </cell>
          <cell r="AV379">
            <v>80000</v>
          </cell>
        </row>
        <row r="380">
          <cell r="A380">
            <v>706630</v>
          </cell>
          <cell r="B380" t="str">
            <v xml:space="preserve">مزنه مسدي </v>
          </cell>
          <cell r="C380" t="str">
            <v>منير</v>
          </cell>
          <cell r="D380" t="str">
            <v xml:space="preserve">فاطمة </v>
          </cell>
          <cell r="E380" t="str">
            <v>أنثى</v>
          </cell>
          <cell r="F380">
            <v>32509</v>
          </cell>
          <cell r="G380" t="str">
            <v>حماة</v>
          </cell>
          <cell r="H380" t="str">
            <v>العربية السورية</v>
          </cell>
          <cell r="I380" t="str">
            <v>الأولى</v>
          </cell>
          <cell r="J380" t="str">
            <v>حماة</v>
          </cell>
          <cell r="K380" t="str">
            <v>محلة حورانة 232</v>
          </cell>
          <cell r="L380" t="str">
            <v>مزة جبل</v>
          </cell>
          <cell r="M380" t="str">
            <v>أدبي</v>
          </cell>
          <cell r="N380">
            <v>2013</v>
          </cell>
          <cell r="O380" t="str">
            <v>حماة</v>
          </cell>
          <cell r="P380" t="str">
            <v>الأولى</v>
          </cell>
          <cell r="Q380">
            <v>14000</v>
          </cell>
          <cell r="R380">
            <v>0</v>
          </cell>
          <cell r="S380">
            <v>0</v>
          </cell>
          <cell r="T380">
            <v>3000</v>
          </cell>
          <cell r="U380">
            <v>0</v>
          </cell>
          <cell r="V380">
            <v>60000</v>
          </cell>
          <cell r="W380">
            <v>49000</v>
          </cell>
          <cell r="X380" t="str">
            <v>لا</v>
          </cell>
          <cell r="Y380">
            <v>49000</v>
          </cell>
          <cell r="Z380">
            <v>0</v>
          </cell>
          <cell r="AA380">
            <v>2</v>
          </cell>
          <cell r="AB380">
            <v>0</v>
          </cell>
          <cell r="AC380">
            <v>2</v>
          </cell>
          <cell r="AD380">
            <v>4</v>
          </cell>
          <cell r="AE380" t="str">
            <v>MOZNA MASDI</v>
          </cell>
          <cell r="AF380" t="str">
            <v>MONER</v>
          </cell>
          <cell r="AG380" t="str">
            <v>FATEMA</v>
          </cell>
          <cell r="AH380" t="str">
            <v>HAMA</v>
          </cell>
          <cell r="AI380" t="str">
            <v/>
          </cell>
          <cell r="AJ380" t="str">
            <v/>
          </cell>
          <cell r="AK380" t="str">
            <v/>
          </cell>
          <cell r="AL380" t="str">
            <v/>
          </cell>
          <cell r="AM380" t="str">
            <v/>
          </cell>
          <cell r="AN380" t="str">
            <v/>
          </cell>
          <cell r="AO380" t="str">
            <v>مستنفذ</v>
          </cell>
          <cell r="AP380" t="str">
            <v/>
          </cell>
          <cell r="AQ380" t="str">
            <v/>
          </cell>
          <cell r="AR380">
            <v>706630</v>
          </cell>
          <cell r="AS380" t="str">
            <v xml:space="preserve">مزنه مسدي </v>
          </cell>
          <cell r="AT380" t="str">
            <v>منير</v>
          </cell>
          <cell r="AU380" t="str">
            <v>مستنفذ</v>
          </cell>
          <cell r="AV380">
            <v>60000</v>
          </cell>
        </row>
        <row r="381">
          <cell r="A381">
            <v>706631</v>
          </cell>
          <cell r="B381" t="str">
            <v>مصطفى درويش</v>
          </cell>
          <cell r="C381" t="str">
            <v xml:space="preserve">محمدكامل </v>
          </cell>
          <cell r="D381" t="str">
            <v>رفيفه</v>
          </cell>
          <cell r="E381" t="str">
            <v>ذكر</v>
          </cell>
          <cell r="F381">
            <v>31340</v>
          </cell>
          <cell r="G381" t="str">
            <v>حداد</v>
          </cell>
          <cell r="H381" t="str">
            <v>العربية السورية</v>
          </cell>
          <cell r="I381" t="str">
            <v>الأولى</v>
          </cell>
          <cell r="J381" t="str">
            <v>الحسكة</v>
          </cell>
          <cell r="K381" t="str">
            <v>قرية حداد 8/12</v>
          </cell>
          <cell r="L381" t="str">
            <v>دمر</v>
          </cell>
          <cell r="M381" t="str">
            <v>شرعية</v>
          </cell>
          <cell r="N381">
            <v>2002</v>
          </cell>
          <cell r="O381" t="str">
            <v>الحسكة</v>
          </cell>
          <cell r="P381" t="str">
            <v>الأولى</v>
          </cell>
          <cell r="Q381">
            <v>33000</v>
          </cell>
          <cell r="R381">
            <v>0</v>
          </cell>
          <cell r="S381">
            <v>0</v>
          </cell>
          <cell r="T381">
            <v>3000</v>
          </cell>
          <cell r="U381">
            <v>0</v>
          </cell>
          <cell r="V381">
            <v>60000</v>
          </cell>
          <cell r="W381">
            <v>30000</v>
          </cell>
          <cell r="X381" t="str">
            <v>لا</v>
          </cell>
          <cell r="Y381">
            <v>30000</v>
          </cell>
          <cell r="Z381">
            <v>0</v>
          </cell>
          <cell r="AA381">
            <v>0</v>
          </cell>
          <cell r="AB381">
            <v>0</v>
          </cell>
          <cell r="AC381">
            <v>3</v>
          </cell>
          <cell r="AD381">
            <v>3</v>
          </cell>
          <cell r="AE381" t="str">
            <v>MUSTAFA DARWISH</v>
          </cell>
          <cell r="AF381" t="str">
            <v>MHMED KAMIL</v>
          </cell>
          <cell r="AG381" t="str">
            <v>RAFIFA</v>
          </cell>
          <cell r="AH381" t="str">
            <v>HADAD</v>
          </cell>
          <cell r="AI381" t="str">
            <v/>
          </cell>
          <cell r="AJ381" t="str">
            <v/>
          </cell>
          <cell r="AK381" t="str">
            <v/>
          </cell>
          <cell r="AL381" t="str">
            <v/>
          </cell>
          <cell r="AM381" t="str">
            <v/>
          </cell>
          <cell r="AN381" t="str">
            <v/>
          </cell>
          <cell r="AO381" t="str">
            <v/>
          </cell>
          <cell r="AP381" t="str">
            <v/>
          </cell>
          <cell r="AQ381" t="str">
            <v>إيقاف</v>
          </cell>
          <cell r="AR381">
            <v>706631</v>
          </cell>
          <cell r="AS381" t="str">
            <v>مصطفى درويش</v>
          </cell>
          <cell r="AT381" t="str">
            <v xml:space="preserve">محمدكامل </v>
          </cell>
          <cell r="AU381" t="str">
            <v/>
          </cell>
          <cell r="AV381">
            <v>60000</v>
          </cell>
        </row>
        <row r="382">
          <cell r="A382">
            <v>706632</v>
          </cell>
          <cell r="B382" t="str">
            <v xml:space="preserve">مصطفى رحال </v>
          </cell>
          <cell r="C382" t="str">
            <v xml:space="preserve">ماهر </v>
          </cell>
          <cell r="D382" t="str">
            <v>كونول</v>
          </cell>
          <cell r="E382" t="str">
            <v>ذكر</v>
          </cell>
          <cell r="F382">
            <v>35817</v>
          </cell>
          <cell r="G382" t="str">
            <v>معرتمصرين</v>
          </cell>
          <cell r="H382" t="str">
            <v>العربية السورية</v>
          </cell>
          <cell r="I382" t="str">
            <v>الرابعة</v>
          </cell>
          <cell r="J382" t="str">
            <v>إدلب</v>
          </cell>
          <cell r="K382" t="str">
            <v>معرتمصرين محمد اغا 86</v>
          </cell>
          <cell r="L382" t="str">
            <v>حمص</v>
          </cell>
          <cell r="M382" t="str">
            <v>علمي</v>
          </cell>
          <cell r="N382">
            <v>2016</v>
          </cell>
          <cell r="O382" t="str">
            <v>حمص</v>
          </cell>
          <cell r="P382" t="str">
            <v>الرابعة حديث</v>
          </cell>
          <cell r="Q382">
            <v>0</v>
          </cell>
          <cell r="R382">
            <v>0</v>
          </cell>
          <cell r="S382">
            <v>0</v>
          </cell>
          <cell r="T382">
            <v>3000</v>
          </cell>
          <cell r="U382">
            <v>14000</v>
          </cell>
          <cell r="V382">
            <v>80000</v>
          </cell>
          <cell r="W382">
            <v>97000</v>
          </cell>
          <cell r="X382" t="str">
            <v>لا</v>
          </cell>
          <cell r="Y382">
            <v>97000</v>
          </cell>
          <cell r="Z382">
            <v>0</v>
          </cell>
          <cell r="AA382">
            <v>8</v>
          </cell>
          <cell r="AB382">
            <v>0</v>
          </cell>
          <cell r="AC382">
            <v>0</v>
          </cell>
          <cell r="AD382">
            <v>8</v>
          </cell>
          <cell r="AE382" t="str">
            <v>MUSTAFA RAHHAL</v>
          </cell>
          <cell r="AF382" t="str">
            <v>MAHER</v>
          </cell>
          <cell r="AG382" t="str">
            <v>KONOL</v>
          </cell>
          <cell r="AH382" t="str">
            <v>IDLIB</v>
          </cell>
          <cell r="AI382" t="str">
            <v/>
          </cell>
          <cell r="AJ382" t="str">
            <v/>
          </cell>
          <cell r="AK382" t="str">
            <v/>
          </cell>
          <cell r="AL382" t="str">
            <v/>
          </cell>
          <cell r="AM382" t="str">
            <v/>
          </cell>
          <cell r="AN382" t="str">
            <v/>
          </cell>
          <cell r="AO382" t="str">
            <v/>
          </cell>
          <cell r="AP382" t="str">
            <v/>
          </cell>
          <cell r="AQ382" t="str">
            <v/>
          </cell>
          <cell r="AR382">
            <v>706632</v>
          </cell>
          <cell r="AS382" t="str">
            <v xml:space="preserve">مصطفى رحال </v>
          </cell>
          <cell r="AT382" t="str">
            <v xml:space="preserve">ماهر </v>
          </cell>
          <cell r="AU382" t="str">
            <v/>
          </cell>
          <cell r="AV382">
            <v>80000</v>
          </cell>
        </row>
        <row r="383">
          <cell r="A383">
            <v>706636</v>
          </cell>
          <cell r="B383" t="str">
            <v>منار النفوري</v>
          </cell>
          <cell r="C383" t="str">
            <v>محمد</v>
          </cell>
          <cell r="D383" t="str">
            <v>فاطمه</v>
          </cell>
          <cell r="E383" t="str">
            <v>أنثى</v>
          </cell>
          <cell r="F383">
            <v>29752</v>
          </cell>
          <cell r="G383" t="str">
            <v>النبك</v>
          </cell>
          <cell r="H383" t="str">
            <v>العربية السورية</v>
          </cell>
          <cell r="I383" t="str">
            <v>الأولى</v>
          </cell>
          <cell r="J383" t="str">
            <v>ريف دمشق</v>
          </cell>
          <cell r="K383" t="str">
            <v>النبك 126</v>
          </cell>
          <cell r="L383" t="str">
            <v>باب شرقي</v>
          </cell>
          <cell r="M383" t="str">
            <v>علمي</v>
          </cell>
          <cell r="N383">
            <v>1999</v>
          </cell>
          <cell r="O383" t="str">
            <v>ريف دمشق</v>
          </cell>
          <cell r="P383" t="str">
            <v>الأولى</v>
          </cell>
          <cell r="Q383">
            <v>14000</v>
          </cell>
          <cell r="R383">
            <v>0</v>
          </cell>
          <cell r="S383">
            <v>0</v>
          </cell>
          <cell r="T383">
            <v>3000</v>
          </cell>
          <cell r="U383">
            <v>0</v>
          </cell>
          <cell r="V383">
            <v>20000</v>
          </cell>
          <cell r="W383">
            <v>9000</v>
          </cell>
          <cell r="X383" t="str">
            <v>لا</v>
          </cell>
          <cell r="Y383">
            <v>9000</v>
          </cell>
          <cell r="Z383">
            <v>0</v>
          </cell>
          <cell r="AA383">
            <v>2</v>
          </cell>
          <cell r="AB383">
            <v>0</v>
          </cell>
          <cell r="AC383">
            <v>0</v>
          </cell>
          <cell r="AD383">
            <v>2</v>
          </cell>
          <cell r="AE383" t="str">
            <v>MANAR ALNAFOURI</v>
          </cell>
          <cell r="AF383" t="str">
            <v>MOHAMMAD</v>
          </cell>
          <cell r="AG383" t="str">
            <v>FATIMA</v>
          </cell>
          <cell r="AH383" t="str">
            <v>ALNABK</v>
          </cell>
          <cell r="AI383" t="str">
            <v>0</v>
          </cell>
          <cell r="AJ383" t="str">
            <v/>
          </cell>
          <cell r="AK383" t="str">
            <v/>
          </cell>
          <cell r="AL383" t="str">
            <v/>
          </cell>
          <cell r="AM383" t="str">
            <v/>
          </cell>
          <cell r="AN383" t="str">
            <v/>
          </cell>
          <cell r="AO383" t="str">
            <v/>
          </cell>
          <cell r="AP383" t="str">
            <v/>
          </cell>
          <cell r="AQ383" t="str">
            <v>إيقاف</v>
          </cell>
          <cell r="AR383">
            <v>706636</v>
          </cell>
          <cell r="AS383" t="str">
            <v>منار النفوري</v>
          </cell>
          <cell r="AT383" t="str">
            <v>محمد</v>
          </cell>
          <cell r="AU383" t="str">
            <v/>
          </cell>
          <cell r="AV383">
            <v>20000</v>
          </cell>
        </row>
        <row r="384">
          <cell r="A384">
            <v>706637</v>
          </cell>
          <cell r="B384" t="str">
            <v xml:space="preserve">منار مرشد رضوان </v>
          </cell>
          <cell r="C384" t="str">
            <v xml:space="preserve">ياسر </v>
          </cell>
          <cell r="D384" t="str">
            <v>مره</v>
          </cell>
          <cell r="E384" t="str">
            <v>أنثى</v>
          </cell>
          <cell r="F384">
            <v>31778</v>
          </cell>
          <cell r="G384" t="str">
            <v>السويداء</v>
          </cell>
          <cell r="H384" t="str">
            <v>العربية السورية</v>
          </cell>
          <cell r="I384" t="str">
            <v>الثانية</v>
          </cell>
          <cell r="J384" t="str">
            <v>السويداء</v>
          </cell>
          <cell r="K384" t="str">
            <v>السويداء 329</v>
          </cell>
          <cell r="L384" t="str">
            <v>السويداء</v>
          </cell>
          <cell r="M384" t="str">
            <v>أدبي</v>
          </cell>
          <cell r="N384">
            <v>2005</v>
          </cell>
          <cell r="O384" t="str">
            <v>السويداء</v>
          </cell>
          <cell r="P384" t="str">
            <v>الثانية</v>
          </cell>
          <cell r="Q384">
            <v>0</v>
          </cell>
          <cell r="R384">
            <v>0</v>
          </cell>
          <cell r="S384">
            <v>0</v>
          </cell>
          <cell r="T384">
            <v>3000</v>
          </cell>
          <cell r="U384">
            <v>0</v>
          </cell>
          <cell r="V384">
            <v>80000</v>
          </cell>
          <cell r="W384">
            <v>83000</v>
          </cell>
          <cell r="X384" t="str">
            <v>لا</v>
          </cell>
          <cell r="Y384">
            <v>83000</v>
          </cell>
          <cell r="Z384">
            <v>0</v>
          </cell>
          <cell r="AA384">
            <v>0</v>
          </cell>
          <cell r="AB384">
            <v>0</v>
          </cell>
          <cell r="AC384">
            <v>4</v>
          </cell>
          <cell r="AD384">
            <v>4</v>
          </cell>
          <cell r="AE384" t="str">
            <v>MANAR MERSHED RADWAN</v>
          </cell>
          <cell r="AF384" t="str">
            <v>YASER</v>
          </cell>
          <cell r="AG384" t="str">
            <v>MORA</v>
          </cell>
          <cell r="AH384" t="str">
            <v>ALSWEDAA</v>
          </cell>
          <cell r="AI384" t="str">
            <v/>
          </cell>
          <cell r="AJ384" t="str">
            <v/>
          </cell>
          <cell r="AK384" t="str">
            <v/>
          </cell>
          <cell r="AL384" t="str">
            <v/>
          </cell>
          <cell r="AM384" t="str">
            <v/>
          </cell>
          <cell r="AN384" t="str">
            <v/>
          </cell>
          <cell r="AO384" t="str">
            <v/>
          </cell>
          <cell r="AP384" t="str">
            <v/>
          </cell>
          <cell r="AQ384" t="str">
            <v/>
          </cell>
          <cell r="AR384">
            <v>706637</v>
          </cell>
          <cell r="AS384" t="str">
            <v xml:space="preserve">منار مرشد رضوان </v>
          </cell>
          <cell r="AT384" t="str">
            <v xml:space="preserve">ياسر </v>
          </cell>
          <cell r="AU384" t="str">
            <v/>
          </cell>
          <cell r="AV384">
            <v>80000</v>
          </cell>
        </row>
        <row r="385">
          <cell r="A385">
            <v>706640</v>
          </cell>
          <cell r="B385" t="str">
            <v xml:space="preserve">منال العلي </v>
          </cell>
          <cell r="C385" t="str">
            <v>محمد</v>
          </cell>
          <cell r="D385" t="str">
            <v>مجد</v>
          </cell>
          <cell r="E385" t="str">
            <v>أنثى</v>
          </cell>
          <cell r="F385">
            <v>35431</v>
          </cell>
          <cell r="G385" t="str">
            <v>قامشلي</v>
          </cell>
          <cell r="H385" t="str">
            <v>العربية السورية</v>
          </cell>
          <cell r="I385" t="str">
            <v>الرابعة</v>
          </cell>
          <cell r="J385" t="str">
            <v>الحسكة</v>
          </cell>
          <cell r="K385" t="str">
            <v>حبارة كبيرة 1</v>
          </cell>
          <cell r="L385" t="str">
            <v>مزة جبل</v>
          </cell>
          <cell r="M385" t="str">
            <v>علمي</v>
          </cell>
          <cell r="N385">
            <v>2014</v>
          </cell>
          <cell r="O385" t="str">
            <v>الحسكة</v>
          </cell>
          <cell r="P385" t="str">
            <v>الرابعة حديث</v>
          </cell>
          <cell r="Q385">
            <v>0</v>
          </cell>
          <cell r="S385">
            <v>0</v>
          </cell>
          <cell r="T385">
            <v>3000</v>
          </cell>
          <cell r="U385">
            <v>14000</v>
          </cell>
          <cell r="V385">
            <v>0</v>
          </cell>
          <cell r="W385">
            <v>17000</v>
          </cell>
          <cell r="X385" t="str">
            <v>لا</v>
          </cell>
          <cell r="Y385">
            <v>17000</v>
          </cell>
          <cell r="Z385">
            <v>0</v>
          </cell>
          <cell r="AA385">
            <v>6</v>
          </cell>
          <cell r="AB385">
            <v>0</v>
          </cell>
          <cell r="AC385">
            <v>0</v>
          </cell>
          <cell r="AD385">
            <v>6</v>
          </cell>
          <cell r="AE385" t="str">
            <v>MANAL ALALI</v>
          </cell>
          <cell r="AF385" t="str">
            <v>MOHAMMAD</v>
          </cell>
          <cell r="AG385" t="str">
            <v>MAJED</v>
          </cell>
          <cell r="AH385" t="str">
            <v>KAMISHLI</v>
          </cell>
          <cell r="AI385" t="str">
            <v/>
          </cell>
          <cell r="AJ385" t="str">
            <v/>
          </cell>
          <cell r="AK385" t="str">
            <v/>
          </cell>
          <cell r="AL385" t="str">
            <v/>
          </cell>
          <cell r="AM385" t="str">
            <v/>
          </cell>
          <cell r="AN385" t="str">
            <v/>
          </cell>
          <cell r="AO385" t="str">
            <v/>
          </cell>
          <cell r="AP385" t="str">
            <v/>
          </cell>
          <cell r="AQ385" t="str">
            <v/>
          </cell>
          <cell r="AR385">
            <v>706640</v>
          </cell>
          <cell r="AS385" t="str">
            <v xml:space="preserve">منال العلي </v>
          </cell>
          <cell r="AT385" t="str">
            <v>محمد</v>
          </cell>
          <cell r="AU385" t="str">
            <v/>
          </cell>
          <cell r="AV385">
            <v>0</v>
          </cell>
        </row>
        <row r="386">
          <cell r="A386">
            <v>706643</v>
          </cell>
          <cell r="B386" t="str">
            <v>منتهى دروج</v>
          </cell>
          <cell r="C386" t="str">
            <v>عبدو</v>
          </cell>
          <cell r="D386" t="str">
            <v>شمس</v>
          </cell>
          <cell r="E386" t="str">
            <v>أنثى</v>
          </cell>
          <cell r="F386">
            <v>22028</v>
          </cell>
          <cell r="G386" t="str">
            <v>صدد</v>
          </cell>
          <cell r="H386" t="str">
            <v>العربية السورية</v>
          </cell>
          <cell r="I386" t="str">
            <v>الرابعة</v>
          </cell>
          <cell r="J386" t="str">
            <v>دمشق</v>
          </cell>
          <cell r="K386" t="str">
            <v>قيمرية 1478</v>
          </cell>
          <cell r="L386" t="str">
            <v>جرمانا</v>
          </cell>
          <cell r="M386" t="str">
            <v>علمي</v>
          </cell>
          <cell r="N386">
            <v>1978</v>
          </cell>
          <cell r="O386" t="str">
            <v>دمشق</v>
          </cell>
          <cell r="P386" t="str">
            <v>الرابعة حديث</v>
          </cell>
          <cell r="Q386">
            <v>0</v>
          </cell>
          <cell r="R386">
            <v>0</v>
          </cell>
          <cell r="S386">
            <v>0</v>
          </cell>
          <cell r="T386">
            <v>3000</v>
          </cell>
          <cell r="U386">
            <v>14000</v>
          </cell>
          <cell r="V386">
            <v>60000</v>
          </cell>
          <cell r="W386">
            <v>77000</v>
          </cell>
          <cell r="X386" t="str">
            <v>لا</v>
          </cell>
          <cell r="Y386">
            <v>77000</v>
          </cell>
          <cell r="Z386">
            <v>0</v>
          </cell>
          <cell r="AA386">
            <v>6</v>
          </cell>
          <cell r="AB386">
            <v>0</v>
          </cell>
          <cell r="AC386">
            <v>0</v>
          </cell>
          <cell r="AD386">
            <v>6</v>
          </cell>
          <cell r="AE386" t="str">
            <v>MOUNTAHA DARROUJ</v>
          </cell>
          <cell r="AF386" t="str">
            <v>ABDO</v>
          </cell>
          <cell r="AG386" t="str">
            <v>SHAMS</v>
          </cell>
          <cell r="AH386" t="str">
            <v>SADAD</v>
          </cell>
          <cell r="AI386" t="str">
            <v/>
          </cell>
          <cell r="AJ386" t="str">
            <v/>
          </cell>
          <cell r="AK386" t="str">
            <v/>
          </cell>
          <cell r="AL386" t="str">
            <v/>
          </cell>
          <cell r="AM386" t="str">
            <v/>
          </cell>
          <cell r="AN386" t="str">
            <v/>
          </cell>
          <cell r="AO386" t="str">
            <v/>
          </cell>
          <cell r="AP386" t="str">
            <v/>
          </cell>
          <cell r="AQ386" t="str">
            <v/>
          </cell>
          <cell r="AR386">
            <v>706643</v>
          </cell>
          <cell r="AS386" t="str">
            <v>منتهى دروج</v>
          </cell>
          <cell r="AT386" t="str">
            <v>عبدو</v>
          </cell>
          <cell r="AU386" t="str">
            <v/>
          </cell>
          <cell r="AV386">
            <v>60000</v>
          </cell>
        </row>
        <row r="387">
          <cell r="A387">
            <v>706648</v>
          </cell>
          <cell r="B387" t="str">
            <v xml:space="preserve">مهند الساير </v>
          </cell>
          <cell r="C387" t="str">
            <v xml:space="preserve">عبد المنعم </v>
          </cell>
          <cell r="D387" t="str">
            <v>براءة</v>
          </cell>
          <cell r="E387" t="str">
            <v>ذكر</v>
          </cell>
          <cell r="F387">
            <v>34335</v>
          </cell>
          <cell r="G387" t="str">
            <v>حمص</v>
          </cell>
          <cell r="H387" t="str">
            <v>العربية السورية</v>
          </cell>
          <cell r="I387" t="str">
            <v>الثالثة</v>
          </cell>
          <cell r="J387" t="str">
            <v>حمص</v>
          </cell>
          <cell r="K387" t="str">
            <v>قرية زعفرانة 68</v>
          </cell>
          <cell r="L387" t="str">
            <v>حمص</v>
          </cell>
          <cell r="M387" t="str">
            <v>علمي</v>
          </cell>
          <cell r="N387">
            <v>2011</v>
          </cell>
          <cell r="O387" t="str">
            <v>حمص</v>
          </cell>
          <cell r="P387" t="str">
            <v>الثالثة حديث</v>
          </cell>
          <cell r="Q387">
            <v>0</v>
          </cell>
          <cell r="S387">
            <v>0</v>
          </cell>
          <cell r="T387">
            <v>3000</v>
          </cell>
          <cell r="U387">
            <v>0</v>
          </cell>
          <cell r="V387">
            <v>35000</v>
          </cell>
          <cell r="W387">
            <v>38000</v>
          </cell>
          <cell r="X387" t="str">
            <v>لا</v>
          </cell>
          <cell r="Y387">
            <v>38000</v>
          </cell>
          <cell r="Z387">
            <v>0</v>
          </cell>
          <cell r="AA387">
            <v>4</v>
          </cell>
          <cell r="AB387">
            <v>2</v>
          </cell>
          <cell r="AC387">
            <v>0</v>
          </cell>
          <cell r="AD387">
            <v>6</v>
          </cell>
          <cell r="AE387" t="str">
            <v>MOUHANAD ALSAER</v>
          </cell>
          <cell r="AF387" t="str">
            <v>ABED ALMONEM</v>
          </cell>
          <cell r="AG387" t="str">
            <v>BARAA</v>
          </cell>
          <cell r="AH387" t="str">
            <v>ZAAFARANA</v>
          </cell>
          <cell r="AI387" t="str">
            <v/>
          </cell>
          <cell r="AJ387" t="str">
            <v/>
          </cell>
          <cell r="AK387" t="str">
            <v/>
          </cell>
          <cell r="AL387" t="str">
            <v/>
          </cell>
          <cell r="AM387" t="str">
            <v/>
          </cell>
          <cell r="AN387" t="str">
            <v/>
          </cell>
          <cell r="AO387" t="str">
            <v/>
          </cell>
          <cell r="AP387" t="str">
            <v/>
          </cell>
          <cell r="AQ387" t="str">
            <v/>
          </cell>
          <cell r="AR387">
            <v>706648</v>
          </cell>
          <cell r="AS387" t="str">
            <v xml:space="preserve">مهند الساير </v>
          </cell>
          <cell r="AT387" t="str">
            <v xml:space="preserve">عبد المنعم </v>
          </cell>
          <cell r="AU387" t="str">
            <v/>
          </cell>
          <cell r="AV387">
            <v>35000</v>
          </cell>
        </row>
        <row r="388">
          <cell r="A388">
            <v>706664</v>
          </cell>
          <cell r="B388" t="str">
            <v xml:space="preserve">نارمين منصور </v>
          </cell>
          <cell r="C388" t="str">
            <v>بدر</v>
          </cell>
          <cell r="D388" t="str">
            <v>مثيله عيسى</v>
          </cell>
          <cell r="E388" t="str">
            <v>أنثى</v>
          </cell>
          <cell r="F388">
            <v>31601</v>
          </cell>
          <cell r="G388" t="str">
            <v>دمشق</v>
          </cell>
          <cell r="H388" t="str">
            <v>العربية السورية</v>
          </cell>
          <cell r="I388" t="str">
            <v>الأولى</v>
          </cell>
          <cell r="J388" t="str">
            <v>اللاذقية</v>
          </cell>
          <cell r="K388" t="str">
            <v>قطيلبية 78</v>
          </cell>
          <cell r="L388" t="str">
            <v>الديماس</v>
          </cell>
          <cell r="M388" t="str">
            <v>أدبي</v>
          </cell>
          <cell r="N388">
            <v>2004</v>
          </cell>
          <cell r="O388" t="str">
            <v>اللاذقية</v>
          </cell>
          <cell r="P388" t="str">
            <v>الأولى</v>
          </cell>
          <cell r="Q388">
            <v>38000</v>
          </cell>
          <cell r="R388">
            <v>0</v>
          </cell>
          <cell r="S388">
            <v>0</v>
          </cell>
          <cell r="T388">
            <v>3000</v>
          </cell>
          <cell r="U388">
            <v>0</v>
          </cell>
          <cell r="V388">
            <v>65000</v>
          </cell>
          <cell r="W388">
            <v>30000</v>
          </cell>
          <cell r="X388" t="str">
            <v>لا</v>
          </cell>
          <cell r="Y388">
            <v>30000</v>
          </cell>
          <cell r="Z388">
            <v>0</v>
          </cell>
          <cell r="AA388">
            <v>0</v>
          </cell>
          <cell r="AB388">
            <v>3</v>
          </cell>
          <cell r="AC388">
            <v>1</v>
          </cell>
          <cell r="AD388">
            <v>4</v>
          </cell>
          <cell r="AE388" t="str">
            <v>NARMEAN MNSOUR</v>
          </cell>
          <cell r="AF388" t="str">
            <v>BADR</v>
          </cell>
          <cell r="AG388" t="str">
            <v>MASYLA</v>
          </cell>
          <cell r="AH388" t="str">
            <v>DAMASCUS</v>
          </cell>
          <cell r="AI388" t="str">
            <v/>
          </cell>
          <cell r="AJ388" t="str">
            <v/>
          </cell>
          <cell r="AK388" t="str">
            <v/>
          </cell>
          <cell r="AL388" t="str">
            <v/>
          </cell>
          <cell r="AM388" t="str">
            <v/>
          </cell>
          <cell r="AN388" t="str">
            <v/>
          </cell>
          <cell r="AO388" t="str">
            <v/>
          </cell>
          <cell r="AP388" t="str">
            <v/>
          </cell>
          <cell r="AQ388" t="str">
            <v>إيقاف</v>
          </cell>
          <cell r="AR388">
            <v>706664</v>
          </cell>
          <cell r="AS388" t="str">
            <v xml:space="preserve">نارمين منصور </v>
          </cell>
          <cell r="AT388" t="str">
            <v>بدر</v>
          </cell>
          <cell r="AU388" t="str">
            <v/>
          </cell>
          <cell r="AV388">
            <v>65000</v>
          </cell>
        </row>
        <row r="389">
          <cell r="A389">
            <v>706681</v>
          </cell>
          <cell r="B389" t="str">
            <v xml:space="preserve">نور الحفار </v>
          </cell>
          <cell r="C389" t="str">
            <v xml:space="preserve">فاروق </v>
          </cell>
          <cell r="D389" t="str">
            <v>ميسون</v>
          </cell>
          <cell r="E389" t="str">
            <v>أنثى</v>
          </cell>
          <cell r="F389">
            <v>34075</v>
          </cell>
          <cell r="G389" t="str">
            <v>دمشق</v>
          </cell>
          <cell r="H389" t="str">
            <v>العربية السورية</v>
          </cell>
          <cell r="I389" t="str">
            <v>الثانية</v>
          </cell>
          <cell r="J389" t="str">
            <v>دمشق</v>
          </cell>
          <cell r="K389" t="str">
            <v>قنوات سنانية 121</v>
          </cell>
          <cell r="L389" t="str">
            <v>مزة فيلات غربية</v>
          </cell>
          <cell r="M389" t="str">
            <v>أدبي</v>
          </cell>
          <cell r="N389">
            <v>2013</v>
          </cell>
          <cell r="O389" t="str">
            <v>دمشق</v>
          </cell>
          <cell r="P389" t="str">
            <v>الثانية</v>
          </cell>
          <cell r="Q389">
            <v>0</v>
          </cell>
          <cell r="R389">
            <v>0</v>
          </cell>
          <cell r="S389">
            <v>0</v>
          </cell>
          <cell r="T389">
            <v>3000</v>
          </cell>
          <cell r="U389">
            <v>0</v>
          </cell>
          <cell r="V389">
            <v>40000</v>
          </cell>
          <cell r="W389">
            <v>43000</v>
          </cell>
          <cell r="X389" t="str">
            <v>لا</v>
          </cell>
          <cell r="Y389">
            <v>43000</v>
          </cell>
          <cell r="Z389">
            <v>0</v>
          </cell>
          <cell r="AA389">
            <v>0</v>
          </cell>
          <cell r="AB389">
            <v>0</v>
          </cell>
          <cell r="AC389">
            <v>2</v>
          </cell>
          <cell r="AD389">
            <v>2</v>
          </cell>
          <cell r="AE389" t="str">
            <v>NOUR ALHAFFAR</v>
          </cell>
          <cell r="AF389" t="str">
            <v>FAROUQ</v>
          </cell>
          <cell r="AG389" t="str">
            <v>MAYSOUN</v>
          </cell>
          <cell r="AH389" t="str">
            <v>DAMASCUS</v>
          </cell>
          <cell r="AI389" t="str">
            <v/>
          </cell>
          <cell r="AJ389" t="str">
            <v/>
          </cell>
          <cell r="AK389" t="str">
            <v/>
          </cell>
          <cell r="AL389" t="str">
            <v/>
          </cell>
          <cell r="AM389" t="str">
            <v/>
          </cell>
          <cell r="AN389" t="str">
            <v/>
          </cell>
          <cell r="AO389" t="str">
            <v/>
          </cell>
          <cell r="AP389" t="str">
            <v/>
          </cell>
          <cell r="AQ389" t="str">
            <v/>
          </cell>
          <cell r="AR389">
            <v>706681</v>
          </cell>
          <cell r="AS389" t="str">
            <v xml:space="preserve">نور الحفار </v>
          </cell>
          <cell r="AT389" t="str">
            <v xml:space="preserve">فاروق </v>
          </cell>
          <cell r="AU389" t="str">
            <v/>
          </cell>
          <cell r="AV389">
            <v>40000</v>
          </cell>
        </row>
        <row r="390">
          <cell r="A390">
            <v>706683</v>
          </cell>
          <cell r="B390" t="str">
            <v xml:space="preserve">نور حامد </v>
          </cell>
          <cell r="C390" t="str">
            <v xml:space="preserve">طارق </v>
          </cell>
          <cell r="D390" t="str">
            <v>سوسن</v>
          </cell>
          <cell r="E390" t="str">
            <v>أنثى</v>
          </cell>
          <cell r="F390">
            <v>35309</v>
          </cell>
          <cell r="G390" t="str">
            <v>ابها</v>
          </cell>
          <cell r="H390" t="str">
            <v>العربية السورية</v>
          </cell>
          <cell r="I390" t="str">
            <v>الأولى</v>
          </cell>
          <cell r="J390" t="str">
            <v>السويداء</v>
          </cell>
          <cell r="K390" t="str">
            <v>عرى30</v>
          </cell>
          <cell r="L390" t="str">
            <v>السويداء</v>
          </cell>
          <cell r="M390" t="str">
            <v>علمي</v>
          </cell>
          <cell r="N390">
            <v>2013</v>
          </cell>
          <cell r="O390" t="str">
            <v>السويداء</v>
          </cell>
          <cell r="P390" t="str">
            <v>الأولى</v>
          </cell>
          <cell r="Q390">
            <v>0</v>
          </cell>
          <cell r="R390">
            <v>0</v>
          </cell>
          <cell r="S390">
            <v>0</v>
          </cell>
          <cell r="T390">
            <v>3000</v>
          </cell>
          <cell r="U390">
            <v>0</v>
          </cell>
          <cell r="V390">
            <v>35000</v>
          </cell>
          <cell r="W390">
            <v>38000</v>
          </cell>
          <cell r="X390" t="str">
            <v>لا</v>
          </cell>
          <cell r="Y390">
            <v>38000</v>
          </cell>
          <cell r="Z390">
            <v>0</v>
          </cell>
          <cell r="AA390">
            <v>0</v>
          </cell>
          <cell r="AB390">
            <v>1</v>
          </cell>
          <cell r="AC390">
            <v>1</v>
          </cell>
          <cell r="AD390">
            <v>2</v>
          </cell>
          <cell r="AE390" t="str">
            <v>NOUR HAMED</v>
          </cell>
          <cell r="AF390" t="str">
            <v>TAREK</v>
          </cell>
          <cell r="AG390" t="str">
            <v>SAWSAN</v>
          </cell>
          <cell r="AH390" t="str">
            <v>SAUDIARABIA-ABHA</v>
          </cell>
          <cell r="AI390" t="str">
            <v/>
          </cell>
          <cell r="AJ390" t="str">
            <v/>
          </cell>
          <cell r="AK390" t="str">
            <v/>
          </cell>
          <cell r="AL390" t="str">
            <v/>
          </cell>
          <cell r="AM390" t="str">
            <v/>
          </cell>
          <cell r="AN390" t="str">
            <v/>
          </cell>
          <cell r="AO390" t="str">
            <v>مستنفذ</v>
          </cell>
          <cell r="AP390" t="str">
            <v/>
          </cell>
          <cell r="AQ390" t="str">
            <v/>
          </cell>
          <cell r="AR390">
            <v>706683</v>
          </cell>
          <cell r="AS390" t="str">
            <v xml:space="preserve">نور حامد </v>
          </cell>
          <cell r="AT390" t="str">
            <v xml:space="preserve">طارق </v>
          </cell>
          <cell r="AU390" t="str">
            <v>مستنفذ</v>
          </cell>
          <cell r="AV390">
            <v>35000</v>
          </cell>
        </row>
        <row r="391">
          <cell r="A391">
            <v>706688</v>
          </cell>
          <cell r="B391" t="str">
            <v xml:space="preserve">نورا يونس </v>
          </cell>
          <cell r="C391" t="str">
            <v xml:space="preserve">حمد </v>
          </cell>
          <cell r="D391" t="str">
            <v>لطفيه</v>
          </cell>
          <cell r="E391" t="str">
            <v>أنثى</v>
          </cell>
          <cell r="F391">
            <v>28280</v>
          </cell>
          <cell r="G391" t="str">
            <v>مصاد</v>
          </cell>
          <cell r="H391" t="str">
            <v>العربية السورية</v>
          </cell>
          <cell r="I391" t="str">
            <v>الثانية</v>
          </cell>
          <cell r="J391" t="str">
            <v>السويداء</v>
          </cell>
          <cell r="K391" t="str">
            <v>مصاد 66</v>
          </cell>
          <cell r="L391" t="str">
            <v>السويداء</v>
          </cell>
          <cell r="M391" t="str">
            <v>أدبي</v>
          </cell>
          <cell r="N391">
            <v>2005</v>
          </cell>
          <cell r="O391" t="str">
            <v>السويداء</v>
          </cell>
          <cell r="P391" t="str">
            <v>الثانية</v>
          </cell>
          <cell r="Q391">
            <v>0</v>
          </cell>
          <cell r="R391">
            <v>0</v>
          </cell>
          <cell r="S391">
            <v>0</v>
          </cell>
          <cell r="T391">
            <v>3000</v>
          </cell>
          <cell r="U391">
            <v>0</v>
          </cell>
          <cell r="V391">
            <v>30000</v>
          </cell>
          <cell r="W391">
            <v>33000</v>
          </cell>
          <cell r="X391" t="str">
            <v>لا</v>
          </cell>
          <cell r="Y391">
            <v>33000</v>
          </cell>
          <cell r="Z391">
            <v>0</v>
          </cell>
          <cell r="AA391">
            <v>0</v>
          </cell>
          <cell r="AB391">
            <v>2</v>
          </cell>
          <cell r="AC391">
            <v>0</v>
          </cell>
          <cell r="AD391">
            <v>2</v>
          </cell>
          <cell r="AE391" t="str">
            <v>NURA YUNUS</v>
          </cell>
          <cell r="AF391" t="str">
            <v>HAMD</v>
          </cell>
          <cell r="AG391" t="str">
            <v>LATIFA</v>
          </cell>
          <cell r="AH391" t="str">
            <v>ALSWEDAA</v>
          </cell>
          <cell r="AI391" t="str">
            <v/>
          </cell>
          <cell r="AJ391" t="str">
            <v/>
          </cell>
          <cell r="AK391" t="str">
            <v/>
          </cell>
          <cell r="AL391" t="str">
            <v/>
          </cell>
          <cell r="AM391" t="str">
            <v/>
          </cell>
          <cell r="AN391" t="str">
            <v/>
          </cell>
          <cell r="AO391" t="str">
            <v/>
          </cell>
          <cell r="AP391" t="str">
            <v/>
          </cell>
          <cell r="AQ391" t="str">
            <v>إيقاف</v>
          </cell>
          <cell r="AR391">
            <v>706688</v>
          </cell>
          <cell r="AS391" t="str">
            <v xml:space="preserve">نورا يونس </v>
          </cell>
          <cell r="AT391" t="str">
            <v xml:space="preserve">حمد </v>
          </cell>
          <cell r="AU391" t="str">
            <v/>
          </cell>
          <cell r="AV391">
            <v>30000</v>
          </cell>
        </row>
        <row r="392">
          <cell r="A392">
            <v>706691</v>
          </cell>
          <cell r="B392" t="str">
            <v>هالا نعمه</v>
          </cell>
          <cell r="C392" t="str">
            <v>جرجس</v>
          </cell>
          <cell r="D392" t="str">
            <v>جميله عاصي</v>
          </cell>
          <cell r="E392" t="str">
            <v>أنثى</v>
          </cell>
          <cell r="F392">
            <v>28374</v>
          </cell>
          <cell r="G392" t="str">
            <v>بداده</v>
          </cell>
          <cell r="H392" t="str">
            <v>العربية السورية</v>
          </cell>
          <cell r="I392" t="str">
            <v>الأولى</v>
          </cell>
          <cell r="J392" t="str">
            <v>طرطوس</v>
          </cell>
          <cell r="K392" t="str">
            <v>الدورة 42</v>
          </cell>
          <cell r="L392" t="str">
            <v>الدويلعة</v>
          </cell>
          <cell r="M392" t="str">
            <v>أدبي</v>
          </cell>
          <cell r="N392">
            <v>2000</v>
          </cell>
          <cell r="O392" t="str">
            <v>حمص</v>
          </cell>
          <cell r="P392" t="str">
            <v>الأولى</v>
          </cell>
          <cell r="Q392">
            <v>0</v>
          </cell>
          <cell r="R392">
            <v>0</v>
          </cell>
          <cell r="S392">
            <v>0</v>
          </cell>
          <cell r="T392">
            <v>3000</v>
          </cell>
          <cell r="U392">
            <v>0</v>
          </cell>
          <cell r="V392">
            <v>40000</v>
          </cell>
          <cell r="W392">
            <v>43000</v>
          </cell>
          <cell r="X392" t="str">
            <v>لا</v>
          </cell>
          <cell r="Y392">
            <v>43000</v>
          </cell>
          <cell r="Z392">
            <v>0</v>
          </cell>
          <cell r="AA392">
            <v>1</v>
          </cell>
          <cell r="AB392">
            <v>2</v>
          </cell>
          <cell r="AC392">
            <v>0</v>
          </cell>
          <cell r="AD392">
            <v>3</v>
          </cell>
          <cell r="AE392" t="str">
            <v>HALLA NEMEH</v>
          </cell>
          <cell r="AF392" t="str">
            <v>GERGEIS</v>
          </cell>
          <cell r="AG392" t="str">
            <v>JAMILEH</v>
          </cell>
          <cell r="AH392" t="str">
            <v>TARTOUS</v>
          </cell>
          <cell r="AI392" t="str">
            <v/>
          </cell>
          <cell r="AJ392" t="str">
            <v/>
          </cell>
          <cell r="AK392" t="str">
            <v/>
          </cell>
          <cell r="AL392" t="str">
            <v/>
          </cell>
          <cell r="AM392" t="str">
            <v/>
          </cell>
          <cell r="AN392" t="str">
            <v/>
          </cell>
          <cell r="AO392" t="str">
            <v/>
          </cell>
          <cell r="AP392" t="str">
            <v/>
          </cell>
          <cell r="AQ392" t="str">
            <v/>
          </cell>
          <cell r="AR392">
            <v>706691</v>
          </cell>
          <cell r="AS392" t="str">
            <v>هالا نعمه</v>
          </cell>
          <cell r="AT392" t="str">
            <v>جرجس</v>
          </cell>
          <cell r="AU392" t="str">
            <v/>
          </cell>
          <cell r="AV392">
            <v>40000</v>
          </cell>
        </row>
        <row r="393">
          <cell r="A393">
            <v>706692</v>
          </cell>
          <cell r="B393" t="str">
            <v xml:space="preserve">هبا بدور </v>
          </cell>
          <cell r="C393" t="str">
            <v>محمود</v>
          </cell>
          <cell r="D393" t="str">
            <v>صوريا</v>
          </cell>
          <cell r="E393" t="str">
            <v>أنثى</v>
          </cell>
          <cell r="F393">
            <v>31794</v>
          </cell>
          <cell r="G393" t="str">
            <v>دمشق</v>
          </cell>
          <cell r="H393" t="str">
            <v>العربية السورية</v>
          </cell>
          <cell r="I393" t="str">
            <v>الثانية</v>
          </cell>
          <cell r="J393" t="str">
            <v>اللاذقية</v>
          </cell>
          <cell r="K393" t="str">
            <v>ام المياذن 3</v>
          </cell>
          <cell r="L393" t="str">
            <v xml:space="preserve">طرطوس راس الشغري </v>
          </cell>
          <cell r="M393" t="str">
            <v>أدبي</v>
          </cell>
          <cell r="N393">
            <v>2014</v>
          </cell>
          <cell r="O393" t="str">
            <v>القنيطرة</v>
          </cell>
          <cell r="P393" t="str">
            <v>الثانية</v>
          </cell>
          <cell r="Q393">
            <v>0</v>
          </cell>
          <cell r="R393">
            <v>0</v>
          </cell>
          <cell r="S393">
            <v>0</v>
          </cell>
          <cell r="T393">
            <v>3000</v>
          </cell>
          <cell r="U393">
            <v>0</v>
          </cell>
          <cell r="V393">
            <v>105000</v>
          </cell>
          <cell r="W393">
            <v>108000</v>
          </cell>
          <cell r="X393" t="str">
            <v>لا</v>
          </cell>
          <cell r="Y393">
            <v>108000</v>
          </cell>
          <cell r="Z393">
            <v>0</v>
          </cell>
          <cell r="AA393">
            <v>4</v>
          </cell>
          <cell r="AB393">
            <v>3</v>
          </cell>
          <cell r="AC393">
            <v>1</v>
          </cell>
          <cell r="AD393">
            <v>8</v>
          </cell>
          <cell r="AE393" t="str">
            <v>HEBAA BADOWR</v>
          </cell>
          <cell r="AF393" t="str">
            <v>MAHMOD</v>
          </cell>
          <cell r="AG393" t="str">
            <v>SURIA</v>
          </cell>
          <cell r="AH393" t="str">
            <v>DAMASCUS</v>
          </cell>
          <cell r="AI393" t="str">
            <v/>
          </cell>
          <cell r="AJ393" t="str">
            <v/>
          </cell>
          <cell r="AK393" t="str">
            <v/>
          </cell>
          <cell r="AL393" t="str">
            <v/>
          </cell>
          <cell r="AM393" t="str">
            <v/>
          </cell>
          <cell r="AN393" t="str">
            <v/>
          </cell>
          <cell r="AO393" t="str">
            <v/>
          </cell>
          <cell r="AP393" t="str">
            <v/>
          </cell>
          <cell r="AQ393" t="str">
            <v/>
          </cell>
          <cell r="AR393">
            <v>706692</v>
          </cell>
          <cell r="AS393" t="str">
            <v xml:space="preserve">هبا بدور </v>
          </cell>
          <cell r="AT393" t="str">
            <v>محمود</v>
          </cell>
          <cell r="AU393" t="str">
            <v/>
          </cell>
          <cell r="AV393">
            <v>105000</v>
          </cell>
        </row>
        <row r="394">
          <cell r="A394">
            <v>706699</v>
          </cell>
          <cell r="B394" t="str">
            <v xml:space="preserve">هبه فرا </v>
          </cell>
          <cell r="C394" t="str">
            <v xml:space="preserve">محمد جمال </v>
          </cell>
          <cell r="D394" t="str">
            <v>نهله</v>
          </cell>
          <cell r="E394" t="str">
            <v>أنثى</v>
          </cell>
          <cell r="F394">
            <v>32512</v>
          </cell>
          <cell r="G394" t="str">
            <v>حلب</v>
          </cell>
          <cell r="H394" t="str">
            <v>العربية السورية</v>
          </cell>
          <cell r="I394" t="str">
            <v>الثانية</v>
          </cell>
          <cell r="J394" t="str">
            <v>حلب</v>
          </cell>
          <cell r="K394" t="str">
            <v>شرعوس 69</v>
          </cell>
          <cell r="L394" t="str">
            <v>مساكن برزة</v>
          </cell>
          <cell r="M394" t="str">
            <v>أدبي</v>
          </cell>
          <cell r="N394">
            <v>2006</v>
          </cell>
          <cell r="O394" t="str">
            <v>حلب</v>
          </cell>
          <cell r="P394" t="str">
            <v>الثانية</v>
          </cell>
          <cell r="Q394">
            <v>0</v>
          </cell>
          <cell r="R394">
            <v>0</v>
          </cell>
          <cell r="S394">
            <v>0</v>
          </cell>
          <cell r="T394">
            <v>3000</v>
          </cell>
          <cell r="U394">
            <v>0</v>
          </cell>
          <cell r="V394">
            <v>95000</v>
          </cell>
          <cell r="W394">
            <v>98000</v>
          </cell>
          <cell r="X394" t="str">
            <v>لا</v>
          </cell>
          <cell r="Y394">
            <v>98000</v>
          </cell>
          <cell r="Z394">
            <v>0</v>
          </cell>
          <cell r="AA394">
            <v>0</v>
          </cell>
          <cell r="AB394">
            <v>1</v>
          </cell>
          <cell r="AC394">
            <v>4</v>
          </cell>
          <cell r="AD394">
            <v>5</v>
          </cell>
          <cell r="AE394" t="str">
            <v>HEBA FARRA</v>
          </cell>
          <cell r="AF394" t="str">
            <v>MOHAMAD JAMAL</v>
          </cell>
          <cell r="AG394" t="str">
            <v>NAHLA</v>
          </cell>
          <cell r="AH394" t="str">
            <v>ALEPPO</v>
          </cell>
          <cell r="AI394" t="str">
            <v/>
          </cell>
          <cell r="AJ394" t="str">
            <v/>
          </cell>
          <cell r="AK394" t="str">
            <v/>
          </cell>
          <cell r="AL394" t="str">
            <v/>
          </cell>
          <cell r="AM394" t="str">
            <v/>
          </cell>
          <cell r="AN394" t="str">
            <v/>
          </cell>
          <cell r="AO394" t="str">
            <v/>
          </cell>
          <cell r="AP394" t="str">
            <v/>
          </cell>
          <cell r="AQ394" t="str">
            <v/>
          </cell>
          <cell r="AR394">
            <v>706699</v>
          </cell>
          <cell r="AS394" t="str">
            <v xml:space="preserve">هبه فرا </v>
          </cell>
          <cell r="AT394" t="str">
            <v xml:space="preserve">محمد جمال </v>
          </cell>
          <cell r="AU394" t="str">
            <v/>
          </cell>
          <cell r="AV394">
            <v>95000</v>
          </cell>
        </row>
        <row r="395">
          <cell r="A395">
            <v>706713</v>
          </cell>
          <cell r="B395" t="str">
            <v xml:space="preserve">وسام الهنيدي </v>
          </cell>
          <cell r="C395" t="str">
            <v>فارع</v>
          </cell>
          <cell r="D395" t="str">
            <v>سهام</v>
          </cell>
          <cell r="E395" t="str">
            <v>أنثى</v>
          </cell>
          <cell r="F395">
            <v>32152</v>
          </cell>
          <cell r="G395" t="str">
            <v>شعاره</v>
          </cell>
          <cell r="H395" t="str">
            <v>العربية السورية</v>
          </cell>
          <cell r="I395" t="str">
            <v>الرابعة</v>
          </cell>
          <cell r="J395" t="str">
            <v>درعا</v>
          </cell>
          <cell r="K395" t="str">
            <v>شعاره 84</v>
          </cell>
          <cell r="L395" t="str">
            <v>صحنايا</v>
          </cell>
          <cell r="M395" t="str">
            <v>أدبي</v>
          </cell>
          <cell r="N395">
            <v>2011</v>
          </cell>
          <cell r="O395" t="str">
            <v>ريف دمشق</v>
          </cell>
          <cell r="P395" t="str">
            <v>الرابعة حديث</v>
          </cell>
          <cell r="Q395">
            <v>0</v>
          </cell>
          <cell r="R395">
            <v>0</v>
          </cell>
          <cell r="S395">
            <v>0</v>
          </cell>
          <cell r="T395">
            <v>3000</v>
          </cell>
          <cell r="U395">
            <v>14000</v>
          </cell>
          <cell r="V395">
            <v>40000</v>
          </cell>
          <cell r="W395">
            <v>57000</v>
          </cell>
          <cell r="X395" t="str">
            <v>لا</v>
          </cell>
          <cell r="Y395">
            <v>57000</v>
          </cell>
          <cell r="Z395">
            <v>0</v>
          </cell>
          <cell r="AA395">
            <v>4</v>
          </cell>
          <cell r="AB395">
            <v>0</v>
          </cell>
          <cell r="AC395">
            <v>0</v>
          </cell>
          <cell r="AD395">
            <v>4</v>
          </cell>
          <cell r="AE395" t="str">
            <v>WEISAM ALHNEDI</v>
          </cell>
          <cell r="AF395" t="str">
            <v>FAREAA</v>
          </cell>
          <cell r="AG395" t="str">
            <v>SEHAM</v>
          </cell>
          <cell r="AH395" t="str">
            <v>DARAA</v>
          </cell>
          <cell r="AI395" t="str">
            <v/>
          </cell>
          <cell r="AJ395" t="str">
            <v/>
          </cell>
          <cell r="AK395" t="str">
            <v/>
          </cell>
          <cell r="AL395" t="str">
            <v/>
          </cell>
          <cell r="AM395" t="str">
            <v/>
          </cell>
          <cell r="AN395" t="str">
            <v/>
          </cell>
          <cell r="AO395" t="str">
            <v/>
          </cell>
          <cell r="AP395" t="str">
            <v/>
          </cell>
          <cell r="AQ395" t="str">
            <v/>
          </cell>
          <cell r="AR395">
            <v>706713</v>
          </cell>
          <cell r="AS395" t="str">
            <v xml:space="preserve">وسام الهنيدي </v>
          </cell>
          <cell r="AT395" t="str">
            <v>فارع</v>
          </cell>
          <cell r="AU395" t="str">
            <v/>
          </cell>
          <cell r="AV395">
            <v>40000</v>
          </cell>
        </row>
        <row r="396">
          <cell r="A396">
            <v>706716</v>
          </cell>
          <cell r="B396" t="str">
            <v xml:space="preserve">وصال ابراهيم </v>
          </cell>
          <cell r="C396" t="str">
            <v xml:space="preserve">كاسر </v>
          </cell>
          <cell r="D396" t="str">
            <v>شهيره</v>
          </cell>
          <cell r="E396" t="str">
            <v>أنثى</v>
          </cell>
          <cell r="F396">
            <v>33730</v>
          </cell>
          <cell r="G396" t="str">
            <v>الصوراني</v>
          </cell>
          <cell r="H396" t="str">
            <v>العربية السورية</v>
          </cell>
          <cell r="I396" t="str">
            <v>الأولى</v>
          </cell>
          <cell r="J396" t="str">
            <v>طرطوس</v>
          </cell>
          <cell r="K396" t="str">
            <v>الصوراني 19</v>
          </cell>
          <cell r="L396" t="str">
            <v>المزة</v>
          </cell>
          <cell r="M396" t="str">
            <v>أدبي</v>
          </cell>
          <cell r="N396">
            <v>2010</v>
          </cell>
          <cell r="O396" t="str">
            <v>طرطوس</v>
          </cell>
          <cell r="P396" t="str">
            <v>الأولى</v>
          </cell>
          <cell r="Q396">
            <v>0</v>
          </cell>
          <cell r="R396">
            <v>0</v>
          </cell>
          <cell r="S396">
            <v>0</v>
          </cell>
          <cell r="T396">
            <v>3000</v>
          </cell>
          <cell r="U396">
            <v>0</v>
          </cell>
          <cell r="V396">
            <v>70000</v>
          </cell>
          <cell r="W396">
            <v>73000</v>
          </cell>
          <cell r="X396" t="str">
            <v>لا</v>
          </cell>
          <cell r="Y396">
            <v>73000</v>
          </cell>
          <cell r="Z396">
            <v>0</v>
          </cell>
          <cell r="AA396">
            <v>0</v>
          </cell>
          <cell r="AB396">
            <v>0</v>
          </cell>
          <cell r="AC396">
            <v>2</v>
          </cell>
          <cell r="AD396">
            <v>2</v>
          </cell>
          <cell r="AE396" t="str">
            <v>WESAL EBRAHEM</v>
          </cell>
          <cell r="AF396" t="str">
            <v>KASER</v>
          </cell>
          <cell r="AG396" t="str">
            <v>SHAHERA</v>
          </cell>
          <cell r="AH396" t="str">
            <v>ALSOURANI</v>
          </cell>
          <cell r="AI396" t="str">
            <v/>
          </cell>
          <cell r="AJ396" t="str">
            <v/>
          </cell>
          <cell r="AK396" t="str">
            <v/>
          </cell>
          <cell r="AL396" t="str">
            <v/>
          </cell>
          <cell r="AM396" t="str">
            <v/>
          </cell>
          <cell r="AN396" t="str">
            <v/>
          </cell>
          <cell r="AO396" t="str">
            <v>مستنفذ سجل</v>
          </cell>
          <cell r="AP396" t="str">
            <v/>
          </cell>
          <cell r="AQ396" t="str">
            <v/>
          </cell>
          <cell r="AR396">
            <v>706716</v>
          </cell>
          <cell r="AS396" t="str">
            <v xml:space="preserve">وصال ابراهيم </v>
          </cell>
          <cell r="AT396" t="str">
            <v xml:space="preserve">كاسر </v>
          </cell>
          <cell r="AU396" t="str">
            <v>مستنفذ سجل</v>
          </cell>
          <cell r="AV396">
            <v>70000</v>
          </cell>
        </row>
        <row r="397">
          <cell r="A397">
            <v>706719</v>
          </cell>
          <cell r="B397" t="str">
            <v>وعد زين الدين</v>
          </cell>
          <cell r="C397" t="str">
            <v>سالم</v>
          </cell>
          <cell r="D397" t="str">
            <v>عطاف</v>
          </cell>
          <cell r="E397" t="str">
            <v>أنثى</v>
          </cell>
          <cell r="F397">
            <v>30225</v>
          </cell>
          <cell r="G397" t="str">
            <v>الحريسه</v>
          </cell>
          <cell r="H397" t="str">
            <v>العربية السورية</v>
          </cell>
          <cell r="I397" t="str">
            <v>الرابعة</v>
          </cell>
          <cell r="J397" t="str">
            <v>السويداء</v>
          </cell>
          <cell r="K397" t="str">
            <v>الحريسة 91</v>
          </cell>
          <cell r="L397" t="str">
            <v>السويداء</v>
          </cell>
          <cell r="M397" t="str">
            <v>أدبي</v>
          </cell>
          <cell r="N397">
            <v>2003</v>
          </cell>
          <cell r="O397" t="str">
            <v>السويداء</v>
          </cell>
          <cell r="P397" t="str">
            <v>الرابعة حديث</v>
          </cell>
          <cell r="Q397">
            <v>0</v>
          </cell>
          <cell r="R397">
            <v>0</v>
          </cell>
          <cell r="S397">
            <v>0</v>
          </cell>
          <cell r="T397">
            <v>3000</v>
          </cell>
          <cell r="U397">
            <v>14000</v>
          </cell>
          <cell r="V397">
            <v>80000</v>
          </cell>
          <cell r="W397">
            <v>97000</v>
          </cell>
          <cell r="X397" t="str">
            <v>لا</v>
          </cell>
          <cell r="Y397">
            <v>97000</v>
          </cell>
          <cell r="Z397">
            <v>0</v>
          </cell>
          <cell r="AA397">
            <v>5</v>
          </cell>
          <cell r="AB397">
            <v>2</v>
          </cell>
          <cell r="AC397">
            <v>0</v>
          </cell>
          <cell r="AD397">
            <v>7</v>
          </cell>
          <cell r="AE397" t="str">
            <v>WAEED ZEIN ELDEN</v>
          </cell>
          <cell r="AF397" t="str">
            <v>SALEM</v>
          </cell>
          <cell r="AG397" t="str">
            <v>OTAF</v>
          </cell>
          <cell r="AH397" t="str">
            <v>ALSWIDAA</v>
          </cell>
          <cell r="AI397" t="str">
            <v/>
          </cell>
          <cell r="AJ397" t="str">
            <v/>
          </cell>
          <cell r="AK397" t="str">
            <v/>
          </cell>
          <cell r="AL397" t="str">
            <v/>
          </cell>
          <cell r="AM397" t="str">
            <v/>
          </cell>
          <cell r="AN397" t="str">
            <v/>
          </cell>
          <cell r="AO397" t="str">
            <v/>
          </cell>
          <cell r="AP397" t="str">
            <v/>
          </cell>
          <cell r="AQ397" t="str">
            <v/>
          </cell>
          <cell r="AR397">
            <v>706719</v>
          </cell>
          <cell r="AS397" t="str">
            <v>وعد زين الدين</v>
          </cell>
          <cell r="AT397" t="str">
            <v>سالم</v>
          </cell>
          <cell r="AU397" t="str">
            <v/>
          </cell>
          <cell r="AV397">
            <v>80000</v>
          </cell>
        </row>
        <row r="398">
          <cell r="A398">
            <v>706723</v>
          </cell>
          <cell r="B398" t="str">
            <v xml:space="preserve">ولاء علوش </v>
          </cell>
          <cell r="C398" t="str">
            <v xml:space="preserve">راجي </v>
          </cell>
          <cell r="D398" t="str">
            <v>طهران</v>
          </cell>
          <cell r="E398" t="str">
            <v>أنثى</v>
          </cell>
          <cell r="F398">
            <v>33312</v>
          </cell>
          <cell r="G398" t="str">
            <v>الحيدريه</v>
          </cell>
          <cell r="H398" t="str">
            <v>العربية السورية</v>
          </cell>
          <cell r="I398" t="str">
            <v>الرابعة حديث</v>
          </cell>
          <cell r="J398" t="str">
            <v>حماة</v>
          </cell>
          <cell r="K398" t="str">
            <v>الحيدرية 42</v>
          </cell>
          <cell r="L398" t="str">
            <v>دمشق</v>
          </cell>
          <cell r="M398" t="str">
            <v>علمي</v>
          </cell>
          <cell r="N398">
            <v>2008</v>
          </cell>
          <cell r="O398" t="str">
            <v>دمشق</v>
          </cell>
          <cell r="P398" t="str">
            <v>الثالثة</v>
          </cell>
          <cell r="Q398">
            <v>0</v>
          </cell>
          <cell r="R398">
            <v>0</v>
          </cell>
          <cell r="S398">
            <v>0</v>
          </cell>
          <cell r="T398">
            <v>3000</v>
          </cell>
          <cell r="U398">
            <v>0</v>
          </cell>
          <cell r="V398">
            <v>70000</v>
          </cell>
          <cell r="W398">
            <v>73000</v>
          </cell>
          <cell r="X398" t="str">
            <v>لا</v>
          </cell>
          <cell r="Y398">
            <v>73000</v>
          </cell>
          <cell r="Z398">
            <v>0</v>
          </cell>
          <cell r="AA398">
            <v>7</v>
          </cell>
          <cell r="AB398">
            <v>0</v>
          </cell>
          <cell r="AC398">
            <v>0</v>
          </cell>
          <cell r="AD398">
            <v>7</v>
          </cell>
          <cell r="AE398" t="str">
            <v>WALAA ALOSH</v>
          </cell>
          <cell r="AF398" t="str">
            <v>RAJI</v>
          </cell>
          <cell r="AG398" t="str">
            <v>TAHRAN</v>
          </cell>
          <cell r="AH398" t="str">
            <v>DAMAS</v>
          </cell>
          <cell r="AI398" t="str">
            <v/>
          </cell>
          <cell r="AJ398" t="str">
            <v/>
          </cell>
          <cell r="AK398" t="str">
            <v/>
          </cell>
          <cell r="AL398" t="str">
            <v/>
          </cell>
          <cell r="AM398" t="str">
            <v/>
          </cell>
          <cell r="AN398" t="str">
            <v/>
          </cell>
          <cell r="AO398" t="str">
            <v/>
          </cell>
          <cell r="AP398" t="str">
            <v/>
          </cell>
          <cell r="AQ398" t="str">
            <v/>
          </cell>
          <cell r="AR398">
            <v>706723</v>
          </cell>
          <cell r="AS398" t="str">
            <v xml:space="preserve">ولاء علوش </v>
          </cell>
          <cell r="AT398" t="str">
            <v xml:space="preserve">راجي </v>
          </cell>
          <cell r="AU398" t="str">
            <v/>
          </cell>
          <cell r="AV398">
            <v>70000</v>
          </cell>
        </row>
        <row r="399">
          <cell r="A399">
            <v>706732</v>
          </cell>
          <cell r="B399" t="str">
            <v xml:space="preserve">يحيى يوسف </v>
          </cell>
          <cell r="C399" t="str">
            <v>محمد</v>
          </cell>
          <cell r="D399" t="str">
            <v>نجوى</v>
          </cell>
          <cell r="E399" t="str">
            <v>ذكر</v>
          </cell>
          <cell r="F399">
            <v>36555</v>
          </cell>
          <cell r="G399" t="str">
            <v>عين دليمه</v>
          </cell>
          <cell r="H399" t="str">
            <v>العربية السورية</v>
          </cell>
          <cell r="I399" t="str">
            <v>الثانية</v>
          </cell>
          <cell r="J399" t="str">
            <v>طرطوس</v>
          </cell>
          <cell r="K399" t="str">
            <v>عين دليمة 9</v>
          </cell>
          <cell r="L399" t="str">
            <v>طرطوس</v>
          </cell>
          <cell r="M399" t="str">
            <v>أدبي</v>
          </cell>
          <cell r="N399">
            <v>2017</v>
          </cell>
          <cell r="O399" t="str">
            <v>طرطوس</v>
          </cell>
          <cell r="P399" t="str">
            <v>الثانية</v>
          </cell>
          <cell r="Q399">
            <v>0</v>
          </cell>
          <cell r="R399">
            <v>0</v>
          </cell>
          <cell r="S399">
            <v>0</v>
          </cell>
          <cell r="T399">
            <v>3000</v>
          </cell>
          <cell r="U399">
            <v>0</v>
          </cell>
          <cell r="V399">
            <v>20000</v>
          </cell>
          <cell r="W399">
            <v>23000</v>
          </cell>
          <cell r="X399" t="str">
            <v>نعم</v>
          </cell>
          <cell r="Y399">
            <v>20000</v>
          </cell>
          <cell r="Z399">
            <v>3000</v>
          </cell>
          <cell r="AA399">
            <v>2</v>
          </cell>
          <cell r="AB399">
            <v>0</v>
          </cell>
          <cell r="AC399">
            <v>0</v>
          </cell>
          <cell r="AD399">
            <v>2</v>
          </cell>
          <cell r="AE399" t="str">
            <v>YAHYA YOUSEF</v>
          </cell>
          <cell r="AF399" t="str">
            <v>MOHAMAD</v>
          </cell>
          <cell r="AG399" t="str">
            <v>NAJOA</v>
          </cell>
          <cell r="AH399" t="str">
            <v>TARTOUS</v>
          </cell>
          <cell r="AI399" t="str">
            <v/>
          </cell>
          <cell r="AJ399" t="str">
            <v/>
          </cell>
          <cell r="AK399" t="str">
            <v/>
          </cell>
          <cell r="AL399" t="str">
            <v/>
          </cell>
          <cell r="AM399" t="str">
            <v/>
          </cell>
          <cell r="AN399" t="str">
            <v/>
          </cell>
          <cell r="AO399" t="str">
            <v/>
          </cell>
          <cell r="AP399" t="str">
            <v/>
          </cell>
          <cell r="AQ399" t="str">
            <v/>
          </cell>
          <cell r="AR399">
            <v>706732</v>
          </cell>
          <cell r="AS399" t="str">
            <v xml:space="preserve">يحيى يوسف </v>
          </cell>
          <cell r="AT399" t="str">
            <v>محمد</v>
          </cell>
          <cell r="AU399" t="str">
            <v/>
          </cell>
          <cell r="AV399">
            <v>20000</v>
          </cell>
        </row>
        <row r="400">
          <cell r="A400">
            <v>706748</v>
          </cell>
          <cell r="B400" t="str">
            <v>سوزان اليمني</v>
          </cell>
          <cell r="C400" t="str">
            <v>عدنان</v>
          </cell>
          <cell r="D400" t="str">
            <v>فاتن الشرابي</v>
          </cell>
          <cell r="E400" t="str">
            <v>أنثى</v>
          </cell>
          <cell r="F400">
            <v>34602</v>
          </cell>
          <cell r="G400" t="str">
            <v>دمشق</v>
          </cell>
          <cell r="H400" t="str">
            <v>العربية السورية</v>
          </cell>
          <cell r="I400" t="str">
            <v>الأولى</v>
          </cell>
          <cell r="J400" t="str">
            <v>حماة</v>
          </cell>
          <cell r="K400" t="str">
            <v>مصياف 821</v>
          </cell>
          <cell r="L400" t="str">
            <v>قدسيا</v>
          </cell>
          <cell r="M400" t="str">
            <v>علمي</v>
          </cell>
          <cell r="N400">
            <v>2011</v>
          </cell>
          <cell r="O400" t="str">
            <v>غير سورية</v>
          </cell>
          <cell r="P400" t="str">
            <v>الأولى</v>
          </cell>
          <cell r="Q400">
            <v>0</v>
          </cell>
          <cell r="R400">
            <v>0</v>
          </cell>
          <cell r="S400">
            <v>30000</v>
          </cell>
          <cell r="T400">
            <v>7000</v>
          </cell>
          <cell r="U400">
            <v>0</v>
          </cell>
          <cell r="V400">
            <v>80000</v>
          </cell>
          <cell r="W400">
            <v>117000</v>
          </cell>
          <cell r="X400" t="str">
            <v>لا</v>
          </cell>
          <cell r="Y400">
            <v>117000</v>
          </cell>
          <cell r="Z400">
            <v>0</v>
          </cell>
          <cell r="AA400">
            <v>4</v>
          </cell>
          <cell r="AB400">
            <v>0</v>
          </cell>
          <cell r="AC400">
            <v>2</v>
          </cell>
          <cell r="AD400">
            <v>6</v>
          </cell>
          <cell r="AE400" t="str">
            <v>SUZAN ALYMANI</v>
          </cell>
          <cell r="AF400" t="str">
            <v>ADNAN</v>
          </cell>
          <cell r="AG400" t="str">
            <v>FATEN</v>
          </cell>
          <cell r="AH400" t="str">
            <v>DAMASCUS</v>
          </cell>
          <cell r="AI400" t="str">
            <v>الفصل الأول 2021-2022</v>
          </cell>
          <cell r="AJ400" t="str">
            <v>الفصل الثاني 2021-2022</v>
          </cell>
          <cell r="AK400" t="str">
            <v/>
          </cell>
          <cell r="AL400" t="str">
            <v/>
          </cell>
          <cell r="AM400" t="str">
            <v/>
          </cell>
          <cell r="AN400" t="str">
            <v/>
          </cell>
          <cell r="AO400" t="str">
            <v>مستنفذ</v>
          </cell>
          <cell r="AP400" t="str">
            <v/>
          </cell>
          <cell r="AQ400" t="str">
            <v/>
          </cell>
          <cell r="AR400">
            <v>706748</v>
          </cell>
          <cell r="AS400" t="str">
            <v>سوزان اليمني</v>
          </cell>
          <cell r="AT400" t="str">
            <v>عدنان</v>
          </cell>
          <cell r="AU400" t="str">
            <v>مستنفذ</v>
          </cell>
          <cell r="AV400">
            <v>80000</v>
          </cell>
        </row>
        <row r="401">
          <cell r="A401">
            <v>706753</v>
          </cell>
          <cell r="B401" t="str">
            <v>احمد الحلبي</v>
          </cell>
          <cell r="C401" t="str">
            <v>حيدر</v>
          </cell>
          <cell r="D401" t="str">
            <v>سمية</v>
          </cell>
          <cell r="E401" t="str">
            <v>ذكر</v>
          </cell>
          <cell r="F401">
            <v>34895</v>
          </cell>
          <cell r="G401" t="str">
            <v>دمشق</v>
          </cell>
          <cell r="H401" t="str">
            <v>العربية السورية</v>
          </cell>
          <cell r="I401" t="str">
            <v>الأولى</v>
          </cell>
          <cell r="J401" t="str">
            <v>حمص</v>
          </cell>
          <cell r="K401" t="str">
            <v>قرية الثابتية 24</v>
          </cell>
          <cell r="L401" t="str">
            <v>السيدة زينب</v>
          </cell>
          <cell r="M401" t="str">
            <v>أدبي</v>
          </cell>
          <cell r="N401">
            <v>2013</v>
          </cell>
          <cell r="O401" t="str">
            <v>ريف دمشق</v>
          </cell>
          <cell r="P401" t="str">
            <v>الأولى</v>
          </cell>
          <cell r="Q401">
            <v>0</v>
          </cell>
          <cell r="R401">
            <v>0</v>
          </cell>
          <cell r="S401">
            <v>0</v>
          </cell>
          <cell r="T401">
            <v>3000</v>
          </cell>
          <cell r="U401">
            <v>0</v>
          </cell>
          <cell r="V401">
            <v>20000</v>
          </cell>
          <cell r="W401">
            <v>23000</v>
          </cell>
          <cell r="X401" t="str">
            <v>لا</v>
          </cell>
          <cell r="Y401">
            <v>23000</v>
          </cell>
          <cell r="Z401">
            <v>0</v>
          </cell>
          <cell r="AA401">
            <v>2</v>
          </cell>
          <cell r="AB401">
            <v>0</v>
          </cell>
          <cell r="AC401">
            <v>0</v>
          </cell>
          <cell r="AD401">
            <v>2</v>
          </cell>
          <cell r="AE401" t="str">
            <v>AHMAD ALHALABY</v>
          </cell>
          <cell r="AF401" t="str">
            <v>HAIDAR</v>
          </cell>
          <cell r="AG401" t="str">
            <v>SOMAIA</v>
          </cell>
          <cell r="AH401" t="str">
            <v>DAMASCUS</v>
          </cell>
          <cell r="AI401" t="str">
            <v/>
          </cell>
          <cell r="AJ401" t="str">
            <v/>
          </cell>
          <cell r="AK401" t="str">
            <v/>
          </cell>
          <cell r="AL401" t="str">
            <v/>
          </cell>
          <cell r="AM401" t="str">
            <v/>
          </cell>
          <cell r="AN401" t="str">
            <v/>
          </cell>
          <cell r="AO401" t="str">
            <v/>
          </cell>
          <cell r="AP401" t="str">
            <v/>
          </cell>
          <cell r="AQ401" t="str">
            <v>إيقاف</v>
          </cell>
          <cell r="AR401">
            <v>706753</v>
          </cell>
          <cell r="AS401" t="str">
            <v>احمد الحلبي</v>
          </cell>
          <cell r="AT401" t="str">
            <v>حيدر</v>
          </cell>
          <cell r="AU401" t="str">
            <v/>
          </cell>
          <cell r="AV401">
            <v>20000</v>
          </cell>
        </row>
        <row r="402">
          <cell r="A402">
            <v>706758</v>
          </cell>
          <cell r="B402" t="str">
            <v>احمد النابلسي</v>
          </cell>
          <cell r="C402" t="str">
            <v>مأمون</v>
          </cell>
          <cell r="D402" t="str">
            <v>هيفاء</v>
          </cell>
          <cell r="E402" t="str">
            <v>ذكر</v>
          </cell>
          <cell r="F402">
            <v>31413</v>
          </cell>
          <cell r="G402" t="str">
            <v>دمشق</v>
          </cell>
          <cell r="H402" t="str">
            <v>العربية السورية</v>
          </cell>
          <cell r="I402" t="str">
            <v>الأولى</v>
          </cell>
          <cell r="J402" t="str">
            <v>دمشق</v>
          </cell>
          <cell r="K402" t="str">
            <v>عمارة شطي 9</v>
          </cell>
          <cell r="L402" t="str">
            <v>دمشق</v>
          </cell>
          <cell r="M402" t="str">
            <v>أدبي</v>
          </cell>
          <cell r="N402">
            <v>2006</v>
          </cell>
          <cell r="O402" t="str">
            <v>دمشق</v>
          </cell>
          <cell r="P402" t="str">
            <v>الأولى</v>
          </cell>
          <cell r="Q402">
            <v>0</v>
          </cell>
          <cell r="R402">
            <v>0</v>
          </cell>
          <cell r="S402">
            <v>0</v>
          </cell>
          <cell r="T402">
            <v>3000</v>
          </cell>
          <cell r="U402">
            <v>0</v>
          </cell>
          <cell r="V402">
            <v>100000</v>
          </cell>
          <cell r="W402">
            <v>103000</v>
          </cell>
          <cell r="X402" t="str">
            <v>نعم</v>
          </cell>
          <cell r="Y402">
            <v>64000</v>
          </cell>
          <cell r="Z402">
            <v>39000</v>
          </cell>
          <cell r="AA402">
            <v>0</v>
          </cell>
          <cell r="AB402">
            <v>0</v>
          </cell>
          <cell r="AC402">
            <v>5</v>
          </cell>
          <cell r="AD402">
            <v>5</v>
          </cell>
          <cell r="AE402" t="str">
            <v>AHMAD AL NABULSE</v>
          </cell>
          <cell r="AF402" t="str">
            <v>MAMMOUN</v>
          </cell>
          <cell r="AG402" t="str">
            <v>HIFA</v>
          </cell>
          <cell r="AH402" t="str">
            <v>DAMASCUS</v>
          </cell>
          <cell r="AI402" t="str">
            <v/>
          </cell>
          <cell r="AJ402" t="str">
            <v/>
          </cell>
          <cell r="AK402" t="str">
            <v/>
          </cell>
          <cell r="AL402" t="str">
            <v/>
          </cell>
          <cell r="AM402" t="str">
            <v/>
          </cell>
          <cell r="AN402" t="str">
            <v/>
          </cell>
          <cell r="AO402" t="str">
            <v/>
          </cell>
          <cell r="AP402" t="str">
            <v/>
          </cell>
          <cell r="AQ402" t="str">
            <v/>
          </cell>
          <cell r="AR402">
            <v>706758</v>
          </cell>
          <cell r="AS402" t="str">
            <v>احمد النابلسي</v>
          </cell>
          <cell r="AT402" t="str">
            <v>مأمون</v>
          </cell>
          <cell r="AU402" t="str">
            <v/>
          </cell>
          <cell r="AV402">
            <v>100000</v>
          </cell>
        </row>
        <row r="403">
          <cell r="A403">
            <v>706759</v>
          </cell>
          <cell r="B403" t="str">
            <v>احمد دردس</v>
          </cell>
          <cell r="C403" t="str">
            <v>فايز</v>
          </cell>
          <cell r="D403" t="str">
            <v>هدى</v>
          </cell>
          <cell r="E403" t="str">
            <v>ذكر</v>
          </cell>
          <cell r="F403">
            <v>30446</v>
          </cell>
          <cell r="G403" t="str">
            <v>دمشق</v>
          </cell>
          <cell r="H403" t="str">
            <v>العربية السورية</v>
          </cell>
          <cell r="I403" t="str">
            <v>الثالثة</v>
          </cell>
          <cell r="J403" t="str">
            <v>دمشق</v>
          </cell>
          <cell r="K403" t="str">
            <v>برزة 258</v>
          </cell>
          <cell r="L403" t="str">
            <v>عين ترما</v>
          </cell>
          <cell r="M403" t="str">
            <v>علمي</v>
          </cell>
          <cell r="N403">
            <v>2002</v>
          </cell>
          <cell r="O403" t="str">
            <v>دمشق</v>
          </cell>
          <cell r="P403" t="str">
            <v>الثالثة حديث</v>
          </cell>
          <cell r="Q403">
            <v>0</v>
          </cell>
          <cell r="R403">
            <v>0</v>
          </cell>
          <cell r="S403">
            <v>0</v>
          </cell>
          <cell r="T403">
            <v>3000</v>
          </cell>
          <cell r="U403">
            <v>0</v>
          </cell>
          <cell r="V403">
            <v>75000</v>
          </cell>
          <cell r="W403">
            <v>78000</v>
          </cell>
          <cell r="X403" t="str">
            <v>لا</v>
          </cell>
          <cell r="Y403">
            <v>78000</v>
          </cell>
          <cell r="Z403">
            <v>0</v>
          </cell>
          <cell r="AA403">
            <v>6</v>
          </cell>
          <cell r="AB403">
            <v>1</v>
          </cell>
          <cell r="AC403">
            <v>0</v>
          </cell>
          <cell r="AD403">
            <v>7</v>
          </cell>
          <cell r="AE403" t="str">
            <v>AHMAD DARDAS</v>
          </cell>
          <cell r="AF403" t="str">
            <v>FAYZ</v>
          </cell>
          <cell r="AG403" t="str">
            <v>HUDA</v>
          </cell>
          <cell r="AH403" t="str">
            <v>DAMASCUS</v>
          </cell>
          <cell r="AI403" t="str">
            <v/>
          </cell>
          <cell r="AJ403" t="str">
            <v/>
          </cell>
          <cell r="AK403" t="str">
            <v/>
          </cell>
          <cell r="AL403" t="str">
            <v/>
          </cell>
          <cell r="AM403" t="str">
            <v/>
          </cell>
          <cell r="AN403" t="str">
            <v/>
          </cell>
          <cell r="AO403" t="str">
            <v/>
          </cell>
          <cell r="AP403" t="str">
            <v/>
          </cell>
          <cell r="AQ403" t="str">
            <v/>
          </cell>
          <cell r="AR403">
            <v>706759</v>
          </cell>
          <cell r="AS403" t="str">
            <v>احمد دردس</v>
          </cell>
          <cell r="AT403" t="str">
            <v>فايز</v>
          </cell>
          <cell r="AU403" t="str">
            <v/>
          </cell>
          <cell r="AV403">
            <v>75000</v>
          </cell>
        </row>
        <row r="404">
          <cell r="A404">
            <v>706760</v>
          </cell>
          <cell r="B404" t="str">
            <v>احمد سلطان</v>
          </cell>
          <cell r="C404" t="str">
            <v>نزار</v>
          </cell>
          <cell r="D404" t="str">
            <v/>
          </cell>
          <cell r="E404" t="str">
            <v/>
          </cell>
          <cell r="G404" t="str">
            <v/>
          </cell>
          <cell r="H404" t="str">
            <v/>
          </cell>
          <cell r="I404" t="str">
            <v>الأولى</v>
          </cell>
          <cell r="J404" t="str">
            <v/>
          </cell>
          <cell r="K404" t="str">
            <v/>
          </cell>
          <cell r="L404" t="str">
            <v/>
          </cell>
          <cell r="M404" t="str">
            <v/>
          </cell>
          <cell r="O404" t="str">
            <v/>
          </cell>
          <cell r="P404" t="str">
            <v>الأولى</v>
          </cell>
          <cell r="X404" t="str">
            <v/>
          </cell>
          <cell r="AE404" t="str">
            <v/>
          </cell>
          <cell r="AF404" t="str">
            <v/>
          </cell>
          <cell r="AG404" t="str">
            <v/>
          </cell>
          <cell r="AH404" t="str">
            <v/>
          </cell>
          <cell r="AI404" t="str">
            <v/>
          </cell>
          <cell r="AJ404" t="str">
            <v/>
          </cell>
          <cell r="AK404" t="str">
            <v/>
          </cell>
          <cell r="AL404" t="str">
            <v/>
          </cell>
          <cell r="AM404" t="str">
            <v/>
          </cell>
          <cell r="AN404" t="str">
            <v/>
          </cell>
          <cell r="AO404" t="str">
            <v/>
          </cell>
          <cell r="AP404" t="str">
            <v/>
          </cell>
          <cell r="AQ404" t="str">
            <v/>
          </cell>
          <cell r="AR404">
            <v>706760</v>
          </cell>
          <cell r="AS404" t="str">
            <v>احمد سلطان</v>
          </cell>
          <cell r="AT404" t="str">
            <v>نزار</v>
          </cell>
          <cell r="AU404" t="str">
            <v/>
          </cell>
        </row>
        <row r="405">
          <cell r="A405">
            <v>706762</v>
          </cell>
          <cell r="B405" t="str">
            <v>احمد شيخ</v>
          </cell>
          <cell r="C405" t="str">
            <v>محمد</v>
          </cell>
          <cell r="D405" t="str">
            <v>حكيمة</v>
          </cell>
          <cell r="E405" t="str">
            <v>ذكر</v>
          </cell>
          <cell r="F405">
            <v>33052</v>
          </cell>
          <cell r="G405" t="str">
            <v>ادلب</v>
          </cell>
          <cell r="H405" t="str">
            <v>العربية السورية</v>
          </cell>
          <cell r="I405" t="str">
            <v>الثانية</v>
          </cell>
          <cell r="J405" t="str">
            <v>إدلب</v>
          </cell>
          <cell r="K405" t="str">
            <v>الفوعة نايف 132</v>
          </cell>
          <cell r="L405" t="str">
            <v>السيدة زينب</v>
          </cell>
          <cell r="M405" t="str">
            <v>علمي</v>
          </cell>
          <cell r="N405">
            <v>2008</v>
          </cell>
          <cell r="O405" t="str">
            <v>إدلب</v>
          </cell>
          <cell r="P405" t="str">
            <v>الثانية</v>
          </cell>
          <cell r="Q405">
            <v>0</v>
          </cell>
          <cell r="R405">
            <v>0</v>
          </cell>
          <cell r="S405">
            <v>0</v>
          </cell>
          <cell r="T405">
            <v>3000</v>
          </cell>
          <cell r="U405">
            <v>0</v>
          </cell>
          <cell r="V405">
            <v>40000</v>
          </cell>
          <cell r="W405">
            <v>43000</v>
          </cell>
          <cell r="X405" t="str">
            <v>لا</v>
          </cell>
          <cell r="Y405">
            <v>43000</v>
          </cell>
          <cell r="Z405">
            <v>0</v>
          </cell>
          <cell r="AA405">
            <v>1</v>
          </cell>
          <cell r="AB405">
            <v>2</v>
          </cell>
          <cell r="AC405">
            <v>0</v>
          </cell>
          <cell r="AD405">
            <v>3</v>
          </cell>
          <cell r="AE405" t="str">
            <v>AHMAD SHAKH</v>
          </cell>
          <cell r="AF405" t="str">
            <v>MOHMAD</v>
          </cell>
          <cell r="AG405" t="str">
            <v>HAKEMA</v>
          </cell>
          <cell r="AH405" t="str">
            <v>ADLEB</v>
          </cell>
          <cell r="AI405" t="str">
            <v/>
          </cell>
          <cell r="AJ405" t="str">
            <v/>
          </cell>
          <cell r="AK405" t="str">
            <v/>
          </cell>
          <cell r="AL405" t="str">
            <v/>
          </cell>
          <cell r="AM405" t="str">
            <v/>
          </cell>
          <cell r="AN405" t="str">
            <v/>
          </cell>
          <cell r="AO405" t="str">
            <v/>
          </cell>
          <cell r="AP405" t="str">
            <v/>
          </cell>
          <cell r="AQ405" t="str">
            <v/>
          </cell>
          <cell r="AR405">
            <v>706762</v>
          </cell>
          <cell r="AS405" t="str">
            <v>احمد شيخ</v>
          </cell>
          <cell r="AT405" t="str">
            <v>محمد</v>
          </cell>
          <cell r="AU405" t="str">
            <v/>
          </cell>
          <cell r="AV405">
            <v>40000</v>
          </cell>
        </row>
        <row r="406">
          <cell r="A406">
            <v>706772</v>
          </cell>
          <cell r="B406" t="str">
            <v>اسكندر الياسين</v>
          </cell>
          <cell r="C406" t="str">
            <v>هزاع</v>
          </cell>
          <cell r="D406" t="str">
            <v>شمسة</v>
          </cell>
          <cell r="E406" t="str">
            <v>ذكر</v>
          </cell>
          <cell r="F406">
            <v>30634</v>
          </cell>
          <cell r="G406" t="str">
            <v>ابو حبة</v>
          </cell>
          <cell r="H406" t="str">
            <v>العربية السورية</v>
          </cell>
          <cell r="I406" t="str">
            <v>الثانية</v>
          </cell>
          <cell r="J406" t="str">
            <v>إدلب</v>
          </cell>
          <cell r="K406" t="str">
            <v>ادلب أبو حبه 9</v>
          </cell>
          <cell r="L406" t="str">
            <v>مزة 86</v>
          </cell>
          <cell r="M406" t="str">
            <v>أدبي</v>
          </cell>
          <cell r="N406">
            <v>2007</v>
          </cell>
          <cell r="O406" t="str">
            <v>إدلب</v>
          </cell>
          <cell r="P406" t="str">
            <v>الثانية حديث</v>
          </cell>
          <cell r="Q406">
            <v>0</v>
          </cell>
          <cell r="S406">
            <v>0</v>
          </cell>
          <cell r="T406">
            <v>3000</v>
          </cell>
          <cell r="U406">
            <v>0</v>
          </cell>
          <cell r="V406">
            <v>40000</v>
          </cell>
          <cell r="W406">
            <v>43000</v>
          </cell>
          <cell r="X406" t="str">
            <v>لا</v>
          </cell>
          <cell r="Y406">
            <v>43000</v>
          </cell>
          <cell r="Z406">
            <v>0</v>
          </cell>
          <cell r="AA406">
            <v>6</v>
          </cell>
          <cell r="AB406">
            <v>0</v>
          </cell>
          <cell r="AC406">
            <v>1</v>
          </cell>
          <cell r="AD406">
            <v>7</v>
          </cell>
          <cell r="AE406" t="str">
            <v>ISKANDAR YASEEN</v>
          </cell>
          <cell r="AF406" t="str">
            <v>HAZAA</v>
          </cell>
          <cell r="AG406" t="str">
            <v>SHAMSA</v>
          </cell>
          <cell r="AH406" t="str">
            <v>IDLIB</v>
          </cell>
          <cell r="AI406" t="str">
            <v/>
          </cell>
          <cell r="AJ406" t="str">
            <v/>
          </cell>
          <cell r="AK406" t="str">
            <v/>
          </cell>
          <cell r="AL406" t="str">
            <v/>
          </cell>
          <cell r="AM406" t="str">
            <v/>
          </cell>
          <cell r="AN406" t="str">
            <v/>
          </cell>
          <cell r="AO406" t="str">
            <v/>
          </cell>
          <cell r="AP406" t="str">
            <v/>
          </cell>
          <cell r="AQ406" t="str">
            <v/>
          </cell>
          <cell r="AR406">
            <v>706772</v>
          </cell>
          <cell r="AS406" t="str">
            <v>اسكندر الياسين</v>
          </cell>
          <cell r="AT406" t="str">
            <v>هزاع</v>
          </cell>
          <cell r="AU406" t="str">
            <v/>
          </cell>
          <cell r="AV406">
            <v>40000</v>
          </cell>
        </row>
        <row r="407">
          <cell r="A407">
            <v>706777</v>
          </cell>
          <cell r="B407" t="str">
            <v>اسماعيل ونوس</v>
          </cell>
          <cell r="C407" t="str">
            <v>احمد</v>
          </cell>
          <cell r="D407" t="str">
            <v>عبله</v>
          </cell>
          <cell r="E407" t="str">
            <v>ذكر</v>
          </cell>
          <cell r="F407">
            <v>27364</v>
          </cell>
          <cell r="G407" t="str">
            <v>سلميه</v>
          </cell>
          <cell r="H407" t="str">
            <v>العربية السورية</v>
          </cell>
          <cell r="I407" t="str">
            <v>الثالثة</v>
          </cell>
          <cell r="J407" t="str">
            <v>حماة</v>
          </cell>
          <cell r="K407" t="str">
            <v>غربية 352</v>
          </cell>
          <cell r="L407" t="str">
            <v>جرمانا</v>
          </cell>
          <cell r="M407" t="str">
            <v>أدبي</v>
          </cell>
          <cell r="N407">
            <v>1992</v>
          </cell>
          <cell r="O407" t="str">
            <v>حماة</v>
          </cell>
          <cell r="P407" t="str">
            <v>الثالثة حديث</v>
          </cell>
          <cell r="Q407">
            <v>0</v>
          </cell>
          <cell r="R407">
            <v>0</v>
          </cell>
          <cell r="S407">
            <v>0</v>
          </cell>
          <cell r="T407">
            <v>3000</v>
          </cell>
          <cell r="U407">
            <v>0</v>
          </cell>
          <cell r="V407">
            <v>60000</v>
          </cell>
          <cell r="W407">
            <v>63000</v>
          </cell>
          <cell r="X407" t="str">
            <v>لا</v>
          </cell>
          <cell r="Y407">
            <v>63000</v>
          </cell>
          <cell r="Z407">
            <v>0</v>
          </cell>
          <cell r="AA407">
            <v>6</v>
          </cell>
          <cell r="AB407">
            <v>0</v>
          </cell>
          <cell r="AC407">
            <v>0</v>
          </cell>
          <cell r="AD407">
            <v>6</v>
          </cell>
          <cell r="AE407" t="str">
            <v>ISMAIL WANNOUS</v>
          </cell>
          <cell r="AF407" t="str">
            <v>AHMAD</v>
          </cell>
          <cell r="AG407" t="str">
            <v>ABLA</v>
          </cell>
          <cell r="AH407" t="str">
            <v>HAMA</v>
          </cell>
          <cell r="AI407" t="str">
            <v/>
          </cell>
          <cell r="AJ407" t="str">
            <v/>
          </cell>
          <cell r="AK407" t="str">
            <v/>
          </cell>
          <cell r="AL407" t="str">
            <v/>
          </cell>
          <cell r="AM407" t="str">
            <v/>
          </cell>
          <cell r="AN407" t="str">
            <v/>
          </cell>
          <cell r="AO407" t="str">
            <v/>
          </cell>
          <cell r="AP407" t="str">
            <v/>
          </cell>
          <cell r="AQ407" t="str">
            <v/>
          </cell>
          <cell r="AR407">
            <v>706777</v>
          </cell>
          <cell r="AS407" t="str">
            <v>اسماعيل ونوس</v>
          </cell>
          <cell r="AT407" t="str">
            <v>احمد</v>
          </cell>
          <cell r="AU407" t="str">
            <v/>
          </cell>
          <cell r="AV407">
            <v>60000</v>
          </cell>
        </row>
        <row r="408">
          <cell r="A408">
            <v>706778</v>
          </cell>
          <cell r="B408" t="str">
            <v>اصاله زهر الدين</v>
          </cell>
          <cell r="C408" t="str">
            <v>قاسم</v>
          </cell>
          <cell r="D408" t="str">
            <v>سمر</v>
          </cell>
          <cell r="E408" t="str">
            <v>أنثى</v>
          </cell>
          <cell r="F408">
            <v>30742</v>
          </cell>
          <cell r="G408" t="str">
            <v>جرمانا</v>
          </cell>
          <cell r="H408" t="str">
            <v>العربية السورية</v>
          </cell>
          <cell r="I408" t="str">
            <v>الثانية</v>
          </cell>
          <cell r="J408" t="str">
            <v>ريف دمشق</v>
          </cell>
          <cell r="K408" t="str">
            <v>جديدة عرطوز - دروز 20</v>
          </cell>
          <cell r="L408" t="str">
            <v>جديدة عرطوز</v>
          </cell>
          <cell r="M408" t="str">
            <v>أدبي</v>
          </cell>
          <cell r="N408">
            <v>2005</v>
          </cell>
          <cell r="O408" t="str">
            <v>ريف دمشق</v>
          </cell>
          <cell r="P408" t="str">
            <v>الثانية</v>
          </cell>
          <cell r="Q408">
            <v>0</v>
          </cell>
          <cell r="R408">
            <v>0</v>
          </cell>
          <cell r="S408">
            <v>0</v>
          </cell>
          <cell r="T408">
            <v>3000</v>
          </cell>
          <cell r="U408">
            <v>0</v>
          </cell>
          <cell r="V408">
            <v>60000</v>
          </cell>
          <cell r="W408">
            <v>63000</v>
          </cell>
          <cell r="X408" t="str">
            <v>لا</v>
          </cell>
          <cell r="Y408">
            <v>63000</v>
          </cell>
          <cell r="Z408">
            <v>0</v>
          </cell>
          <cell r="AA408">
            <v>0</v>
          </cell>
          <cell r="AB408">
            <v>4</v>
          </cell>
          <cell r="AC408">
            <v>0</v>
          </cell>
          <cell r="AD408">
            <v>4</v>
          </cell>
          <cell r="AE408" t="str">
            <v>ASALA ZAHR ALDEEN</v>
          </cell>
          <cell r="AF408" t="str">
            <v>KASEM</v>
          </cell>
          <cell r="AG408" t="str">
            <v>SAMR</v>
          </cell>
          <cell r="AH408" t="str">
            <v>GRMANA</v>
          </cell>
          <cell r="AI408" t="str">
            <v/>
          </cell>
          <cell r="AJ408" t="str">
            <v/>
          </cell>
          <cell r="AK408" t="str">
            <v/>
          </cell>
          <cell r="AL408" t="str">
            <v/>
          </cell>
          <cell r="AM408" t="str">
            <v/>
          </cell>
          <cell r="AN408" t="str">
            <v/>
          </cell>
          <cell r="AO408" t="str">
            <v/>
          </cell>
          <cell r="AP408" t="str">
            <v/>
          </cell>
          <cell r="AQ408" t="str">
            <v/>
          </cell>
          <cell r="AR408">
            <v>706778</v>
          </cell>
          <cell r="AS408" t="str">
            <v>اصاله زهر الدين</v>
          </cell>
          <cell r="AT408" t="str">
            <v>قاسم</v>
          </cell>
          <cell r="AU408" t="str">
            <v/>
          </cell>
          <cell r="AV408">
            <v>60000</v>
          </cell>
        </row>
        <row r="409">
          <cell r="A409">
            <v>706790</v>
          </cell>
          <cell r="B409" t="str">
            <v>ايفلين ضو</v>
          </cell>
          <cell r="C409" t="str">
            <v>عادل</v>
          </cell>
          <cell r="D409" t="str">
            <v>غزاله</v>
          </cell>
          <cell r="E409" t="str">
            <v>أنثى</v>
          </cell>
          <cell r="F409">
            <v>28039</v>
          </cell>
          <cell r="G409" t="str">
            <v>جرمانا</v>
          </cell>
          <cell r="H409" t="str">
            <v>العربية السورية</v>
          </cell>
          <cell r="I409" t="str">
            <v>الثانية</v>
          </cell>
          <cell r="J409" t="str">
            <v>السويداء</v>
          </cell>
          <cell r="K409" t="str">
            <v>الحقف 13</v>
          </cell>
          <cell r="L409" t="str">
            <v>جرمانا</v>
          </cell>
          <cell r="M409" t="str">
            <v>أدبي</v>
          </cell>
          <cell r="N409">
            <v>1995</v>
          </cell>
          <cell r="O409" t="str">
            <v>ريف دمشق</v>
          </cell>
          <cell r="P409" t="str">
            <v>الثانية</v>
          </cell>
          <cell r="Q409">
            <v>0</v>
          </cell>
          <cell r="S409">
            <v>0</v>
          </cell>
          <cell r="T409">
            <v>3000</v>
          </cell>
          <cell r="U409">
            <v>0</v>
          </cell>
          <cell r="V409">
            <v>32000</v>
          </cell>
          <cell r="W409">
            <v>35000</v>
          </cell>
          <cell r="X409" t="str">
            <v>لا</v>
          </cell>
          <cell r="Y409">
            <v>35000</v>
          </cell>
          <cell r="Z409">
            <v>0</v>
          </cell>
          <cell r="AA409">
            <v>4</v>
          </cell>
          <cell r="AB409">
            <v>0</v>
          </cell>
          <cell r="AC409">
            <v>0</v>
          </cell>
          <cell r="AD409">
            <v>4</v>
          </cell>
          <cell r="AE409" t="str">
            <v>EVLEEN DAW</v>
          </cell>
          <cell r="AF409" t="str">
            <v>ADEL</v>
          </cell>
          <cell r="AG409" t="str">
            <v>GHAZALA</v>
          </cell>
          <cell r="AH409" t="str">
            <v>GARAMANA</v>
          </cell>
          <cell r="AI409" t="str">
            <v/>
          </cell>
          <cell r="AJ409" t="str">
            <v/>
          </cell>
          <cell r="AK409" t="str">
            <v/>
          </cell>
          <cell r="AL409" t="str">
            <v/>
          </cell>
          <cell r="AM409" t="str">
            <v/>
          </cell>
          <cell r="AN409" t="str">
            <v/>
          </cell>
          <cell r="AO409" t="str">
            <v/>
          </cell>
          <cell r="AP409" t="str">
            <v/>
          </cell>
          <cell r="AQ409" t="str">
            <v/>
          </cell>
          <cell r="AR409">
            <v>706790</v>
          </cell>
          <cell r="AS409" t="str">
            <v>ايفلين ضو</v>
          </cell>
          <cell r="AT409" t="str">
            <v>عادل</v>
          </cell>
          <cell r="AU409" t="str">
            <v/>
          </cell>
          <cell r="AV409">
            <v>32000</v>
          </cell>
        </row>
        <row r="410">
          <cell r="A410">
            <v>706791</v>
          </cell>
          <cell r="B410" t="str">
            <v>ايمان ابو قويدر</v>
          </cell>
          <cell r="C410" t="str">
            <v>عدنان</v>
          </cell>
          <cell r="D410" t="str">
            <v>هيفا</v>
          </cell>
          <cell r="E410" t="str">
            <v>أنثى</v>
          </cell>
          <cell r="F410">
            <v>28875</v>
          </cell>
          <cell r="G410" t="str">
            <v>الرياض</v>
          </cell>
          <cell r="H410" t="str">
            <v>العربية السورية</v>
          </cell>
          <cell r="I410" t="str">
            <v>الثالثة</v>
          </cell>
          <cell r="J410" t="str">
            <v>درعا</v>
          </cell>
          <cell r="K410" t="str">
            <v>درعا 778</v>
          </cell>
          <cell r="L410" t="str">
            <v>المهاجرين</v>
          </cell>
          <cell r="M410" t="str">
            <v>أدبي</v>
          </cell>
          <cell r="N410">
            <v>1996</v>
          </cell>
          <cell r="O410" t="str">
            <v>دمشق</v>
          </cell>
          <cell r="P410" t="str">
            <v>الثالثة حديث</v>
          </cell>
          <cell r="Q410">
            <v>0</v>
          </cell>
          <cell r="S410">
            <v>0</v>
          </cell>
          <cell r="T410">
            <v>3000</v>
          </cell>
          <cell r="U410">
            <v>0</v>
          </cell>
          <cell r="V410">
            <v>0</v>
          </cell>
          <cell r="W410">
            <v>3000</v>
          </cell>
          <cell r="X410" t="str">
            <v>لا</v>
          </cell>
          <cell r="Y410">
            <v>3000</v>
          </cell>
          <cell r="Z410">
            <v>0</v>
          </cell>
          <cell r="AA410">
            <v>6</v>
          </cell>
          <cell r="AB410">
            <v>0</v>
          </cell>
          <cell r="AC410">
            <v>0</v>
          </cell>
          <cell r="AD410">
            <v>6</v>
          </cell>
          <cell r="AE410" t="str">
            <v>IMAN ABOU KWIDER</v>
          </cell>
          <cell r="AF410" t="str">
            <v>ADNAN</v>
          </cell>
          <cell r="AG410" t="str">
            <v>HAIFA</v>
          </cell>
          <cell r="AH410" t="str">
            <v>KSA</v>
          </cell>
          <cell r="AI410" t="str">
            <v/>
          </cell>
          <cell r="AJ410" t="str">
            <v/>
          </cell>
          <cell r="AK410" t="str">
            <v/>
          </cell>
          <cell r="AL410" t="str">
            <v/>
          </cell>
          <cell r="AM410" t="str">
            <v/>
          </cell>
          <cell r="AN410" t="str">
            <v/>
          </cell>
          <cell r="AO410" t="str">
            <v/>
          </cell>
          <cell r="AP410" t="str">
            <v/>
          </cell>
          <cell r="AQ410" t="str">
            <v/>
          </cell>
          <cell r="AR410">
            <v>706791</v>
          </cell>
          <cell r="AS410" t="str">
            <v>ايمان ابو قويدر</v>
          </cell>
          <cell r="AT410" t="str">
            <v>عدنان</v>
          </cell>
          <cell r="AU410" t="str">
            <v/>
          </cell>
          <cell r="AV410">
            <v>0</v>
          </cell>
        </row>
        <row r="411">
          <cell r="A411">
            <v>706792</v>
          </cell>
          <cell r="B411" t="str">
            <v>ايمان الشالات</v>
          </cell>
          <cell r="C411" t="str">
            <v>احمد</v>
          </cell>
          <cell r="D411" t="str">
            <v>روضة</v>
          </cell>
          <cell r="E411" t="str">
            <v>أنثى</v>
          </cell>
          <cell r="F411">
            <v>33402</v>
          </cell>
          <cell r="G411" t="str">
            <v>خان شيخون</v>
          </cell>
          <cell r="H411" t="str">
            <v>العربية السورية</v>
          </cell>
          <cell r="I411" t="str">
            <v>الأولى</v>
          </cell>
          <cell r="J411" t="str">
            <v>إدلب</v>
          </cell>
          <cell r="K411" t="str">
            <v>خان شيخون 123</v>
          </cell>
          <cell r="L411" t="str">
            <v>الزاهرة</v>
          </cell>
          <cell r="M411" t="str">
            <v>علمي</v>
          </cell>
          <cell r="N411">
            <v>2010</v>
          </cell>
          <cell r="O411" t="str">
            <v>ادلب</v>
          </cell>
          <cell r="P411" t="str">
            <v>الأولى</v>
          </cell>
          <cell r="Q411">
            <v>0</v>
          </cell>
          <cell r="R411">
            <v>0</v>
          </cell>
          <cell r="S411">
            <v>0</v>
          </cell>
          <cell r="T411">
            <v>3000</v>
          </cell>
          <cell r="U411">
            <v>0</v>
          </cell>
          <cell r="V411">
            <v>50000</v>
          </cell>
          <cell r="W411">
            <v>53000</v>
          </cell>
          <cell r="X411" t="str">
            <v>لا</v>
          </cell>
          <cell r="Y411">
            <v>53000</v>
          </cell>
          <cell r="Z411">
            <v>0</v>
          </cell>
          <cell r="AA411">
            <v>1</v>
          </cell>
          <cell r="AB411">
            <v>0</v>
          </cell>
          <cell r="AC411">
            <v>2</v>
          </cell>
          <cell r="AD411">
            <v>3</v>
          </cell>
          <cell r="AE411" t="str">
            <v>IEMAN ALSHALAT</v>
          </cell>
          <cell r="AF411" t="str">
            <v>AHMAD</v>
          </cell>
          <cell r="AG411" t="str">
            <v>RAWDA</v>
          </cell>
          <cell r="AH411" t="str">
            <v>KHAN SHEKON</v>
          </cell>
          <cell r="AI411" t="str">
            <v/>
          </cell>
          <cell r="AJ411" t="str">
            <v/>
          </cell>
          <cell r="AK411" t="str">
            <v/>
          </cell>
          <cell r="AL411" t="str">
            <v/>
          </cell>
          <cell r="AM411" t="str">
            <v/>
          </cell>
          <cell r="AN411" t="str">
            <v/>
          </cell>
          <cell r="AO411" t="str">
            <v/>
          </cell>
          <cell r="AP411" t="str">
            <v/>
          </cell>
          <cell r="AQ411" t="str">
            <v/>
          </cell>
          <cell r="AR411">
            <v>706792</v>
          </cell>
          <cell r="AS411" t="str">
            <v>ايمان الشالات</v>
          </cell>
          <cell r="AT411" t="str">
            <v>احمد</v>
          </cell>
          <cell r="AU411" t="str">
            <v/>
          </cell>
          <cell r="AV411">
            <v>50000</v>
          </cell>
        </row>
        <row r="412">
          <cell r="A412">
            <v>706797</v>
          </cell>
          <cell r="B412" t="str">
            <v>باسل الشوفي</v>
          </cell>
          <cell r="C412" t="str">
            <v>ياسر</v>
          </cell>
          <cell r="D412" t="str">
            <v xml:space="preserve">اميرة </v>
          </cell>
          <cell r="E412" t="str">
            <v>ذكر</v>
          </cell>
          <cell r="F412">
            <v>28700</v>
          </cell>
          <cell r="G412" t="str">
            <v>دمشق</v>
          </cell>
          <cell r="H412" t="str">
            <v>العربية السورية</v>
          </cell>
          <cell r="I412" t="str">
            <v>الثانية</v>
          </cell>
          <cell r="J412" t="str">
            <v>السويداء</v>
          </cell>
          <cell r="K412" t="str">
            <v>صما 43</v>
          </cell>
          <cell r="L412" t="str">
            <v>السويداء</v>
          </cell>
          <cell r="M412" t="str">
            <v>علمي</v>
          </cell>
          <cell r="N412">
            <v>1997</v>
          </cell>
          <cell r="O412" t="str">
            <v>الحسكة</v>
          </cell>
          <cell r="P412" t="str">
            <v>الثانية</v>
          </cell>
          <cell r="Q412">
            <v>0</v>
          </cell>
          <cell r="S412">
            <v>0</v>
          </cell>
          <cell r="T412">
            <v>3000</v>
          </cell>
          <cell r="U412">
            <v>0</v>
          </cell>
          <cell r="V412">
            <v>20000</v>
          </cell>
          <cell r="W412">
            <v>23000</v>
          </cell>
          <cell r="X412" t="str">
            <v>لا</v>
          </cell>
          <cell r="Y412">
            <v>23000</v>
          </cell>
          <cell r="Z412">
            <v>0</v>
          </cell>
          <cell r="AA412">
            <v>2</v>
          </cell>
          <cell r="AB412">
            <v>0</v>
          </cell>
          <cell r="AC412">
            <v>1</v>
          </cell>
          <cell r="AD412">
            <v>3</v>
          </cell>
          <cell r="AE412" t="str">
            <v>BASEL ALSHOUFI</v>
          </cell>
          <cell r="AF412" t="str">
            <v>YASER</v>
          </cell>
          <cell r="AG412" t="str">
            <v>AMIRA</v>
          </cell>
          <cell r="AH412" t="str">
            <v>DAMASCUS</v>
          </cell>
          <cell r="AI412" t="str">
            <v/>
          </cell>
          <cell r="AJ412" t="str">
            <v/>
          </cell>
          <cell r="AK412" t="str">
            <v/>
          </cell>
          <cell r="AL412" t="str">
            <v/>
          </cell>
          <cell r="AM412" t="str">
            <v/>
          </cell>
          <cell r="AN412" t="str">
            <v/>
          </cell>
          <cell r="AO412" t="str">
            <v/>
          </cell>
          <cell r="AP412" t="str">
            <v/>
          </cell>
          <cell r="AQ412" t="str">
            <v/>
          </cell>
          <cell r="AR412">
            <v>706797</v>
          </cell>
          <cell r="AS412" t="str">
            <v>باسل الشوفي</v>
          </cell>
          <cell r="AT412" t="str">
            <v>ياسر</v>
          </cell>
          <cell r="AU412" t="str">
            <v/>
          </cell>
          <cell r="AV412">
            <v>20000</v>
          </cell>
        </row>
        <row r="413">
          <cell r="A413">
            <v>706802</v>
          </cell>
          <cell r="B413" t="str">
            <v>بثينه الشلبي</v>
          </cell>
          <cell r="C413" t="str">
            <v>محمد عربي</v>
          </cell>
          <cell r="D413" t="str">
            <v>مريم</v>
          </cell>
          <cell r="E413" t="str">
            <v>أنثى</v>
          </cell>
          <cell r="F413">
            <v>28145</v>
          </cell>
          <cell r="G413" t="str">
            <v>دمشق</v>
          </cell>
          <cell r="H413" t="str">
            <v>العربية السورية</v>
          </cell>
          <cell r="I413" t="str">
            <v>الثالثة</v>
          </cell>
          <cell r="J413" t="str">
            <v>القنيطرة</v>
          </cell>
          <cell r="K413" t="str">
            <v>مدينة القنيطرة  546\710</v>
          </cell>
          <cell r="L413" t="str">
            <v>ضاحية الأسد</v>
          </cell>
          <cell r="M413" t="str">
            <v>علمي</v>
          </cell>
          <cell r="N413">
            <v>1995</v>
          </cell>
          <cell r="O413" t="str">
            <v>دمشق</v>
          </cell>
          <cell r="P413" t="str">
            <v>الثالثة حديث</v>
          </cell>
          <cell r="Q413">
            <v>0</v>
          </cell>
          <cell r="S413">
            <v>0</v>
          </cell>
          <cell r="T413">
            <v>3000</v>
          </cell>
          <cell r="U413">
            <v>0</v>
          </cell>
          <cell r="V413">
            <v>0</v>
          </cell>
          <cell r="W413">
            <v>3000</v>
          </cell>
          <cell r="X413" t="str">
            <v>نعم</v>
          </cell>
          <cell r="Y413">
            <v>3000</v>
          </cell>
          <cell r="Z413">
            <v>0</v>
          </cell>
          <cell r="AA413">
            <v>6</v>
          </cell>
          <cell r="AB413">
            <v>0</v>
          </cell>
          <cell r="AC413">
            <v>0</v>
          </cell>
          <cell r="AD413">
            <v>6</v>
          </cell>
          <cell r="AE413" t="str">
            <v>BUTHAINA AISHAIABI</v>
          </cell>
          <cell r="AF413" t="str">
            <v>MOHAMMAD</v>
          </cell>
          <cell r="AG413" t="str">
            <v>MRRIAM</v>
          </cell>
          <cell r="AH413" t="str">
            <v>DAMAS</v>
          </cell>
          <cell r="AI413" t="str">
            <v/>
          </cell>
          <cell r="AJ413" t="str">
            <v/>
          </cell>
          <cell r="AK413" t="str">
            <v/>
          </cell>
          <cell r="AL413" t="str">
            <v/>
          </cell>
          <cell r="AM413" t="str">
            <v/>
          </cell>
          <cell r="AN413" t="str">
            <v/>
          </cell>
          <cell r="AO413" t="str">
            <v/>
          </cell>
          <cell r="AP413" t="str">
            <v/>
          </cell>
          <cell r="AQ413" t="str">
            <v/>
          </cell>
          <cell r="AR413">
            <v>706802</v>
          </cell>
          <cell r="AS413" t="str">
            <v>بثينه الشلبي</v>
          </cell>
          <cell r="AT413" t="str">
            <v>محمد عربي</v>
          </cell>
          <cell r="AU413" t="str">
            <v/>
          </cell>
          <cell r="AV413">
            <v>0</v>
          </cell>
        </row>
        <row r="414">
          <cell r="A414">
            <v>706803</v>
          </cell>
          <cell r="B414" t="str">
            <v>براءه غانم</v>
          </cell>
          <cell r="C414" t="str">
            <v>صديق</v>
          </cell>
          <cell r="D414" t="str">
            <v>وهيبه</v>
          </cell>
          <cell r="E414" t="str">
            <v>أنثى</v>
          </cell>
          <cell r="F414">
            <v>21924</v>
          </cell>
          <cell r="G414" t="str">
            <v>واسط</v>
          </cell>
          <cell r="H414" t="str">
            <v>العربية السورية</v>
          </cell>
          <cell r="I414" t="str">
            <v>الثانية</v>
          </cell>
          <cell r="J414" t="str">
            <v>حماة</v>
          </cell>
          <cell r="K414" t="str">
            <v>قرية المجوي 62</v>
          </cell>
          <cell r="L414" t="str">
            <v>مزة 86</v>
          </cell>
          <cell r="M414" t="str">
            <v>علمي</v>
          </cell>
          <cell r="N414">
            <v>1981</v>
          </cell>
          <cell r="O414" t="str">
            <v>طرطوس</v>
          </cell>
          <cell r="P414" t="str">
            <v>الثانية حديث</v>
          </cell>
          <cell r="Q414">
            <v>0</v>
          </cell>
          <cell r="S414">
            <v>0</v>
          </cell>
          <cell r="T414">
            <v>3000</v>
          </cell>
          <cell r="U414">
            <v>0</v>
          </cell>
          <cell r="V414">
            <v>60000</v>
          </cell>
          <cell r="W414">
            <v>63000</v>
          </cell>
          <cell r="X414" t="str">
            <v>لا</v>
          </cell>
          <cell r="Y414">
            <v>63000</v>
          </cell>
          <cell r="Z414">
            <v>0</v>
          </cell>
          <cell r="AA414">
            <v>6</v>
          </cell>
          <cell r="AB414">
            <v>1</v>
          </cell>
          <cell r="AC414">
            <v>0</v>
          </cell>
          <cell r="AD414">
            <v>7</v>
          </cell>
          <cell r="AE414" t="str">
            <v>BARAA GHANEM</v>
          </cell>
          <cell r="AF414" t="str">
            <v>SUDEQ</v>
          </cell>
          <cell r="AG414" t="str">
            <v>WAHEBA</v>
          </cell>
          <cell r="AH414" t="str">
            <v>WASET</v>
          </cell>
          <cell r="AI414" t="str">
            <v/>
          </cell>
          <cell r="AJ414" t="str">
            <v/>
          </cell>
          <cell r="AK414" t="str">
            <v/>
          </cell>
          <cell r="AL414" t="str">
            <v/>
          </cell>
          <cell r="AM414" t="str">
            <v/>
          </cell>
          <cell r="AN414" t="str">
            <v/>
          </cell>
          <cell r="AO414" t="str">
            <v/>
          </cell>
          <cell r="AP414" t="str">
            <v/>
          </cell>
          <cell r="AQ414" t="str">
            <v/>
          </cell>
          <cell r="AR414">
            <v>706803</v>
          </cell>
          <cell r="AS414" t="str">
            <v>براءه غانم</v>
          </cell>
          <cell r="AT414" t="str">
            <v>صديق</v>
          </cell>
          <cell r="AU414" t="str">
            <v/>
          </cell>
          <cell r="AV414">
            <v>60000</v>
          </cell>
        </row>
        <row r="415">
          <cell r="A415">
            <v>706804</v>
          </cell>
          <cell r="B415" t="str">
            <v>بشار الحلقي</v>
          </cell>
          <cell r="C415" t="str">
            <v>محمد</v>
          </cell>
          <cell r="D415" t="str">
            <v>فوزيه</v>
          </cell>
          <cell r="E415" t="str">
            <v>ذكر</v>
          </cell>
          <cell r="F415">
            <v>29550</v>
          </cell>
          <cell r="G415" t="str">
            <v>درعا -جاسم</v>
          </cell>
          <cell r="H415" t="str">
            <v>العربية السورية</v>
          </cell>
          <cell r="I415" t="str">
            <v>الثانية حديث</v>
          </cell>
          <cell r="J415" t="str">
            <v>درعا</v>
          </cell>
          <cell r="K415" t="str">
            <v>جاسم 208</v>
          </cell>
          <cell r="L415" t="str">
            <v>درعا - جاسم</v>
          </cell>
          <cell r="M415" t="str">
            <v>أدبي</v>
          </cell>
          <cell r="N415">
            <v>2004</v>
          </cell>
          <cell r="O415" t="str">
            <v>درعا</v>
          </cell>
          <cell r="P415" t="str">
            <v>الأولى</v>
          </cell>
          <cell r="Q415">
            <v>0</v>
          </cell>
          <cell r="R415">
            <v>0</v>
          </cell>
          <cell r="S415">
            <v>0</v>
          </cell>
          <cell r="T415">
            <v>3000</v>
          </cell>
          <cell r="U415">
            <v>0</v>
          </cell>
          <cell r="V415">
            <v>120000</v>
          </cell>
          <cell r="W415">
            <v>123000</v>
          </cell>
          <cell r="X415" t="str">
            <v>لا</v>
          </cell>
          <cell r="Y415">
            <v>123000</v>
          </cell>
          <cell r="Z415">
            <v>0</v>
          </cell>
          <cell r="AA415">
            <v>0</v>
          </cell>
          <cell r="AB415">
            <v>0</v>
          </cell>
          <cell r="AC415">
            <v>6</v>
          </cell>
          <cell r="AD415">
            <v>6</v>
          </cell>
          <cell r="AE415" t="str">
            <v>BASHAR ALHALQI</v>
          </cell>
          <cell r="AF415" t="str">
            <v>MOHAMMED</v>
          </cell>
          <cell r="AG415" t="str">
            <v>FAWZIA</v>
          </cell>
          <cell r="AH415" t="str">
            <v>DARAA-JASEM</v>
          </cell>
          <cell r="AI415" t="str">
            <v/>
          </cell>
          <cell r="AJ415" t="str">
            <v/>
          </cell>
          <cell r="AK415" t="str">
            <v/>
          </cell>
          <cell r="AL415" t="str">
            <v/>
          </cell>
          <cell r="AM415" t="str">
            <v/>
          </cell>
          <cell r="AN415" t="str">
            <v/>
          </cell>
          <cell r="AO415" t="str">
            <v/>
          </cell>
          <cell r="AP415" t="str">
            <v/>
          </cell>
          <cell r="AQ415" t="str">
            <v/>
          </cell>
          <cell r="AR415">
            <v>706804</v>
          </cell>
          <cell r="AS415" t="str">
            <v>بشار الحلقي</v>
          </cell>
          <cell r="AT415" t="str">
            <v>محمد</v>
          </cell>
          <cell r="AU415" t="str">
            <v/>
          </cell>
          <cell r="AV415">
            <v>120000</v>
          </cell>
        </row>
        <row r="416">
          <cell r="A416">
            <v>706805</v>
          </cell>
          <cell r="B416" t="str">
            <v>بشرى بشير</v>
          </cell>
          <cell r="C416" t="str">
            <v>عيسى</v>
          </cell>
          <cell r="D416" t="str">
            <v>اليزابيت</v>
          </cell>
          <cell r="E416" t="str">
            <v>أنثى</v>
          </cell>
          <cell r="F416">
            <v>31594</v>
          </cell>
          <cell r="G416" t="str">
            <v>القامشلي</v>
          </cell>
          <cell r="H416" t="str">
            <v>العربية السورية</v>
          </cell>
          <cell r="I416" t="str">
            <v>الثالثة حديث</v>
          </cell>
          <cell r="J416" t="str">
            <v>الحسكة</v>
          </cell>
          <cell r="K416" t="str">
            <v>حسكه436</v>
          </cell>
          <cell r="L416" t="str">
            <v>دويلعه</v>
          </cell>
          <cell r="M416" t="str">
            <v>علمي</v>
          </cell>
          <cell r="N416">
            <v>2006</v>
          </cell>
          <cell r="O416" t="str">
            <v>الحسكة</v>
          </cell>
          <cell r="P416" t="str">
            <v>الثانية</v>
          </cell>
          <cell r="Q416">
            <v>0</v>
          </cell>
          <cell r="R416">
            <v>0</v>
          </cell>
          <cell r="S416">
            <v>0</v>
          </cell>
          <cell r="T416">
            <v>3000</v>
          </cell>
          <cell r="U416">
            <v>0</v>
          </cell>
          <cell r="V416">
            <v>130000</v>
          </cell>
          <cell r="W416">
            <v>133000</v>
          </cell>
          <cell r="X416" t="str">
            <v>لا</v>
          </cell>
          <cell r="Y416">
            <v>133000</v>
          </cell>
          <cell r="Z416">
            <v>0</v>
          </cell>
          <cell r="AA416">
            <v>6</v>
          </cell>
          <cell r="AB416">
            <v>2</v>
          </cell>
          <cell r="AC416">
            <v>2</v>
          </cell>
          <cell r="AD416">
            <v>10</v>
          </cell>
          <cell r="AE416" t="str">
            <v>BOUSHRA BACHIR</v>
          </cell>
          <cell r="AF416" t="str">
            <v>ISSA</v>
          </cell>
          <cell r="AG416" t="str">
            <v>ELIZABIT</v>
          </cell>
          <cell r="AH416" t="str">
            <v>HASAKA</v>
          </cell>
          <cell r="AI416" t="str">
            <v/>
          </cell>
          <cell r="AJ416" t="str">
            <v/>
          </cell>
          <cell r="AK416" t="str">
            <v/>
          </cell>
          <cell r="AL416" t="str">
            <v/>
          </cell>
          <cell r="AM416" t="str">
            <v/>
          </cell>
          <cell r="AN416" t="str">
            <v/>
          </cell>
          <cell r="AO416" t="str">
            <v/>
          </cell>
          <cell r="AP416" t="str">
            <v/>
          </cell>
          <cell r="AQ416" t="str">
            <v/>
          </cell>
          <cell r="AR416">
            <v>706805</v>
          </cell>
          <cell r="AS416" t="str">
            <v>بشرى بشير</v>
          </cell>
          <cell r="AT416" t="str">
            <v>عيسى</v>
          </cell>
          <cell r="AU416" t="str">
            <v/>
          </cell>
          <cell r="AV416">
            <v>130000</v>
          </cell>
        </row>
        <row r="417">
          <cell r="A417">
            <v>706807</v>
          </cell>
          <cell r="B417" t="str">
            <v>بشرى يوسف</v>
          </cell>
          <cell r="C417" t="str">
            <v>محمد</v>
          </cell>
          <cell r="D417" t="str">
            <v>رئيفة</v>
          </cell>
          <cell r="E417" t="str">
            <v>أنثى</v>
          </cell>
          <cell r="F417">
            <v>30640</v>
          </cell>
          <cell r="G417" t="str">
            <v>دمشق</v>
          </cell>
          <cell r="H417" t="str">
            <v>العربية السورية</v>
          </cell>
          <cell r="I417" t="str">
            <v>الثانية</v>
          </cell>
          <cell r="J417" t="str">
            <v>طرطوس</v>
          </cell>
          <cell r="K417" t="str">
            <v>بهلونية92</v>
          </cell>
          <cell r="L417" t="str">
            <v>دمشق</v>
          </cell>
          <cell r="M417" t="str">
            <v>أدبي</v>
          </cell>
          <cell r="N417">
            <v>2001</v>
          </cell>
          <cell r="O417" t="str">
            <v>دمشق</v>
          </cell>
          <cell r="P417" t="str">
            <v>الثانية</v>
          </cell>
          <cell r="Q417">
            <v>0</v>
          </cell>
          <cell r="R417">
            <v>0</v>
          </cell>
          <cell r="S417">
            <v>0</v>
          </cell>
          <cell r="T417">
            <v>3000</v>
          </cell>
          <cell r="U417">
            <v>0</v>
          </cell>
          <cell r="V417">
            <v>30000</v>
          </cell>
          <cell r="W417">
            <v>33000</v>
          </cell>
          <cell r="X417" t="str">
            <v>لا</v>
          </cell>
          <cell r="Y417">
            <v>33000</v>
          </cell>
          <cell r="Z417">
            <v>0</v>
          </cell>
          <cell r="AA417">
            <v>3</v>
          </cell>
          <cell r="AB417">
            <v>0</v>
          </cell>
          <cell r="AC417">
            <v>0</v>
          </cell>
          <cell r="AD417">
            <v>3</v>
          </cell>
          <cell r="AE417" t="str">
            <v>BUSHRA YOUSEF</v>
          </cell>
          <cell r="AF417" t="str">
            <v>MOHAMMAD</v>
          </cell>
          <cell r="AG417" t="str">
            <v>RAEEFA</v>
          </cell>
          <cell r="AH417" t="str">
            <v>DAMASCUS</v>
          </cell>
          <cell r="AI417" t="str">
            <v/>
          </cell>
          <cell r="AJ417" t="str">
            <v/>
          </cell>
          <cell r="AK417" t="str">
            <v/>
          </cell>
          <cell r="AL417" t="str">
            <v/>
          </cell>
          <cell r="AM417" t="str">
            <v/>
          </cell>
          <cell r="AN417" t="str">
            <v/>
          </cell>
          <cell r="AO417" t="str">
            <v/>
          </cell>
          <cell r="AP417" t="str">
            <v/>
          </cell>
          <cell r="AQ417" t="str">
            <v>إيقاف</v>
          </cell>
          <cell r="AR417">
            <v>706807</v>
          </cell>
          <cell r="AS417" t="str">
            <v>بشرى يوسف</v>
          </cell>
          <cell r="AT417" t="str">
            <v>محمد</v>
          </cell>
          <cell r="AU417" t="str">
            <v/>
          </cell>
          <cell r="AV417">
            <v>30000</v>
          </cell>
        </row>
        <row r="418">
          <cell r="A418">
            <v>706810</v>
          </cell>
          <cell r="B418" t="str">
            <v>تغريد الشربجي</v>
          </cell>
          <cell r="C418" t="str">
            <v>منيب</v>
          </cell>
          <cell r="D418" t="str">
            <v>اميمة</v>
          </cell>
          <cell r="E418" t="str">
            <v>أنثى</v>
          </cell>
          <cell r="F418">
            <v>33986</v>
          </cell>
          <cell r="G418" t="str">
            <v>دمشق</v>
          </cell>
          <cell r="H418" t="str">
            <v>الأردنية</v>
          </cell>
          <cell r="I418" t="str">
            <v>الأولى</v>
          </cell>
          <cell r="J418" t="str">
            <v>غير سوري</v>
          </cell>
          <cell r="K418" t="str">
            <v>غير سوري</v>
          </cell>
          <cell r="L418" t="str">
            <v>المزة جانب جامع الرئيس</v>
          </cell>
          <cell r="M418" t="str">
            <v>أدبي</v>
          </cell>
          <cell r="N418">
            <v>2020</v>
          </cell>
          <cell r="O418" t="str">
            <v>دمشق</v>
          </cell>
          <cell r="P418" t="str">
            <v>الأولى</v>
          </cell>
          <cell r="R418">
            <v>0</v>
          </cell>
          <cell r="T418">
            <v>3000</v>
          </cell>
          <cell r="X418" t="str">
            <v>لا</v>
          </cell>
          <cell r="AB418">
            <v>2</v>
          </cell>
          <cell r="AC418">
            <v>2</v>
          </cell>
          <cell r="AE418" t="str">
            <v>taghreed alshurbaji</v>
          </cell>
          <cell r="AF418" t="str">
            <v>muneib</v>
          </cell>
          <cell r="AG418" t="str">
            <v>omaima</v>
          </cell>
          <cell r="AH418" t="str">
            <v>damascus</v>
          </cell>
          <cell r="AI418" t="str">
            <v>REF!</v>
          </cell>
          <cell r="AJ418" t="str">
            <v>REF!</v>
          </cell>
          <cell r="AK418" t="str">
            <v>REF!</v>
          </cell>
          <cell r="AL418" t="str">
            <v>REF!</v>
          </cell>
          <cell r="AM418" t="str">
            <v>REF!</v>
          </cell>
          <cell r="AN418" t="str">
            <v>REF!</v>
          </cell>
          <cell r="AO418" t="str">
            <v/>
          </cell>
          <cell r="AP418" t="str">
            <v/>
          </cell>
          <cell r="AQ418" t="str">
            <v/>
          </cell>
          <cell r="AR418">
            <v>706810</v>
          </cell>
          <cell r="AS418" t="str">
            <v>تغريد الشربجي</v>
          </cell>
          <cell r="AT418" t="str">
            <v>منيب</v>
          </cell>
          <cell r="AU418" t="str">
            <v/>
          </cell>
        </row>
        <row r="419">
          <cell r="A419">
            <v>706812</v>
          </cell>
          <cell r="B419" t="str">
            <v>تغريد مفلح</v>
          </cell>
          <cell r="C419" t="str">
            <v>حسين</v>
          </cell>
          <cell r="D419" t="str">
            <v xml:space="preserve">رحاب </v>
          </cell>
          <cell r="E419" t="str">
            <v>أنثى</v>
          </cell>
          <cell r="F419">
            <v>30911</v>
          </cell>
          <cell r="G419" t="str">
            <v>دمشق</v>
          </cell>
          <cell r="H419" t="str">
            <v>العربية السورية</v>
          </cell>
          <cell r="I419" t="str">
            <v>الأولى</v>
          </cell>
          <cell r="J419" t="str">
            <v>القنيطرة</v>
          </cell>
          <cell r="K419" t="str">
            <v>سكوفيه 89/52</v>
          </cell>
          <cell r="L419" t="str">
            <v>القزاز</v>
          </cell>
          <cell r="M419" t="str">
            <v>أدبي</v>
          </cell>
          <cell r="N419">
            <v>2003</v>
          </cell>
          <cell r="O419" t="str">
            <v>ريف دمشق</v>
          </cell>
          <cell r="P419" t="str">
            <v>الأولى</v>
          </cell>
          <cell r="Q419">
            <v>14400</v>
          </cell>
          <cell r="S419">
            <v>0</v>
          </cell>
          <cell r="T419">
            <v>3000</v>
          </cell>
          <cell r="U419">
            <v>0</v>
          </cell>
          <cell r="V419">
            <v>40000</v>
          </cell>
          <cell r="W419">
            <v>28600</v>
          </cell>
          <cell r="X419" t="str">
            <v>لا</v>
          </cell>
          <cell r="Y419">
            <v>28600</v>
          </cell>
          <cell r="Z419">
            <v>0</v>
          </cell>
          <cell r="AA419">
            <v>2</v>
          </cell>
          <cell r="AB419">
            <v>2</v>
          </cell>
          <cell r="AC419">
            <v>0</v>
          </cell>
          <cell r="AD419">
            <v>4</v>
          </cell>
          <cell r="AE419" t="str">
            <v>TAGHREED MEFLEH</v>
          </cell>
          <cell r="AF419" t="str">
            <v>HUSSEIN</v>
          </cell>
          <cell r="AG419" t="str">
            <v>REHAB</v>
          </cell>
          <cell r="AH419" t="str">
            <v>DAMASCUS</v>
          </cell>
          <cell r="AI419" t="str">
            <v/>
          </cell>
          <cell r="AJ419" t="str">
            <v/>
          </cell>
          <cell r="AK419" t="str">
            <v/>
          </cell>
          <cell r="AL419" t="str">
            <v/>
          </cell>
          <cell r="AM419" t="str">
            <v/>
          </cell>
          <cell r="AN419" t="str">
            <v/>
          </cell>
          <cell r="AO419" t="str">
            <v/>
          </cell>
          <cell r="AP419" t="str">
            <v/>
          </cell>
          <cell r="AQ419" t="str">
            <v/>
          </cell>
          <cell r="AR419">
            <v>706812</v>
          </cell>
          <cell r="AS419" t="str">
            <v>تغريد مفلح</v>
          </cell>
          <cell r="AT419" t="str">
            <v>حسين</v>
          </cell>
          <cell r="AU419" t="str">
            <v/>
          </cell>
          <cell r="AV419">
            <v>40000</v>
          </cell>
        </row>
        <row r="420">
          <cell r="A420">
            <v>706814</v>
          </cell>
          <cell r="B420" t="str">
            <v>جدعه الخطيب ابو فخر</v>
          </cell>
          <cell r="C420" t="str">
            <v>سلامه</v>
          </cell>
          <cell r="D420" t="str">
            <v>ترفه الخطيب ابو فخر</v>
          </cell>
          <cell r="E420" t="str">
            <v>أنثى</v>
          </cell>
          <cell r="F420">
            <v>27273</v>
          </cell>
          <cell r="G420" t="str">
            <v>ريمة اللحف</v>
          </cell>
          <cell r="H420" t="str">
            <v>العربية السورية</v>
          </cell>
          <cell r="I420" t="str">
            <v>الثالثة</v>
          </cell>
          <cell r="J420" t="str">
            <v>السويداء</v>
          </cell>
          <cell r="K420" t="str">
            <v>بريكة 29</v>
          </cell>
          <cell r="L420" t="str">
            <v>السويداء</v>
          </cell>
          <cell r="M420" t="str">
            <v>أدبي</v>
          </cell>
          <cell r="N420">
            <v>1992</v>
          </cell>
          <cell r="O420" t="str">
            <v>السويداء</v>
          </cell>
          <cell r="P420" t="str">
            <v>الثالثة حديث</v>
          </cell>
          <cell r="Q420">
            <v>0</v>
          </cell>
          <cell r="S420">
            <v>0</v>
          </cell>
          <cell r="T420">
            <v>3000</v>
          </cell>
          <cell r="U420">
            <v>0</v>
          </cell>
          <cell r="V420">
            <v>68000</v>
          </cell>
          <cell r="W420">
            <v>71000</v>
          </cell>
          <cell r="X420" t="str">
            <v>لا</v>
          </cell>
          <cell r="Y420">
            <v>71000</v>
          </cell>
          <cell r="Z420">
            <v>0</v>
          </cell>
          <cell r="AA420">
            <v>7</v>
          </cell>
          <cell r="AB420">
            <v>1</v>
          </cell>
          <cell r="AC420">
            <v>0</v>
          </cell>
          <cell r="AD420">
            <v>8</v>
          </cell>
          <cell r="AE420" t="str">
            <v>JADAA ALKHATEEB ABO FAKHER</v>
          </cell>
          <cell r="AF420" t="str">
            <v>SALAMA</v>
          </cell>
          <cell r="AG420" t="str">
            <v>TERFA</v>
          </cell>
          <cell r="AH420" t="str">
            <v>ALSWEDAA</v>
          </cell>
          <cell r="AI420" t="str">
            <v/>
          </cell>
          <cell r="AJ420" t="str">
            <v/>
          </cell>
          <cell r="AK420" t="str">
            <v/>
          </cell>
          <cell r="AL420" t="str">
            <v/>
          </cell>
          <cell r="AM420" t="str">
            <v/>
          </cell>
          <cell r="AN420" t="str">
            <v/>
          </cell>
          <cell r="AO420" t="str">
            <v/>
          </cell>
          <cell r="AP420" t="str">
            <v/>
          </cell>
          <cell r="AQ420" t="str">
            <v/>
          </cell>
          <cell r="AR420">
            <v>706814</v>
          </cell>
          <cell r="AS420" t="str">
            <v>جدعه الخطيب ابو فخر</v>
          </cell>
          <cell r="AT420" t="str">
            <v>سلامه</v>
          </cell>
          <cell r="AU420" t="str">
            <v/>
          </cell>
          <cell r="AV420">
            <v>68000</v>
          </cell>
        </row>
        <row r="421">
          <cell r="A421">
            <v>706815</v>
          </cell>
          <cell r="B421" t="str">
            <v>جعفر الحافي</v>
          </cell>
          <cell r="C421" t="str">
            <v>علي</v>
          </cell>
          <cell r="D421" t="str">
            <v/>
          </cell>
          <cell r="E421" t="str">
            <v/>
          </cell>
          <cell r="G421" t="str">
            <v/>
          </cell>
          <cell r="H421" t="str">
            <v/>
          </cell>
          <cell r="I421" t="str">
            <v>الثانية</v>
          </cell>
          <cell r="J421" t="str">
            <v/>
          </cell>
          <cell r="K421" t="str">
            <v/>
          </cell>
          <cell r="L421" t="str">
            <v/>
          </cell>
          <cell r="M421" t="str">
            <v/>
          </cell>
          <cell r="O421" t="str">
            <v/>
          </cell>
          <cell r="P421" t="str">
            <v>الثانية</v>
          </cell>
          <cell r="X421" t="str">
            <v/>
          </cell>
          <cell r="AE421" t="str">
            <v/>
          </cell>
          <cell r="AF421" t="str">
            <v/>
          </cell>
          <cell r="AG421" t="str">
            <v/>
          </cell>
          <cell r="AH421" t="str">
            <v/>
          </cell>
          <cell r="AI421" t="str">
            <v/>
          </cell>
          <cell r="AJ421" t="str">
            <v/>
          </cell>
          <cell r="AK421" t="str">
            <v/>
          </cell>
          <cell r="AL421" t="str">
            <v/>
          </cell>
          <cell r="AM421" t="str">
            <v/>
          </cell>
          <cell r="AN421" t="str">
            <v/>
          </cell>
          <cell r="AO421" t="str">
            <v/>
          </cell>
          <cell r="AP421" t="str">
            <v/>
          </cell>
          <cell r="AQ421" t="str">
            <v/>
          </cell>
          <cell r="AR421">
            <v>706815</v>
          </cell>
          <cell r="AS421" t="str">
            <v>جعفر الحافي</v>
          </cell>
          <cell r="AT421" t="str">
            <v>علي</v>
          </cell>
          <cell r="AU421" t="str">
            <v/>
          </cell>
        </row>
        <row r="422">
          <cell r="A422">
            <v>706817</v>
          </cell>
          <cell r="B422" t="str">
            <v>جعفر طه</v>
          </cell>
          <cell r="C422" t="str">
            <v>هيثم</v>
          </cell>
          <cell r="D422" t="str">
            <v xml:space="preserve">نواظر </v>
          </cell>
          <cell r="E422" t="str">
            <v>ذكر</v>
          </cell>
          <cell r="F422">
            <v>36161</v>
          </cell>
          <cell r="G422" t="str">
            <v>عناب</v>
          </cell>
          <cell r="H422" t="str">
            <v>العربية السورية</v>
          </cell>
          <cell r="I422" t="str">
            <v>الأولى</v>
          </cell>
          <cell r="J422" t="str">
            <v>حماة</v>
          </cell>
          <cell r="K422" t="str">
            <v>عناب 5</v>
          </cell>
          <cell r="L422" t="str">
            <v>مزة 86</v>
          </cell>
          <cell r="M422" t="str">
            <v>علمي</v>
          </cell>
          <cell r="N422">
            <v>2015</v>
          </cell>
          <cell r="O422" t="str">
            <v>دمشق</v>
          </cell>
          <cell r="P422" t="str">
            <v>الأولى</v>
          </cell>
          <cell r="Q422">
            <v>0</v>
          </cell>
          <cell r="S422">
            <v>36000</v>
          </cell>
          <cell r="T422">
            <v>7000</v>
          </cell>
          <cell r="U422">
            <v>0</v>
          </cell>
          <cell r="V422">
            <v>36000</v>
          </cell>
          <cell r="W422">
            <v>79000</v>
          </cell>
          <cell r="X422" t="str">
            <v>لا</v>
          </cell>
          <cell r="Y422">
            <v>79000</v>
          </cell>
          <cell r="Z422">
            <v>0</v>
          </cell>
          <cell r="AA422">
            <v>0</v>
          </cell>
          <cell r="AB422">
            <v>3</v>
          </cell>
          <cell r="AC422">
            <v>0</v>
          </cell>
          <cell r="AD422">
            <v>3</v>
          </cell>
          <cell r="AE422" t="str">
            <v>JAFAR TAHA</v>
          </cell>
          <cell r="AF422" t="str">
            <v>HETHAM</v>
          </cell>
          <cell r="AG422" t="str">
            <v>NWAZER</v>
          </cell>
          <cell r="AH422" t="str">
            <v>HAMA</v>
          </cell>
          <cell r="AI422" t="str">
            <v>الفصل الأول 2020-2021</v>
          </cell>
          <cell r="AJ422" t="str">
            <v>الفصل الأول 2021-2022</v>
          </cell>
          <cell r="AK422" t="str">
            <v>الفصل الثاني 2021-2022</v>
          </cell>
          <cell r="AL422" t="str">
            <v/>
          </cell>
          <cell r="AM422" t="str">
            <v/>
          </cell>
          <cell r="AN422" t="str">
            <v/>
          </cell>
          <cell r="AO422" t="str">
            <v/>
          </cell>
          <cell r="AP422" t="str">
            <v/>
          </cell>
          <cell r="AQ422" t="str">
            <v/>
          </cell>
          <cell r="AR422">
            <v>706817</v>
          </cell>
          <cell r="AS422" t="str">
            <v>جعفر طه</v>
          </cell>
          <cell r="AT422" t="str">
            <v>هيثم</v>
          </cell>
          <cell r="AU422" t="str">
            <v/>
          </cell>
          <cell r="AV422">
            <v>36000</v>
          </cell>
        </row>
        <row r="423">
          <cell r="A423">
            <v>706822</v>
          </cell>
          <cell r="B423" t="str">
            <v>حرمون عبد الحي</v>
          </cell>
          <cell r="C423" t="str">
            <v>عبد الله</v>
          </cell>
          <cell r="D423" t="str">
            <v>ديبه</v>
          </cell>
          <cell r="E423" t="str">
            <v>ذكر</v>
          </cell>
          <cell r="F423">
            <v>34042</v>
          </cell>
          <cell r="G423" t="str">
            <v>حلب الجينة</v>
          </cell>
          <cell r="H423" t="str">
            <v>العربية السورية</v>
          </cell>
          <cell r="I423" t="str">
            <v>الثالثة</v>
          </cell>
          <cell r="J423" t="str">
            <v>حلب</v>
          </cell>
          <cell r="K423" t="str">
            <v>الجينه 75</v>
          </cell>
          <cell r="L423" t="str">
            <v>اللاذقية</v>
          </cell>
          <cell r="M423" t="str">
            <v>أدبي</v>
          </cell>
          <cell r="N423">
            <v>2011</v>
          </cell>
          <cell r="O423" t="str">
            <v>غير سورية</v>
          </cell>
          <cell r="P423" t="str">
            <v>الثالثة حديث</v>
          </cell>
          <cell r="Q423">
            <v>0</v>
          </cell>
          <cell r="R423">
            <v>0</v>
          </cell>
          <cell r="S423">
            <v>0</v>
          </cell>
          <cell r="T423">
            <v>3000</v>
          </cell>
          <cell r="U423">
            <v>0</v>
          </cell>
          <cell r="V423">
            <v>20000</v>
          </cell>
          <cell r="W423">
            <v>23000</v>
          </cell>
          <cell r="X423" t="str">
            <v>لا</v>
          </cell>
          <cell r="Y423">
            <v>0</v>
          </cell>
          <cell r="Z423">
            <v>23000</v>
          </cell>
          <cell r="AA423">
            <v>2</v>
          </cell>
          <cell r="AB423">
            <v>0</v>
          </cell>
          <cell r="AC423">
            <v>0</v>
          </cell>
          <cell r="AD423">
            <v>2</v>
          </cell>
          <cell r="AE423" t="str">
            <v>HARMOUN ABDULHAI</v>
          </cell>
          <cell r="AF423" t="str">
            <v>ABDULLAH</v>
          </cell>
          <cell r="AG423" t="str">
            <v>DIBA</v>
          </cell>
          <cell r="AH423" t="str">
            <v>ALEPPO</v>
          </cell>
          <cell r="AI423" t="str">
            <v/>
          </cell>
          <cell r="AJ423" t="str">
            <v/>
          </cell>
          <cell r="AK423" t="str">
            <v/>
          </cell>
          <cell r="AL423" t="str">
            <v/>
          </cell>
          <cell r="AM423" t="str">
            <v/>
          </cell>
          <cell r="AN423" t="str">
            <v/>
          </cell>
          <cell r="AO423" t="str">
            <v/>
          </cell>
          <cell r="AP423" t="str">
            <v/>
          </cell>
          <cell r="AQ423" t="str">
            <v/>
          </cell>
          <cell r="AR423">
            <v>706822</v>
          </cell>
          <cell r="AS423" t="str">
            <v>حرمون عبد الحي</v>
          </cell>
          <cell r="AT423" t="str">
            <v>عبد الله</v>
          </cell>
          <cell r="AU423" t="str">
            <v/>
          </cell>
          <cell r="AV423">
            <v>20000</v>
          </cell>
        </row>
        <row r="424">
          <cell r="A424">
            <v>706830</v>
          </cell>
          <cell r="B424" t="str">
            <v>حلا كلزيه</v>
          </cell>
          <cell r="C424" t="str">
            <v>عماد الدين</v>
          </cell>
          <cell r="D424" t="str">
            <v/>
          </cell>
          <cell r="E424" t="str">
            <v/>
          </cell>
          <cell r="G424" t="str">
            <v/>
          </cell>
          <cell r="H424" t="str">
            <v/>
          </cell>
          <cell r="I424" t="str">
            <v>الأولى</v>
          </cell>
          <cell r="J424" t="str">
            <v/>
          </cell>
          <cell r="K424" t="str">
            <v/>
          </cell>
          <cell r="L424" t="str">
            <v/>
          </cell>
          <cell r="M424" t="str">
            <v/>
          </cell>
          <cell r="O424" t="str">
            <v/>
          </cell>
          <cell r="P424" t="str">
            <v>الأولى</v>
          </cell>
          <cell r="X424" t="str">
            <v/>
          </cell>
          <cell r="AE424" t="str">
            <v/>
          </cell>
          <cell r="AF424" t="str">
            <v/>
          </cell>
          <cell r="AG424" t="str">
            <v/>
          </cell>
          <cell r="AH424" t="str">
            <v/>
          </cell>
          <cell r="AI424" t="str">
            <v/>
          </cell>
          <cell r="AJ424" t="str">
            <v/>
          </cell>
          <cell r="AK424" t="str">
            <v/>
          </cell>
          <cell r="AL424" t="str">
            <v/>
          </cell>
          <cell r="AM424" t="str">
            <v/>
          </cell>
          <cell r="AN424" t="str">
            <v/>
          </cell>
          <cell r="AO424" t="str">
            <v/>
          </cell>
          <cell r="AP424" t="str">
            <v/>
          </cell>
          <cell r="AQ424" t="str">
            <v/>
          </cell>
          <cell r="AR424">
            <v>706830</v>
          </cell>
          <cell r="AS424" t="str">
            <v>حلا كلزيه</v>
          </cell>
          <cell r="AT424" t="str">
            <v>عماد الدين</v>
          </cell>
          <cell r="AU424" t="str">
            <v/>
          </cell>
        </row>
        <row r="425">
          <cell r="A425">
            <v>706833</v>
          </cell>
          <cell r="B425" t="str">
            <v>حنان مفلح</v>
          </cell>
          <cell r="C425" t="str">
            <v>شحادة</v>
          </cell>
          <cell r="D425" t="str">
            <v>نايفه</v>
          </cell>
          <cell r="E425" t="str">
            <v>أنثى</v>
          </cell>
          <cell r="F425">
            <v>32387</v>
          </cell>
          <cell r="G425" t="str">
            <v>درعا</v>
          </cell>
          <cell r="H425" t="str">
            <v>العربية السورية</v>
          </cell>
          <cell r="I425" t="str">
            <v>الأولى</v>
          </cell>
          <cell r="J425" t="str">
            <v>القنيطرة</v>
          </cell>
          <cell r="K425" t="str">
            <v>غدير البستان 62/61</v>
          </cell>
          <cell r="L425" t="str">
            <v>درعا حي المطار</v>
          </cell>
          <cell r="M425" t="str">
            <v>أدبي</v>
          </cell>
          <cell r="N425">
            <v>2006</v>
          </cell>
          <cell r="O425" t="str">
            <v>درعا</v>
          </cell>
          <cell r="P425" t="str">
            <v>الأولى</v>
          </cell>
          <cell r="Q425">
            <v>0</v>
          </cell>
          <cell r="R425">
            <v>0</v>
          </cell>
          <cell r="S425">
            <v>0</v>
          </cell>
          <cell r="T425">
            <v>3000</v>
          </cell>
          <cell r="U425">
            <v>0</v>
          </cell>
          <cell r="V425">
            <v>70000</v>
          </cell>
          <cell r="W425">
            <v>73000</v>
          </cell>
          <cell r="X425" t="str">
            <v>لا</v>
          </cell>
          <cell r="Y425">
            <v>73000</v>
          </cell>
          <cell r="Z425">
            <v>0</v>
          </cell>
          <cell r="AA425">
            <v>0</v>
          </cell>
          <cell r="AB425">
            <v>2</v>
          </cell>
          <cell r="AC425">
            <v>2</v>
          </cell>
          <cell r="AD425">
            <v>4</v>
          </cell>
          <cell r="AE425" t="str">
            <v>HANAN MEFLEH</v>
          </cell>
          <cell r="AF425" t="str">
            <v>SHHADEH</v>
          </cell>
          <cell r="AG425" t="str">
            <v>NAIFEH</v>
          </cell>
          <cell r="AH425" t="str">
            <v>DARAA</v>
          </cell>
          <cell r="AI425" t="str">
            <v/>
          </cell>
          <cell r="AJ425" t="str">
            <v/>
          </cell>
          <cell r="AK425" t="str">
            <v/>
          </cell>
          <cell r="AL425" t="str">
            <v/>
          </cell>
          <cell r="AM425" t="str">
            <v/>
          </cell>
          <cell r="AN425" t="str">
            <v/>
          </cell>
          <cell r="AO425" t="str">
            <v/>
          </cell>
          <cell r="AP425" t="str">
            <v/>
          </cell>
          <cell r="AQ425" t="str">
            <v/>
          </cell>
          <cell r="AR425">
            <v>706833</v>
          </cell>
          <cell r="AS425" t="str">
            <v>حنان مفلح</v>
          </cell>
          <cell r="AT425" t="str">
            <v>شحادة</v>
          </cell>
          <cell r="AU425" t="str">
            <v/>
          </cell>
          <cell r="AV425">
            <v>70000</v>
          </cell>
        </row>
        <row r="426">
          <cell r="A426">
            <v>706835</v>
          </cell>
          <cell r="B426" t="str">
            <v>حيدر سلوم</v>
          </cell>
          <cell r="C426" t="str">
            <v>سمير</v>
          </cell>
          <cell r="D426" t="str">
            <v>سحر</v>
          </cell>
          <cell r="E426" t="str">
            <v>ذكر</v>
          </cell>
          <cell r="F426">
            <v>34123</v>
          </cell>
          <cell r="G426" t="str">
            <v>القصيبيه</v>
          </cell>
          <cell r="H426" t="str">
            <v>العربية السورية</v>
          </cell>
          <cell r="I426" t="str">
            <v>الثانية</v>
          </cell>
          <cell r="J426" t="str">
            <v>طرطوس</v>
          </cell>
          <cell r="K426" t="str">
            <v>القصيبية</v>
          </cell>
          <cell r="L426" t="str">
            <v>دريكيش</v>
          </cell>
          <cell r="M426" t="str">
            <v>أدبي</v>
          </cell>
          <cell r="N426">
            <v>2011</v>
          </cell>
          <cell r="O426" t="str">
            <v>طرطوس</v>
          </cell>
          <cell r="P426" t="str">
            <v>الثانية حديث</v>
          </cell>
          <cell r="Q426">
            <v>0</v>
          </cell>
          <cell r="R426">
            <v>0</v>
          </cell>
          <cell r="S426">
            <v>0</v>
          </cell>
          <cell r="T426">
            <v>3000</v>
          </cell>
          <cell r="U426">
            <v>0</v>
          </cell>
          <cell r="V426">
            <v>50000</v>
          </cell>
          <cell r="W426">
            <v>53000</v>
          </cell>
          <cell r="X426" t="str">
            <v>لا</v>
          </cell>
          <cell r="Y426">
            <v>53000</v>
          </cell>
          <cell r="Z426">
            <v>0</v>
          </cell>
          <cell r="AA426">
            <v>5</v>
          </cell>
          <cell r="AB426">
            <v>0</v>
          </cell>
          <cell r="AC426">
            <v>0</v>
          </cell>
          <cell r="AD426">
            <v>5</v>
          </cell>
          <cell r="AE426" t="str">
            <v>HAIDR SALUM</v>
          </cell>
          <cell r="AF426" t="str">
            <v>SAMIR</v>
          </cell>
          <cell r="AG426" t="str">
            <v>SAHAR</v>
          </cell>
          <cell r="AH426" t="str">
            <v>TARTOUS</v>
          </cell>
          <cell r="AI426" t="str">
            <v/>
          </cell>
          <cell r="AJ426" t="str">
            <v/>
          </cell>
          <cell r="AK426" t="str">
            <v/>
          </cell>
          <cell r="AL426" t="str">
            <v/>
          </cell>
          <cell r="AM426" t="str">
            <v/>
          </cell>
          <cell r="AN426" t="str">
            <v/>
          </cell>
          <cell r="AO426" t="str">
            <v/>
          </cell>
          <cell r="AP426" t="str">
            <v/>
          </cell>
          <cell r="AQ426" t="str">
            <v/>
          </cell>
          <cell r="AR426">
            <v>706835</v>
          </cell>
          <cell r="AS426" t="str">
            <v>حيدر سلوم</v>
          </cell>
          <cell r="AT426" t="str">
            <v>سمير</v>
          </cell>
          <cell r="AU426" t="str">
            <v/>
          </cell>
          <cell r="AV426">
            <v>50000</v>
          </cell>
        </row>
        <row r="427">
          <cell r="A427">
            <v>706836</v>
          </cell>
          <cell r="B427" t="str">
            <v>خاشعه علي</v>
          </cell>
          <cell r="C427" t="str">
            <v>حماد</v>
          </cell>
          <cell r="D427" t="str">
            <v/>
          </cell>
          <cell r="E427" t="str">
            <v/>
          </cell>
          <cell r="G427" t="str">
            <v/>
          </cell>
          <cell r="H427" t="str">
            <v/>
          </cell>
          <cell r="I427" t="str">
            <v>الأولى</v>
          </cell>
          <cell r="J427" t="str">
            <v/>
          </cell>
          <cell r="K427" t="str">
            <v/>
          </cell>
          <cell r="L427" t="str">
            <v/>
          </cell>
          <cell r="M427" t="str">
            <v/>
          </cell>
          <cell r="O427" t="str">
            <v/>
          </cell>
          <cell r="P427" t="str">
            <v>الأولى</v>
          </cell>
          <cell r="X427" t="str">
            <v/>
          </cell>
          <cell r="AE427" t="str">
            <v/>
          </cell>
          <cell r="AF427" t="str">
            <v/>
          </cell>
          <cell r="AG427" t="str">
            <v/>
          </cell>
          <cell r="AH427" t="str">
            <v/>
          </cell>
          <cell r="AI427" t="str">
            <v/>
          </cell>
          <cell r="AJ427" t="str">
            <v/>
          </cell>
          <cell r="AK427" t="str">
            <v/>
          </cell>
          <cell r="AL427" t="str">
            <v/>
          </cell>
          <cell r="AM427" t="str">
            <v/>
          </cell>
          <cell r="AN427" t="str">
            <v/>
          </cell>
          <cell r="AO427" t="str">
            <v/>
          </cell>
          <cell r="AP427" t="str">
            <v/>
          </cell>
          <cell r="AQ427" t="str">
            <v/>
          </cell>
          <cell r="AR427">
            <v>706836</v>
          </cell>
          <cell r="AS427" t="str">
            <v>خاشعه علي</v>
          </cell>
          <cell r="AT427" t="str">
            <v>حماد</v>
          </cell>
          <cell r="AU427" t="str">
            <v/>
          </cell>
        </row>
        <row r="428">
          <cell r="A428">
            <v>706841</v>
          </cell>
          <cell r="B428" t="str">
            <v>خليل العلي</v>
          </cell>
          <cell r="C428" t="str">
            <v>حسين</v>
          </cell>
          <cell r="D428" t="str">
            <v>عوفه</v>
          </cell>
          <cell r="E428" t="str">
            <v>ذكر</v>
          </cell>
          <cell r="F428">
            <v>28140</v>
          </cell>
          <cell r="G428" t="str">
            <v>حطلة</v>
          </cell>
          <cell r="H428" t="str">
            <v>العربية السورية</v>
          </cell>
          <cell r="I428" t="str">
            <v>الأولى</v>
          </cell>
          <cell r="J428" t="str">
            <v>دير الزور</v>
          </cell>
          <cell r="K428" t="str">
            <v>قرية حطلة 87</v>
          </cell>
          <cell r="L428" t="str">
            <v>السيدة زينب</v>
          </cell>
          <cell r="M428" t="str">
            <v>علمي</v>
          </cell>
          <cell r="N428">
            <v>1995</v>
          </cell>
          <cell r="O428" t="str">
            <v>دمشق</v>
          </cell>
          <cell r="P428" t="str">
            <v>الأولى</v>
          </cell>
          <cell r="Q428">
            <v>0</v>
          </cell>
          <cell r="R428">
            <v>0</v>
          </cell>
          <cell r="S428">
            <v>0</v>
          </cell>
          <cell r="T428">
            <v>3000</v>
          </cell>
          <cell r="U428">
            <v>0</v>
          </cell>
          <cell r="V428">
            <v>120000</v>
          </cell>
          <cell r="W428">
            <v>123000</v>
          </cell>
          <cell r="X428" t="str">
            <v>لا</v>
          </cell>
          <cell r="Y428">
            <v>123000</v>
          </cell>
          <cell r="Z428">
            <v>0</v>
          </cell>
          <cell r="AA428">
            <v>0</v>
          </cell>
          <cell r="AB428">
            <v>0</v>
          </cell>
          <cell r="AC428">
            <v>6</v>
          </cell>
          <cell r="AD428">
            <v>6</v>
          </cell>
          <cell r="AE428" t="str">
            <v>KHALIL ALALI</v>
          </cell>
          <cell r="AF428" t="str">
            <v>HUSSEIN</v>
          </cell>
          <cell r="AG428" t="str">
            <v>AUFA</v>
          </cell>
          <cell r="AH428" t="str">
            <v>DEIRAZZOR</v>
          </cell>
          <cell r="AI428" t="str">
            <v/>
          </cell>
          <cell r="AJ428" t="str">
            <v/>
          </cell>
          <cell r="AK428" t="str">
            <v/>
          </cell>
          <cell r="AL428" t="str">
            <v/>
          </cell>
          <cell r="AM428" t="str">
            <v/>
          </cell>
          <cell r="AN428" t="str">
            <v/>
          </cell>
          <cell r="AO428" t="str">
            <v/>
          </cell>
          <cell r="AP428" t="str">
            <v/>
          </cell>
          <cell r="AQ428" t="str">
            <v/>
          </cell>
          <cell r="AR428">
            <v>706841</v>
          </cell>
          <cell r="AS428" t="str">
            <v>خليل العلي</v>
          </cell>
          <cell r="AT428" t="str">
            <v>حسين</v>
          </cell>
          <cell r="AU428" t="str">
            <v/>
          </cell>
          <cell r="AV428">
            <v>120000</v>
          </cell>
        </row>
        <row r="429">
          <cell r="A429">
            <v>706850</v>
          </cell>
          <cell r="B429" t="str">
            <v>رانيه الهندي</v>
          </cell>
          <cell r="C429" t="str">
            <v>محمد</v>
          </cell>
          <cell r="D429" t="str">
            <v>نهله</v>
          </cell>
          <cell r="E429" t="str">
            <v>أنثى</v>
          </cell>
          <cell r="F429">
            <v>30895</v>
          </cell>
          <cell r="G429" t="str">
            <v>ينبع</v>
          </cell>
          <cell r="H429" t="str">
            <v>العربية السورية</v>
          </cell>
          <cell r="I429" t="str">
            <v>الأولى</v>
          </cell>
          <cell r="J429" t="str">
            <v>دمشق</v>
          </cell>
          <cell r="K429" t="str">
            <v>قيسر 115</v>
          </cell>
          <cell r="L429" t="str">
            <v>ميدان أبو حبل</v>
          </cell>
          <cell r="M429" t="str">
            <v>أدبي</v>
          </cell>
          <cell r="N429">
            <v>2003</v>
          </cell>
          <cell r="O429" t="str">
            <v>دمشق</v>
          </cell>
          <cell r="P429" t="str">
            <v>الأولى</v>
          </cell>
          <cell r="Q429">
            <v>0</v>
          </cell>
          <cell r="R429">
            <v>0</v>
          </cell>
          <cell r="S429">
            <v>0</v>
          </cell>
          <cell r="T429">
            <v>2000</v>
          </cell>
          <cell r="U429">
            <v>0</v>
          </cell>
          <cell r="V429">
            <v>220000</v>
          </cell>
          <cell r="W429">
            <v>222000</v>
          </cell>
          <cell r="X429" t="str">
            <v>لا</v>
          </cell>
          <cell r="Y429">
            <v>222000</v>
          </cell>
          <cell r="Z429">
            <v>0</v>
          </cell>
          <cell r="AA429">
            <v>0</v>
          </cell>
          <cell r="AB429">
            <v>0</v>
          </cell>
          <cell r="AC429">
            <v>11</v>
          </cell>
          <cell r="AD429">
            <v>11</v>
          </cell>
          <cell r="AE429" t="str">
            <v>RANIA ALHNDI</v>
          </cell>
          <cell r="AF429" t="str">
            <v>MOHAMMAD</v>
          </cell>
          <cell r="AG429" t="str">
            <v>NAHLLA</v>
          </cell>
          <cell r="AH429" t="str">
            <v>SOUDI ARBIA</v>
          </cell>
          <cell r="AI429" t="str">
            <v/>
          </cell>
          <cell r="AJ429" t="str">
            <v/>
          </cell>
          <cell r="AK429" t="str">
            <v/>
          </cell>
          <cell r="AL429" t="str">
            <v/>
          </cell>
          <cell r="AM429" t="str">
            <v/>
          </cell>
          <cell r="AN429" t="str">
            <v/>
          </cell>
          <cell r="AO429" t="str">
            <v/>
          </cell>
          <cell r="AP429" t="str">
            <v/>
          </cell>
          <cell r="AQ429" t="str">
            <v/>
          </cell>
          <cell r="AR429">
            <v>706850</v>
          </cell>
          <cell r="AS429" t="str">
            <v>رانيه الهندي</v>
          </cell>
          <cell r="AT429" t="str">
            <v>محمد</v>
          </cell>
          <cell r="AU429" t="str">
            <v/>
          </cell>
          <cell r="AV429">
            <v>220000</v>
          </cell>
        </row>
        <row r="430">
          <cell r="A430">
            <v>706851</v>
          </cell>
          <cell r="B430" t="str">
            <v>رائد الخليف</v>
          </cell>
          <cell r="C430" t="str">
            <v>سلمان</v>
          </cell>
          <cell r="D430" t="str">
            <v>لمياء</v>
          </cell>
          <cell r="E430" t="str">
            <v>ذكر</v>
          </cell>
          <cell r="F430">
            <v>33979</v>
          </cell>
          <cell r="G430" t="str">
            <v>الحريجية</v>
          </cell>
          <cell r="H430" t="str">
            <v>العربية السورية</v>
          </cell>
          <cell r="I430" t="str">
            <v>الثالثة</v>
          </cell>
          <cell r="J430" t="str">
            <v>دير الزور</v>
          </cell>
          <cell r="K430" t="str">
            <v>الحريجية اساس 2</v>
          </cell>
          <cell r="L430" t="str">
            <v>الغزلانية</v>
          </cell>
          <cell r="M430" t="str">
            <v>أدبي</v>
          </cell>
          <cell r="N430">
            <v>2010</v>
          </cell>
          <cell r="O430" t="str">
            <v>دير الزور</v>
          </cell>
          <cell r="P430" t="str">
            <v>الثالثة حديث</v>
          </cell>
          <cell r="Q430">
            <v>0</v>
          </cell>
          <cell r="S430">
            <v>0</v>
          </cell>
          <cell r="T430">
            <v>3000</v>
          </cell>
          <cell r="U430">
            <v>0</v>
          </cell>
          <cell r="V430">
            <v>40000</v>
          </cell>
          <cell r="W430">
            <v>43000</v>
          </cell>
          <cell r="X430" t="str">
            <v>لا</v>
          </cell>
          <cell r="Y430">
            <v>43000</v>
          </cell>
          <cell r="Z430">
            <v>0</v>
          </cell>
          <cell r="AA430">
            <v>6</v>
          </cell>
          <cell r="AB430">
            <v>0</v>
          </cell>
          <cell r="AC430">
            <v>1</v>
          </cell>
          <cell r="AD430">
            <v>7</v>
          </cell>
          <cell r="AE430" t="str">
            <v>RAED AL-KHLYF</v>
          </cell>
          <cell r="AF430" t="str">
            <v>SALMAN</v>
          </cell>
          <cell r="AG430" t="str">
            <v>LMAIAA</v>
          </cell>
          <cell r="AH430" t="str">
            <v>DEERALZOUR</v>
          </cell>
          <cell r="AI430" t="str">
            <v/>
          </cell>
          <cell r="AJ430" t="str">
            <v/>
          </cell>
          <cell r="AK430" t="str">
            <v/>
          </cell>
          <cell r="AL430" t="str">
            <v/>
          </cell>
          <cell r="AM430" t="str">
            <v/>
          </cell>
          <cell r="AN430" t="str">
            <v/>
          </cell>
          <cell r="AO430" t="str">
            <v/>
          </cell>
          <cell r="AP430" t="str">
            <v/>
          </cell>
          <cell r="AQ430" t="str">
            <v/>
          </cell>
          <cell r="AR430">
            <v>706851</v>
          </cell>
          <cell r="AS430" t="str">
            <v>رائد الخليف</v>
          </cell>
          <cell r="AT430" t="str">
            <v>سلمان</v>
          </cell>
          <cell r="AU430" t="str">
            <v/>
          </cell>
          <cell r="AV430">
            <v>40000</v>
          </cell>
        </row>
        <row r="431">
          <cell r="A431">
            <v>706857</v>
          </cell>
          <cell r="B431" t="str">
            <v>رحمه العبد الشاوى</v>
          </cell>
          <cell r="C431" t="str">
            <v>عمر</v>
          </cell>
          <cell r="D431" t="str">
            <v xml:space="preserve">سمر </v>
          </cell>
          <cell r="E431" t="str">
            <v>أنثى</v>
          </cell>
          <cell r="F431">
            <v>34700</v>
          </cell>
          <cell r="G431" t="str">
            <v>دير الزور</v>
          </cell>
          <cell r="H431" t="str">
            <v>العربية السورية</v>
          </cell>
          <cell r="I431" t="str">
            <v>الثانية</v>
          </cell>
          <cell r="J431" t="str">
            <v>دير الزور</v>
          </cell>
          <cell r="K431" t="str">
            <v>عبد العزيز</v>
          </cell>
          <cell r="L431" t="str">
            <v>شارع 29 أيار</v>
          </cell>
          <cell r="M431" t="str">
            <v>أدبي</v>
          </cell>
          <cell r="N431">
            <v>2013</v>
          </cell>
          <cell r="O431" t="str">
            <v>دير الزور</v>
          </cell>
          <cell r="P431" t="str">
            <v>الثانية حديث</v>
          </cell>
          <cell r="Q431">
            <v>0</v>
          </cell>
          <cell r="R431">
            <v>0</v>
          </cell>
          <cell r="S431">
            <v>0</v>
          </cell>
          <cell r="T431">
            <v>3000</v>
          </cell>
          <cell r="U431">
            <v>0</v>
          </cell>
          <cell r="V431">
            <v>65000</v>
          </cell>
          <cell r="W431">
            <v>68000</v>
          </cell>
          <cell r="X431" t="str">
            <v>لا</v>
          </cell>
          <cell r="Y431">
            <v>68000</v>
          </cell>
          <cell r="Z431">
            <v>0</v>
          </cell>
          <cell r="AA431">
            <v>5</v>
          </cell>
          <cell r="AB431">
            <v>1</v>
          </cell>
          <cell r="AC431">
            <v>0</v>
          </cell>
          <cell r="AD431">
            <v>6</v>
          </cell>
          <cell r="AE431" t="str">
            <v>RAHMA ALABD ALSHAWA</v>
          </cell>
          <cell r="AF431" t="str">
            <v>OMAR</v>
          </cell>
          <cell r="AG431" t="str">
            <v>SAMAR</v>
          </cell>
          <cell r="AH431" t="str">
            <v>DIR ALZOUR</v>
          </cell>
          <cell r="AI431" t="str">
            <v/>
          </cell>
          <cell r="AJ431" t="str">
            <v/>
          </cell>
          <cell r="AK431" t="str">
            <v/>
          </cell>
          <cell r="AL431" t="str">
            <v/>
          </cell>
          <cell r="AM431" t="str">
            <v/>
          </cell>
          <cell r="AN431" t="str">
            <v/>
          </cell>
          <cell r="AO431" t="str">
            <v/>
          </cell>
          <cell r="AP431" t="str">
            <v/>
          </cell>
          <cell r="AQ431" t="str">
            <v/>
          </cell>
          <cell r="AR431">
            <v>706857</v>
          </cell>
          <cell r="AS431" t="str">
            <v>رحمه العبد الشاوى</v>
          </cell>
          <cell r="AT431" t="str">
            <v>عمر</v>
          </cell>
          <cell r="AU431" t="str">
            <v/>
          </cell>
          <cell r="AV431">
            <v>65000</v>
          </cell>
        </row>
        <row r="432">
          <cell r="A432">
            <v>706858</v>
          </cell>
          <cell r="B432" t="str">
            <v>رحمه القاسم</v>
          </cell>
          <cell r="C432" t="str">
            <v>زيد</v>
          </cell>
          <cell r="D432" t="str">
            <v>جميله</v>
          </cell>
          <cell r="E432" t="str">
            <v>أنثى</v>
          </cell>
          <cell r="F432">
            <v>34700</v>
          </cell>
          <cell r="G432" t="str">
            <v>نوى</v>
          </cell>
          <cell r="H432" t="str">
            <v>العربية السورية</v>
          </cell>
          <cell r="I432" t="str">
            <v>الثانية</v>
          </cell>
          <cell r="J432" t="str">
            <v>درعا</v>
          </cell>
          <cell r="K432" t="str">
            <v>نوى 921</v>
          </cell>
          <cell r="L432" t="str">
            <v>درعا</v>
          </cell>
          <cell r="M432" t="str">
            <v>علمي</v>
          </cell>
          <cell r="N432">
            <v>2012</v>
          </cell>
          <cell r="O432" t="str">
            <v>درعا</v>
          </cell>
          <cell r="P432" t="str">
            <v>الثانية</v>
          </cell>
          <cell r="Q432">
            <v>0</v>
          </cell>
          <cell r="R432">
            <v>0</v>
          </cell>
          <cell r="S432">
            <v>0</v>
          </cell>
          <cell r="T432">
            <v>3000</v>
          </cell>
          <cell r="U432">
            <v>0</v>
          </cell>
          <cell r="V432">
            <v>25000</v>
          </cell>
          <cell r="W432">
            <v>28000</v>
          </cell>
          <cell r="X432" t="str">
            <v>لا</v>
          </cell>
          <cell r="Y432">
            <v>28000</v>
          </cell>
          <cell r="Z432">
            <v>0</v>
          </cell>
          <cell r="AA432">
            <v>1</v>
          </cell>
          <cell r="AB432">
            <v>1</v>
          </cell>
          <cell r="AC432">
            <v>0</v>
          </cell>
          <cell r="AD432">
            <v>2</v>
          </cell>
          <cell r="AE432" t="str">
            <v>RAHMA AL KASSIAM</v>
          </cell>
          <cell r="AF432" t="str">
            <v>ZAID</v>
          </cell>
          <cell r="AG432" t="str">
            <v>JAMELA</v>
          </cell>
          <cell r="AH432" t="str">
            <v>DRAA</v>
          </cell>
          <cell r="AI432" t="str">
            <v/>
          </cell>
          <cell r="AJ432" t="str">
            <v/>
          </cell>
          <cell r="AK432" t="str">
            <v/>
          </cell>
          <cell r="AL432" t="str">
            <v/>
          </cell>
          <cell r="AM432" t="str">
            <v/>
          </cell>
          <cell r="AN432" t="str">
            <v/>
          </cell>
          <cell r="AO432" t="str">
            <v/>
          </cell>
          <cell r="AP432" t="str">
            <v/>
          </cell>
          <cell r="AQ432" t="str">
            <v/>
          </cell>
          <cell r="AR432">
            <v>706858</v>
          </cell>
          <cell r="AS432" t="str">
            <v>رحمه القاسم</v>
          </cell>
          <cell r="AT432" t="str">
            <v>زيد</v>
          </cell>
          <cell r="AU432" t="str">
            <v/>
          </cell>
          <cell r="AV432">
            <v>25000</v>
          </cell>
        </row>
        <row r="433">
          <cell r="A433">
            <v>706859</v>
          </cell>
          <cell r="B433" t="str">
            <v>ردينه علامه</v>
          </cell>
          <cell r="C433" t="str">
            <v>يوسف</v>
          </cell>
          <cell r="D433" t="str">
            <v>رمزية</v>
          </cell>
          <cell r="E433" t="str">
            <v>أنثى</v>
          </cell>
          <cell r="F433">
            <v>32752</v>
          </cell>
          <cell r="G433" t="str">
            <v>قلعه جندل</v>
          </cell>
          <cell r="H433" t="str">
            <v>العربية السورية</v>
          </cell>
          <cell r="I433" t="str">
            <v>الثانية</v>
          </cell>
          <cell r="J433" t="str">
            <v>ريف دمشق</v>
          </cell>
          <cell r="K433" t="str">
            <v>قلعة جندل 24</v>
          </cell>
          <cell r="L433" t="str">
            <v>قطنا قلعة جندل</v>
          </cell>
          <cell r="M433" t="str">
            <v>أدبي</v>
          </cell>
          <cell r="N433">
            <v>2007</v>
          </cell>
          <cell r="O433" t="str">
            <v>ريف دمشق</v>
          </cell>
          <cell r="P433" t="str">
            <v>الثانية حديث</v>
          </cell>
          <cell r="Q433">
            <v>0</v>
          </cell>
          <cell r="R433">
            <v>0</v>
          </cell>
          <cell r="S433">
            <v>0</v>
          </cell>
          <cell r="T433">
            <v>3000</v>
          </cell>
          <cell r="U433">
            <v>0</v>
          </cell>
          <cell r="V433">
            <v>20000</v>
          </cell>
          <cell r="W433">
            <v>23000</v>
          </cell>
          <cell r="X433" t="str">
            <v>لا</v>
          </cell>
          <cell r="Y433">
            <v>23000</v>
          </cell>
          <cell r="Z433">
            <v>0</v>
          </cell>
          <cell r="AA433">
            <v>2</v>
          </cell>
          <cell r="AB433">
            <v>0</v>
          </cell>
          <cell r="AC433">
            <v>0</v>
          </cell>
          <cell r="AD433">
            <v>2</v>
          </cell>
          <cell r="AE433" t="str">
            <v>ROUDINA ALAMA</v>
          </cell>
          <cell r="AF433" t="str">
            <v>YOSIF</v>
          </cell>
          <cell r="AG433" t="str">
            <v>RAMZIA</v>
          </cell>
          <cell r="AH433" t="str">
            <v>DAMASCUS SUBURB</v>
          </cell>
          <cell r="AI433" t="str">
            <v/>
          </cell>
          <cell r="AJ433" t="str">
            <v/>
          </cell>
          <cell r="AK433" t="str">
            <v/>
          </cell>
          <cell r="AL433" t="str">
            <v/>
          </cell>
          <cell r="AM433" t="str">
            <v/>
          </cell>
          <cell r="AN433" t="str">
            <v/>
          </cell>
          <cell r="AO433" t="str">
            <v/>
          </cell>
          <cell r="AP433" t="str">
            <v/>
          </cell>
          <cell r="AQ433" t="str">
            <v>إيقاف</v>
          </cell>
          <cell r="AR433">
            <v>706859</v>
          </cell>
          <cell r="AS433" t="str">
            <v>ردينه علامه</v>
          </cell>
          <cell r="AT433" t="str">
            <v>يوسف</v>
          </cell>
          <cell r="AU433" t="str">
            <v/>
          </cell>
          <cell r="AV433">
            <v>20000</v>
          </cell>
        </row>
        <row r="434">
          <cell r="A434">
            <v>706860</v>
          </cell>
          <cell r="B434" t="str">
            <v>رزان الرفاعي</v>
          </cell>
          <cell r="C434" t="str">
            <v>احمد</v>
          </cell>
          <cell r="D434" t="str">
            <v>سناء</v>
          </cell>
          <cell r="E434" t="str">
            <v>أنثى</v>
          </cell>
          <cell r="F434">
            <v>32337</v>
          </cell>
          <cell r="G434" t="str">
            <v>دمشق</v>
          </cell>
          <cell r="H434" t="str">
            <v>العربية السورية</v>
          </cell>
          <cell r="I434" t="str">
            <v>الثانية</v>
          </cell>
          <cell r="J434" t="str">
            <v>دمشق</v>
          </cell>
          <cell r="K434" t="str">
            <v>الأمانة المركزية برزة 170</v>
          </cell>
          <cell r="L434" t="str">
            <v>دمشق برزة</v>
          </cell>
          <cell r="M434" t="str">
            <v>أدبي</v>
          </cell>
          <cell r="N434">
            <v>2007</v>
          </cell>
          <cell r="O434" t="str">
            <v>دمشق</v>
          </cell>
          <cell r="P434" t="str">
            <v>الثانية</v>
          </cell>
          <cell r="Q434">
            <v>0</v>
          </cell>
          <cell r="R434">
            <v>0</v>
          </cell>
          <cell r="S434">
            <v>0</v>
          </cell>
          <cell r="T434">
            <v>3000</v>
          </cell>
          <cell r="U434">
            <v>0</v>
          </cell>
          <cell r="V434">
            <v>120000</v>
          </cell>
          <cell r="W434">
            <v>123000</v>
          </cell>
          <cell r="X434" t="str">
            <v>لا</v>
          </cell>
          <cell r="Y434">
            <v>123000</v>
          </cell>
          <cell r="Z434">
            <v>0</v>
          </cell>
          <cell r="AA434">
            <v>1</v>
          </cell>
          <cell r="AB434">
            <v>2</v>
          </cell>
          <cell r="AC434">
            <v>4</v>
          </cell>
          <cell r="AD434">
            <v>7</v>
          </cell>
          <cell r="AE434" t="str">
            <v>RAZAN ALREFAEI</v>
          </cell>
          <cell r="AF434" t="str">
            <v>AHMAD</v>
          </cell>
          <cell r="AG434" t="str">
            <v>SANAA</v>
          </cell>
          <cell r="AH434" t="str">
            <v>DAMSCOUS</v>
          </cell>
          <cell r="AI434" t="str">
            <v/>
          </cell>
          <cell r="AJ434" t="str">
            <v/>
          </cell>
          <cell r="AK434" t="str">
            <v/>
          </cell>
          <cell r="AL434" t="str">
            <v/>
          </cell>
          <cell r="AM434" t="str">
            <v/>
          </cell>
          <cell r="AN434" t="str">
            <v/>
          </cell>
          <cell r="AO434" t="str">
            <v/>
          </cell>
          <cell r="AP434" t="str">
            <v/>
          </cell>
          <cell r="AQ434" t="str">
            <v/>
          </cell>
          <cell r="AR434">
            <v>706860</v>
          </cell>
          <cell r="AS434" t="str">
            <v>رزان الرفاعي</v>
          </cell>
          <cell r="AT434" t="str">
            <v>احمد</v>
          </cell>
          <cell r="AU434" t="str">
            <v/>
          </cell>
          <cell r="AV434">
            <v>120000</v>
          </cell>
        </row>
        <row r="435">
          <cell r="A435">
            <v>706863</v>
          </cell>
          <cell r="B435" t="str">
            <v>رشا مصطفى</v>
          </cell>
          <cell r="C435" t="str">
            <v>وهب</v>
          </cell>
          <cell r="D435" t="str">
            <v>غادة</v>
          </cell>
          <cell r="E435" t="str">
            <v>أنثى</v>
          </cell>
          <cell r="F435">
            <v>30700</v>
          </cell>
          <cell r="G435" t="str">
            <v>دمشق</v>
          </cell>
          <cell r="H435" t="str">
            <v>العربية السورية</v>
          </cell>
          <cell r="I435" t="str">
            <v>الثانية</v>
          </cell>
          <cell r="J435" t="str">
            <v>طرطوس</v>
          </cell>
          <cell r="K435" t="str">
            <v>الحطانية 1</v>
          </cell>
          <cell r="L435" t="str">
            <v>مساكن الحرس - حي الورود</v>
          </cell>
          <cell r="M435" t="str">
            <v>أدبي</v>
          </cell>
          <cell r="N435">
            <v>2002</v>
          </cell>
          <cell r="O435" t="str">
            <v>دمشق</v>
          </cell>
          <cell r="P435" t="str">
            <v>الثانية</v>
          </cell>
          <cell r="Q435">
            <v>0</v>
          </cell>
          <cell r="R435">
            <v>0</v>
          </cell>
          <cell r="S435">
            <v>0</v>
          </cell>
          <cell r="T435">
            <v>3000</v>
          </cell>
          <cell r="U435">
            <v>0</v>
          </cell>
          <cell r="V435">
            <v>50000</v>
          </cell>
          <cell r="W435">
            <v>53000</v>
          </cell>
          <cell r="X435" t="str">
            <v>لا</v>
          </cell>
          <cell r="Y435">
            <v>53000</v>
          </cell>
          <cell r="Z435">
            <v>0</v>
          </cell>
          <cell r="AA435">
            <v>5</v>
          </cell>
          <cell r="AB435">
            <v>0</v>
          </cell>
          <cell r="AC435">
            <v>0</v>
          </cell>
          <cell r="AD435">
            <v>5</v>
          </cell>
          <cell r="AE435" t="str">
            <v>RASHA MUSTAFA</v>
          </cell>
          <cell r="AF435" t="str">
            <v>WAHAB</v>
          </cell>
          <cell r="AG435" t="str">
            <v>GHADA</v>
          </cell>
          <cell r="AH435" t="str">
            <v>DAMASCUS</v>
          </cell>
          <cell r="AI435" t="str">
            <v/>
          </cell>
          <cell r="AJ435" t="str">
            <v/>
          </cell>
          <cell r="AK435" t="str">
            <v/>
          </cell>
          <cell r="AL435" t="str">
            <v/>
          </cell>
          <cell r="AM435" t="str">
            <v/>
          </cell>
          <cell r="AN435" t="str">
            <v/>
          </cell>
          <cell r="AO435" t="str">
            <v/>
          </cell>
          <cell r="AP435" t="str">
            <v/>
          </cell>
          <cell r="AQ435" t="str">
            <v/>
          </cell>
          <cell r="AR435">
            <v>706863</v>
          </cell>
          <cell r="AS435" t="str">
            <v>رشا مصطفى</v>
          </cell>
          <cell r="AT435" t="str">
            <v>وهب</v>
          </cell>
          <cell r="AU435" t="str">
            <v/>
          </cell>
          <cell r="AV435">
            <v>50000</v>
          </cell>
        </row>
        <row r="436">
          <cell r="A436">
            <v>706865</v>
          </cell>
          <cell r="B436" t="str">
            <v>رفا سليمان</v>
          </cell>
          <cell r="C436" t="str">
            <v>ماجد</v>
          </cell>
          <cell r="D436" t="str">
            <v xml:space="preserve">مريم </v>
          </cell>
          <cell r="E436" t="str">
            <v>أنثى</v>
          </cell>
          <cell r="F436">
            <v>32517</v>
          </cell>
          <cell r="G436" t="str">
            <v>دمشق</v>
          </cell>
          <cell r="H436" t="str">
            <v>العربية السورية</v>
          </cell>
          <cell r="I436" t="str">
            <v>الأولى</v>
          </cell>
          <cell r="J436" t="str">
            <v>طرطوس</v>
          </cell>
          <cell r="K436" t="str">
            <v>مزرعة حميصية 19</v>
          </cell>
          <cell r="L436" t="str">
            <v>جديدة عرطوز البلد</v>
          </cell>
          <cell r="M436" t="str">
            <v>أدبي</v>
          </cell>
          <cell r="N436">
            <v>2006</v>
          </cell>
          <cell r="O436" t="str">
            <v>ريف دمشق</v>
          </cell>
          <cell r="P436" t="str">
            <v>الأولى</v>
          </cell>
          <cell r="Q436">
            <v>0</v>
          </cell>
          <cell r="R436">
            <v>0</v>
          </cell>
          <cell r="S436">
            <v>0</v>
          </cell>
          <cell r="T436">
            <v>3000</v>
          </cell>
          <cell r="U436">
            <v>0</v>
          </cell>
          <cell r="V436">
            <v>35000</v>
          </cell>
          <cell r="W436">
            <v>38000</v>
          </cell>
          <cell r="X436" t="str">
            <v>لا</v>
          </cell>
          <cell r="Y436">
            <v>38000</v>
          </cell>
          <cell r="Z436">
            <v>0</v>
          </cell>
          <cell r="AA436">
            <v>2</v>
          </cell>
          <cell r="AB436">
            <v>1</v>
          </cell>
          <cell r="AC436">
            <v>0</v>
          </cell>
          <cell r="AD436">
            <v>3</v>
          </cell>
          <cell r="AE436" t="str">
            <v>RAFA SULAYMAN</v>
          </cell>
          <cell r="AF436" t="str">
            <v>MAJED</v>
          </cell>
          <cell r="AG436" t="str">
            <v>MAREAM</v>
          </cell>
          <cell r="AH436" t="str">
            <v>DAMASCUS</v>
          </cell>
          <cell r="AI436" t="str">
            <v/>
          </cell>
          <cell r="AJ436" t="str">
            <v/>
          </cell>
          <cell r="AK436" t="str">
            <v/>
          </cell>
          <cell r="AL436" t="str">
            <v/>
          </cell>
          <cell r="AM436" t="str">
            <v/>
          </cell>
          <cell r="AN436" t="str">
            <v/>
          </cell>
          <cell r="AO436" t="str">
            <v/>
          </cell>
          <cell r="AP436" t="str">
            <v/>
          </cell>
          <cell r="AQ436" t="str">
            <v/>
          </cell>
          <cell r="AR436">
            <v>706865</v>
          </cell>
          <cell r="AS436" t="str">
            <v>رفا سليمان</v>
          </cell>
          <cell r="AT436" t="str">
            <v>ماجد</v>
          </cell>
          <cell r="AU436" t="str">
            <v/>
          </cell>
          <cell r="AV436">
            <v>35000</v>
          </cell>
        </row>
        <row r="437">
          <cell r="A437">
            <v>706869</v>
          </cell>
          <cell r="B437" t="str">
            <v>رنا اليونس</v>
          </cell>
          <cell r="C437" t="str">
            <v>جودات</v>
          </cell>
          <cell r="D437" t="str">
            <v>نوره</v>
          </cell>
          <cell r="E437" t="str">
            <v>أنثى</v>
          </cell>
          <cell r="F437">
            <v>30372</v>
          </cell>
          <cell r="G437" t="str">
            <v>حماة</v>
          </cell>
          <cell r="H437" t="str">
            <v>العربية السورية</v>
          </cell>
          <cell r="I437" t="str">
            <v>الثالثة حديث</v>
          </cell>
          <cell r="J437" t="str">
            <v>حماة</v>
          </cell>
          <cell r="K437" t="str">
            <v>ربيعه 5</v>
          </cell>
          <cell r="L437" t="str">
            <v>حي تشرين</v>
          </cell>
          <cell r="M437" t="str">
            <v>علمي</v>
          </cell>
          <cell r="N437">
            <v>2006</v>
          </cell>
          <cell r="O437" t="str">
            <v>حماة</v>
          </cell>
          <cell r="P437" t="str">
            <v>الثانية</v>
          </cell>
          <cell r="Q437">
            <v>0</v>
          </cell>
          <cell r="R437">
            <v>0</v>
          </cell>
          <cell r="S437">
            <v>0</v>
          </cell>
          <cell r="T437">
            <v>3000</v>
          </cell>
          <cell r="U437">
            <v>0</v>
          </cell>
          <cell r="V437">
            <v>85000</v>
          </cell>
          <cell r="W437">
            <v>88000</v>
          </cell>
          <cell r="X437" t="str">
            <v>لا</v>
          </cell>
          <cell r="Y437">
            <v>88000</v>
          </cell>
          <cell r="Z437">
            <v>0</v>
          </cell>
          <cell r="AA437">
            <v>0</v>
          </cell>
          <cell r="AB437">
            <v>3</v>
          </cell>
          <cell r="AC437">
            <v>2</v>
          </cell>
          <cell r="AD437">
            <v>5</v>
          </cell>
          <cell r="AE437" t="str">
            <v>RANA ALYOUNIES</v>
          </cell>
          <cell r="AF437" t="str">
            <v>JWDAT</v>
          </cell>
          <cell r="AG437" t="str">
            <v>NOURA</v>
          </cell>
          <cell r="AH437" t="str">
            <v>HAMA</v>
          </cell>
          <cell r="AI437" t="str">
            <v/>
          </cell>
          <cell r="AJ437" t="str">
            <v/>
          </cell>
          <cell r="AK437" t="str">
            <v/>
          </cell>
          <cell r="AL437" t="str">
            <v/>
          </cell>
          <cell r="AM437" t="str">
            <v/>
          </cell>
          <cell r="AN437" t="str">
            <v/>
          </cell>
          <cell r="AO437" t="str">
            <v/>
          </cell>
          <cell r="AP437" t="str">
            <v/>
          </cell>
          <cell r="AQ437" t="str">
            <v/>
          </cell>
          <cell r="AR437">
            <v>706869</v>
          </cell>
          <cell r="AS437" t="str">
            <v>رنا اليونس</v>
          </cell>
          <cell r="AT437" t="str">
            <v>جودات</v>
          </cell>
          <cell r="AU437" t="str">
            <v/>
          </cell>
          <cell r="AV437">
            <v>85000</v>
          </cell>
        </row>
        <row r="438">
          <cell r="A438">
            <v>706872</v>
          </cell>
          <cell r="B438" t="str">
            <v>رنى ديوب</v>
          </cell>
          <cell r="C438" t="str">
            <v>شعبان</v>
          </cell>
          <cell r="D438" t="str">
            <v>انتصار</v>
          </cell>
          <cell r="E438" t="str">
            <v>أنثى</v>
          </cell>
          <cell r="F438">
            <v>29619</v>
          </cell>
          <cell r="G438" t="str">
            <v>دمشق</v>
          </cell>
          <cell r="H438" t="str">
            <v>العربية السورية</v>
          </cell>
          <cell r="I438" t="str">
            <v>الثالثة حديث</v>
          </cell>
          <cell r="J438" t="str">
            <v>طرطوس</v>
          </cell>
          <cell r="K438" t="str">
            <v>بيت الشيخ يونس 18</v>
          </cell>
          <cell r="L438" t="str">
            <v>دمر مساكن الحرس</v>
          </cell>
          <cell r="M438" t="str">
            <v>أدبي</v>
          </cell>
          <cell r="N438">
            <v>2000</v>
          </cell>
          <cell r="O438" t="str">
            <v>طرطوس</v>
          </cell>
          <cell r="P438" t="str">
            <v>الثانية</v>
          </cell>
          <cell r="Q438">
            <v>0</v>
          </cell>
          <cell r="R438">
            <v>0</v>
          </cell>
          <cell r="S438">
            <v>0</v>
          </cell>
          <cell r="T438">
            <v>3000</v>
          </cell>
          <cell r="U438">
            <v>0</v>
          </cell>
          <cell r="V438">
            <v>55000</v>
          </cell>
          <cell r="W438">
            <v>58000</v>
          </cell>
          <cell r="X438" t="str">
            <v>لا</v>
          </cell>
          <cell r="Y438">
            <v>58000</v>
          </cell>
          <cell r="Z438">
            <v>0</v>
          </cell>
          <cell r="AA438">
            <v>4</v>
          </cell>
          <cell r="AB438">
            <v>1</v>
          </cell>
          <cell r="AC438">
            <v>0</v>
          </cell>
          <cell r="AD438">
            <v>5</v>
          </cell>
          <cell r="AE438" t="str">
            <v>RANA DAYUB</v>
          </cell>
          <cell r="AF438" t="str">
            <v>SHABAAN</v>
          </cell>
          <cell r="AG438" t="str">
            <v>ENTESAR</v>
          </cell>
          <cell r="AH438" t="str">
            <v>DAMAS</v>
          </cell>
          <cell r="AI438" t="str">
            <v/>
          </cell>
          <cell r="AJ438" t="str">
            <v/>
          </cell>
          <cell r="AK438" t="str">
            <v/>
          </cell>
          <cell r="AL438" t="str">
            <v/>
          </cell>
          <cell r="AM438" t="str">
            <v/>
          </cell>
          <cell r="AN438" t="str">
            <v/>
          </cell>
          <cell r="AO438" t="str">
            <v/>
          </cell>
          <cell r="AP438" t="str">
            <v/>
          </cell>
          <cell r="AQ438" t="str">
            <v/>
          </cell>
          <cell r="AR438">
            <v>706872</v>
          </cell>
          <cell r="AS438" t="str">
            <v>رنى ديوب</v>
          </cell>
          <cell r="AT438" t="str">
            <v>شعبان</v>
          </cell>
          <cell r="AU438" t="str">
            <v/>
          </cell>
          <cell r="AV438">
            <v>55000</v>
          </cell>
        </row>
        <row r="439">
          <cell r="A439">
            <v>706875</v>
          </cell>
          <cell r="B439" t="str">
            <v>روان النابلسي</v>
          </cell>
          <cell r="C439" t="str">
            <v>طالب</v>
          </cell>
          <cell r="D439" t="str">
            <v>كفاح</v>
          </cell>
          <cell r="E439" t="str">
            <v>أنثى</v>
          </cell>
          <cell r="F439">
            <v>35218</v>
          </cell>
          <cell r="G439" t="str">
            <v>مشفى درعا</v>
          </cell>
          <cell r="H439" t="str">
            <v>العربية السورية</v>
          </cell>
          <cell r="I439" t="str">
            <v>الأولى</v>
          </cell>
          <cell r="J439" t="str">
            <v>درعا</v>
          </cell>
          <cell r="K439" t="str">
            <v>جباب 179</v>
          </cell>
          <cell r="L439" t="str">
            <v>جباب</v>
          </cell>
          <cell r="M439" t="str">
            <v>أدبي</v>
          </cell>
          <cell r="N439">
            <v>2014</v>
          </cell>
          <cell r="O439" t="str">
            <v>درعا</v>
          </cell>
          <cell r="P439" t="str">
            <v>الأولى</v>
          </cell>
          <cell r="Q439">
            <v>0</v>
          </cell>
          <cell r="R439">
            <v>0</v>
          </cell>
          <cell r="S439">
            <v>15000</v>
          </cell>
          <cell r="T439">
            <v>7000</v>
          </cell>
          <cell r="U439">
            <v>0</v>
          </cell>
          <cell r="V439">
            <v>60000</v>
          </cell>
          <cell r="W439">
            <v>82000</v>
          </cell>
          <cell r="X439" t="str">
            <v>لا</v>
          </cell>
          <cell r="Y439">
            <v>82000</v>
          </cell>
          <cell r="Z439">
            <v>0</v>
          </cell>
          <cell r="AA439">
            <v>0</v>
          </cell>
          <cell r="AB439">
            <v>4</v>
          </cell>
          <cell r="AC439">
            <v>0</v>
          </cell>
          <cell r="AD439">
            <v>4</v>
          </cell>
          <cell r="AE439" t="str">
            <v>RAWAN ALNAABULSI</v>
          </cell>
          <cell r="AF439" t="str">
            <v>TALIB</v>
          </cell>
          <cell r="AG439" t="str">
            <v>KIFAH ALQAZAHI</v>
          </cell>
          <cell r="AH439" t="str">
            <v>MASHFAA DIREA</v>
          </cell>
          <cell r="AI439" t="str">
            <v>الفصل الثاني 2021-2022</v>
          </cell>
          <cell r="AJ439" t="str">
            <v/>
          </cell>
          <cell r="AK439" t="str">
            <v/>
          </cell>
          <cell r="AL439" t="str">
            <v/>
          </cell>
          <cell r="AM439" t="str">
            <v/>
          </cell>
          <cell r="AN439" t="str">
            <v/>
          </cell>
          <cell r="AO439" t="str">
            <v/>
          </cell>
          <cell r="AP439" t="str">
            <v/>
          </cell>
          <cell r="AQ439" t="str">
            <v/>
          </cell>
          <cell r="AR439">
            <v>706875</v>
          </cell>
          <cell r="AS439" t="str">
            <v>روان النابلسي</v>
          </cell>
          <cell r="AT439" t="str">
            <v>طالب</v>
          </cell>
          <cell r="AU439" t="str">
            <v/>
          </cell>
          <cell r="AV439">
            <v>60000</v>
          </cell>
        </row>
        <row r="440">
          <cell r="A440">
            <v>706878</v>
          </cell>
          <cell r="B440" t="str">
            <v>روز ميا</v>
          </cell>
          <cell r="C440" t="str">
            <v>احمد</v>
          </cell>
          <cell r="D440" t="str">
            <v>زينب</v>
          </cell>
          <cell r="E440" t="str">
            <v>أنثى</v>
          </cell>
          <cell r="F440">
            <v>28157</v>
          </cell>
          <cell r="G440" t="str">
            <v>كرميا</v>
          </cell>
          <cell r="H440" t="str">
            <v>العربية السورية</v>
          </cell>
          <cell r="I440" t="str">
            <v>الثالثة</v>
          </cell>
          <cell r="J440" t="str">
            <v>طرطوس</v>
          </cell>
          <cell r="K440" t="str">
            <v>كرميا 1</v>
          </cell>
          <cell r="L440" t="str">
            <v>مزة 86</v>
          </cell>
          <cell r="M440" t="str">
            <v>علمي</v>
          </cell>
          <cell r="N440">
            <v>1996</v>
          </cell>
          <cell r="O440" t="str">
            <v>طرطوس</v>
          </cell>
          <cell r="P440" t="str">
            <v>الثالثة حديث</v>
          </cell>
          <cell r="Q440">
            <v>0</v>
          </cell>
          <cell r="S440">
            <v>0</v>
          </cell>
          <cell r="T440">
            <v>3000</v>
          </cell>
          <cell r="U440">
            <v>0</v>
          </cell>
          <cell r="V440">
            <v>48000</v>
          </cell>
          <cell r="W440">
            <v>51000</v>
          </cell>
          <cell r="X440" t="str">
            <v>لا</v>
          </cell>
          <cell r="Y440">
            <v>51000</v>
          </cell>
          <cell r="Z440">
            <v>0</v>
          </cell>
          <cell r="AA440">
            <v>6</v>
          </cell>
          <cell r="AB440">
            <v>0</v>
          </cell>
          <cell r="AC440">
            <v>0</v>
          </cell>
          <cell r="AD440">
            <v>6</v>
          </cell>
          <cell r="AE440" t="str">
            <v>ROSE MAYYA</v>
          </cell>
          <cell r="AF440" t="str">
            <v>AHMAD</v>
          </cell>
          <cell r="AG440" t="str">
            <v>ZAENAB</v>
          </cell>
          <cell r="AH440" t="str">
            <v>TARTOUS</v>
          </cell>
          <cell r="AI440" t="str">
            <v/>
          </cell>
          <cell r="AJ440" t="str">
            <v/>
          </cell>
          <cell r="AK440" t="str">
            <v/>
          </cell>
          <cell r="AL440" t="str">
            <v/>
          </cell>
          <cell r="AM440" t="str">
            <v/>
          </cell>
          <cell r="AN440" t="str">
            <v/>
          </cell>
          <cell r="AO440" t="str">
            <v/>
          </cell>
          <cell r="AP440" t="str">
            <v/>
          </cell>
          <cell r="AQ440" t="str">
            <v/>
          </cell>
          <cell r="AR440">
            <v>706878</v>
          </cell>
          <cell r="AS440" t="str">
            <v>روز ميا</v>
          </cell>
          <cell r="AT440" t="str">
            <v>احمد</v>
          </cell>
          <cell r="AU440" t="str">
            <v/>
          </cell>
          <cell r="AV440">
            <v>48000</v>
          </cell>
        </row>
        <row r="441">
          <cell r="A441">
            <v>706879</v>
          </cell>
          <cell r="B441" t="str">
            <v>روزانا الباسط</v>
          </cell>
          <cell r="C441" t="str">
            <v>فارس</v>
          </cell>
          <cell r="D441" t="str">
            <v>امال</v>
          </cell>
          <cell r="E441" t="str">
            <v>أنثى</v>
          </cell>
          <cell r="F441">
            <v>30011</v>
          </cell>
          <cell r="G441" t="str">
            <v>طرابلس ليبيا</v>
          </cell>
          <cell r="H441" t="str">
            <v>العربية السورية</v>
          </cell>
          <cell r="I441" t="str">
            <v>الثانية</v>
          </cell>
          <cell r="J441" t="str">
            <v>السويداء</v>
          </cell>
          <cell r="K441" t="str">
            <v>بكا 68</v>
          </cell>
          <cell r="L441" t="str">
            <v>السويداء</v>
          </cell>
          <cell r="M441" t="str">
            <v>أدبي</v>
          </cell>
          <cell r="N441">
            <v>2004</v>
          </cell>
          <cell r="O441" t="str">
            <v>السويداء</v>
          </cell>
          <cell r="P441" t="str">
            <v>الثانية حديث</v>
          </cell>
          <cell r="Q441">
            <v>0</v>
          </cell>
          <cell r="S441">
            <v>0</v>
          </cell>
          <cell r="T441">
            <v>3000</v>
          </cell>
          <cell r="U441">
            <v>0</v>
          </cell>
          <cell r="V441">
            <v>48000</v>
          </cell>
          <cell r="W441">
            <v>51000</v>
          </cell>
          <cell r="X441" t="str">
            <v>لا</v>
          </cell>
          <cell r="Y441">
            <v>51000</v>
          </cell>
          <cell r="Z441">
            <v>0</v>
          </cell>
          <cell r="AA441">
            <v>4</v>
          </cell>
          <cell r="AB441">
            <v>0</v>
          </cell>
          <cell r="AC441">
            <v>1</v>
          </cell>
          <cell r="AD441">
            <v>5</v>
          </cell>
          <cell r="AE441" t="str">
            <v>ROZANA ALBASET</v>
          </cell>
          <cell r="AF441" t="str">
            <v>FARES</v>
          </cell>
          <cell r="AG441" t="str">
            <v>AMAL</v>
          </cell>
          <cell r="AH441" t="str">
            <v>LYBIA</v>
          </cell>
          <cell r="AI441" t="str">
            <v/>
          </cell>
          <cell r="AJ441" t="str">
            <v/>
          </cell>
          <cell r="AK441" t="str">
            <v/>
          </cell>
          <cell r="AL441" t="str">
            <v/>
          </cell>
          <cell r="AM441" t="str">
            <v/>
          </cell>
          <cell r="AN441" t="str">
            <v/>
          </cell>
          <cell r="AO441" t="str">
            <v/>
          </cell>
          <cell r="AP441" t="str">
            <v/>
          </cell>
          <cell r="AQ441" t="str">
            <v>إيقاف</v>
          </cell>
          <cell r="AR441">
            <v>706879</v>
          </cell>
          <cell r="AS441" t="str">
            <v>روزانا الباسط</v>
          </cell>
          <cell r="AT441" t="str">
            <v>فارس</v>
          </cell>
          <cell r="AU441" t="str">
            <v/>
          </cell>
          <cell r="AV441">
            <v>48000</v>
          </cell>
        </row>
        <row r="442">
          <cell r="A442">
            <v>706882</v>
          </cell>
          <cell r="B442" t="str">
            <v>رؤى شيخو بيري</v>
          </cell>
          <cell r="C442" t="str">
            <v>علاء الدين</v>
          </cell>
          <cell r="D442" t="str">
            <v>مريم</v>
          </cell>
          <cell r="E442" t="str">
            <v>أنثى</v>
          </cell>
          <cell r="F442">
            <v>34700</v>
          </cell>
          <cell r="G442" t="str">
            <v>دمشق</v>
          </cell>
          <cell r="H442" t="str">
            <v>العربية السورية</v>
          </cell>
          <cell r="I442" t="str">
            <v>الثالثة</v>
          </cell>
          <cell r="J442" t="str">
            <v>دمشق</v>
          </cell>
          <cell r="K442" t="str">
            <v>اكراد 483</v>
          </cell>
          <cell r="L442" t="str">
            <v>ركن الدين</v>
          </cell>
          <cell r="M442" t="str">
            <v>أدبي</v>
          </cell>
          <cell r="N442">
            <v>2012</v>
          </cell>
          <cell r="O442" t="str">
            <v>دمشق</v>
          </cell>
          <cell r="P442" t="str">
            <v>الثالثة حديث</v>
          </cell>
          <cell r="Q442">
            <v>0</v>
          </cell>
          <cell r="R442">
            <v>0</v>
          </cell>
          <cell r="S442">
            <v>0</v>
          </cell>
          <cell r="T442">
            <v>3000</v>
          </cell>
          <cell r="U442">
            <v>0</v>
          </cell>
          <cell r="V442">
            <v>85000</v>
          </cell>
          <cell r="W442">
            <v>88000</v>
          </cell>
          <cell r="X442" t="str">
            <v>لا</v>
          </cell>
          <cell r="Y442">
            <v>88000</v>
          </cell>
          <cell r="Z442">
            <v>0</v>
          </cell>
          <cell r="AA442">
            <v>7</v>
          </cell>
          <cell r="AB442">
            <v>1</v>
          </cell>
          <cell r="AC442">
            <v>0</v>
          </cell>
          <cell r="AD442">
            <v>8</v>
          </cell>
          <cell r="AE442" t="str">
            <v>ROWAA SHEKHO BERE</v>
          </cell>
          <cell r="AF442" t="str">
            <v>ALAA ALDEEN</v>
          </cell>
          <cell r="AG442" t="str">
            <v>MARYAM</v>
          </cell>
          <cell r="AH442" t="str">
            <v>DAMASCOUS</v>
          </cell>
          <cell r="AI442" t="str">
            <v/>
          </cell>
          <cell r="AJ442" t="str">
            <v/>
          </cell>
          <cell r="AK442" t="str">
            <v/>
          </cell>
          <cell r="AL442" t="str">
            <v/>
          </cell>
          <cell r="AM442" t="str">
            <v/>
          </cell>
          <cell r="AN442" t="str">
            <v/>
          </cell>
          <cell r="AO442" t="str">
            <v/>
          </cell>
          <cell r="AP442" t="str">
            <v/>
          </cell>
          <cell r="AQ442" t="str">
            <v/>
          </cell>
          <cell r="AR442">
            <v>706882</v>
          </cell>
          <cell r="AS442" t="str">
            <v>رؤى شيخو بيري</v>
          </cell>
          <cell r="AT442" t="str">
            <v>علاء الدين</v>
          </cell>
          <cell r="AU442" t="str">
            <v/>
          </cell>
          <cell r="AV442">
            <v>85000</v>
          </cell>
        </row>
        <row r="443">
          <cell r="A443">
            <v>706887</v>
          </cell>
          <cell r="B443" t="str">
            <v>ريم زخور</v>
          </cell>
          <cell r="C443" t="str">
            <v>ماهر</v>
          </cell>
          <cell r="D443" t="str">
            <v>علا</v>
          </cell>
          <cell r="E443" t="str">
            <v>أنثى</v>
          </cell>
          <cell r="F443">
            <v>36815</v>
          </cell>
          <cell r="G443" t="str">
            <v>الرياض</v>
          </cell>
          <cell r="H443" t="str">
            <v>العربية السورية</v>
          </cell>
          <cell r="I443" t="str">
            <v>الثانية</v>
          </cell>
          <cell r="J443" t="str">
            <v>ريف دمشق</v>
          </cell>
          <cell r="K443" t="str">
            <v>النبك 665</v>
          </cell>
          <cell r="L443" t="str">
            <v>النبك</v>
          </cell>
          <cell r="M443" t="str">
            <v>أدبي</v>
          </cell>
          <cell r="N443">
            <v>2018</v>
          </cell>
          <cell r="O443" t="str">
            <v>ريف دمشق</v>
          </cell>
          <cell r="P443" t="str">
            <v>الثانية</v>
          </cell>
          <cell r="Q443">
            <v>0</v>
          </cell>
          <cell r="R443">
            <v>0</v>
          </cell>
          <cell r="S443">
            <v>0</v>
          </cell>
          <cell r="T443">
            <v>3000</v>
          </cell>
          <cell r="U443">
            <v>0</v>
          </cell>
          <cell r="V443">
            <v>80000</v>
          </cell>
          <cell r="W443">
            <v>83000</v>
          </cell>
          <cell r="X443" t="str">
            <v>لا</v>
          </cell>
          <cell r="Y443">
            <v>83000</v>
          </cell>
          <cell r="Z443">
            <v>0</v>
          </cell>
          <cell r="AA443">
            <v>8</v>
          </cell>
          <cell r="AB443">
            <v>0</v>
          </cell>
          <cell r="AC443">
            <v>0</v>
          </cell>
          <cell r="AD443">
            <v>8</v>
          </cell>
          <cell r="AE443" t="str">
            <v>REEM ZAKHOR</v>
          </cell>
          <cell r="AF443" t="str">
            <v>MAHER</v>
          </cell>
          <cell r="AG443" t="str">
            <v>OLAA</v>
          </cell>
          <cell r="AH443" t="str">
            <v>AL REYAD</v>
          </cell>
          <cell r="AI443" t="str">
            <v/>
          </cell>
          <cell r="AJ443" t="str">
            <v/>
          </cell>
          <cell r="AK443" t="str">
            <v/>
          </cell>
          <cell r="AL443" t="str">
            <v/>
          </cell>
          <cell r="AM443" t="str">
            <v/>
          </cell>
          <cell r="AN443" t="str">
            <v/>
          </cell>
          <cell r="AO443" t="str">
            <v/>
          </cell>
          <cell r="AP443" t="str">
            <v/>
          </cell>
          <cell r="AQ443" t="str">
            <v/>
          </cell>
          <cell r="AR443">
            <v>706887</v>
          </cell>
          <cell r="AS443" t="str">
            <v>ريم زخور</v>
          </cell>
          <cell r="AT443" t="str">
            <v>ماهر</v>
          </cell>
          <cell r="AU443" t="str">
            <v/>
          </cell>
          <cell r="AV443">
            <v>80000</v>
          </cell>
        </row>
        <row r="444">
          <cell r="A444">
            <v>706889</v>
          </cell>
          <cell r="B444" t="str">
            <v>ريم طراف</v>
          </cell>
          <cell r="C444" t="str">
            <v>ناظم</v>
          </cell>
          <cell r="D444" t="str">
            <v/>
          </cell>
          <cell r="E444" t="str">
            <v/>
          </cell>
          <cell r="G444" t="str">
            <v/>
          </cell>
          <cell r="H444" t="str">
            <v/>
          </cell>
          <cell r="I444" t="str">
            <v>الأولى</v>
          </cell>
          <cell r="J444" t="str">
            <v/>
          </cell>
          <cell r="K444" t="str">
            <v/>
          </cell>
          <cell r="L444" t="str">
            <v/>
          </cell>
          <cell r="M444" t="str">
            <v/>
          </cell>
          <cell r="O444" t="str">
            <v/>
          </cell>
          <cell r="P444" t="str">
            <v>الأولى</v>
          </cell>
          <cell r="X444" t="str">
            <v/>
          </cell>
          <cell r="AE444" t="str">
            <v/>
          </cell>
          <cell r="AF444" t="str">
            <v/>
          </cell>
          <cell r="AG444" t="str">
            <v/>
          </cell>
          <cell r="AH444" t="str">
            <v/>
          </cell>
          <cell r="AI444" t="str">
            <v/>
          </cell>
          <cell r="AJ444" t="str">
            <v/>
          </cell>
          <cell r="AK444" t="str">
            <v/>
          </cell>
          <cell r="AL444" t="str">
            <v/>
          </cell>
          <cell r="AM444" t="str">
            <v/>
          </cell>
          <cell r="AN444" t="str">
            <v/>
          </cell>
          <cell r="AO444" t="str">
            <v/>
          </cell>
          <cell r="AP444" t="str">
            <v/>
          </cell>
          <cell r="AQ444" t="str">
            <v/>
          </cell>
          <cell r="AR444">
            <v>706889</v>
          </cell>
          <cell r="AS444" t="str">
            <v>ريم طراف</v>
          </cell>
          <cell r="AT444" t="str">
            <v>ناظم</v>
          </cell>
          <cell r="AU444" t="str">
            <v/>
          </cell>
        </row>
        <row r="445">
          <cell r="A445">
            <v>706892</v>
          </cell>
          <cell r="B445" t="str">
            <v>زياد سكماني</v>
          </cell>
          <cell r="C445" t="str">
            <v>ابراهيم</v>
          </cell>
          <cell r="D445" t="str">
            <v>اسعاف</v>
          </cell>
          <cell r="E445" t="str">
            <v>ذكر</v>
          </cell>
          <cell r="F445">
            <v>27662</v>
          </cell>
          <cell r="G445" t="str">
            <v>سلميه</v>
          </cell>
          <cell r="H445" t="str">
            <v>العربية السورية</v>
          </cell>
          <cell r="I445" t="str">
            <v>الثالثة</v>
          </cell>
          <cell r="J445" t="str">
            <v>حماة</v>
          </cell>
          <cell r="K445" t="str">
            <v>شمالية 331</v>
          </cell>
          <cell r="L445" t="str">
            <v>دمشق المزة</v>
          </cell>
          <cell r="M445" t="str">
            <v>أدبي</v>
          </cell>
          <cell r="N445">
            <v>1993</v>
          </cell>
          <cell r="O445" t="str">
            <v>حماة</v>
          </cell>
          <cell r="P445" t="str">
            <v>الثالثة حديث</v>
          </cell>
          <cell r="Q445">
            <v>0</v>
          </cell>
          <cell r="S445">
            <v>0</v>
          </cell>
          <cell r="T445">
            <v>3000</v>
          </cell>
          <cell r="U445">
            <v>0</v>
          </cell>
          <cell r="V445">
            <v>30000</v>
          </cell>
          <cell r="W445">
            <v>33000</v>
          </cell>
          <cell r="X445" t="str">
            <v>لا</v>
          </cell>
          <cell r="Y445">
            <v>33000</v>
          </cell>
          <cell r="Z445">
            <v>0</v>
          </cell>
          <cell r="AA445">
            <v>6</v>
          </cell>
          <cell r="AB445">
            <v>0</v>
          </cell>
          <cell r="AC445">
            <v>0</v>
          </cell>
          <cell r="AD445">
            <v>6</v>
          </cell>
          <cell r="AE445" t="str">
            <v>ZIAD SKMANI</v>
          </cell>
          <cell r="AF445" t="str">
            <v>EBRAHIM</v>
          </cell>
          <cell r="AG445" t="str">
            <v>ESAAF</v>
          </cell>
          <cell r="AH445" t="str">
            <v>SALMIA</v>
          </cell>
          <cell r="AI445" t="str">
            <v/>
          </cell>
          <cell r="AJ445" t="str">
            <v/>
          </cell>
          <cell r="AK445" t="str">
            <v/>
          </cell>
          <cell r="AL445" t="str">
            <v/>
          </cell>
          <cell r="AM445" t="str">
            <v/>
          </cell>
          <cell r="AN445" t="str">
            <v/>
          </cell>
          <cell r="AO445" t="str">
            <v/>
          </cell>
          <cell r="AP445" t="str">
            <v/>
          </cell>
          <cell r="AQ445" t="str">
            <v/>
          </cell>
          <cell r="AR445">
            <v>706892</v>
          </cell>
          <cell r="AS445" t="str">
            <v>زياد سكماني</v>
          </cell>
          <cell r="AT445" t="str">
            <v>ابراهيم</v>
          </cell>
          <cell r="AU445" t="str">
            <v/>
          </cell>
          <cell r="AV445">
            <v>30000</v>
          </cell>
        </row>
        <row r="446">
          <cell r="A446">
            <v>706893</v>
          </cell>
          <cell r="B446" t="str">
            <v>زياد محمدية</v>
          </cell>
          <cell r="C446" t="str">
            <v>غصوب</v>
          </cell>
          <cell r="D446" t="str">
            <v>وفيقة</v>
          </cell>
          <cell r="E446" t="str">
            <v>ذكر</v>
          </cell>
          <cell r="F446">
            <v>30175</v>
          </cell>
          <cell r="G446" t="str">
            <v>حلب</v>
          </cell>
          <cell r="H446" t="str">
            <v>الفلسطينية السورية</v>
          </cell>
          <cell r="I446" t="str">
            <v>الأولى</v>
          </cell>
          <cell r="J446" t="str">
            <v>غير سوري</v>
          </cell>
          <cell r="K446" t="str">
            <v>غير سوري</v>
          </cell>
          <cell r="L446" t="str">
            <v>دمشق - ضاحية قدسيا</v>
          </cell>
          <cell r="M446" t="str">
            <v>علمي</v>
          </cell>
          <cell r="N446">
            <v>2001</v>
          </cell>
          <cell r="O446" t="str">
            <v>حلب</v>
          </cell>
          <cell r="P446" t="str">
            <v>الأولى</v>
          </cell>
          <cell r="Q446">
            <v>0</v>
          </cell>
          <cell r="R446">
            <v>0</v>
          </cell>
          <cell r="S446">
            <v>0</v>
          </cell>
          <cell r="T446">
            <v>3000</v>
          </cell>
          <cell r="U446">
            <v>0</v>
          </cell>
          <cell r="V446">
            <v>95000</v>
          </cell>
          <cell r="W446">
            <v>98000</v>
          </cell>
          <cell r="X446" t="str">
            <v>لا</v>
          </cell>
          <cell r="Y446">
            <v>98000</v>
          </cell>
          <cell r="Z446">
            <v>0</v>
          </cell>
          <cell r="AA446">
            <v>0</v>
          </cell>
          <cell r="AB446">
            <v>1</v>
          </cell>
          <cell r="AC446">
            <v>4</v>
          </cell>
          <cell r="AD446">
            <v>5</v>
          </cell>
          <cell r="AE446" t="str">
            <v>ZIAD MOHAMMADIEH</v>
          </cell>
          <cell r="AF446" t="str">
            <v>GHASOUB</v>
          </cell>
          <cell r="AG446" t="str">
            <v>WAFIQA</v>
          </cell>
          <cell r="AH446" t="str">
            <v>ALEPPO</v>
          </cell>
          <cell r="AI446" t="str">
            <v/>
          </cell>
          <cell r="AJ446" t="str">
            <v/>
          </cell>
          <cell r="AK446" t="str">
            <v/>
          </cell>
          <cell r="AL446" t="str">
            <v/>
          </cell>
          <cell r="AM446" t="str">
            <v/>
          </cell>
          <cell r="AN446" t="str">
            <v/>
          </cell>
          <cell r="AO446" t="str">
            <v/>
          </cell>
          <cell r="AP446" t="str">
            <v/>
          </cell>
          <cell r="AQ446" t="str">
            <v/>
          </cell>
          <cell r="AR446">
            <v>706893</v>
          </cell>
          <cell r="AS446" t="str">
            <v>زياد محمدية</v>
          </cell>
          <cell r="AT446" t="str">
            <v>غصوب</v>
          </cell>
          <cell r="AU446" t="str">
            <v/>
          </cell>
          <cell r="AV446">
            <v>95000</v>
          </cell>
        </row>
        <row r="447">
          <cell r="A447">
            <v>706897</v>
          </cell>
          <cell r="B447" t="str">
            <v>زينب ديب</v>
          </cell>
          <cell r="C447" t="str">
            <v>يوسف</v>
          </cell>
          <cell r="D447" t="str">
            <v>مريم</v>
          </cell>
          <cell r="E447" t="str">
            <v>أنثى</v>
          </cell>
          <cell r="F447">
            <v>30241</v>
          </cell>
          <cell r="G447" t="str">
            <v>دمشق</v>
          </cell>
          <cell r="H447" t="str">
            <v>العربية السورية</v>
          </cell>
          <cell r="I447" t="str">
            <v>الأولى</v>
          </cell>
          <cell r="J447" t="str">
            <v>طرطوس</v>
          </cell>
          <cell r="K447" t="str">
            <v>بسدقين 2</v>
          </cell>
          <cell r="L447" t="str">
            <v>جرمانا</v>
          </cell>
          <cell r="M447" t="str">
            <v>أدبي</v>
          </cell>
          <cell r="N447">
            <v>2005</v>
          </cell>
          <cell r="O447" t="str">
            <v>دمشق</v>
          </cell>
          <cell r="P447" t="str">
            <v>الأولى</v>
          </cell>
          <cell r="Q447">
            <v>0</v>
          </cell>
          <cell r="R447">
            <v>0</v>
          </cell>
          <cell r="S447">
            <v>30000</v>
          </cell>
          <cell r="T447">
            <v>7000</v>
          </cell>
          <cell r="U447">
            <v>0</v>
          </cell>
          <cell r="V447">
            <v>30000</v>
          </cell>
          <cell r="W447">
            <v>67000</v>
          </cell>
          <cell r="X447" t="str">
            <v>لا</v>
          </cell>
          <cell r="Y447">
            <v>67000</v>
          </cell>
          <cell r="Z447">
            <v>0</v>
          </cell>
          <cell r="AA447">
            <v>0</v>
          </cell>
          <cell r="AB447">
            <v>2</v>
          </cell>
          <cell r="AC447">
            <v>0</v>
          </cell>
          <cell r="AD447">
            <v>2</v>
          </cell>
          <cell r="AE447" t="str">
            <v>ZAENAB DEEB</v>
          </cell>
          <cell r="AF447" t="str">
            <v>YOSEF</v>
          </cell>
          <cell r="AG447" t="str">
            <v>MAREAM</v>
          </cell>
          <cell r="AH447" t="str">
            <v>DAMASCUS</v>
          </cell>
          <cell r="AI447" t="str">
            <v>الفصل الأول 2021-2022</v>
          </cell>
          <cell r="AJ447" t="str">
            <v>الفصل الثاني 2021-2022</v>
          </cell>
          <cell r="AK447" t="str">
            <v/>
          </cell>
          <cell r="AL447" t="str">
            <v/>
          </cell>
          <cell r="AM447" t="str">
            <v/>
          </cell>
          <cell r="AN447" t="str">
            <v/>
          </cell>
          <cell r="AO447" t="str">
            <v/>
          </cell>
          <cell r="AP447" t="str">
            <v/>
          </cell>
          <cell r="AQ447" t="str">
            <v/>
          </cell>
          <cell r="AR447">
            <v>706897</v>
          </cell>
          <cell r="AS447" t="str">
            <v>زينب ديب</v>
          </cell>
          <cell r="AT447" t="str">
            <v>يوسف</v>
          </cell>
          <cell r="AU447" t="str">
            <v/>
          </cell>
          <cell r="AV447">
            <v>30000</v>
          </cell>
        </row>
        <row r="448">
          <cell r="A448">
            <v>706899</v>
          </cell>
          <cell r="B448" t="str">
            <v>زينب علي جبري</v>
          </cell>
          <cell r="C448" t="str">
            <v>بهاء</v>
          </cell>
          <cell r="D448" t="str">
            <v/>
          </cell>
          <cell r="E448" t="str">
            <v/>
          </cell>
          <cell r="G448" t="str">
            <v/>
          </cell>
          <cell r="H448" t="str">
            <v/>
          </cell>
          <cell r="I448" t="str">
            <v>الأولى</v>
          </cell>
          <cell r="J448" t="str">
            <v/>
          </cell>
          <cell r="K448" t="str">
            <v/>
          </cell>
          <cell r="L448" t="str">
            <v/>
          </cell>
          <cell r="M448" t="str">
            <v/>
          </cell>
          <cell r="O448" t="str">
            <v/>
          </cell>
          <cell r="P448" t="str">
            <v>الأولى</v>
          </cell>
          <cell r="X448" t="str">
            <v/>
          </cell>
          <cell r="AE448" t="str">
            <v/>
          </cell>
          <cell r="AF448" t="str">
            <v/>
          </cell>
          <cell r="AG448" t="str">
            <v/>
          </cell>
          <cell r="AH448" t="str">
            <v/>
          </cell>
          <cell r="AI448" t="str">
            <v/>
          </cell>
          <cell r="AJ448" t="str">
            <v/>
          </cell>
          <cell r="AK448" t="str">
            <v/>
          </cell>
          <cell r="AL448" t="str">
            <v/>
          </cell>
          <cell r="AM448" t="str">
            <v/>
          </cell>
          <cell r="AN448" t="str">
            <v/>
          </cell>
          <cell r="AO448" t="str">
            <v/>
          </cell>
          <cell r="AP448" t="str">
            <v/>
          </cell>
          <cell r="AQ448" t="str">
            <v/>
          </cell>
          <cell r="AR448">
            <v>706899</v>
          </cell>
          <cell r="AS448" t="str">
            <v>زينب علي جبري</v>
          </cell>
          <cell r="AT448" t="str">
            <v>بهاء</v>
          </cell>
          <cell r="AU448" t="str">
            <v/>
          </cell>
        </row>
        <row r="449">
          <cell r="A449">
            <v>706901</v>
          </cell>
          <cell r="B449" t="str">
            <v>سابور العيطه</v>
          </cell>
          <cell r="C449" t="str">
            <v>احمد</v>
          </cell>
          <cell r="D449" t="str">
            <v>رمزية</v>
          </cell>
          <cell r="E449" t="str">
            <v>ذكر</v>
          </cell>
          <cell r="F449">
            <v>31318</v>
          </cell>
          <cell r="G449" t="str">
            <v>قرة دوكار</v>
          </cell>
          <cell r="H449" t="str">
            <v>العربية السورية</v>
          </cell>
          <cell r="I449" t="str">
            <v>الثالثة حديث</v>
          </cell>
          <cell r="J449" t="str">
            <v>حماة</v>
          </cell>
          <cell r="K449" t="str">
            <v>قره دوكار 6</v>
          </cell>
          <cell r="L449" t="str">
            <v>المزة 86</v>
          </cell>
          <cell r="M449" t="str">
            <v>أدبي</v>
          </cell>
          <cell r="N449">
            <v>2003</v>
          </cell>
          <cell r="O449" t="str">
            <v>حماة</v>
          </cell>
          <cell r="P449" t="str">
            <v>الثانية</v>
          </cell>
          <cell r="Q449">
            <v>0</v>
          </cell>
          <cell r="S449">
            <v>0</v>
          </cell>
          <cell r="T449">
            <v>3000</v>
          </cell>
          <cell r="U449">
            <v>0</v>
          </cell>
          <cell r="V449">
            <v>62500</v>
          </cell>
          <cell r="W449">
            <v>65500</v>
          </cell>
          <cell r="X449" t="str">
            <v>لا</v>
          </cell>
          <cell r="Y449">
            <v>65500</v>
          </cell>
          <cell r="Z449">
            <v>0</v>
          </cell>
          <cell r="AA449">
            <v>4</v>
          </cell>
          <cell r="AB449">
            <v>3</v>
          </cell>
          <cell r="AC449">
            <v>2</v>
          </cell>
          <cell r="AD449">
            <v>9</v>
          </cell>
          <cell r="AE449" t="str">
            <v>SABOOR ALAITA</v>
          </cell>
          <cell r="AF449" t="str">
            <v>AHMAD</v>
          </cell>
          <cell r="AG449" t="str">
            <v>RAMZIA</v>
          </cell>
          <cell r="AH449" t="str">
            <v>HAMA</v>
          </cell>
          <cell r="AI449" t="str">
            <v/>
          </cell>
          <cell r="AJ449" t="str">
            <v/>
          </cell>
          <cell r="AK449" t="str">
            <v/>
          </cell>
          <cell r="AL449" t="str">
            <v/>
          </cell>
          <cell r="AM449" t="str">
            <v/>
          </cell>
          <cell r="AN449" t="str">
            <v/>
          </cell>
          <cell r="AO449" t="str">
            <v/>
          </cell>
          <cell r="AP449" t="str">
            <v/>
          </cell>
          <cell r="AQ449" t="str">
            <v/>
          </cell>
          <cell r="AR449">
            <v>706901</v>
          </cell>
          <cell r="AS449" t="str">
            <v>سابور العيطه</v>
          </cell>
          <cell r="AT449" t="str">
            <v>احمد</v>
          </cell>
          <cell r="AU449" t="str">
            <v/>
          </cell>
          <cell r="AV449">
            <v>62500</v>
          </cell>
        </row>
        <row r="450">
          <cell r="A450">
            <v>706903</v>
          </cell>
          <cell r="B450" t="str">
            <v>ساره شموط</v>
          </cell>
          <cell r="C450" t="str">
            <v>محمد باسل</v>
          </cell>
          <cell r="D450" t="str">
            <v>هنادي</v>
          </cell>
          <cell r="E450" t="str">
            <v>أنثى</v>
          </cell>
          <cell r="F450">
            <v>35823</v>
          </cell>
          <cell r="G450" t="str">
            <v>دمشق</v>
          </cell>
          <cell r="H450" t="str">
            <v>العربية السورية</v>
          </cell>
          <cell r="I450" t="str">
            <v>الثانية</v>
          </cell>
          <cell r="J450" t="str">
            <v>دمشق</v>
          </cell>
          <cell r="K450" t="str">
            <v>عصفور 182</v>
          </cell>
          <cell r="L450" t="str">
            <v>ميدان</v>
          </cell>
          <cell r="M450" t="str">
            <v>أدبي</v>
          </cell>
          <cell r="N450">
            <v>2015</v>
          </cell>
          <cell r="O450" t="str">
            <v>دمشق</v>
          </cell>
          <cell r="P450" t="str">
            <v>الثانية</v>
          </cell>
          <cell r="Q450">
            <v>0</v>
          </cell>
          <cell r="R450">
            <v>0</v>
          </cell>
          <cell r="S450">
            <v>15000</v>
          </cell>
          <cell r="T450">
            <v>7000</v>
          </cell>
          <cell r="U450">
            <v>0</v>
          </cell>
          <cell r="V450">
            <v>20000</v>
          </cell>
          <cell r="W450">
            <v>42000</v>
          </cell>
          <cell r="X450" t="str">
            <v>لا</v>
          </cell>
          <cell r="Y450">
            <v>42000</v>
          </cell>
          <cell r="Z450">
            <v>0</v>
          </cell>
          <cell r="AA450">
            <v>2</v>
          </cell>
          <cell r="AB450">
            <v>0</v>
          </cell>
          <cell r="AC450">
            <v>0</v>
          </cell>
          <cell r="AD450">
            <v>2</v>
          </cell>
          <cell r="AE450" t="str">
            <v>SARA SHAMOT</v>
          </cell>
          <cell r="AF450" t="str">
            <v>MOHAMMAD BASEL</v>
          </cell>
          <cell r="AG450" t="str">
            <v>HANADI</v>
          </cell>
          <cell r="AH450" t="str">
            <v>DAMASCUS</v>
          </cell>
          <cell r="AI450" t="str">
            <v>الفصل الثاني 2021-2022</v>
          </cell>
          <cell r="AJ450" t="str">
            <v/>
          </cell>
          <cell r="AK450" t="str">
            <v/>
          </cell>
          <cell r="AL450" t="str">
            <v/>
          </cell>
          <cell r="AM450" t="str">
            <v/>
          </cell>
          <cell r="AN450" t="str">
            <v/>
          </cell>
          <cell r="AO450" t="str">
            <v/>
          </cell>
          <cell r="AP450" t="str">
            <v/>
          </cell>
          <cell r="AQ450" t="str">
            <v/>
          </cell>
          <cell r="AR450">
            <v>706903</v>
          </cell>
          <cell r="AS450" t="str">
            <v>ساره شموط</v>
          </cell>
          <cell r="AT450" t="str">
            <v>محمد باسل</v>
          </cell>
          <cell r="AU450" t="str">
            <v/>
          </cell>
          <cell r="AV450">
            <v>20000</v>
          </cell>
        </row>
        <row r="451">
          <cell r="A451">
            <v>706904</v>
          </cell>
          <cell r="B451" t="str">
            <v>ساره ناظر</v>
          </cell>
          <cell r="C451" t="str">
            <v>عبد الرحمن</v>
          </cell>
          <cell r="D451" t="str">
            <v>حسن</v>
          </cell>
          <cell r="E451" t="str">
            <v>أنثى</v>
          </cell>
          <cell r="F451">
            <v>36873</v>
          </cell>
          <cell r="G451" t="str">
            <v>الرياض</v>
          </cell>
          <cell r="H451" t="str">
            <v>العربية السورية</v>
          </cell>
          <cell r="I451" t="str">
            <v>الأولى</v>
          </cell>
          <cell r="J451" t="str">
            <v>حلب</v>
          </cell>
          <cell r="K451" t="str">
            <v>فرايين فوقاني 10</v>
          </cell>
          <cell r="L451" t="str">
            <v>ضاحية قدسيا</v>
          </cell>
          <cell r="M451" t="str">
            <v>علمي</v>
          </cell>
          <cell r="N451">
            <v>2018</v>
          </cell>
          <cell r="O451" t="str">
            <v>غير سورية</v>
          </cell>
          <cell r="P451" t="str">
            <v>الأولى</v>
          </cell>
          <cell r="Q451">
            <v>0</v>
          </cell>
          <cell r="R451">
            <v>0</v>
          </cell>
          <cell r="S451">
            <v>30000</v>
          </cell>
          <cell r="T451">
            <v>7000</v>
          </cell>
          <cell r="U451">
            <v>0</v>
          </cell>
          <cell r="V451">
            <v>100000</v>
          </cell>
          <cell r="W451">
            <v>137000</v>
          </cell>
          <cell r="X451" t="str">
            <v>لا</v>
          </cell>
          <cell r="Y451">
            <v>137000</v>
          </cell>
          <cell r="Z451">
            <v>0</v>
          </cell>
          <cell r="AA451">
            <v>0</v>
          </cell>
          <cell r="AB451">
            <v>0</v>
          </cell>
          <cell r="AC451">
            <v>5</v>
          </cell>
          <cell r="AD451">
            <v>5</v>
          </cell>
          <cell r="AE451" t="str">
            <v>sarah abdulrahman</v>
          </cell>
          <cell r="AF451" t="str">
            <v>nazer</v>
          </cell>
          <cell r="AG451" t="str">
            <v>hosen</v>
          </cell>
          <cell r="AH451" t="str">
            <v>alriadh</v>
          </cell>
          <cell r="AI451" t="str">
            <v>الفصل الأول 2021-2022</v>
          </cell>
          <cell r="AJ451" t="str">
            <v>الفصل الثاني 2021-2022</v>
          </cell>
          <cell r="AK451" t="str">
            <v/>
          </cell>
          <cell r="AL451" t="str">
            <v/>
          </cell>
          <cell r="AM451" t="str">
            <v/>
          </cell>
          <cell r="AN451" t="str">
            <v/>
          </cell>
          <cell r="AO451" t="str">
            <v/>
          </cell>
          <cell r="AP451" t="str">
            <v/>
          </cell>
          <cell r="AQ451" t="str">
            <v/>
          </cell>
          <cell r="AR451">
            <v>706904</v>
          </cell>
          <cell r="AS451" t="str">
            <v>ساره ناظر</v>
          </cell>
          <cell r="AT451" t="str">
            <v>عبد الرحمن</v>
          </cell>
          <cell r="AU451" t="str">
            <v/>
          </cell>
          <cell r="AV451">
            <v>100000</v>
          </cell>
        </row>
        <row r="452">
          <cell r="A452">
            <v>706905</v>
          </cell>
          <cell r="B452" t="str">
            <v>ساره يزبك</v>
          </cell>
          <cell r="C452" t="str">
            <v>جهاد</v>
          </cell>
          <cell r="D452" t="str">
            <v>زينه</v>
          </cell>
          <cell r="E452" t="str">
            <v>أنثى</v>
          </cell>
          <cell r="F452">
            <v>35940</v>
          </cell>
          <cell r="G452" t="str">
            <v>يبرود</v>
          </cell>
          <cell r="H452" t="str">
            <v>العربية السورية</v>
          </cell>
          <cell r="I452" t="str">
            <v>الأولى</v>
          </cell>
          <cell r="J452" t="str">
            <v>ريف دمشق</v>
          </cell>
          <cell r="K452" t="str">
            <v>يبرود 259</v>
          </cell>
          <cell r="L452" t="str">
            <v>يبرود الصالحية</v>
          </cell>
          <cell r="M452" t="str">
            <v>علمي</v>
          </cell>
          <cell r="N452">
            <v>2017</v>
          </cell>
          <cell r="O452" t="str">
            <v>ريف دمشق</v>
          </cell>
          <cell r="P452" t="str">
            <v>الأولى</v>
          </cell>
          <cell r="Q452">
            <v>0</v>
          </cell>
          <cell r="R452">
            <v>0</v>
          </cell>
          <cell r="S452">
            <v>0</v>
          </cell>
          <cell r="T452">
            <v>3000</v>
          </cell>
          <cell r="U452">
            <v>0</v>
          </cell>
          <cell r="V452">
            <v>85000</v>
          </cell>
          <cell r="W452">
            <v>88000</v>
          </cell>
          <cell r="X452" t="str">
            <v>لا</v>
          </cell>
          <cell r="Y452">
            <v>88000</v>
          </cell>
          <cell r="Z452">
            <v>0</v>
          </cell>
          <cell r="AA452">
            <v>1</v>
          </cell>
          <cell r="AB452">
            <v>1</v>
          </cell>
          <cell r="AC452">
            <v>3</v>
          </cell>
          <cell r="AD452">
            <v>5</v>
          </cell>
          <cell r="AE452" t="str">
            <v>SARA YAZBEK</v>
          </cell>
          <cell r="AF452" t="str">
            <v>JEHAD</v>
          </cell>
          <cell r="AG452" t="str">
            <v>ZENA</v>
          </cell>
          <cell r="AH452" t="str">
            <v>RIF DAMASCUS</v>
          </cell>
          <cell r="AI452" t="str">
            <v/>
          </cell>
          <cell r="AJ452" t="str">
            <v/>
          </cell>
          <cell r="AK452" t="str">
            <v/>
          </cell>
          <cell r="AL452" t="str">
            <v/>
          </cell>
          <cell r="AM452" t="str">
            <v/>
          </cell>
          <cell r="AN452" t="str">
            <v/>
          </cell>
          <cell r="AO452" t="str">
            <v/>
          </cell>
          <cell r="AP452" t="str">
            <v/>
          </cell>
          <cell r="AQ452" t="str">
            <v/>
          </cell>
          <cell r="AR452">
            <v>706905</v>
          </cell>
          <cell r="AS452" t="str">
            <v>ساره يزبك</v>
          </cell>
          <cell r="AT452" t="str">
            <v>جهاد</v>
          </cell>
          <cell r="AU452" t="str">
            <v/>
          </cell>
          <cell r="AV452">
            <v>85000</v>
          </cell>
        </row>
        <row r="453">
          <cell r="A453">
            <v>706908</v>
          </cell>
          <cell r="B453" t="str">
            <v>سفانا ابو شديد</v>
          </cell>
          <cell r="C453" t="str">
            <v>عفيف</v>
          </cell>
          <cell r="D453" t="str">
            <v/>
          </cell>
          <cell r="E453" t="str">
            <v/>
          </cell>
          <cell r="G453" t="str">
            <v/>
          </cell>
          <cell r="H453" t="str">
            <v/>
          </cell>
          <cell r="I453" t="str">
            <v>الثانية</v>
          </cell>
          <cell r="J453" t="str">
            <v/>
          </cell>
          <cell r="K453" t="str">
            <v/>
          </cell>
          <cell r="L453" t="str">
            <v/>
          </cell>
          <cell r="M453" t="str">
            <v/>
          </cell>
          <cell r="O453" t="str">
            <v/>
          </cell>
          <cell r="P453" t="str">
            <v>الثانية</v>
          </cell>
          <cell r="X453" t="str">
            <v/>
          </cell>
          <cell r="AE453" t="str">
            <v/>
          </cell>
          <cell r="AF453" t="str">
            <v/>
          </cell>
          <cell r="AG453" t="str">
            <v/>
          </cell>
          <cell r="AH453" t="str">
            <v/>
          </cell>
          <cell r="AI453" t="str">
            <v/>
          </cell>
          <cell r="AJ453" t="str">
            <v/>
          </cell>
          <cell r="AK453" t="str">
            <v/>
          </cell>
          <cell r="AL453" t="str">
            <v/>
          </cell>
          <cell r="AM453" t="str">
            <v/>
          </cell>
          <cell r="AN453" t="str">
            <v/>
          </cell>
          <cell r="AO453" t="str">
            <v/>
          </cell>
          <cell r="AP453" t="str">
            <v/>
          </cell>
          <cell r="AQ453" t="str">
            <v/>
          </cell>
          <cell r="AR453">
            <v>706908</v>
          </cell>
          <cell r="AS453" t="str">
            <v>سفانا ابو شديد</v>
          </cell>
          <cell r="AT453" t="str">
            <v>عفيف</v>
          </cell>
          <cell r="AU453" t="str">
            <v/>
          </cell>
        </row>
        <row r="454">
          <cell r="A454">
            <v>706911</v>
          </cell>
          <cell r="B454" t="str">
            <v>سليمان حسون</v>
          </cell>
          <cell r="C454" t="str">
            <v>سليم</v>
          </cell>
          <cell r="D454" t="str">
            <v>حسيبي</v>
          </cell>
          <cell r="E454" t="str">
            <v>ذكر</v>
          </cell>
          <cell r="F454">
            <v>30924</v>
          </cell>
          <cell r="G454" t="str">
            <v>دمشق</v>
          </cell>
          <cell r="H454" t="str">
            <v>العربية السورية</v>
          </cell>
          <cell r="I454" t="str">
            <v>الثالثة</v>
          </cell>
          <cell r="J454" t="str">
            <v>ريف دمشق</v>
          </cell>
          <cell r="K454" t="str">
            <v>بقعسم 64</v>
          </cell>
          <cell r="L454" t="str">
            <v>قطنا</v>
          </cell>
          <cell r="M454" t="str">
            <v>علمي</v>
          </cell>
          <cell r="N454">
            <v>2003</v>
          </cell>
          <cell r="O454" t="str">
            <v>دمشق</v>
          </cell>
          <cell r="P454" t="str">
            <v>الثالثة حديث</v>
          </cell>
          <cell r="Q454">
            <v>0</v>
          </cell>
          <cell r="R454">
            <v>0</v>
          </cell>
          <cell r="S454">
            <v>0</v>
          </cell>
          <cell r="T454">
            <v>3000</v>
          </cell>
          <cell r="U454">
            <v>0</v>
          </cell>
          <cell r="V454">
            <v>60000</v>
          </cell>
          <cell r="W454">
            <v>63000</v>
          </cell>
          <cell r="X454" t="str">
            <v>لا</v>
          </cell>
          <cell r="Y454">
            <v>63000</v>
          </cell>
          <cell r="Z454">
            <v>0</v>
          </cell>
          <cell r="AA454">
            <v>6</v>
          </cell>
          <cell r="AB454">
            <v>0</v>
          </cell>
          <cell r="AC454">
            <v>0</v>
          </cell>
          <cell r="AD454">
            <v>6</v>
          </cell>
          <cell r="AE454" t="str">
            <v>SLIMAN HASOUN</v>
          </cell>
          <cell r="AF454" t="str">
            <v>SALEM</v>
          </cell>
          <cell r="AG454" t="str">
            <v>HASIBE</v>
          </cell>
          <cell r="AH454" t="str">
            <v>DAMASCUS</v>
          </cell>
          <cell r="AI454" t="str">
            <v/>
          </cell>
          <cell r="AJ454" t="str">
            <v/>
          </cell>
          <cell r="AK454" t="str">
            <v/>
          </cell>
          <cell r="AL454" t="str">
            <v/>
          </cell>
          <cell r="AM454" t="str">
            <v/>
          </cell>
          <cell r="AN454" t="str">
            <v/>
          </cell>
          <cell r="AO454" t="str">
            <v/>
          </cell>
          <cell r="AP454" t="str">
            <v/>
          </cell>
          <cell r="AQ454" t="str">
            <v/>
          </cell>
          <cell r="AR454">
            <v>706911</v>
          </cell>
          <cell r="AS454" t="str">
            <v>سليمان حسون</v>
          </cell>
          <cell r="AT454" t="str">
            <v>سليم</v>
          </cell>
          <cell r="AU454" t="str">
            <v/>
          </cell>
          <cell r="AV454">
            <v>60000</v>
          </cell>
        </row>
        <row r="455">
          <cell r="A455">
            <v>706913</v>
          </cell>
          <cell r="B455" t="str">
            <v>سماح حسن</v>
          </cell>
          <cell r="C455" t="str">
            <v>محمود</v>
          </cell>
          <cell r="D455" t="str">
            <v>مطيعه حسن</v>
          </cell>
          <cell r="E455" t="str">
            <v>أنثى</v>
          </cell>
          <cell r="F455">
            <v>28685</v>
          </cell>
          <cell r="G455" t="str">
            <v>حداده</v>
          </cell>
          <cell r="H455" t="str">
            <v>العربية السورية</v>
          </cell>
          <cell r="I455" t="str">
            <v>الأولى</v>
          </cell>
          <cell r="J455" t="str">
            <v>طرطوس</v>
          </cell>
          <cell r="K455" t="str">
            <v>المعمورة 11</v>
          </cell>
          <cell r="L455" t="str">
            <v>مزة 86</v>
          </cell>
          <cell r="M455" t="str">
            <v>أدبي</v>
          </cell>
          <cell r="N455">
            <v>2000</v>
          </cell>
          <cell r="O455" t="str">
            <v>دمشق</v>
          </cell>
          <cell r="P455" t="str">
            <v>الأولى</v>
          </cell>
          <cell r="Q455">
            <v>0</v>
          </cell>
          <cell r="S455">
            <v>0</v>
          </cell>
          <cell r="T455">
            <v>3000</v>
          </cell>
          <cell r="U455">
            <v>0</v>
          </cell>
          <cell r="V455">
            <v>60000</v>
          </cell>
          <cell r="W455">
            <v>63000</v>
          </cell>
          <cell r="X455" t="str">
            <v>لا</v>
          </cell>
          <cell r="Y455">
            <v>63000</v>
          </cell>
          <cell r="Z455">
            <v>0</v>
          </cell>
          <cell r="AA455">
            <v>0</v>
          </cell>
          <cell r="AB455">
            <v>1</v>
          </cell>
          <cell r="AC455">
            <v>3</v>
          </cell>
          <cell r="AD455">
            <v>4</v>
          </cell>
          <cell r="AE455" t="str">
            <v>SAMAH HASSAN</v>
          </cell>
          <cell r="AF455" t="str">
            <v>MAHMOOD</v>
          </cell>
          <cell r="AG455" t="str">
            <v>MOTIAH HASSAN</v>
          </cell>
          <cell r="AH455" t="str">
            <v>TARTOUS</v>
          </cell>
          <cell r="AI455" t="str">
            <v/>
          </cell>
          <cell r="AJ455" t="str">
            <v/>
          </cell>
          <cell r="AK455" t="str">
            <v/>
          </cell>
          <cell r="AL455" t="str">
            <v/>
          </cell>
          <cell r="AM455" t="str">
            <v/>
          </cell>
          <cell r="AN455" t="str">
            <v/>
          </cell>
          <cell r="AO455" t="str">
            <v/>
          </cell>
          <cell r="AP455" t="str">
            <v/>
          </cell>
          <cell r="AQ455" t="str">
            <v/>
          </cell>
          <cell r="AR455">
            <v>706913</v>
          </cell>
          <cell r="AS455" t="str">
            <v>سماح حسن</v>
          </cell>
          <cell r="AT455" t="str">
            <v>محمود</v>
          </cell>
          <cell r="AU455" t="str">
            <v/>
          </cell>
          <cell r="AV455">
            <v>60000</v>
          </cell>
        </row>
        <row r="456">
          <cell r="A456">
            <v>706921</v>
          </cell>
          <cell r="B456" t="str">
            <v>سهى بكر</v>
          </cell>
          <cell r="C456" t="str">
            <v>عمران</v>
          </cell>
          <cell r="D456" t="str">
            <v xml:space="preserve">تبارك </v>
          </cell>
          <cell r="E456" t="str">
            <v>أنثى</v>
          </cell>
          <cell r="F456">
            <v>32701</v>
          </cell>
          <cell r="G456" t="str">
            <v xml:space="preserve">جيرود </v>
          </cell>
          <cell r="H456" t="str">
            <v>العربية السورية</v>
          </cell>
          <cell r="I456" t="str">
            <v>الثانية</v>
          </cell>
          <cell r="J456" t="str">
            <v>ريف دمشق</v>
          </cell>
          <cell r="K456" t="str">
            <v>جيرود 186</v>
          </cell>
          <cell r="L456" t="str">
            <v>جيرود</v>
          </cell>
          <cell r="M456" t="str">
            <v>أدبي</v>
          </cell>
          <cell r="N456">
            <v>2007</v>
          </cell>
          <cell r="O456" t="str">
            <v>ريف دمشق</v>
          </cell>
          <cell r="P456" t="str">
            <v>الثانية حديث</v>
          </cell>
          <cell r="Q456">
            <v>0</v>
          </cell>
          <cell r="R456">
            <v>0</v>
          </cell>
          <cell r="S456">
            <v>0</v>
          </cell>
          <cell r="T456">
            <v>3000</v>
          </cell>
          <cell r="U456">
            <v>0</v>
          </cell>
          <cell r="V456">
            <v>80000</v>
          </cell>
          <cell r="W456">
            <v>83000</v>
          </cell>
          <cell r="X456" t="str">
            <v>لا</v>
          </cell>
          <cell r="Y456">
            <v>83000</v>
          </cell>
          <cell r="Z456">
            <v>0</v>
          </cell>
          <cell r="AA456">
            <v>6</v>
          </cell>
          <cell r="AB456">
            <v>0</v>
          </cell>
          <cell r="AC456">
            <v>1</v>
          </cell>
          <cell r="AD456">
            <v>7</v>
          </cell>
          <cell r="AE456" t="str">
            <v>SOHA BKR</v>
          </cell>
          <cell r="AF456" t="str">
            <v>AMRAN</v>
          </cell>
          <cell r="AG456" t="str">
            <v>TBARK</v>
          </cell>
          <cell r="AH456" t="str">
            <v>DAMASCUS SUBURB</v>
          </cell>
          <cell r="AI456" t="str">
            <v/>
          </cell>
          <cell r="AJ456" t="str">
            <v/>
          </cell>
          <cell r="AK456" t="str">
            <v/>
          </cell>
          <cell r="AL456" t="str">
            <v/>
          </cell>
          <cell r="AM456" t="str">
            <v/>
          </cell>
          <cell r="AN456" t="str">
            <v/>
          </cell>
          <cell r="AO456" t="str">
            <v/>
          </cell>
          <cell r="AP456" t="str">
            <v/>
          </cell>
          <cell r="AQ456" t="str">
            <v/>
          </cell>
          <cell r="AR456">
            <v>706921</v>
          </cell>
          <cell r="AS456" t="str">
            <v>سهى بكر</v>
          </cell>
          <cell r="AT456" t="str">
            <v>عمران</v>
          </cell>
          <cell r="AU456" t="str">
            <v/>
          </cell>
          <cell r="AV456">
            <v>80000</v>
          </cell>
        </row>
        <row r="457">
          <cell r="A457">
            <v>706935</v>
          </cell>
          <cell r="B457" t="str">
            <v>صفاء يوسف</v>
          </cell>
          <cell r="C457" t="str">
            <v>علي</v>
          </cell>
          <cell r="D457" t="str">
            <v>منيره عبود</v>
          </cell>
          <cell r="E457" t="str">
            <v>أنثى</v>
          </cell>
          <cell r="F457">
            <v>31159</v>
          </cell>
          <cell r="G457" t="str">
            <v>دمشق</v>
          </cell>
          <cell r="H457" t="str">
            <v>العربية السورية</v>
          </cell>
          <cell r="I457" t="str">
            <v>الثانية</v>
          </cell>
          <cell r="J457" t="str">
            <v>اللاذقية</v>
          </cell>
          <cell r="K457" t="str">
            <v>تلازيق نواقير دليبة 3</v>
          </cell>
          <cell r="L457" t="str">
            <v>مزة</v>
          </cell>
          <cell r="M457" t="str">
            <v>علمي</v>
          </cell>
          <cell r="N457">
            <v>2004</v>
          </cell>
          <cell r="O457" t="str">
            <v>دمشق</v>
          </cell>
          <cell r="P457" t="str">
            <v>الثانية حديث</v>
          </cell>
          <cell r="Q457">
            <v>0</v>
          </cell>
          <cell r="S457">
            <v>0</v>
          </cell>
          <cell r="T457">
            <v>3000</v>
          </cell>
          <cell r="U457">
            <v>0</v>
          </cell>
          <cell r="V457">
            <v>64000</v>
          </cell>
          <cell r="W457">
            <v>67000</v>
          </cell>
          <cell r="X457" t="str">
            <v>لا</v>
          </cell>
          <cell r="Y457">
            <v>67000</v>
          </cell>
          <cell r="Z457">
            <v>0</v>
          </cell>
          <cell r="AA457">
            <v>6</v>
          </cell>
          <cell r="AB457">
            <v>0</v>
          </cell>
          <cell r="AC457">
            <v>1</v>
          </cell>
          <cell r="AD457">
            <v>7</v>
          </cell>
          <cell r="AE457" t="str">
            <v>SAFAA YOUSAF</v>
          </cell>
          <cell r="AF457" t="str">
            <v>ALI</v>
          </cell>
          <cell r="AG457" t="str">
            <v>MONYRA</v>
          </cell>
          <cell r="AH457" t="str">
            <v>22/4/1985</v>
          </cell>
          <cell r="AI457" t="str">
            <v/>
          </cell>
          <cell r="AJ457" t="str">
            <v/>
          </cell>
          <cell r="AK457" t="str">
            <v/>
          </cell>
          <cell r="AL457" t="str">
            <v/>
          </cell>
          <cell r="AM457" t="str">
            <v/>
          </cell>
          <cell r="AN457" t="str">
            <v/>
          </cell>
          <cell r="AO457" t="str">
            <v/>
          </cell>
          <cell r="AP457" t="str">
            <v/>
          </cell>
          <cell r="AQ457" t="str">
            <v/>
          </cell>
          <cell r="AR457">
            <v>706935</v>
          </cell>
          <cell r="AS457" t="str">
            <v>صفاء يوسف</v>
          </cell>
          <cell r="AT457" t="str">
            <v>علي</v>
          </cell>
          <cell r="AU457" t="str">
            <v/>
          </cell>
          <cell r="AV457">
            <v>64000</v>
          </cell>
        </row>
        <row r="458">
          <cell r="A458">
            <v>706936</v>
          </cell>
          <cell r="B458" t="str">
            <v>صفيه الحماده</v>
          </cell>
          <cell r="C458" t="str">
            <v>عمر</v>
          </cell>
          <cell r="D458" t="str">
            <v>نايفه</v>
          </cell>
          <cell r="E458" t="str">
            <v>أنثى</v>
          </cell>
          <cell r="F458">
            <v>29564</v>
          </cell>
          <cell r="G458" t="str">
            <v>العشارة</v>
          </cell>
          <cell r="H458" t="str">
            <v>العربية السورية</v>
          </cell>
          <cell r="I458" t="str">
            <v>الثانية</v>
          </cell>
          <cell r="J458" t="str">
            <v>دير الزور</v>
          </cell>
          <cell r="K458" t="str">
            <v>الزباري 1</v>
          </cell>
          <cell r="L458" t="str">
            <v>معربا</v>
          </cell>
          <cell r="M458" t="str">
            <v>أدبي</v>
          </cell>
          <cell r="N458">
            <v>2003</v>
          </cell>
          <cell r="O458" t="str">
            <v>دير الزور</v>
          </cell>
          <cell r="P458" t="str">
            <v>الثانية حديث</v>
          </cell>
          <cell r="Q458">
            <v>0</v>
          </cell>
          <cell r="R458">
            <v>0</v>
          </cell>
          <cell r="S458">
            <v>0</v>
          </cell>
          <cell r="T458">
            <v>3000</v>
          </cell>
          <cell r="U458">
            <v>0</v>
          </cell>
          <cell r="V458">
            <v>55000</v>
          </cell>
          <cell r="W458">
            <v>58000</v>
          </cell>
          <cell r="X458" t="str">
            <v>لا</v>
          </cell>
          <cell r="Y458">
            <v>58000</v>
          </cell>
          <cell r="Z458">
            <v>0</v>
          </cell>
          <cell r="AA458">
            <v>4</v>
          </cell>
          <cell r="AB458">
            <v>1</v>
          </cell>
          <cell r="AC458">
            <v>0</v>
          </cell>
          <cell r="AD458">
            <v>5</v>
          </cell>
          <cell r="AE458" t="str">
            <v>SAFEA ALHAMADA</v>
          </cell>
          <cell r="AF458" t="str">
            <v>OMAR</v>
          </cell>
          <cell r="AG458" t="str">
            <v>NAEFA</v>
          </cell>
          <cell r="AH458" t="str">
            <v>REF DAMASCUS</v>
          </cell>
          <cell r="AI458" t="str">
            <v/>
          </cell>
          <cell r="AJ458" t="str">
            <v/>
          </cell>
          <cell r="AK458" t="str">
            <v/>
          </cell>
          <cell r="AL458" t="str">
            <v/>
          </cell>
          <cell r="AM458" t="str">
            <v/>
          </cell>
          <cell r="AN458" t="str">
            <v/>
          </cell>
          <cell r="AO458" t="str">
            <v/>
          </cell>
          <cell r="AP458" t="str">
            <v/>
          </cell>
          <cell r="AQ458" t="str">
            <v/>
          </cell>
          <cell r="AR458">
            <v>706936</v>
          </cell>
          <cell r="AS458" t="str">
            <v>صفيه الحماده</v>
          </cell>
          <cell r="AT458" t="str">
            <v>عمر</v>
          </cell>
          <cell r="AU458" t="str">
            <v/>
          </cell>
          <cell r="AV458">
            <v>55000</v>
          </cell>
        </row>
        <row r="459">
          <cell r="A459">
            <v>706940</v>
          </cell>
          <cell r="B459" t="str">
            <v>عادل العلي</v>
          </cell>
          <cell r="C459" t="str">
            <v>هاشم</v>
          </cell>
          <cell r="D459" t="str">
            <v/>
          </cell>
          <cell r="E459" t="str">
            <v/>
          </cell>
          <cell r="G459" t="str">
            <v/>
          </cell>
          <cell r="H459" t="str">
            <v/>
          </cell>
          <cell r="I459" t="str">
            <v>الأولى</v>
          </cell>
          <cell r="J459" t="str">
            <v/>
          </cell>
          <cell r="K459" t="str">
            <v/>
          </cell>
          <cell r="L459" t="str">
            <v/>
          </cell>
          <cell r="M459" t="str">
            <v/>
          </cell>
          <cell r="O459" t="str">
            <v/>
          </cell>
          <cell r="P459" t="str">
            <v>الأولى</v>
          </cell>
          <cell r="X459" t="str">
            <v/>
          </cell>
          <cell r="AE459" t="str">
            <v/>
          </cell>
          <cell r="AF459" t="str">
            <v/>
          </cell>
          <cell r="AG459" t="str">
            <v/>
          </cell>
          <cell r="AH459" t="str">
            <v/>
          </cell>
          <cell r="AI459" t="str">
            <v/>
          </cell>
          <cell r="AJ459" t="str">
            <v/>
          </cell>
          <cell r="AK459" t="str">
            <v/>
          </cell>
          <cell r="AL459" t="str">
            <v/>
          </cell>
          <cell r="AM459" t="str">
            <v/>
          </cell>
          <cell r="AN459" t="str">
            <v/>
          </cell>
          <cell r="AO459" t="str">
            <v/>
          </cell>
          <cell r="AP459" t="str">
            <v/>
          </cell>
          <cell r="AQ459" t="str">
            <v>إيقاف</v>
          </cell>
          <cell r="AR459">
            <v>706940</v>
          </cell>
          <cell r="AS459" t="str">
            <v>عادل العلي</v>
          </cell>
          <cell r="AT459" t="str">
            <v>هاشم</v>
          </cell>
          <cell r="AU459" t="str">
            <v/>
          </cell>
        </row>
        <row r="460">
          <cell r="A460">
            <v>706942</v>
          </cell>
          <cell r="B460" t="str">
            <v>عامر عبيد</v>
          </cell>
          <cell r="C460" t="str">
            <v>محمد صلاح</v>
          </cell>
          <cell r="D460" t="str">
            <v>نوال</v>
          </cell>
          <cell r="E460" t="str">
            <v>ذكر</v>
          </cell>
          <cell r="F460">
            <v>29573</v>
          </cell>
          <cell r="G460" t="str">
            <v>التل</v>
          </cell>
          <cell r="H460" t="str">
            <v>العربية السورية</v>
          </cell>
          <cell r="I460" t="str">
            <v>الثانية</v>
          </cell>
          <cell r="J460" t="str">
            <v>ريف دمشق</v>
          </cell>
          <cell r="K460" t="str">
            <v>التل 31</v>
          </cell>
          <cell r="L460" t="str">
            <v>التل</v>
          </cell>
          <cell r="M460" t="str">
            <v>أدبي</v>
          </cell>
          <cell r="N460">
            <v>1998</v>
          </cell>
          <cell r="O460" t="str">
            <v>دمشق</v>
          </cell>
          <cell r="P460" t="str">
            <v>الثانية حديث</v>
          </cell>
          <cell r="Q460">
            <v>0</v>
          </cell>
          <cell r="R460">
            <v>0</v>
          </cell>
          <cell r="S460">
            <v>0</v>
          </cell>
          <cell r="T460">
            <v>3000</v>
          </cell>
          <cell r="U460">
            <v>0</v>
          </cell>
          <cell r="V460">
            <v>80000</v>
          </cell>
          <cell r="W460">
            <v>83000</v>
          </cell>
          <cell r="X460" t="str">
            <v>لا</v>
          </cell>
          <cell r="Y460">
            <v>83000</v>
          </cell>
          <cell r="Z460">
            <v>0</v>
          </cell>
          <cell r="AA460">
            <v>5</v>
          </cell>
          <cell r="AB460">
            <v>2</v>
          </cell>
          <cell r="AC460">
            <v>0</v>
          </cell>
          <cell r="AD460">
            <v>7</v>
          </cell>
          <cell r="AE460" t="str">
            <v>AMER ABED</v>
          </cell>
          <cell r="AF460" t="str">
            <v>MOHAMMAD SALAH</v>
          </cell>
          <cell r="AG460" t="str">
            <v>NAWAL</v>
          </cell>
          <cell r="AH460" t="str">
            <v>ALTAL</v>
          </cell>
          <cell r="AI460" t="str">
            <v/>
          </cell>
          <cell r="AJ460" t="str">
            <v/>
          </cell>
          <cell r="AK460" t="str">
            <v/>
          </cell>
          <cell r="AL460" t="str">
            <v/>
          </cell>
          <cell r="AM460" t="str">
            <v/>
          </cell>
          <cell r="AN460" t="str">
            <v/>
          </cell>
          <cell r="AO460" t="str">
            <v/>
          </cell>
          <cell r="AP460" t="str">
            <v/>
          </cell>
          <cell r="AQ460" t="str">
            <v/>
          </cell>
          <cell r="AR460">
            <v>706942</v>
          </cell>
          <cell r="AS460" t="str">
            <v>عامر عبيد</v>
          </cell>
          <cell r="AT460" t="str">
            <v>محمد صلاح</v>
          </cell>
          <cell r="AU460" t="str">
            <v/>
          </cell>
          <cell r="AV460">
            <v>80000</v>
          </cell>
        </row>
        <row r="461">
          <cell r="A461">
            <v>706945</v>
          </cell>
          <cell r="B461" t="str">
            <v>عبد القادر الحكيم</v>
          </cell>
          <cell r="C461" t="str">
            <v>عبد الحميد</v>
          </cell>
          <cell r="D461" t="str">
            <v>روميه خلف حمود</v>
          </cell>
          <cell r="E461" t="str">
            <v>ذكر</v>
          </cell>
          <cell r="F461">
            <v>24679</v>
          </cell>
          <cell r="G461" t="str">
            <v>يبرود</v>
          </cell>
          <cell r="H461" t="str">
            <v>العربية السورية</v>
          </cell>
          <cell r="I461" t="str">
            <v>الثانية</v>
          </cell>
          <cell r="J461" t="str">
            <v>ريف دمشق</v>
          </cell>
          <cell r="K461" t="str">
            <v>يبرود 410</v>
          </cell>
          <cell r="L461" t="str">
            <v>يبرود</v>
          </cell>
          <cell r="M461" t="str">
            <v>علمي</v>
          </cell>
          <cell r="N461">
            <v>1985</v>
          </cell>
          <cell r="O461" t="str">
            <v>دمشق</v>
          </cell>
          <cell r="P461" t="str">
            <v>الثانية</v>
          </cell>
          <cell r="Q461">
            <v>0</v>
          </cell>
          <cell r="R461">
            <v>0</v>
          </cell>
          <cell r="S461">
            <v>0</v>
          </cell>
          <cell r="T461">
            <v>3000</v>
          </cell>
          <cell r="U461">
            <v>0</v>
          </cell>
          <cell r="V461">
            <v>120000</v>
          </cell>
          <cell r="W461">
            <v>123000</v>
          </cell>
          <cell r="X461" t="str">
            <v>لا</v>
          </cell>
          <cell r="Y461">
            <v>123000</v>
          </cell>
          <cell r="Z461">
            <v>0</v>
          </cell>
          <cell r="AA461">
            <v>6</v>
          </cell>
          <cell r="AB461">
            <v>0</v>
          </cell>
          <cell r="AC461">
            <v>3</v>
          </cell>
          <cell r="AD461">
            <v>9</v>
          </cell>
          <cell r="AE461" t="str">
            <v>ABDULKADER ALHAKIM</v>
          </cell>
          <cell r="AF461" t="str">
            <v>ABDULHAMID</v>
          </cell>
          <cell r="AG461" t="str">
            <v>ROUMIEH</v>
          </cell>
          <cell r="AH461" t="str">
            <v>YABROUD</v>
          </cell>
          <cell r="AI461" t="str">
            <v/>
          </cell>
          <cell r="AJ461" t="str">
            <v/>
          </cell>
          <cell r="AK461" t="str">
            <v/>
          </cell>
          <cell r="AL461" t="str">
            <v/>
          </cell>
          <cell r="AM461" t="str">
            <v/>
          </cell>
          <cell r="AN461" t="str">
            <v/>
          </cell>
          <cell r="AO461" t="str">
            <v/>
          </cell>
          <cell r="AP461" t="str">
            <v/>
          </cell>
          <cell r="AQ461" t="str">
            <v/>
          </cell>
          <cell r="AR461">
            <v>706945</v>
          </cell>
          <cell r="AS461" t="str">
            <v>عبد القادر الحكيم</v>
          </cell>
          <cell r="AT461" t="str">
            <v>عبد الحميد</v>
          </cell>
          <cell r="AU461" t="str">
            <v/>
          </cell>
          <cell r="AV461">
            <v>120000</v>
          </cell>
        </row>
        <row r="462">
          <cell r="A462">
            <v>706950</v>
          </cell>
          <cell r="B462" t="str">
            <v>علا الحاج خليفه</v>
          </cell>
          <cell r="C462" t="str">
            <v>محمد</v>
          </cell>
          <cell r="D462" t="str">
            <v/>
          </cell>
          <cell r="E462" t="str">
            <v/>
          </cell>
          <cell r="G462" t="str">
            <v/>
          </cell>
          <cell r="H462" t="str">
            <v/>
          </cell>
          <cell r="I462" t="str">
            <v>الثانية حديث</v>
          </cell>
          <cell r="J462" t="str">
            <v/>
          </cell>
          <cell r="K462" t="str">
            <v/>
          </cell>
          <cell r="L462" t="str">
            <v/>
          </cell>
          <cell r="M462" t="str">
            <v/>
          </cell>
          <cell r="O462" t="str">
            <v/>
          </cell>
          <cell r="P462" t="str">
            <v>الأولى</v>
          </cell>
          <cell r="X462" t="str">
            <v/>
          </cell>
          <cell r="AE462" t="str">
            <v/>
          </cell>
          <cell r="AF462" t="str">
            <v/>
          </cell>
          <cell r="AG462" t="str">
            <v/>
          </cell>
          <cell r="AH462" t="str">
            <v/>
          </cell>
          <cell r="AI462" t="str">
            <v/>
          </cell>
          <cell r="AJ462" t="str">
            <v/>
          </cell>
          <cell r="AK462" t="str">
            <v/>
          </cell>
          <cell r="AL462" t="str">
            <v/>
          </cell>
          <cell r="AM462" t="str">
            <v/>
          </cell>
          <cell r="AN462" t="str">
            <v/>
          </cell>
          <cell r="AO462" t="str">
            <v/>
          </cell>
          <cell r="AP462" t="str">
            <v/>
          </cell>
          <cell r="AQ462" t="str">
            <v/>
          </cell>
          <cell r="AR462">
            <v>706950</v>
          </cell>
          <cell r="AS462" t="str">
            <v>علا الحاج خليفه</v>
          </cell>
          <cell r="AT462" t="str">
            <v>محمد</v>
          </cell>
          <cell r="AU462" t="str">
            <v/>
          </cell>
        </row>
        <row r="463">
          <cell r="A463">
            <v>706952</v>
          </cell>
          <cell r="B463" t="str">
            <v>علي السعدي</v>
          </cell>
          <cell r="C463" t="str">
            <v>احمد</v>
          </cell>
          <cell r="D463" t="str">
            <v/>
          </cell>
          <cell r="E463" t="str">
            <v/>
          </cell>
          <cell r="G463" t="str">
            <v/>
          </cell>
          <cell r="H463" t="str">
            <v/>
          </cell>
          <cell r="I463" t="str">
            <v>الأولى</v>
          </cell>
          <cell r="J463" t="str">
            <v/>
          </cell>
          <cell r="K463" t="str">
            <v/>
          </cell>
          <cell r="L463" t="str">
            <v/>
          </cell>
          <cell r="M463" t="str">
            <v/>
          </cell>
          <cell r="O463" t="str">
            <v/>
          </cell>
          <cell r="P463" t="str">
            <v>الأولى</v>
          </cell>
          <cell r="X463" t="str">
            <v/>
          </cell>
          <cell r="AE463" t="str">
            <v/>
          </cell>
          <cell r="AF463" t="str">
            <v/>
          </cell>
          <cell r="AG463" t="str">
            <v/>
          </cell>
          <cell r="AH463" t="str">
            <v/>
          </cell>
          <cell r="AI463" t="str">
            <v/>
          </cell>
          <cell r="AJ463" t="str">
            <v/>
          </cell>
          <cell r="AK463" t="str">
            <v/>
          </cell>
          <cell r="AL463" t="str">
            <v/>
          </cell>
          <cell r="AM463" t="str">
            <v/>
          </cell>
          <cell r="AN463" t="str">
            <v/>
          </cell>
          <cell r="AO463" t="str">
            <v/>
          </cell>
          <cell r="AP463" t="str">
            <v/>
          </cell>
          <cell r="AQ463" t="str">
            <v/>
          </cell>
          <cell r="AR463">
            <v>706952</v>
          </cell>
          <cell r="AS463" t="str">
            <v>علي السعدي</v>
          </cell>
          <cell r="AT463" t="str">
            <v>احمد</v>
          </cell>
          <cell r="AU463" t="str">
            <v/>
          </cell>
        </row>
        <row r="464">
          <cell r="A464">
            <v>706953</v>
          </cell>
          <cell r="B464" t="str">
            <v>علي العز الدين</v>
          </cell>
          <cell r="C464" t="str">
            <v>احمد</v>
          </cell>
          <cell r="D464" t="str">
            <v>نزهة</v>
          </cell>
          <cell r="E464" t="str">
            <v>ذكر</v>
          </cell>
          <cell r="F464">
            <v>31868</v>
          </cell>
          <cell r="G464" t="str">
            <v>عوسج كبير</v>
          </cell>
          <cell r="H464" t="str">
            <v>العربية السورية</v>
          </cell>
          <cell r="I464" t="str">
            <v>الأولى</v>
          </cell>
          <cell r="J464" t="str">
            <v>حلب</v>
          </cell>
          <cell r="K464" t="str">
            <v>عوسج كبير 6</v>
          </cell>
          <cell r="L464" t="str">
            <v>جبل الرز</v>
          </cell>
          <cell r="M464" t="str">
            <v>أدبي</v>
          </cell>
          <cell r="N464">
            <v>2007</v>
          </cell>
          <cell r="O464" t="str">
            <v>حلب</v>
          </cell>
          <cell r="P464" t="str">
            <v>الأولى</v>
          </cell>
          <cell r="Q464">
            <v>0</v>
          </cell>
          <cell r="S464">
            <v>0</v>
          </cell>
          <cell r="T464">
            <v>3000</v>
          </cell>
          <cell r="U464">
            <v>0</v>
          </cell>
          <cell r="V464">
            <v>47500</v>
          </cell>
          <cell r="W464">
            <v>50500</v>
          </cell>
          <cell r="X464" t="str">
            <v>لا</v>
          </cell>
          <cell r="Y464">
            <v>50500</v>
          </cell>
          <cell r="Z464">
            <v>0</v>
          </cell>
          <cell r="AA464">
            <v>0</v>
          </cell>
          <cell r="AB464">
            <v>1</v>
          </cell>
          <cell r="AC464">
            <v>4</v>
          </cell>
          <cell r="AD464">
            <v>5</v>
          </cell>
          <cell r="AE464" t="str">
            <v>ALI AL AZZ AL DIN</v>
          </cell>
          <cell r="AF464" t="str">
            <v xml:space="preserve">AHMAD </v>
          </cell>
          <cell r="AG464" t="str">
            <v>NAZHA</v>
          </cell>
          <cell r="AH464" t="str">
            <v>AOSAJ KABER</v>
          </cell>
          <cell r="AI464" t="str">
            <v/>
          </cell>
          <cell r="AJ464" t="str">
            <v/>
          </cell>
          <cell r="AK464" t="str">
            <v/>
          </cell>
          <cell r="AL464" t="str">
            <v/>
          </cell>
          <cell r="AM464" t="str">
            <v/>
          </cell>
          <cell r="AN464" t="str">
            <v/>
          </cell>
          <cell r="AO464" t="str">
            <v/>
          </cell>
          <cell r="AP464" t="str">
            <v/>
          </cell>
          <cell r="AQ464" t="str">
            <v/>
          </cell>
          <cell r="AR464">
            <v>706953</v>
          </cell>
          <cell r="AS464" t="str">
            <v>علي العز الدين</v>
          </cell>
          <cell r="AT464" t="str">
            <v>احمد</v>
          </cell>
          <cell r="AU464" t="str">
            <v/>
          </cell>
          <cell r="AV464">
            <v>47500</v>
          </cell>
        </row>
        <row r="465">
          <cell r="A465">
            <v>706955</v>
          </cell>
          <cell r="B465" t="str">
            <v>علي سليمان</v>
          </cell>
          <cell r="C465" t="str">
            <v>محمد</v>
          </cell>
          <cell r="D465" t="str">
            <v>منى</v>
          </cell>
          <cell r="E465" t="str">
            <v>ذكر</v>
          </cell>
          <cell r="F465">
            <v>32106</v>
          </cell>
          <cell r="G465" t="str">
            <v>طرطوس</v>
          </cell>
          <cell r="H465" t="str">
            <v>العربية السورية</v>
          </cell>
          <cell r="I465" t="str">
            <v>الثانية</v>
          </cell>
          <cell r="J465" t="str">
            <v>طرطوس</v>
          </cell>
          <cell r="K465" t="str">
            <v>طرطوس الحاطرية 53</v>
          </cell>
          <cell r="L465" t="str">
            <v>طرطوس</v>
          </cell>
          <cell r="M465" t="str">
            <v>أدبي</v>
          </cell>
          <cell r="N465">
            <v>2006</v>
          </cell>
          <cell r="O465" t="str">
            <v>طرطوس</v>
          </cell>
          <cell r="P465" t="str">
            <v>الثانية</v>
          </cell>
          <cell r="Q465">
            <v>0</v>
          </cell>
          <cell r="S465">
            <v>0</v>
          </cell>
          <cell r="T465">
            <v>3000</v>
          </cell>
          <cell r="U465">
            <v>0</v>
          </cell>
          <cell r="V465">
            <v>50000</v>
          </cell>
          <cell r="W465">
            <v>53000</v>
          </cell>
          <cell r="X465" t="str">
            <v>لا</v>
          </cell>
          <cell r="Y465">
            <v>53000</v>
          </cell>
          <cell r="Z465">
            <v>0</v>
          </cell>
          <cell r="AA465">
            <v>0</v>
          </cell>
          <cell r="AB465">
            <v>0</v>
          </cell>
          <cell r="AC465">
            <v>5</v>
          </cell>
          <cell r="AD465">
            <v>5</v>
          </cell>
          <cell r="AE465" t="str">
            <v>ALI SULAYMAN</v>
          </cell>
          <cell r="AF465" t="str">
            <v>MUHAMAD</v>
          </cell>
          <cell r="AG465" t="str">
            <v>MUNAA</v>
          </cell>
          <cell r="AH465" t="str">
            <v>TARTOUS</v>
          </cell>
          <cell r="AI465" t="str">
            <v/>
          </cell>
          <cell r="AJ465" t="str">
            <v/>
          </cell>
          <cell r="AK465" t="str">
            <v/>
          </cell>
          <cell r="AL465" t="str">
            <v/>
          </cell>
          <cell r="AM465" t="str">
            <v/>
          </cell>
          <cell r="AN465" t="str">
            <v/>
          </cell>
          <cell r="AO465" t="str">
            <v/>
          </cell>
          <cell r="AP465" t="str">
            <v/>
          </cell>
          <cell r="AQ465" t="str">
            <v/>
          </cell>
          <cell r="AR465">
            <v>706955</v>
          </cell>
          <cell r="AS465" t="str">
            <v>علي سليمان</v>
          </cell>
          <cell r="AT465" t="str">
            <v>محمد</v>
          </cell>
          <cell r="AU465" t="str">
            <v/>
          </cell>
          <cell r="AV465">
            <v>50000</v>
          </cell>
        </row>
        <row r="466">
          <cell r="A466">
            <v>706958</v>
          </cell>
          <cell r="B466" t="str">
            <v>علي محمد</v>
          </cell>
          <cell r="C466" t="str">
            <v>فراس</v>
          </cell>
          <cell r="D466" t="str">
            <v>نجوى</v>
          </cell>
          <cell r="E466" t="str">
            <v>ذكر</v>
          </cell>
          <cell r="F466">
            <v>35796</v>
          </cell>
          <cell r="G466" t="str">
            <v>بانياس</v>
          </cell>
          <cell r="H466" t="str">
            <v>العربية السورية</v>
          </cell>
          <cell r="I466" t="str">
            <v>الثانية حديث</v>
          </cell>
          <cell r="J466" t="str">
            <v>طرطوس</v>
          </cell>
          <cell r="K466" t="str">
            <v>طرطوس بانياس عنينيزية 11</v>
          </cell>
          <cell r="L466" t="str">
            <v>مزة 86</v>
          </cell>
          <cell r="M466" t="str">
            <v>علمي</v>
          </cell>
          <cell r="N466">
            <v>2015</v>
          </cell>
          <cell r="O466" t="str">
            <v>طرطوس</v>
          </cell>
          <cell r="P466" t="str">
            <v>الأولى</v>
          </cell>
          <cell r="Q466">
            <v>0</v>
          </cell>
          <cell r="S466">
            <v>7500</v>
          </cell>
          <cell r="T466">
            <v>7000</v>
          </cell>
          <cell r="U466">
            <v>0</v>
          </cell>
          <cell r="V466">
            <v>15000</v>
          </cell>
          <cell r="W466">
            <v>29500</v>
          </cell>
          <cell r="X466" t="str">
            <v>لا</v>
          </cell>
          <cell r="Y466">
            <v>29500</v>
          </cell>
          <cell r="Z466">
            <v>0</v>
          </cell>
          <cell r="AA466">
            <v>0</v>
          </cell>
          <cell r="AB466">
            <v>2</v>
          </cell>
          <cell r="AC466">
            <v>0</v>
          </cell>
          <cell r="AD466">
            <v>2</v>
          </cell>
          <cell r="AE466" t="str">
            <v>ALI MOHAMMED</v>
          </cell>
          <cell r="AF466" t="str">
            <v>FIRAS</v>
          </cell>
          <cell r="AG466" t="str">
            <v>NAJWA</v>
          </cell>
          <cell r="AH466" t="str">
            <v>BANYAS</v>
          </cell>
          <cell r="AI466" t="str">
            <v>الفصل الثاني 2021-2022</v>
          </cell>
          <cell r="AJ466" t="str">
            <v/>
          </cell>
          <cell r="AK466" t="str">
            <v/>
          </cell>
          <cell r="AL466" t="str">
            <v/>
          </cell>
          <cell r="AM466" t="str">
            <v/>
          </cell>
          <cell r="AN466" t="str">
            <v/>
          </cell>
          <cell r="AO466" t="str">
            <v/>
          </cell>
          <cell r="AP466" t="str">
            <v/>
          </cell>
          <cell r="AQ466" t="str">
            <v/>
          </cell>
          <cell r="AR466">
            <v>706958</v>
          </cell>
          <cell r="AS466" t="str">
            <v>علي محمد</v>
          </cell>
          <cell r="AT466" t="str">
            <v>فراس</v>
          </cell>
          <cell r="AU466" t="str">
            <v/>
          </cell>
          <cell r="AV466">
            <v>15000</v>
          </cell>
        </row>
        <row r="467">
          <cell r="A467">
            <v>706966</v>
          </cell>
          <cell r="B467" t="str">
            <v>عمار شراره</v>
          </cell>
          <cell r="C467" t="str">
            <v>علي</v>
          </cell>
          <cell r="D467" t="str">
            <v/>
          </cell>
          <cell r="E467" t="str">
            <v/>
          </cell>
          <cell r="G467" t="str">
            <v/>
          </cell>
          <cell r="H467" t="str">
            <v/>
          </cell>
          <cell r="I467" t="str">
            <v>الثانية</v>
          </cell>
          <cell r="J467" t="str">
            <v/>
          </cell>
          <cell r="K467" t="str">
            <v/>
          </cell>
          <cell r="L467" t="str">
            <v/>
          </cell>
          <cell r="M467" t="str">
            <v/>
          </cell>
          <cell r="O467" t="str">
            <v/>
          </cell>
          <cell r="P467" t="str">
            <v>الثانية</v>
          </cell>
          <cell r="X467" t="str">
            <v/>
          </cell>
          <cell r="AE467" t="str">
            <v/>
          </cell>
          <cell r="AF467" t="str">
            <v/>
          </cell>
          <cell r="AG467" t="str">
            <v/>
          </cell>
          <cell r="AH467" t="str">
            <v/>
          </cell>
          <cell r="AI467" t="str">
            <v/>
          </cell>
          <cell r="AJ467" t="str">
            <v/>
          </cell>
          <cell r="AK467" t="str">
            <v/>
          </cell>
          <cell r="AL467" t="str">
            <v/>
          </cell>
          <cell r="AM467" t="str">
            <v/>
          </cell>
          <cell r="AN467" t="str">
            <v/>
          </cell>
          <cell r="AO467" t="str">
            <v/>
          </cell>
          <cell r="AP467" t="str">
            <v/>
          </cell>
          <cell r="AQ467" t="str">
            <v/>
          </cell>
          <cell r="AR467">
            <v>706966</v>
          </cell>
          <cell r="AS467" t="str">
            <v>عمار شراره</v>
          </cell>
          <cell r="AT467" t="str">
            <v>علي</v>
          </cell>
          <cell r="AU467" t="str">
            <v/>
          </cell>
        </row>
        <row r="468">
          <cell r="A468">
            <v>707010</v>
          </cell>
          <cell r="B468" t="str">
            <v>مادلين الدعبل</v>
          </cell>
          <cell r="C468" t="str">
            <v>يوسف</v>
          </cell>
          <cell r="D468" t="str">
            <v>نهال</v>
          </cell>
          <cell r="E468" t="str">
            <v>أنثى</v>
          </cell>
          <cell r="F468">
            <v>36558</v>
          </cell>
          <cell r="G468" t="str">
            <v>المنيذره</v>
          </cell>
          <cell r="H468" t="str">
            <v>العربية السورية</v>
          </cell>
          <cell r="I468" t="str">
            <v>الأولى</v>
          </cell>
          <cell r="J468" t="str">
            <v>السويداء</v>
          </cell>
          <cell r="K468" t="str">
            <v>المنيذرة 59</v>
          </cell>
          <cell r="L468" t="str">
            <v>دمشق</v>
          </cell>
          <cell r="M468" t="str">
            <v>أدبي</v>
          </cell>
          <cell r="N468">
            <v>2018</v>
          </cell>
          <cell r="O468" t="str">
            <v>السويداء</v>
          </cell>
          <cell r="P468" t="str">
            <v>الأولى</v>
          </cell>
          <cell r="Q468">
            <v>0</v>
          </cell>
          <cell r="S468">
            <v>0</v>
          </cell>
          <cell r="T468">
            <v>3000</v>
          </cell>
          <cell r="U468">
            <v>0</v>
          </cell>
          <cell r="V468">
            <v>6000</v>
          </cell>
          <cell r="W468">
            <v>9000</v>
          </cell>
          <cell r="X468" t="str">
            <v>لا</v>
          </cell>
          <cell r="Y468">
            <v>9000</v>
          </cell>
          <cell r="Z468">
            <v>0</v>
          </cell>
          <cell r="AA468">
            <v>0</v>
          </cell>
          <cell r="AB468">
            <v>6</v>
          </cell>
          <cell r="AC468">
            <v>6</v>
          </cell>
          <cell r="AD468">
            <v>12</v>
          </cell>
          <cell r="AE468" t="str">
            <v>MADLEEN ALDOUBAL</v>
          </cell>
          <cell r="AF468" t="str">
            <v>YOUSEF</v>
          </cell>
          <cell r="AG468" t="str">
            <v>NEHAL</v>
          </cell>
          <cell r="AH468" t="str">
            <v>SWAIDAA</v>
          </cell>
          <cell r="AI468" t="str">
            <v/>
          </cell>
          <cell r="AJ468" t="str">
            <v/>
          </cell>
          <cell r="AK468" t="str">
            <v/>
          </cell>
          <cell r="AL468" t="str">
            <v/>
          </cell>
          <cell r="AM468" t="str">
            <v/>
          </cell>
          <cell r="AN468" t="str">
            <v/>
          </cell>
          <cell r="AO468" t="str">
            <v/>
          </cell>
          <cell r="AP468" t="str">
            <v/>
          </cell>
          <cell r="AQ468" t="str">
            <v/>
          </cell>
          <cell r="AR468">
            <v>707010</v>
          </cell>
          <cell r="AS468" t="str">
            <v>مادلين الدعبل</v>
          </cell>
          <cell r="AT468" t="str">
            <v>يوسف</v>
          </cell>
          <cell r="AU468" t="str">
            <v/>
          </cell>
          <cell r="AV468">
            <v>6000</v>
          </cell>
        </row>
        <row r="469">
          <cell r="A469">
            <v>707015</v>
          </cell>
          <cell r="B469" t="str">
            <v>ماهر شعبان</v>
          </cell>
          <cell r="C469" t="str">
            <v>احمد</v>
          </cell>
          <cell r="D469" t="str">
            <v>نظيره</v>
          </cell>
          <cell r="E469" t="str">
            <v>ذكر</v>
          </cell>
          <cell r="F469">
            <v>28843</v>
          </cell>
          <cell r="G469" t="str">
            <v>دمشق</v>
          </cell>
          <cell r="H469" t="str">
            <v>العربية السورية</v>
          </cell>
          <cell r="I469" t="str">
            <v>الأولى</v>
          </cell>
          <cell r="J469" t="str">
            <v>طرطوس</v>
          </cell>
          <cell r="K469" t="str">
            <v>بصيرة 26</v>
          </cell>
          <cell r="L469" t="str">
            <v>دمشق ساروجه</v>
          </cell>
          <cell r="M469" t="str">
            <v>علمي</v>
          </cell>
          <cell r="N469">
            <v>1997</v>
          </cell>
          <cell r="O469" t="str">
            <v>دمشق</v>
          </cell>
          <cell r="P469" t="str">
            <v>الأولى</v>
          </cell>
          <cell r="Q469">
            <v>0</v>
          </cell>
          <cell r="R469">
            <v>0</v>
          </cell>
          <cell r="S469">
            <v>0</v>
          </cell>
          <cell r="T469">
            <v>3000</v>
          </cell>
          <cell r="U469">
            <v>0</v>
          </cell>
          <cell r="V469">
            <v>120000</v>
          </cell>
          <cell r="W469">
            <v>123000</v>
          </cell>
          <cell r="X469" t="str">
            <v>لا</v>
          </cell>
          <cell r="Y469">
            <v>123000</v>
          </cell>
          <cell r="Z469">
            <v>0</v>
          </cell>
          <cell r="AA469">
            <v>0</v>
          </cell>
          <cell r="AB469">
            <v>0</v>
          </cell>
          <cell r="AC469">
            <v>6</v>
          </cell>
          <cell r="AD469">
            <v>6</v>
          </cell>
          <cell r="AE469" t="str">
            <v>MAHER SHAABAN</v>
          </cell>
          <cell r="AF469" t="str">
            <v>AHMAD</v>
          </cell>
          <cell r="AG469" t="str">
            <v>NAZEERA</v>
          </cell>
          <cell r="AH469" t="str">
            <v>DAMASCUS</v>
          </cell>
          <cell r="AI469" t="str">
            <v/>
          </cell>
          <cell r="AJ469" t="str">
            <v/>
          </cell>
          <cell r="AK469" t="str">
            <v/>
          </cell>
          <cell r="AL469" t="str">
            <v/>
          </cell>
          <cell r="AM469" t="str">
            <v/>
          </cell>
          <cell r="AN469" t="str">
            <v/>
          </cell>
          <cell r="AO469" t="str">
            <v/>
          </cell>
          <cell r="AP469" t="str">
            <v/>
          </cell>
          <cell r="AQ469" t="str">
            <v/>
          </cell>
          <cell r="AR469">
            <v>707015</v>
          </cell>
          <cell r="AS469" t="str">
            <v>ماهر شعبان</v>
          </cell>
          <cell r="AT469" t="str">
            <v>احمد</v>
          </cell>
          <cell r="AU469" t="str">
            <v/>
          </cell>
          <cell r="AV469">
            <v>120000</v>
          </cell>
        </row>
        <row r="470">
          <cell r="A470">
            <v>707027</v>
          </cell>
          <cell r="B470" t="str">
            <v>محمد جمال</v>
          </cell>
          <cell r="C470" t="str">
            <v>علي</v>
          </cell>
          <cell r="D470" t="str">
            <v xml:space="preserve">سعاد </v>
          </cell>
          <cell r="E470" t="str">
            <v>ذكر</v>
          </cell>
          <cell r="F470">
            <v>24525</v>
          </cell>
          <cell r="G470" t="str">
            <v>يرموك</v>
          </cell>
          <cell r="H470" t="str">
            <v>الفلسطينية السورية</v>
          </cell>
          <cell r="I470" t="str">
            <v>الثالثة</v>
          </cell>
          <cell r="J470" t="str">
            <v>غير سوري</v>
          </cell>
          <cell r="K470" t="str">
            <v>غير سوري</v>
          </cell>
          <cell r="L470" t="str">
            <v>مشروع دمر</v>
          </cell>
          <cell r="M470" t="str">
            <v>علمي</v>
          </cell>
          <cell r="N470">
            <v>1986</v>
          </cell>
          <cell r="O470" t="str">
            <v>دمشق</v>
          </cell>
          <cell r="P470" t="str">
            <v>الثالثة حديث</v>
          </cell>
          <cell r="Q470">
            <v>0</v>
          </cell>
          <cell r="R470">
            <v>0</v>
          </cell>
          <cell r="S470">
            <v>0</v>
          </cell>
          <cell r="T470">
            <v>3000</v>
          </cell>
          <cell r="U470">
            <v>0</v>
          </cell>
          <cell r="V470">
            <v>75000</v>
          </cell>
          <cell r="W470">
            <v>78000</v>
          </cell>
          <cell r="X470" t="str">
            <v>لا</v>
          </cell>
          <cell r="Y470">
            <v>78000</v>
          </cell>
          <cell r="Z470">
            <v>0</v>
          </cell>
          <cell r="AA470">
            <v>6</v>
          </cell>
          <cell r="AB470">
            <v>1</v>
          </cell>
          <cell r="AC470">
            <v>0</v>
          </cell>
          <cell r="AD470">
            <v>7</v>
          </cell>
          <cell r="AE470" t="str">
            <v>MOHAMMAD JAMAL</v>
          </cell>
          <cell r="AF470" t="str">
            <v xml:space="preserve">ALI </v>
          </cell>
          <cell r="AG470" t="str">
            <v>SOUAD</v>
          </cell>
          <cell r="AH470" t="str">
            <v>DAMASCUS</v>
          </cell>
          <cell r="AI470" t="str">
            <v/>
          </cell>
          <cell r="AJ470" t="str">
            <v/>
          </cell>
          <cell r="AK470" t="str">
            <v/>
          </cell>
          <cell r="AL470" t="str">
            <v/>
          </cell>
          <cell r="AM470" t="str">
            <v/>
          </cell>
          <cell r="AN470" t="str">
            <v/>
          </cell>
          <cell r="AO470" t="str">
            <v/>
          </cell>
          <cell r="AP470" t="str">
            <v/>
          </cell>
          <cell r="AQ470" t="str">
            <v/>
          </cell>
          <cell r="AR470">
            <v>707027</v>
          </cell>
          <cell r="AS470" t="str">
            <v>محمد جمال</v>
          </cell>
          <cell r="AT470" t="str">
            <v>علي</v>
          </cell>
          <cell r="AU470" t="str">
            <v/>
          </cell>
          <cell r="AV470">
            <v>75000</v>
          </cell>
        </row>
        <row r="471">
          <cell r="A471">
            <v>707031</v>
          </cell>
          <cell r="B471" t="str">
            <v>محمد خطيب</v>
          </cell>
          <cell r="C471" t="str">
            <v>علي</v>
          </cell>
          <cell r="D471" t="str">
            <v xml:space="preserve">نوال </v>
          </cell>
          <cell r="E471" t="str">
            <v>ذكر</v>
          </cell>
          <cell r="F471">
            <v>32596</v>
          </cell>
          <cell r="G471" t="str">
            <v>طرطوس</v>
          </cell>
          <cell r="H471" t="str">
            <v>العربية السورية</v>
          </cell>
          <cell r="I471" t="str">
            <v>الأولى</v>
          </cell>
          <cell r="J471" t="str">
            <v>طرطوس</v>
          </cell>
          <cell r="K471" t="str">
            <v>معتي 38</v>
          </cell>
          <cell r="L471" t="str">
            <v>دمشق</v>
          </cell>
          <cell r="M471" t="str">
            <v>أدبي</v>
          </cell>
          <cell r="N471">
            <v>2007</v>
          </cell>
          <cell r="O471" t="str">
            <v>طرطوس</v>
          </cell>
          <cell r="P471" t="str">
            <v>الأولى</v>
          </cell>
          <cell r="Q471">
            <v>0</v>
          </cell>
          <cell r="S471">
            <v>0</v>
          </cell>
          <cell r="T471">
            <v>3000</v>
          </cell>
          <cell r="U471">
            <v>0</v>
          </cell>
          <cell r="V471">
            <v>50000</v>
          </cell>
          <cell r="W471">
            <v>53000</v>
          </cell>
          <cell r="X471" t="str">
            <v>لا</v>
          </cell>
          <cell r="Y471">
            <v>53000</v>
          </cell>
          <cell r="Z471">
            <v>0</v>
          </cell>
          <cell r="AA471">
            <v>0</v>
          </cell>
          <cell r="AB471">
            <v>0</v>
          </cell>
          <cell r="AC471">
            <v>5</v>
          </cell>
          <cell r="AD471">
            <v>5</v>
          </cell>
          <cell r="AE471" t="str">
            <v>MOHAMAD KHATIB</v>
          </cell>
          <cell r="AF471" t="str">
            <v>ALI</v>
          </cell>
          <cell r="AG471" t="str">
            <v>NAWAL</v>
          </cell>
          <cell r="AH471" t="str">
            <v>TARTOUS</v>
          </cell>
          <cell r="AI471" t="str">
            <v/>
          </cell>
          <cell r="AJ471" t="str">
            <v/>
          </cell>
          <cell r="AK471" t="str">
            <v/>
          </cell>
          <cell r="AL471" t="str">
            <v/>
          </cell>
          <cell r="AM471" t="str">
            <v/>
          </cell>
          <cell r="AN471" t="str">
            <v/>
          </cell>
          <cell r="AO471" t="str">
            <v/>
          </cell>
          <cell r="AP471" t="str">
            <v/>
          </cell>
          <cell r="AQ471" t="str">
            <v/>
          </cell>
          <cell r="AR471">
            <v>707031</v>
          </cell>
          <cell r="AS471" t="str">
            <v>محمد خطيب</v>
          </cell>
          <cell r="AT471" t="str">
            <v>علي</v>
          </cell>
          <cell r="AU471" t="str">
            <v/>
          </cell>
          <cell r="AV471">
            <v>50000</v>
          </cell>
        </row>
        <row r="472">
          <cell r="A472">
            <v>707032</v>
          </cell>
          <cell r="B472" t="str">
            <v>محمد ديوب</v>
          </cell>
          <cell r="C472" t="str">
            <v>يوسف</v>
          </cell>
          <cell r="D472" t="str">
            <v>زرده</v>
          </cell>
          <cell r="E472" t="str">
            <v>ذكر</v>
          </cell>
          <cell r="F472">
            <v>27468</v>
          </cell>
          <cell r="G472" t="str">
            <v xml:space="preserve">جبله </v>
          </cell>
          <cell r="H472" t="str">
            <v>العربية السورية</v>
          </cell>
          <cell r="I472" t="str">
            <v>الثانية</v>
          </cell>
          <cell r="J472" t="str">
            <v>اللاذقية</v>
          </cell>
          <cell r="K472" t="str">
            <v>الجبيبات 653</v>
          </cell>
          <cell r="L472" t="str">
            <v>المزة جبل</v>
          </cell>
          <cell r="M472" t="str">
            <v>علمي</v>
          </cell>
          <cell r="N472">
            <v>1995</v>
          </cell>
          <cell r="O472" t="str">
            <v>اللاذقية</v>
          </cell>
          <cell r="P472" t="str">
            <v>الثانية حديث</v>
          </cell>
          <cell r="Q472">
            <v>0</v>
          </cell>
          <cell r="R472">
            <v>0</v>
          </cell>
          <cell r="S472">
            <v>0</v>
          </cell>
          <cell r="T472">
            <v>3000</v>
          </cell>
          <cell r="U472">
            <v>0</v>
          </cell>
          <cell r="V472">
            <v>80000</v>
          </cell>
          <cell r="W472">
            <v>83000</v>
          </cell>
          <cell r="X472" t="str">
            <v>لا</v>
          </cell>
          <cell r="Y472">
            <v>83000</v>
          </cell>
          <cell r="Z472">
            <v>0</v>
          </cell>
          <cell r="AA472">
            <v>6</v>
          </cell>
          <cell r="AB472">
            <v>0</v>
          </cell>
          <cell r="AC472">
            <v>1</v>
          </cell>
          <cell r="AD472">
            <v>7</v>
          </cell>
          <cell r="AE472" t="str">
            <v>MOHAMMAD DAYOUB</v>
          </cell>
          <cell r="AF472" t="str">
            <v>YOUSSEF</v>
          </cell>
          <cell r="AG472" t="str">
            <v>ZARDA</v>
          </cell>
          <cell r="AH472" t="str">
            <v>DAMASCUS</v>
          </cell>
          <cell r="AI472" t="str">
            <v/>
          </cell>
          <cell r="AJ472" t="str">
            <v/>
          </cell>
          <cell r="AK472" t="str">
            <v/>
          </cell>
          <cell r="AL472" t="str">
            <v/>
          </cell>
          <cell r="AM472" t="str">
            <v/>
          </cell>
          <cell r="AN472" t="str">
            <v/>
          </cell>
          <cell r="AO472" t="str">
            <v/>
          </cell>
          <cell r="AP472" t="str">
            <v/>
          </cell>
          <cell r="AQ472" t="str">
            <v/>
          </cell>
          <cell r="AR472">
            <v>707032</v>
          </cell>
          <cell r="AS472" t="str">
            <v>محمد ديوب</v>
          </cell>
          <cell r="AT472" t="str">
            <v>يوسف</v>
          </cell>
          <cell r="AU472" t="str">
            <v/>
          </cell>
          <cell r="AV472">
            <v>80000</v>
          </cell>
        </row>
        <row r="473">
          <cell r="A473">
            <v>707035</v>
          </cell>
          <cell r="B473" t="str">
            <v>محمد سمير الغزالي</v>
          </cell>
          <cell r="C473" t="str">
            <v>تيسير</v>
          </cell>
          <cell r="D473" t="str">
            <v>فايزه</v>
          </cell>
          <cell r="E473" t="str">
            <v>ذكر</v>
          </cell>
          <cell r="F473">
            <v>33825</v>
          </cell>
          <cell r="G473" t="str">
            <v>يرموك</v>
          </cell>
          <cell r="H473" t="str">
            <v>العربية السورية</v>
          </cell>
          <cell r="I473" t="str">
            <v>الثانية</v>
          </cell>
          <cell r="J473" t="str">
            <v>درعا</v>
          </cell>
          <cell r="K473" t="str">
            <v>قرفا 47</v>
          </cell>
          <cell r="L473" t="str">
            <v>التضامن</v>
          </cell>
          <cell r="M473" t="str">
            <v>أدبي</v>
          </cell>
          <cell r="N473">
            <v>2013</v>
          </cell>
          <cell r="O473" t="str">
            <v>دمشق</v>
          </cell>
          <cell r="P473" t="str">
            <v>الثانية حديث</v>
          </cell>
          <cell r="Q473">
            <v>0</v>
          </cell>
          <cell r="S473">
            <v>0</v>
          </cell>
          <cell r="T473">
            <v>3000</v>
          </cell>
          <cell r="U473">
            <v>0</v>
          </cell>
          <cell r="V473">
            <v>4500</v>
          </cell>
          <cell r="W473">
            <v>7500</v>
          </cell>
          <cell r="X473" t="str">
            <v>لا</v>
          </cell>
          <cell r="Y473">
            <v>7500</v>
          </cell>
          <cell r="Z473">
            <v>0</v>
          </cell>
          <cell r="AA473">
            <v>6</v>
          </cell>
          <cell r="AB473">
            <v>0</v>
          </cell>
          <cell r="AC473">
            <v>3</v>
          </cell>
          <cell r="AD473">
            <v>9</v>
          </cell>
          <cell r="AE473" t="str">
            <v>MOHAMMAD SAMEER ALGAZALI</v>
          </cell>
          <cell r="AF473" t="str">
            <v>TAISER</v>
          </cell>
          <cell r="AG473" t="str">
            <v>FAEEZI</v>
          </cell>
          <cell r="AH473" t="str">
            <v>DAMASCUS</v>
          </cell>
          <cell r="AI473" t="str">
            <v/>
          </cell>
          <cell r="AJ473" t="str">
            <v/>
          </cell>
          <cell r="AK473" t="str">
            <v/>
          </cell>
          <cell r="AL473" t="str">
            <v/>
          </cell>
          <cell r="AM473" t="str">
            <v/>
          </cell>
          <cell r="AN473" t="str">
            <v/>
          </cell>
          <cell r="AO473" t="str">
            <v/>
          </cell>
          <cell r="AP473" t="str">
            <v/>
          </cell>
          <cell r="AQ473" t="str">
            <v/>
          </cell>
          <cell r="AR473">
            <v>707035</v>
          </cell>
          <cell r="AS473" t="str">
            <v>محمد سمير الغزالي</v>
          </cell>
          <cell r="AT473" t="str">
            <v>تيسير</v>
          </cell>
          <cell r="AU473" t="str">
            <v/>
          </cell>
          <cell r="AV473">
            <v>4500</v>
          </cell>
        </row>
        <row r="474">
          <cell r="A474">
            <v>707041</v>
          </cell>
          <cell r="B474" t="str">
            <v>محمد ملحم</v>
          </cell>
          <cell r="C474" t="str">
            <v>عاطف</v>
          </cell>
          <cell r="D474" t="str">
            <v>الهام</v>
          </cell>
          <cell r="E474" t="str">
            <v>ذكر</v>
          </cell>
          <cell r="F474">
            <v>32719</v>
          </cell>
          <cell r="G474" t="str">
            <v>دمشق</v>
          </cell>
          <cell r="H474" t="str">
            <v>العربية السورية</v>
          </cell>
          <cell r="I474" t="str">
            <v>الثانية</v>
          </cell>
          <cell r="J474" t="str">
            <v>طرطوس</v>
          </cell>
          <cell r="K474" t="str">
            <v>طرطوس بشمس 4</v>
          </cell>
          <cell r="L474" t="str">
            <v>مساكن الحرس</v>
          </cell>
          <cell r="M474" t="str">
            <v>أدبي</v>
          </cell>
          <cell r="N474">
            <v>2007</v>
          </cell>
          <cell r="O474" t="str">
            <v>دمشق</v>
          </cell>
          <cell r="P474" t="str">
            <v>الثانية</v>
          </cell>
          <cell r="Q474">
            <v>0</v>
          </cell>
          <cell r="S474">
            <v>0</v>
          </cell>
          <cell r="T474">
            <v>3000</v>
          </cell>
          <cell r="U474">
            <v>0</v>
          </cell>
          <cell r="V474">
            <v>45000</v>
          </cell>
          <cell r="W474">
            <v>48000</v>
          </cell>
          <cell r="X474" t="str">
            <v>لا</v>
          </cell>
          <cell r="Y474">
            <v>48000</v>
          </cell>
          <cell r="Z474">
            <v>0</v>
          </cell>
          <cell r="AA474">
            <v>4</v>
          </cell>
          <cell r="AB474">
            <v>2</v>
          </cell>
          <cell r="AC474">
            <v>1</v>
          </cell>
          <cell r="AD474">
            <v>7</v>
          </cell>
          <cell r="AE474" t="str">
            <v>MOHAMMAD MLHEM</v>
          </cell>
          <cell r="AF474" t="str">
            <v>ATEEF</v>
          </cell>
          <cell r="AG474" t="str">
            <v>ILHAM</v>
          </cell>
          <cell r="AH474" t="str">
            <v>DAMASCOUS</v>
          </cell>
          <cell r="AI474" t="str">
            <v/>
          </cell>
          <cell r="AJ474" t="str">
            <v/>
          </cell>
          <cell r="AK474" t="str">
            <v/>
          </cell>
          <cell r="AL474" t="str">
            <v/>
          </cell>
          <cell r="AM474" t="str">
            <v/>
          </cell>
          <cell r="AN474" t="str">
            <v/>
          </cell>
          <cell r="AO474" t="str">
            <v/>
          </cell>
          <cell r="AP474" t="str">
            <v/>
          </cell>
          <cell r="AQ474" t="str">
            <v/>
          </cell>
          <cell r="AR474">
            <v>707041</v>
          </cell>
          <cell r="AS474" t="str">
            <v>محمد ملحم</v>
          </cell>
          <cell r="AT474" t="str">
            <v>عاطف</v>
          </cell>
          <cell r="AU474" t="str">
            <v/>
          </cell>
          <cell r="AV474">
            <v>45000</v>
          </cell>
        </row>
        <row r="475">
          <cell r="A475">
            <v>707042</v>
          </cell>
          <cell r="B475" t="str">
            <v>محمد منار حميجو</v>
          </cell>
          <cell r="C475" t="str">
            <v>عبد الله</v>
          </cell>
          <cell r="D475" t="str">
            <v>ساميه</v>
          </cell>
          <cell r="E475" t="str">
            <v>ذكر</v>
          </cell>
          <cell r="F475">
            <v>31476</v>
          </cell>
          <cell r="G475" t="str">
            <v>ادلب</v>
          </cell>
          <cell r="H475" t="str">
            <v>العربية السورية</v>
          </cell>
          <cell r="I475" t="str">
            <v>الثالثة</v>
          </cell>
          <cell r="J475" t="str">
            <v>إدلب</v>
          </cell>
          <cell r="K475" t="str">
            <v>الرامي 103</v>
          </cell>
          <cell r="L475" t="str">
            <v>المنطقة الصناعية</v>
          </cell>
          <cell r="M475" t="str">
            <v>أدبي</v>
          </cell>
          <cell r="N475">
            <v>2004</v>
          </cell>
          <cell r="O475" t="str">
            <v>إدلب</v>
          </cell>
          <cell r="P475" t="str">
            <v>الثالثة حديث</v>
          </cell>
          <cell r="Q475">
            <v>0</v>
          </cell>
          <cell r="R475">
            <v>0</v>
          </cell>
          <cell r="S475">
            <v>0</v>
          </cell>
          <cell r="T475">
            <v>3000</v>
          </cell>
          <cell r="U475">
            <v>0</v>
          </cell>
          <cell r="V475">
            <v>60000</v>
          </cell>
          <cell r="W475">
            <v>63000</v>
          </cell>
          <cell r="X475" t="str">
            <v>لا</v>
          </cell>
          <cell r="Y475">
            <v>63000</v>
          </cell>
          <cell r="Z475">
            <v>0</v>
          </cell>
          <cell r="AA475">
            <v>6</v>
          </cell>
          <cell r="AB475">
            <v>0</v>
          </cell>
          <cell r="AC475">
            <v>0</v>
          </cell>
          <cell r="AD475">
            <v>6</v>
          </cell>
          <cell r="AE475" t="str">
            <v>MOHAMD MANAR HEMEGO</v>
          </cell>
          <cell r="AF475" t="str">
            <v>ABD ALLAH</v>
          </cell>
          <cell r="AG475" t="str">
            <v>SAMIA</v>
          </cell>
          <cell r="AH475" t="str">
            <v>ADLEEB</v>
          </cell>
          <cell r="AI475" t="str">
            <v/>
          </cell>
          <cell r="AJ475" t="str">
            <v/>
          </cell>
          <cell r="AK475" t="str">
            <v/>
          </cell>
          <cell r="AL475" t="str">
            <v/>
          </cell>
          <cell r="AM475" t="str">
            <v/>
          </cell>
          <cell r="AN475" t="str">
            <v/>
          </cell>
          <cell r="AO475" t="str">
            <v/>
          </cell>
          <cell r="AP475" t="str">
            <v/>
          </cell>
          <cell r="AQ475" t="str">
            <v/>
          </cell>
          <cell r="AR475">
            <v>707042</v>
          </cell>
          <cell r="AS475" t="str">
            <v>محمد منار حميجو</v>
          </cell>
          <cell r="AT475" t="str">
            <v>عبد الله</v>
          </cell>
          <cell r="AU475" t="str">
            <v/>
          </cell>
          <cell r="AV475">
            <v>60000</v>
          </cell>
        </row>
        <row r="476">
          <cell r="A476">
            <v>707043</v>
          </cell>
          <cell r="B476" t="str">
            <v>محمود الراضي</v>
          </cell>
          <cell r="C476" t="str">
            <v>لورانس</v>
          </cell>
          <cell r="D476" t="str">
            <v/>
          </cell>
          <cell r="E476" t="str">
            <v/>
          </cell>
          <cell r="G476" t="str">
            <v/>
          </cell>
          <cell r="H476" t="str">
            <v/>
          </cell>
          <cell r="I476" t="str">
            <v>الأولى</v>
          </cell>
          <cell r="J476" t="str">
            <v/>
          </cell>
          <cell r="K476" t="str">
            <v/>
          </cell>
          <cell r="L476" t="str">
            <v/>
          </cell>
          <cell r="M476" t="str">
            <v/>
          </cell>
          <cell r="O476" t="str">
            <v/>
          </cell>
          <cell r="P476" t="str">
            <v>الأولى</v>
          </cell>
          <cell r="X476" t="str">
            <v/>
          </cell>
          <cell r="AE476" t="str">
            <v/>
          </cell>
          <cell r="AF476" t="str">
            <v/>
          </cell>
          <cell r="AG476" t="str">
            <v/>
          </cell>
          <cell r="AH476" t="str">
            <v/>
          </cell>
          <cell r="AI476" t="str">
            <v/>
          </cell>
          <cell r="AJ476" t="str">
            <v/>
          </cell>
          <cell r="AK476" t="str">
            <v/>
          </cell>
          <cell r="AL476" t="str">
            <v/>
          </cell>
          <cell r="AM476" t="str">
            <v/>
          </cell>
          <cell r="AN476" t="str">
            <v/>
          </cell>
          <cell r="AO476" t="str">
            <v/>
          </cell>
          <cell r="AP476" t="str">
            <v/>
          </cell>
          <cell r="AQ476" t="str">
            <v/>
          </cell>
          <cell r="AR476">
            <v>707043</v>
          </cell>
          <cell r="AS476" t="str">
            <v>محمود الراضي</v>
          </cell>
          <cell r="AT476" t="str">
            <v>لورانس</v>
          </cell>
          <cell r="AU476" t="str">
            <v/>
          </cell>
        </row>
        <row r="477">
          <cell r="A477">
            <v>707048</v>
          </cell>
          <cell r="B477" t="str">
            <v>مروة القاضي</v>
          </cell>
          <cell r="C477" t="str">
            <v>احمدحلمي</v>
          </cell>
          <cell r="D477" t="str">
            <v xml:space="preserve">صباح سلاخ </v>
          </cell>
          <cell r="E477" t="str">
            <v>أنثى</v>
          </cell>
          <cell r="F477">
            <v>34359</v>
          </cell>
          <cell r="G477" t="str">
            <v>حرستا</v>
          </cell>
          <cell r="H477" t="str">
            <v>الفلسطينية السورية</v>
          </cell>
          <cell r="I477" t="str">
            <v>الثانية</v>
          </cell>
          <cell r="J477" t="str">
            <v>غير سوري</v>
          </cell>
          <cell r="K477" t="str">
            <v>غير سوري</v>
          </cell>
          <cell r="L477" t="str">
            <v>ركن الدين</v>
          </cell>
          <cell r="M477" t="str">
            <v>علمي</v>
          </cell>
          <cell r="N477">
            <v>2011</v>
          </cell>
          <cell r="O477" t="str">
            <v>ريف دمشق</v>
          </cell>
          <cell r="P477" t="str">
            <v>الثانية</v>
          </cell>
          <cell r="Q477">
            <v>0</v>
          </cell>
          <cell r="R477">
            <v>0</v>
          </cell>
          <cell r="S477">
            <v>0</v>
          </cell>
          <cell r="T477">
            <v>3000</v>
          </cell>
          <cell r="U477">
            <v>0</v>
          </cell>
          <cell r="V477">
            <v>30000</v>
          </cell>
          <cell r="W477">
            <v>33000</v>
          </cell>
          <cell r="X477" t="str">
            <v>لا</v>
          </cell>
          <cell r="Y477">
            <v>33000</v>
          </cell>
          <cell r="Z477">
            <v>0</v>
          </cell>
          <cell r="AA477">
            <v>3</v>
          </cell>
          <cell r="AB477">
            <v>0</v>
          </cell>
          <cell r="AC477">
            <v>0</v>
          </cell>
          <cell r="AD477">
            <v>3</v>
          </cell>
          <cell r="AE477" t="str">
            <v>MARWA ALKADI</v>
          </cell>
          <cell r="AF477" t="str">
            <v>AHMAD HILMY</v>
          </cell>
          <cell r="AG477" t="str">
            <v>SABAH</v>
          </cell>
          <cell r="AH477" t="str">
            <v>HARASTA</v>
          </cell>
          <cell r="AI477" t="str">
            <v/>
          </cell>
          <cell r="AJ477" t="str">
            <v/>
          </cell>
          <cell r="AK477" t="str">
            <v/>
          </cell>
          <cell r="AL477" t="str">
            <v/>
          </cell>
          <cell r="AM477" t="str">
            <v/>
          </cell>
          <cell r="AN477" t="str">
            <v/>
          </cell>
          <cell r="AO477" t="str">
            <v/>
          </cell>
          <cell r="AP477" t="str">
            <v/>
          </cell>
          <cell r="AQ477" t="str">
            <v/>
          </cell>
          <cell r="AR477">
            <v>707048</v>
          </cell>
          <cell r="AS477" t="str">
            <v>مروة القاضي</v>
          </cell>
          <cell r="AT477" t="str">
            <v>احمدحلمي</v>
          </cell>
          <cell r="AU477" t="str">
            <v/>
          </cell>
          <cell r="AV477">
            <v>30000</v>
          </cell>
        </row>
        <row r="478">
          <cell r="A478">
            <v>707054</v>
          </cell>
          <cell r="B478" t="str">
            <v>مريم صافيه</v>
          </cell>
          <cell r="C478" t="str">
            <v>نبيل</v>
          </cell>
          <cell r="D478" t="str">
            <v>اسيمه</v>
          </cell>
          <cell r="E478" t="str">
            <v>أنثى</v>
          </cell>
          <cell r="F478">
            <v>33604</v>
          </cell>
          <cell r="G478" t="str">
            <v>دمشق</v>
          </cell>
          <cell r="H478" t="str">
            <v>العربية السورية</v>
          </cell>
          <cell r="I478" t="str">
            <v>الثانية</v>
          </cell>
          <cell r="J478" t="str">
            <v>دمشق</v>
          </cell>
          <cell r="K478" t="str">
            <v>عمارة عاصم 43</v>
          </cell>
          <cell r="L478" t="str">
            <v>القصور</v>
          </cell>
          <cell r="M478" t="str">
            <v>أدبي</v>
          </cell>
          <cell r="N478">
            <v>2011</v>
          </cell>
          <cell r="O478" t="str">
            <v>دمشق</v>
          </cell>
          <cell r="P478" t="str">
            <v>الثانية</v>
          </cell>
          <cell r="Q478">
            <v>0</v>
          </cell>
          <cell r="R478">
            <v>0</v>
          </cell>
          <cell r="S478">
            <v>0</v>
          </cell>
          <cell r="T478">
            <v>3000</v>
          </cell>
          <cell r="U478">
            <v>0</v>
          </cell>
          <cell r="V478">
            <v>55000</v>
          </cell>
          <cell r="W478">
            <v>58000</v>
          </cell>
          <cell r="X478" t="str">
            <v>لا</v>
          </cell>
          <cell r="Y478">
            <v>58000</v>
          </cell>
          <cell r="Z478">
            <v>0</v>
          </cell>
          <cell r="AA478">
            <v>1</v>
          </cell>
          <cell r="AB478">
            <v>3</v>
          </cell>
          <cell r="AC478">
            <v>0</v>
          </cell>
          <cell r="AD478">
            <v>4</v>
          </cell>
          <cell r="AE478" t="str">
            <v>MARIAM SAFIA</v>
          </cell>
          <cell r="AF478" t="str">
            <v>NABIL</v>
          </cell>
          <cell r="AG478" t="str">
            <v>ASMIA</v>
          </cell>
          <cell r="AH478" t="str">
            <v>DAMAS</v>
          </cell>
          <cell r="AI478" t="str">
            <v/>
          </cell>
          <cell r="AJ478" t="str">
            <v/>
          </cell>
          <cell r="AK478" t="str">
            <v/>
          </cell>
          <cell r="AL478" t="str">
            <v/>
          </cell>
          <cell r="AM478" t="str">
            <v/>
          </cell>
          <cell r="AN478" t="str">
            <v/>
          </cell>
          <cell r="AO478" t="str">
            <v/>
          </cell>
          <cell r="AP478" t="str">
            <v/>
          </cell>
          <cell r="AQ478" t="str">
            <v/>
          </cell>
          <cell r="AR478">
            <v>707054</v>
          </cell>
          <cell r="AS478" t="str">
            <v>مريم صافيه</v>
          </cell>
          <cell r="AT478" t="str">
            <v>نبيل</v>
          </cell>
          <cell r="AU478" t="str">
            <v/>
          </cell>
          <cell r="AV478">
            <v>55000</v>
          </cell>
        </row>
        <row r="479">
          <cell r="A479">
            <v>707055</v>
          </cell>
          <cell r="B479" t="str">
            <v>مريم غزال فتح الله</v>
          </cell>
          <cell r="C479" t="str">
            <v>فتح الله</v>
          </cell>
          <cell r="D479" t="str">
            <v>عليا</v>
          </cell>
          <cell r="E479" t="str">
            <v>أنثى</v>
          </cell>
          <cell r="F479">
            <v>32457</v>
          </cell>
          <cell r="G479" t="str">
            <v>الضمير</v>
          </cell>
          <cell r="H479" t="str">
            <v>العربية السورية</v>
          </cell>
          <cell r="I479" t="str">
            <v>الأولى</v>
          </cell>
          <cell r="J479" t="str">
            <v>ريف دمشق</v>
          </cell>
          <cell r="K479" t="str">
            <v>الضمير 156</v>
          </cell>
          <cell r="L479" t="str">
            <v>ريف دمشق الضمير</v>
          </cell>
          <cell r="M479" t="str">
            <v>أدبي</v>
          </cell>
          <cell r="N479">
            <v>2011</v>
          </cell>
          <cell r="O479" t="str">
            <v>دمشق</v>
          </cell>
          <cell r="P479" t="str">
            <v>الأولى</v>
          </cell>
          <cell r="Q479">
            <v>0</v>
          </cell>
          <cell r="R479">
            <v>0</v>
          </cell>
          <cell r="S479">
            <v>0</v>
          </cell>
          <cell r="T479">
            <v>3000</v>
          </cell>
          <cell r="U479">
            <v>0</v>
          </cell>
          <cell r="V479">
            <v>20000</v>
          </cell>
          <cell r="W479">
            <v>23000</v>
          </cell>
          <cell r="X479" t="str">
            <v>لا</v>
          </cell>
          <cell r="Y479">
            <v>23000</v>
          </cell>
          <cell r="Z479">
            <v>0</v>
          </cell>
          <cell r="AA479">
            <v>2</v>
          </cell>
          <cell r="AB479">
            <v>0</v>
          </cell>
          <cell r="AC479">
            <v>0</v>
          </cell>
          <cell r="AD479">
            <v>2</v>
          </cell>
          <cell r="AE479" t="str">
            <v>MARIAM GHAZALFATH ALLA</v>
          </cell>
          <cell r="AF479" t="str">
            <v>FATH ALLA</v>
          </cell>
          <cell r="AG479" t="str">
            <v>ALIA</v>
          </cell>
          <cell r="AH479" t="str">
            <v>RIF DAMASCUS</v>
          </cell>
          <cell r="AI479" t="str">
            <v/>
          </cell>
          <cell r="AJ479" t="str">
            <v/>
          </cell>
          <cell r="AK479" t="str">
            <v/>
          </cell>
          <cell r="AL479" t="str">
            <v/>
          </cell>
          <cell r="AM479" t="str">
            <v/>
          </cell>
          <cell r="AN479" t="str">
            <v/>
          </cell>
          <cell r="AO479" t="str">
            <v/>
          </cell>
          <cell r="AP479" t="str">
            <v/>
          </cell>
          <cell r="AQ479" t="str">
            <v/>
          </cell>
          <cell r="AR479">
            <v>707055</v>
          </cell>
          <cell r="AS479" t="str">
            <v>مريم غزال فتح الله</v>
          </cell>
          <cell r="AT479" t="str">
            <v>فتح الله</v>
          </cell>
          <cell r="AU479" t="str">
            <v/>
          </cell>
          <cell r="AV479">
            <v>20000</v>
          </cell>
        </row>
        <row r="480">
          <cell r="A480">
            <v>707056</v>
          </cell>
          <cell r="B480" t="str">
            <v>مريم محمد</v>
          </cell>
          <cell r="C480" t="str">
            <v>عبد اللطيف</v>
          </cell>
          <cell r="D480" t="str">
            <v/>
          </cell>
          <cell r="E480" t="str">
            <v/>
          </cell>
          <cell r="G480" t="str">
            <v/>
          </cell>
          <cell r="H480" t="str">
            <v/>
          </cell>
          <cell r="I480" t="str">
            <v>الأولى</v>
          </cell>
          <cell r="J480" t="str">
            <v/>
          </cell>
          <cell r="K480" t="str">
            <v/>
          </cell>
          <cell r="L480" t="str">
            <v/>
          </cell>
          <cell r="M480" t="str">
            <v/>
          </cell>
          <cell r="O480" t="str">
            <v/>
          </cell>
          <cell r="P480" t="str">
            <v>الأولى</v>
          </cell>
          <cell r="X480" t="str">
            <v/>
          </cell>
          <cell r="AE480" t="str">
            <v/>
          </cell>
          <cell r="AF480" t="str">
            <v/>
          </cell>
          <cell r="AG480" t="str">
            <v/>
          </cell>
          <cell r="AH480" t="str">
            <v/>
          </cell>
          <cell r="AI480" t="str">
            <v/>
          </cell>
          <cell r="AJ480" t="str">
            <v/>
          </cell>
          <cell r="AK480" t="str">
            <v/>
          </cell>
          <cell r="AL480" t="str">
            <v/>
          </cell>
          <cell r="AM480" t="str">
            <v/>
          </cell>
          <cell r="AN480" t="str">
            <v/>
          </cell>
          <cell r="AO480" t="str">
            <v/>
          </cell>
          <cell r="AP480" t="str">
            <v/>
          </cell>
          <cell r="AQ480" t="str">
            <v/>
          </cell>
          <cell r="AR480">
            <v>707056</v>
          </cell>
          <cell r="AS480" t="str">
            <v>مريم محمد</v>
          </cell>
          <cell r="AT480" t="str">
            <v>عبد اللطيف</v>
          </cell>
          <cell r="AU480" t="str">
            <v/>
          </cell>
        </row>
        <row r="481">
          <cell r="A481">
            <v>707057</v>
          </cell>
          <cell r="B481" t="str">
            <v>مريم منصور</v>
          </cell>
          <cell r="C481" t="str">
            <v>منصور</v>
          </cell>
          <cell r="D481" t="str">
            <v xml:space="preserve">مها </v>
          </cell>
          <cell r="E481" t="str">
            <v>أنثى</v>
          </cell>
          <cell r="F481">
            <v>36703</v>
          </cell>
          <cell r="G481" t="str">
            <v>ضهر اليازدية</v>
          </cell>
          <cell r="H481" t="str">
            <v>العربية السورية</v>
          </cell>
          <cell r="I481" t="str">
            <v>الثالثة</v>
          </cell>
          <cell r="J481" t="str">
            <v>طرطوس</v>
          </cell>
          <cell r="K481" t="str">
            <v>ضهر اليازدية 6</v>
          </cell>
          <cell r="L481" t="str">
            <v>طريق المطار الهمك</v>
          </cell>
          <cell r="M481" t="str">
            <v>علمي</v>
          </cell>
          <cell r="N481">
            <v>2018</v>
          </cell>
          <cell r="O481" t="str">
            <v>طرطوس</v>
          </cell>
          <cell r="P481" t="str">
            <v>الثالثة حديث</v>
          </cell>
          <cell r="Q481">
            <v>0</v>
          </cell>
          <cell r="R481">
            <v>0</v>
          </cell>
          <cell r="S481">
            <v>0</v>
          </cell>
          <cell r="T481">
            <v>3000</v>
          </cell>
          <cell r="U481">
            <v>0</v>
          </cell>
          <cell r="V481">
            <v>70000</v>
          </cell>
          <cell r="W481">
            <v>73000</v>
          </cell>
          <cell r="X481" t="str">
            <v>لا</v>
          </cell>
          <cell r="Y481">
            <v>73000</v>
          </cell>
          <cell r="Z481">
            <v>0</v>
          </cell>
          <cell r="AA481">
            <v>7</v>
          </cell>
          <cell r="AB481">
            <v>0</v>
          </cell>
          <cell r="AC481">
            <v>0</v>
          </cell>
          <cell r="AD481">
            <v>7</v>
          </cell>
          <cell r="AE481" t="str">
            <v>MARIAM MANSOUR</v>
          </cell>
          <cell r="AF481" t="str">
            <v>MANSOUR</v>
          </cell>
          <cell r="AG481" t="str">
            <v>MAHA</v>
          </cell>
          <cell r="AH481" t="str">
            <v>DAHR ALYAZIDIYAH</v>
          </cell>
          <cell r="AI481" t="str">
            <v/>
          </cell>
          <cell r="AJ481" t="str">
            <v/>
          </cell>
          <cell r="AK481" t="str">
            <v/>
          </cell>
          <cell r="AL481" t="str">
            <v/>
          </cell>
          <cell r="AM481" t="str">
            <v/>
          </cell>
          <cell r="AN481" t="str">
            <v/>
          </cell>
          <cell r="AO481" t="str">
            <v/>
          </cell>
          <cell r="AP481" t="str">
            <v/>
          </cell>
          <cell r="AQ481" t="str">
            <v/>
          </cell>
          <cell r="AR481">
            <v>707057</v>
          </cell>
          <cell r="AS481" t="str">
            <v>مريم منصور</v>
          </cell>
          <cell r="AT481" t="str">
            <v>منصور</v>
          </cell>
          <cell r="AU481" t="str">
            <v/>
          </cell>
          <cell r="AV481">
            <v>70000</v>
          </cell>
        </row>
        <row r="482">
          <cell r="A482">
            <v>707061</v>
          </cell>
          <cell r="B482" t="str">
            <v>معاويه الحلبي</v>
          </cell>
          <cell r="C482" t="str">
            <v>عبد الهادي</v>
          </cell>
          <cell r="D482" t="str">
            <v>فريال الشلبي</v>
          </cell>
          <cell r="E482" t="str">
            <v>ذكر</v>
          </cell>
          <cell r="F482">
            <v>35613</v>
          </cell>
          <cell r="G482" t="str">
            <v>دمشق</v>
          </cell>
          <cell r="H482" t="str">
            <v>العربية السورية</v>
          </cell>
          <cell r="I482" t="str">
            <v>الأولى</v>
          </cell>
          <cell r="J482" t="str">
            <v>دمشق</v>
          </cell>
          <cell r="K482" t="str">
            <v>عصفور61</v>
          </cell>
          <cell r="L482" t="str">
            <v>دمشق-ميدان</v>
          </cell>
          <cell r="M482" t="str">
            <v>علمي</v>
          </cell>
          <cell r="N482">
            <v>2016</v>
          </cell>
          <cell r="O482" t="str">
            <v>دمشق</v>
          </cell>
          <cell r="P482" t="str">
            <v>الأولى</v>
          </cell>
          <cell r="Q482">
            <v>0</v>
          </cell>
          <cell r="R482">
            <v>0</v>
          </cell>
          <cell r="S482">
            <v>15000</v>
          </cell>
          <cell r="T482">
            <v>7000</v>
          </cell>
          <cell r="U482">
            <v>0</v>
          </cell>
          <cell r="V482">
            <v>60000</v>
          </cell>
          <cell r="W482">
            <v>82000</v>
          </cell>
          <cell r="X482" t="str">
            <v>لا</v>
          </cell>
          <cell r="Y482">
            <v>82000</v>
          </cell>
          <cell r="Z482">
            <v>0</v>
          </cell>
          <cell r="AA482">
            <v>0</v>
          </cell>
          <cell r="AB482">
            <v>0</v>
          </cell>
          <cell r="AC482">
            <v>3</v>
          </cell>
          <cell r="AD482">
            <v>3</v>
          </cell>
          <cell r="AE482" t="str">
            <v>MOUAWIEH ALHALABI</v>
          </cell>
          <cell r="AF482" t="str">
            <v>ABDULHADI</v>
          </cell>
          <cell r="AG482" t="str">
            <v>FERYAL ALSHALBY</v>
          </cell>
          <cell r="AH482" t="str">
            <v>DAMASCUS</v>
          </cell>
          <cell r="AI482" t="str">
            <v>الفصل الثاني 2021-2022</v>
          </cell>
          <cell r="AJ482" t="str">
            <v/>
          </cell>
          <cell r="AK482" t="str">
            <v/>
          </cell>
          <cell r="AL482" t="str">
            <v/>
          </cell>
          <cell r="AM482" t="str">
            <v/>
          </cell>
          <cell r="AN482" t="str">
            <v/>
          </cell>
          <cell r="AO482" t="str">
            <v/>
          </cell>
          <cell r="AP482" t="str">
            <v/>
          </cell>
          <cell r="AQ482" t="str">
            <v/>
          </cell>
          <cell r="AR482">
            <v>707061</v>
          </cell>
          <cell r="AS482" t="str">
            <v>معاويه الحلبي</v>
          </cell>
          <cell r="AT482" t="str">
            <v>عبد الهادي</v>
          </cell>
          <cell r="AU482" t="str">
            <v/>
          </cell>
          <cell r="AV482">
            <v>60000</v>
          </cell>
        </row>
        <row r="483">
          <cell r="A483">
            <v>707065</v>
          </cell>
          <cell r="B483" t="str">
            <v>ملهم اسماعيل</v>
          </cell>
          <cell r="C483" t="str">
            <v>فايز</v>
          </cell>
          <cell r="D483" t="str">
            <v/>
          </cell>
          <cell r="E483" t="str">
            <v/>
          </cell>
          <cell r="G483" t="str">
            <v/>
          </cell>
          <cell r="H483" t="str">
            <v/>
          </cell>
          <cell r="I483" t="str">
            <v>الأولى</v>
          </cell>
          <cell r="J483" t="str">
            <v/>
          </cell>
          <cell r="K483" t="str">
            <v/>
          </cell>
          <cell r="L483" t="str">
            <v/>
          </cell>
          <cell r="M483" t="str">
            <v/>
          </cell>
          <cell r="O483" t="str">
            <v/>
          </cell>
          <cell r="P483" t="str">
            <v>الأولى</v>
          </cell>
          <cell r="X483" t="str">
            <v/>
          </cell>
          <cell r="AE483" t="str">
            <v/>
          </cell>
          <cell r="AF483" t="str">
            <v/>
          </cell>
          <cell r="AG483" t="str">
            <v/>
          </cell>
          <cell r="AH483" t="str">
            <v/>
          </cell>
          <cell r="AI483" t="str">
            <v/>
          </cell>
          <cell r="AJ483" t="str">
            <v/>
          </cell>
          <cell r="AK483" t="str">
            <v/>
          </cell>
          <cell r="AL483" t="str">
            <v/>
          </cell>
          <cell r="AM483" t="str">
            <v/>
          </cell>
          <cell r="AN483" t="str">
            <v/>
          </cell>
          <cell r="AO483" t="str">
            <v/>
          </cell>
          <cell r="AP483" t="str">
            <v/>
          </cell>
          <cell r="AQ483" t="str">
            <v/>
          </cell>
          <cell r="AR483">
            <v>707065</v>
          </cell>
          <cell r="AS483" t="str">
            <v>ملهم اسماعيل</v>
          </cell>
          <cell r="AT483" t="str">
            <v>فايز</v>
          </cell>
          <cell r="AU483" t="str">
            <v/>
          </cell>
        </row>
        <row r="484">
          <cell r="A484">
            <v>707069</v>
          </cell>
          <cell r="B484" t="str">
            <v>منال بيضون</v>
          </cell>
          <cell r="C484" t="str">
            <v>عبد المنعم</v>
          </cell>
          <cell r="D484" t="str">
            <v>جميلة</v>
          </cell>
          <cell r="E484" t="str">
            <v>أنثى</v>
          </cell>
          <cell r="F484">
            <v>33606</v>
          </cell>
          <cell r="G484" t="str">
            <v>ابو الظهور</v>
          </cell>
          <cell r="H484" t="str">
            <v>العربية السورية</v>
          </cell>
          <cell r="I484" t="str">
            <v>الثانية حديث</v>
          </cell>
          <cell r="J484" t="str">
            <v>إدلب</v>
          </cell>
          <cell r="K484" t="str">
            <v>أبو الضهور 188</v>
          </cell>
          <cell r="L484" t="str">
            <v>مشروع دمر</v>
          </cell>
          <cell r="M484" t="str">
            <v>علمي</v>
          </cell>
          <cell r="N484">
            <v>2010</v>
          </cell>
          <cell r="O484" t="str">
            <v>إدلب</v>
          </cell>
          <cell r="P484" t="str">
            <v>الأولى</v>
          </cell>
          <cell r="Q484">
            <v>0</v>
          </cell>
          <cell r="R484">
            <v>0</v>
          </cell>
          <cell r="S484">
            <v>0</v>
          </cell>
          <cell r="T484">
            <v>3000</v>
          </cell>
          <cell r="U484">
            <v>0</v>
          </cell>
          <cell r="V484">
            <v>100000</v>
          </cell>
          <cell r="W484">
            <v>103000</v>
          </cell>
          <cell r="X484" t="str">
            <v>لا</v>
          </cell>
          <cell r="Y484">
            <v>103000</v>
          </cell>
          <cell r="Z484">
            <v>0</v>
          </cell>
          <cell r="AA484">
            <v>0</v>
          </cell>
          <cell r="AB484">
            <v>0</v>
          </cell>
          <cell r="AC484">
            <v>5</v>
          </cell>
          <cell r="AD484">
            <v>5</v>
          </cell>
          <cell r="AE484" t="str">
            <v>MANAL BAYDOUN</v>
          </cell>
          <cell r="AF484" t="str">
            <v>ABD ALMOUNAEM</v>
          </cell>
          <cell r="AG484" t="str">
            <v>JAMELAH</v>
          </cell>
          <cell r="AH484" t="str">
            <v>ABO ALZOUHOWR</v>
          </cell>
          <cell r="AI484" t="str">
            <v/>
          </cell>
          <cell r="AJ484" t="str">
            <v/>
          </cell>
          <cell r="AK484" t="str">
            <v/>
          </cell>
          <cell r="AL484" t="str">
            <v/>
          </cell>
          <cell r="AM484" t="str">
            <v/>
          </cell>
          <cell r="AN484" t="str">
            <v/>
          </cell>
          <cell r="AO484" t="str">
            <v/>
          </cell>
          <cell r="AP484" t="str">
            <v/>
          </cell>
          <cell r="AQ484" t="str">
            <v/>
          </cell>
          <cell r="AR484">
            <v>707069</v>
          </cell>
          <cell r="AS484" t="str">
            <v>منال بيضون</v>
          </cell>
          <cell r="AT484" t="str">
            <v>عبد المنعم</v>
          </cell>
          <cell r="AU484" t="str">
            <v/>
          </cell>
          <cell r="AV484">
            <v>100000</v>
          </cell>
        </row>
        <row r="485">
          <cell r="A485">
            <v>707072</v>
          </cell>
          <cell r="B485" t="str">
            <v>مها خولاني</v>
          </cell>
          <cell r="C485" t="str">
            <v>محمود</v>
          </cell>
          <cell r="D485" t="str">
            <v xml:space="preserve">صباح </v>
          </cell>
          <cell r="E485" t="str">
            <v>أنثى</v>
          </cell>
          <cell r="F485">
            <v>31987</v>
          </cell>
          <cell r="G485" t="str">
            <v xml:space="preserve">دمشق </v>
          </cell>
          <cell r="H485" t="str">
            <v>العربية السورية</v>
          </cell>
          <cell r="I485" t="str">
            <v>الثانية</v>
          </cell>
          <cell r="J485" t="str">
            <v>ريف دمشق</v>
          </cell>
          <cell r="K485" t="str">
            <v>خولاني 16</v>
          </cell>
          <cell r="L485" t="str">
            <v>داريا</v>
          </cell>
          <cell r="M485" t="str">
            <v>أدبي</v>
          </cell>
          <cell r="N485">
            <v>2007</v>
          </cell>
          <cell r="O485" t="str">
            <v>ريف دمشق</v>
          </cell>
          <cell r="P485" t="str">
            <v>الثانية حديث</v>
          </cell>
          <cell r="Q485">
            <v>0</v>
          </cell>
          <cell r="R485">
            <v>0</v>
          </cell>
          <cell r="S485">
            <v>0</v>
          </cell>
          <cell r="T485">
            <v>3000</v>
          </cell>
          <cell r="U485">
            <v>0</v>
          </cell>
          <cell r="V485">
            <v>30000</v>
          </cell>
          <cell r="W485">
            <v>33000</v>
          </cell>
          <cell r="X485" t="str">
            <v>لا</v>
          </cell>
          <cell r="Y485">
            <v>33000</v>
          </cell>
          <cell r="Z485">
            <v>0</v>
          </cell>
          <cell r="AA485">
            <v>3</v>
          </cell>
          <cell r="AB485">
            <v>0</v>
          </cell>
          <cell r="AC485">
            <v>0</v>
          </cell>
          <cell r="AD485">
            <v>3</v>
          </cell>
          <cell r="AE485" t="str">
            <v>MAHA KHOULANI</v>
          </cell>
          <cell r="AF485" t="str">
            <v>MHMOUD</v>
          </cell>
          <cell r="AG485" t="str">
            <v>SABAH</v>
          </cell>
          <cell r="AH485" t="str">
            <v>DAMASCUS</v>
          </cell>
          <cell r="AI485" t="str">
            <v/>
          </cell>
          <cell r="AJ485" t="str">
            <v/>
          </cell>
          <cell r="AK485" t="str">
            <v/>
          </cell>
          <cell r="AL485" t="str">
            <v/>
          </cell>
          <cell r="AM485" t="str">
            <v/>
          </cell>
          <cell r="AN485" t="str">
            <v/>
          </cell>
          <cell r="AO485" t="str">
            <v/>
          </cell>
          <cell r="AP485" t="str">
            <v/>
          </cell>
          <cell r="AQ485" t="str">
            <v/>
          </cell>
          <cell r="AR485">
            <v>707072</v>
          </cell>
          <cell r="AS485" t="str">
            <v>مها خولاني</v>
          </cell>
          <cell r="AT485" t="str">
            <v>محمود</v>
          </cell>
          <cell r="AU485" t="str">
            <v/>
          </cell>
          <cell r="AV485">
            <v>30000</v>
          </cell>
        </row>
        <row r="486">
          <cell r="A486">
            <v>707076</v>
          </cell>
          <cell r="B486" t="str">
            <v>مهند الخليف</v>
          </cell>
          <cell r="C486" t="str">
            <v>احمد</v>
          </cell>
          <cell r="D486" t="str">
            <v>فيضه العويد</v>
          </cell>
          <cell r="E486" t="str">
            <v>ذكر</v>
          </cell>
          <cell r="F486">
            <v>27805</v>
          </cell>
          <cell r="G486" t="str">
            <v>الثوره</v>
          </cell>
          <cell r="H486" t="str">
            <v>العربية السورية</v>
          </cell>
          <cell r="I486" t="str">
            <v>الأولى</v>
          </cell>
          <cell r="J486" t="str">
            <v>حلب</v>
          </cell>
          <cell r="K486" t="str">
            <v>عربيد 73</v>
          </cell>
          <cell r="L486" t="str">
            <v>المعضمية</v>
          </cell>
          <cell r="M486" t="str">
            <v>أدبي</v>
          </cell>
          <cell r="N486">
            <v>1996</v>
          </cell>
          <cell r="O486" t="str">
            <v>الرقة</v>
          </cell>
          <cell r="P486" t="str">
            <v>الأولى</v>
          </cell>
          <cell r="Q486">
            <v>0</v>
          </cell>
          <cell r="R486">
            <v>0</v>
          </cell>
          <cell r="S486">
            <v>0</v>
          </cell>
          <cell r="T486">
            <v>3000</v>
          </cell>
          <cell r="U486">
            <v>0</v>
          </cell>
          <cell r="V486">
            <v>30000</v>
          </cell>
          <cell r="W486">
            <v>33000</v>
          </cell>
          <cell r="X486" t="str">
            <v>لا</v>
          </cell>
          <cell r="Y486">
            <v>33000</v>
          </cell>
          <cell r="Z486">
            <v>0</v>
          </cell>
          <cell r="AA486">
            <v>0</v>
          </cell>
          <cell r="AB486">
            <v>2</v>
          </cell>
          <cell r="AC486">
            <v>0</v>
          </cell>
          <cell r="AD486">
            <v>2</v>
          </cell>
          <cell r="AE486" t="str">
            <v>MOHANAD ALKHLEF</v>
          </cell>
          <cell r="AF486" t="str">
            <v>AHAMAD</v>
          </cell>
          <cell r="AG486" t="str">
            <v>FEEDA</v>
          </cell>
          <cell r="AH486" t="str">
            <v>ALTHAWRA</v>
          </cell>
          <cell r="AI486" t="str">
            <v/>
          </cell>
          <cell r="AJ486" t="str">
            <v/>
          </cell>
          <cell r="AK486" t="str">
            <v/>
          </cell>
          <cell r="AL486" t="str">
            <v/>
          </cell>
          <cell r="AM486" t="str">
            <v/>
          </cell>
          <cell r="AN486" t="str">
            <v/>
          </cell>
          <cell r="AO486" t="str">
            <v/>
          </cell>
          <cell r="AP486" t="str">
            <v/>
          </cell>
          <cell r="AQ486" t="str">
            <v/>
          </cell>
          <cell r="AR486">
            <v>707076</v>
          </cell>
          <cell r="AS486" t="str">
            <v>مهند الخليف</v>
          </cell>
          <cell r="AT486" t="str">
            <v>احمد</v>
          </cell>
          <cell r="AU486" t="str">
            <v/>
          </cell>
          <cell r="AV486">
            <v>30000</v>
          </cell>
        </row>
        <row r="487">
          <cell r="A487">
            <v>707079</v>
          </cell>
          <cell r="B487" t="str">
            <v>مؤمنه عنبره</v>
          </cell>
          <cell r="C487" t="str">
            <v>احمد</v>
          </cell>
          <cell r="D487" t="str">
            <v>فاطمه</v>
          </cell>
          <cell r="E487" t="str">
            <v>أنثى</v>
          </cell>
          <cell r="F487">
            <v>29549</v>
          </cell>
          <cell r="G487" t="str">
            <v>دمشق</v>
          </cell>
          <cell r="H487" t="str">
            <v>العربية السورية</v>
          </cell>
          <cell r="I487" t="str">
            <v>الثانية حديث</v>
          </cell>
          <cell r="J487" t="str">
            <v>دمشق</v>
          </cell>
          <cell r="K487" t="str">
            <v>ساروجة عبيد 127</v>
          </cell>
          <cell r="L487" t="str">
            <v>ضاحية قدسيا</v>
          </cell>
          <cell r="M487" t="str">
            <v>علمي</v>
          </cell>
          <cell r="N487">
            <v>1999</v>
          </cell>
          <cell r="O487" t="str">
            <v>دمشق</v>
          </cell>
          <cell r="P487" t="str">
            <v>الأولى</v>
          </cell>
          <cell r="Q487">
            <v>0</v>
          </cell>
          <cell r="R487">
            <v>0</v>
          </cell>
          <cell r="S487">
            <v>15000</v>
          </cell>
          <cell r="T487">
            <v>7000</v>
          </cell>
          <cell r="U487">
            <v>0</v>
          </cell>
          <cell r="V487">
            <v>20000</v>
          </cell>
          <cell r="W487">
            <v>42000</v>
          </cell>
          <cell r="X487" t="str">
            <v>لا</v>
          </cell>
          <cell r="Y487">
            <v>42000</v>
          </cell>
          <cell r="Z487">
            <v>0</v>
          </cell>
          <cell r="AA487">
            <v>2</v>
          </cell>
          <cell r="AB487">
            <v>0</v>
          </cell>
          <cell r="AC487">
            <v>0</v>
          </cell>
          <cell r="AD487">
            <v>2</v>
          </cell>
          <cell r="AE487" t="str">
            <v>MOUMENA ANBARA</v>
          </cell>
          <cell r="AF487" t="str">
            <v>AHMAD</v>
          </cell>
          <cell r="AG487" t="str">
            <v>FATIMA</v>
          </cell>
          <cell r="AH487" t="str">
            <v>DAMASCUS</v>
          </cell>
          <cell r="AI487" t="str">
            <v>الفصل الثاني 2021-2022</v>
          </cell>
          <cell r="AJ487" t="str">
            <v/>
          </cell>
          <cell r="AK487" t="str">
            <v/>
          </cell>
          <cell r="AL487" t="str">
            <v/>
          </cell>
          <cell r="AM487" t="str">
            <v/>
          </cell>
          <cell r="AN487" t="str">
            <v/>
          </cell>
          <cell r="AO487" t="str">
            <v/>
          </cell>
          <cell r="AP487" t="str">
            <v/>
          </cell>
          <cell r="AQ487" t="str">
            <v/>
          </cell>
          <cell r="AR487">
            <v>707079</v>
          </cell>
          <cell r="AS487" t="str">
            <v>مؤمنه عنبره</v>
          </cell>
          <cell r="AT487" t="str">
            <v>احمد</v>
          </cell>
          <cell r="AU487" t="str">
            <v/>
          </cell>
          <cell r="AV487">
            <v>20000</v>
          </cell>
        </row>
        <row r="488">
          <cell r="A488">
            <v>707081</v>
          </cell>
          <cell r="B488" t="str">
            <v>ميساء دعبول</v>
          </cell>
          <cell r="C488" t="str">
            <v>علي</v>
          </cell>
          <cell r="D488" t="str">
            <v/>
          </cell>
          <cell r="E488" t="str">
            <v/>
          </cell>
          <cell r="G488" t="str">
            <v/>
          </cell>
          <cell r="H488" t="str">
            <v/>
          </cell>
          <cell r="I488" t="str">
            <v>الأولى</v>
          </cell>
          <cell r="J488" t="str">
            <v/>
          </cell>
          <cell r="K488" t="str">
            <v/>
          </cell>
          <cell r="L488" t="str">
            <v/>
          </cell>
          <cell r="M488" t="str">
            <v/>
          </cell>
          <cell r="O488" t="str">
            <v/>
          </cell>
          <cell r="P488" t="str">
            <v>الأولى</v>
          </cell>
          <cell r="X488" t="str">
            <v/>
          </cell>
          <cell r="AE488" t="str">
            <v/>
          </cell>
          <cell r="AF488" t="str">
            <v/>
          </cell>
          <cell r="AG488" t="str">
            <v/>
          </cell>
          <cell r="AH488" t="str">
            <v/>
          </cell>
          <cell r="AI488" t="str">
            <v/>
          </cell>
          <cell r="AJ488" t="str">
            <v/>
          </cell>
          <cell r="AK488" t="str">
            <v/>
          </cell>
          <cell r="AL488" t="str">
            <v/>
          </cell>
          <cell r="AM488" t="str">
            <v/>
          </cell>
          <cell r="AN488" t="str">
            <v/>
          </cell>
          <cell r="AO488" t="str">
            <v/>
          </cell>
          <cell r="AP488" t="str">
            <v/>
          </cell>
          <cell r="AQ488" t="str">
            <v/>
          </cell>
          <cell r="AR488">
            <v>707081</v>
          </cell>
          <cell r="AS488" t="str">
            <v>ميساء دعبول</v>
          </cell>
          <cell r="AT488" t="str">
            <v>علي</v>
          </cell>
          <cell r="AU488" t="str">
            <v/>
          </cell>
        </row>
        <row r="489">
          <cell r="A489">
            <v>707084</v>
          </cell>
          <cell r="B489" t="str">
            <v>ناديا صواف</v>
          </cell>
          <cell r="C489" t="str">
            <v>خالد</v>
          </cell>
          <cell r="D489" t="str">
            <v>فاطمة</v>
          </cell>
          <cell r="E489" t="str">
            <v>أنثى</v>
          </cell>
          <cell r="F489">
            <v>33310</v>
          </cell>
          <cell r="G489" t="str">
            <v>ادلب</v>
          </cell>
          <cell r="H489" t="str">
            <v>العربية السورية</v>
          </cell>
          <cell r="I489" t="str">
            <v>الأولى</v>
          </cell>
          <cell r="J489" t="str">
            <v>إدلب</v>
          </cell>
          <cell r="K489" t="str">
            <v>مرعيان 35</v>
          </cell>
          <cell r="L489" t="str">
            <v xml:space="preserve">السيدة زينب </v>
          </cell>
          <cell r="M489" t="str">
            <v>أدبي</v>
          </cell>
          <cell r="N489">
            <v>2009</v>
          </cell>
          <cell r="O489" t="str">
            <v>إدلب</v>
          </cell>
          <cell r="P489" t="str">
            <v>الأولى</v>
          </cell>
          <cell r="Q489">
            <v>0</v>
          </cell>
          <cell r="S489">
            <v>0</v>
          </cell>
          <cell r="T489">
            <v>3000</v>
          </cell>
          <cell r="U489">
            <v>0</v>
          </cell>
          <cell r="V489">
            <v>68000</v>
          </cell>
          <cell r="W489">
            <v>71000</v>
          </cell>
          <cell r="X489" t="str">
            <v>لا</v>
          </cell>
          <cell r="Y489">
            <v>71000</v>
          </cell>
          <cell r="Z489">
            <v>0</v>
          </cell>
          <cell r="AA489">
            <v>0</v>
          </cell>
          <cell r="AB489">
            <v>3</v>
          </cell>
          <cell r="AC489">
            <v>2</v>
          </cell>
          <cell r="AD489">
            <v>5</v>
          </cell>
          <cell r="AE489" t="str">
            <v>NADIA SAWAF</v>
          </cell>
          <cell r="AF489" t="str">
            <v>KHALID</v>
          </cell>
          <cell r="AG489" t="str">
            <v>FATEMA</v>
          </cell>
          <cell r="AH489" t="str">
            <v>IDLEP</v>
          </cell>
          <cell r="AI489" t="str">
            <v/>
          </cell>
          <cell r="AJ489" t="str">
            <v/>
          </cell>
          <cell r="AK489" t="str">
            <v/>
          </cell>
          <cell r="AL489" t="str">
            <v/>
          </cell>
          <cell r="AM489" t="str">
            <v/>
          </cell>
          <cell r="AN489" t="str">
            <v/>
          </cell>
          <cell r="AO489" t="str">
            <v/>
          </cell>
          <cell r="AP489" t="str">
            <v/>
          </cell>
          <cell r="AQ489" t="str">
            <v/>
          </cell>
          <cell r="AR489">
            <v>707084</v>
          </cell>
          <cell r="AS489" t="str">
            <v>ناديا صواف</v>
          </cell>
          <cell r="AT489" t="str">
            <v>خالد</v>
          </cell>
          <cell r="AU489" t="str">
            <v/>
          </cell>
          <cell r="AV489">
            <v>68000</v>
          </cell>
        </row>
        <row r="490">
          <cell r="A490">
            <v>707086</v>
          </cell>
          <cell r="B490" t="str">
            <v>ناريمان جعفر</v>
          </cell>
          <cell r="C490" t="str">
            <v>علي</v>
          </cell>
          <cell r="D490" t="str">
            <v/>
          </cell>
          <cell r="E490" t="str">
            <v/>
          </cell>
          <cell r="G490" t="str">
            <v/>
          </cell>
          <cell r="H490" t="str">
            <v/>
          </cell>
          <cell r="I490" t="str">
            <v>الأولى</v>
          </cell>
          <cell r="J490" t="str">
            <v/>
          </cell>
          <cell r="K490" t="str">
            <v/>
          </cell>
          <cell r="L490" t="str">
            <v/>
          </cell>
          <cell r="M490" t="str">
            <v/>
          </cell>
          <cell r="O490" t="str">
            <v/>
          </cell>
          <cell r="P490" t="str">
            <v>الأولى</v>
          </cell>
          <cell r="X490" t="str">
            <v/>
          </cell>
          <cell r="AE490" t="str">
            <v/>
          </cell>
          <cell r="AF490" t="str">
            <v/>
          </cell>
          <cell r="AG490" t="str">
            <v/>
          </cell>
          <cell r="AH490" t="str">
            <v/>
          </cell>
          <cell r="AI490" t="str">
            <v/>
          </cell>
          <cell r="AJ490" t="str">
            <v/>
          </cell>
          <cell r="AK490" t="str">
            <v/>
          </cell>
          <cell r="AL490" t="str">
            <v/>
          </cell>
          <cell r="AM490" t="str">
            <v/>
          </cell>
          <cell r="AN490" t="str">
            <v/>
          </cell>
          <cell r="AO490" t="str">
            <v/>
          </cell>
          <cell r="AP490" t="str">
            <v/>
          </cell>
          <cell r="AQ490" t="str">
            <v/>
          </cell>
          <cell r="AR490">
            <v>707086</v>
          </cell>
          <cell r="AS490" t="str">
            <v>ناريمان جعفر</v>
          </cell>
          <cell r="AT490" t="str">
            <v>علي</v>
          </cell>
          <cell r="AU490" t="str">
            <v/>
          </cell>
        </row>
        <row r="491">
          <cell r="A491">
            <v>707087</v>
          </cell>
          <cell r="B491" t="str">
            <v>نبيله البقاعي</v>
          </cell>
          <cell r="C491" t="str">
            <v>محمد خليل</v>
          </cell>
          <cell r="D491" t="str">
            <v/>
          </cell>
          <cell r="E491" t="str">
            <v/>
          </cell>
          <cell r="G491" t="str">
            <v/>
          </cell>
          <cell r="H491" t="str">
            <v/>
          </cell>
          <cell r="I491" t="str">
            <v>الأولى</v>
          </cell>
          <cell r="J491" t="str">
            <v/>
          </cell>
          <cell r="K491" t="str">
            <v/>
          </cell>
          <cell r="L491" t="str">
            <v/>
          </cell>
          <cell r="M491" t="str">
            <v/>
          </cell>
          <cell r="O491" t="str">
            <v/>
          </cell>
          <cell r="P491" t="str">
            <v>الأولى</v>
          </cell>
          <cell r="X491" t="str">
            <v/>
          </cell>
          <cell r="AE491" t="str">
            <v/>
          </cell>
          <cell r="AF491" t="str">
            <v/>
          </cell>
          <cell r="AG491" t="str">
            <v/>
          </cell>
          <cell r="AH491" t="str">
            <v/>
          </cell>
          <cell r="AI491" t="str">
            <v/>
          </cell>
          <cell r="AJ491" t="str">
            <v/>
          </cell>
          <cell r="AK491" t="str">
            <v/>
          </cell>
          <cell r="AL491" t="str">
            <v/>
          </cell>
          <cell r="AM491" t="str">
            <v/>
          </cell>
          <cell r="AN491" t="str">
            <v/>
          </cell>
          <cell r="AO491" t="str">
            <v/>
          </cell>
          <cell r="AP491" t="str">
            <v/>
          </cell>
          <cell r="AQ491" t="str">
            <v/>
          </cell>
          <cell r="AR491">
            <v>707087</v>
          </cell>
          <cell r="AS491" t="str">
            <v>نبيله البقاعي</v>
          </cell>
          <cell r="AT491" t="str">
            <v>محمد خليل</v>
          </cell>
          <cell r="AU491" t="str">
            <v/>
          </cell>
        </row>
        <row r="492">
          <cell r="A492">
            <v>707089</v>
          </cell>
          <cell r="B492" t="str">
            <v>نجلاء خليل</v>
          </cell>
          <cell r="C492" t="str">
            <v>جمال</v>
          </cell>
          <cell r="D492" t="str">
            <v>سميرة</v>
          </cell>
          <cell r="E492" t="str">
            <v>أنثى</v>
          </cell>
          <cell r="F492">
            <v>33841</v>
          </cell>
          <cell r="G492" t="str">
            <v>شمسكين</v>
          </cell>
          <cell r="H492" t="str">
            <v>العربية السورية</v>
          </cell>
          <cell r="I492" t="str">
            <v>الأولى</v>
          </cell>
          <cell r="J492" t="str">
            <v>درعا</v>
          </cell>
          <cell r="K492" t="str">
            <v>الشيخ مسكين 496</v>
          </cell>
          <cell r="L492" t="str">
            <v>صحنايا</v>
          </cell>
          <cell r="M492" t="str">
            <v>أدبي</v>
          </cell>
          <cell r="N492">
            <v>2011</v>
          </cell>
          <cell r="O492" t="str">
            <v>درعا</v>
          </cell>
          <cell r="P492" t="str">
            <v>الأولى</v>
          </cell>
          <cell r="Q492">
            <v>0</v>
          </cell>
          <cell r="R492">
            <v>0</v>
          </cell>
          <cell r="S492">
            <v>0</v>
          </cell>
          <cell r="T492">
            <v>3000</v>
          </cell>
          <cell r="U492">
            <v>0</v>
          </cell>
          <cell r="V492">
            <v>35000</v>
          </cell>
          <cell r="W492">
            <v>38000</v>
          </cell>
          <cell r="X492" t="str">
            <v>لا</v>
          </cell>
          <cell r="Y492">
            <v>38000</v>
          </cell>
          <cell r="Z492">
            <v>0</v>
          </cell>
          <cell r="AA492">
            <v>0</v>
          </cell>
          <cell r="AB492">
            <v>1</v>
          </cell>
          <cell r="AC492">
            <v>1</v>
          </cell>
          <cell r="AD492">
            <v>2</v>
          </cell>
          <cell r="AE492" t="str">
            <v>NAJLAA KHALIL</v>
          </cell>
          <cell r="AF492" t="str">
            <v>JAMAL</v>
          </cell>
          <cell r="AG492" t="str">
            <v>SAMERA</v>
          </cell>
          <cell r="AH492" t="str">
            <v>SHAYKH MISKIN</v>
          </cell>
          <cell r="AI492" t="str">
            <v/>
          </cell>
          <cell r="AJ492" t="str">
            <v/>
          </cell>
          <cell r="AK492" t="str">
            <v/>
          </cell>
          <cell r="AL492" t="str">
            <v/>
          </cell>
          <cell r="AM492" t="str">
            <v/>
          </cell>
          <cell r="AN492" t="str">
            <v/>
          </cell>
          <cell r="AO492" t="str">
            <v/>
          </cell>
          <cell r="AP492" t="str">
            <v/>
          </cell>
          <cell r="AQ492" t="str">
            <v>إيقاف</v>
          </cell>
          <cell r="AR492">
            <v>707089</v>
          </cell>
          <cell r="AS492" t="str">
            <v>نجلاء خليل</v>
          </cell>
          <cell r="AT492" t="str">
            <v>جمال</v>
          </cell>
          <cell r="AU492" t="str">
            <v/>
          </cell>
          <cell r="AV492">
            <v>35000</v>
          </cell>
        </row>
        <row r="493">
          <cell r="A493">
            <v>707093</v>
          </cell>
          <cell r="B493" t="str">
            <v>نرجس الحمود</v>
          </cell>
          <cell r="C493" t="str">
            <v>عبد الرحمن</v>
          </cell>
          <cell r="D493" t="str">
            <v/>
          </cell>
          <cell r="E493" t="str">
            <v/>
          </cell>
          <cell r="G493" t="str">
            <v/>
          </cell>
          <cell r="H493" t="str">
            <v/>
          </cell>
          <cell r="I493" t="str">
            <v>الأولى</v>
          </cell>
          <cell r="J493" t="str">
            <v/>
          </cell>
          <cell r="K493" t="str">
            <v/>
          </cell>
          <cell r="L493" t="str">
            <v/>
          </cell>
          <cell r="M493" t="str">
            <v/>
          </cell>
          <cell r="O493" t="str">
            <v/>
          </cell>
          <cell r="P493" t="str">
            <v>الأولى</v>
          </cell>
          <cell r="X493" t="str">
            <v/>
          </cell>
          <cell r="AE493" t="str">
            <v/>
          </cell>
          <cell r="AF493" t="str">
            <v/>
          </cell>
          <cell r="AG493" t="str">
            <v/>
          </cell>
          <cell r="AH493" t="str">
            <v/>
          </cell>
          <cell r="AI493" t="str">
            <v/>
          </cell>
          <cell r="AJ493" t="str">
            <v/>
          </cell>
          <cell r="AK493" t="str">
            <v/>
          </cell>
          <cell r="AL493" t="str">
            <v/>
          </cell>
          <cell r="AM493" t="str">
            <v/>
          </cell>
          <cell r="AN493" t="str">
            <v/>
          </cell>
          <cell r="AO493" t="str">
            <v/>
          </cell>
          <cell r="AP493" t="str">
            <v/>
          </cell>
          <cell r="AQ493" t="str">
            <v/>
          </cell>
          <cell r="AR493">
            <v>707093</v>
          </cell>
          <cell r="AS493" t="str">
            <v>نرجس الحمود</v>
          </cell>
          <cell r="AT493" t="str">
            <v>عبد الرحمن</v>
          </cell>
          <cell r="AU493" t="str">
            <v/>
          </cell>
        </row>
        <row r="494">
          <cell r="A494">
            <v>707095</v>
          </cell>
          <cell r="B494" t="str">
            <v>نسرين السلامه</v>
          </cell>
          <cell r="C494" t="str">
            <v>علي</v>
          </cell>
          <cell r="D494" t="str">
            <v>حسنية</v>
          </cell>
          <cell r="E494" t="str">
            <v>أنثى</v>
          </cell>
          <cell r="F494">
            <v>29832</v>
          </cell>
          <cell r="G494" t="str">
            <v>دمشق</v>
          </cell>
          <cell r="H494" t="str">
            <v>العربية السورية</v>
          </cell>
          <cell r="I494" t="str">
            <v>الثالثة</v>
          </cell>
          <cell r="J494" t="str">
            <v>درعا</v>
          </cell>
          <cell r="K494" t="str">
            <v>كفريا سلوم 30</v>
          </cell>
          <cell r="L494" t="str">
            <v>الزاهرة الجديدة</v>
          </cell>
          <cell r="M494" t="str">
            <v>علمي</v>
          </cell>
          <cell r="N494">
            <v>1998</v>
          </cell>
          <cell r="O494" t="str">
            <v>درعا</v>
          </cell>
          <cell r="P494" t="str">
            <v>الثالثة حديث</v>
          </cell>
          <cell r="Q494">
            <v>0</v>
          </cell>
          <cell r="S494">
            <v>0</v>
          </cell>
          <cell r="T494">
            <v>3000</v>
          </cell>
          <cell r="U494">
            <v>0</v>
          </cell>
          <cell r="V494">
            <v>76000</v>
          </cell>
          <cell r="W494">
            <v>79000</v>
          </cell>
          <cell r="X494" t="str">
            <v>لا</v>
          </cell>
          <cell r="Y494">
            <v>79000</v>
          </cell>
          <cell r="Z494">
            <v>0</v>
          </cell>
          <cell r="AA494">
            <v>6</v>
          </cell>
          <cell r="AB494">
            <v>1</v>
          </cell>
          <cell r="AC494">
            <v>1</v>
          </cell>
          <cell r="AD494">
            <v>8</v>
          </cell>
          <cell r="AE494" t="str">
            <v>NESSRINE ALSALAMEH</v>
          </cell>
          <cell r="AF494" t="str">
            <v>ALI</v>
          </cell>
          <cell r="AG494" t="str">
            <v>HOSNIA</v>
          </cell>
          <cell r="AH494" t="str">
            <v>DAMASCUS</v>
          </cell>
          <cell r="AI494" t="str">
            <v/>
          </cell>
          <cell r="AJ494" t="str">
            <v/>
          </cell>
          <cell r="AK494" t="str">
            <v/>
          </cell>
          <cell r="AL494" t="str">
            <v/>
          </cell>
          <cell r="AM494" t="str">
            <v/>
          </cell>
          <cell r="AN494" t="str">
            <v/>
          </cell>
          <cell r="AO494" t="str">
            <v/>
          </cell>
          <cell r="AP494" t="str">
            <v/>
          </cell>
          <cell r="AQ494" t="str">
            <v/>
          </cell>
          <cell r="AR494">
            <v>707095</v>
          </cell>
          <cell r="AS494" t="str">
            <v>نسرين السلامه</v>
          </cell>
          <cell r="AT494" t="str">
            <v>علي</v>
          </cell>
          <cell r="AU494" t="str">
            <v/>
          </cell>
          <cell r="AV494">
            <v>76000</v>
          </cell>
        </row>
        <row r="495">
          <cell r="A495">
            <v>707096</v>
          </cell>
          <cell r="B495" t="str">
            <v>نسيبه الديري</v>
          </cell>
          <cell r="C495" t="str">
            <v>عبد السلام</v>
          </cell>
          <cell r="D495" t="str">
            <v>خلود</v>
          </cell>
          <cell r="E495" t="str">
            <v>أنثى</v>
          </cell>
          <cell r="F495">
            <v>36376</v>
          </cell>
          <cell r="G495" t="str">
            <v>مشفى درعا</v>
          </cell>
          <cell r="H495" t="str">
            <v>العربية السورية</v>
          </cell>
          <cell r="I495" t="str">
            <v>الأولى</v>
          </cell>
          <cell r="J495" t="str">
            <v>درعا</v>
          </cell>
          <cell r="K495" t="str">
            <v>الشيخ مسكين 308</v>
          </cell>
          <cell r="L495" t="str">
            <v>اشرفية صحنايا</v>
          </cell>
          <cell r="M495" t="str">
            <v>أدبي</v>
          </cell>
          <cell r="N495">
            <v>2018</v>
          </cell>
          <cell r="O495" t="str">
            <v>درعا</v>
          </cell>
          <cell r="P495" t="str">
            <v>الأولى</v>
          </cell>
          <cell r="Q495">
            <v>0</v>
          </cell>
          <cell r="R495">
            <v>0</v>
          </cell>
          <cell r="S495">
            <v>0</v>
          </cell>
          <cell r="T495">
            <v>3000</v>
          </cell>
          <cell r="U495">
            <v>0</v>
          </cell>
          <cell r="V495">
            <v>180000</v>
          </cell>
          <cell r="W495">
            <v>183000</v>
          </cell>
          <cell r="X495" t="str">
            <v>لا</v>
          </cell>
          <cell r="Y495">
            <v>183000</v>
          </cell>
          <cell r="Z495">
            <v>0</v>
          </cell>
          <cell r="AA495">
            <v>0</v>
          </cell>
          <cell r="AB495">
            <v>0</v>
          </cell>
          <cell r="AC495">
            <v>9</v>
          </cell>
          <cell r="AD495">
            <v>9</v>
          </cell>
          <cell r="AE495" t="str">
            <v>NASNUSAIBA ALDIRI</v>
          </cell>
          <cell r="AF495" t="str">
            <v>ABDALSALAM</v>
          </cell>
          <cell r="AG495" t="str">
            <v>KHLOUD</v>
          </cell>
          <cell r="AH495" t="str">
            <v>MUSHFA DARAA</v>
          </cell>
          <cell r="AI495" t="str">
            <v/>
          </cell>
          <cell r="AJ495" t="str">
            <v/>
          </cell>
          <cell r="AK495" t="str">
            <v/>
          </cell>
          <cell r="AL495" t="str">
            <v/>
          </cell>
          <cell r="AM495" t="str">
            <v/>
          </cell>
          <cell r="AN495" t="str">
            <v/>
          </cell>
          <cell r="AO495" t="str">
            <v/>
          </cell>
          <cell r="AP495" t="str">
            <v/>
          </cell>
          <cell r="AQ495" t="str">
            <v/>
          </cell>
          <cell r="AR495">
            <v>707096</v>
          </cell>
          <cell r="AS495" t="str">
            <v>نسيبه الديري</v>
          </cell>
          <cell r="AT495" t="str">
            <v>عبد السلام</v>
          </cell>
          <cell r="AU495" t="str">
            <v/>
          </cell>
          <cell r="AV495">
            <v>180000</v>
          </cell>
        </row>
        <row r="496">
          <cell r="A496">
            <v>707098</v>
          </cell>
          <cell r="B496" t="str">
            <v>نور الرفاعي</v>
          </cell>
          <cell r="C496" t="str">
            <v>محمد ايمن</v>
          </cell>
          <cell r="D496" t="str">
            <v>سمر</v>
          </cell>
          <cell r="E496" t="str">
            <v>أنثى</v>
          </cell>
          <cell r="F496">
            <v>32752</v>
          </cell>
          <cell r="G496" t="str">
            <v>دمشق</v>
          </cell>
          <cell r="H496" t="str">
            <v>العربية السورية</v>
          </cell>
          <cell r="I496" t="str">
            <v>الثانية</v>
          </cell>
          <cell r="J496" t="str">
            <v>اللاذقية</v>
          </cell>
          <cell r="K496" t="str">
            <v>صليبة 2019</v>
          </cell>
          <cell r="L496" t="str">
            <v>ضاحية قدسيا</v>
          </cell>
          <cell r="M496" t="str">
            <v>أدبي</v>
          </cell>
          <cell r="N496">
            <v>2007</v>
          </cell>
          <cell r="O496" t="str">
            <v>ريف دمشق</v>
          </cell>
          <cell r="P496" t="str">
            <v>الثانية حديث</v>
          </cell>
          <cell r="Q496">
            <v>0</v>
          </cell>
          <cell r="R496">
            <v>0</v>
          </cell>
          <cell r="S496">
            <v>0</v>
          </cell>
          <cell r="T496">
            <v>3000</v>
          </cell>
          <cell r="U496">
            <v>0</v>
          </cell>
          <cell r="V496">
            <v>140000</v>
          </cell>
          <cell r="W496">
            <v>143000</v>
          </cell>
          <cell r="X496" t="str">
            <v>لا</v>
          </cell>
          <cell r="Y496">
            <v>143000</v>
          </cell>
          <cell r="Z496">
            <v>0</v>
          </cell>
          <cell r="AA496">
            <v>6</v>
          </cell>
          <cell r="AB496">
            <v>0</v>
          </cell>
          <cell r="AC496">
            <v>4</v>
          </cell>
          <cell r="AD496">
            <v>10</v>
          </cell>
          <cell r="AE496" t="str">
            <v>NOUR ALREFAIE</v>
          </cell>
          <cell r="AF496" t="str">
            <v>MOUHAMD AYMAN</v>
          </cell>
          <cell r="AG496" t="str">
            <v>SAMAR</v>
          </cell>
          <cell r="AH496" t="str">
            <v>DAMASCUS</v>
          </cell>
          <cell r="AI496" t="str">
            <v/>
          </cell>
          <cell r="AJ496" t="str">
            <v/>
          </cell>
          <cell r="AK496" t="str">
            <v/>
          </cell>
          <cell r="AL496" t="str">
            <v/>
          </cell>
          <cell r="AM496" t="str">
            <v/>
          </cell>
          <cell r="AN496" t="str">
            <v/>
          </cell>
          <cell r="AO496" t="str">
            <v/>
          </cell>
          <cell r="AP496" t="str">
            <v/>
          </cell>
          <cell r="AQ496" t="str">
            <v/>
          </cell>
          <cell r="AR496">
            <v>707098</v>
          </cell>
          <cell r="AS496" t="str">
            <v>نور الرفاعي</v>
          </cell>
          <cell r="AT496" t="str">
            <v>محمد ايمن</v>
          </cell>
          <cell r="AU496" t="str">
            <v/>
          </cell>
          <cell r="AV496">
            <v>140000</v>
          </cell>
        </row>
        <row r="497">
          <cell r="A497">
            <v>707104</v>
          </cell>
          <cell r="B497" t="str">
            <v>نيكول بلوظيه</v>
          </cell>
          <cell r="C497" t="str">
            <v>ميشيل</v>
          </cell>
          <cell r="D497" t="str">
            <v>ايفا</v>
          </cell>
          <cell r="E497" t="str">
            <v>أنثى</v>
          </cell>
          <cell r="F497">
            <v>36892</v>
          </cell>
          <cell r="G497" t="str">
            <v>اللاذقية</v>
          </cell>
          <cell r="H497" t="str">
            <v>العربية السورية</v>
          </cell>
          <cell r="I497" t="str">
            <v>الأولى</v>
          </cell>
          <cell r="J497" t="str">
            <v>اللاذقية</v>
          </cell>
          <cell r="K497" t="str">
            <v>شيخضاهر 965</v>
          </cell>
          <cell r="L497" t="str">
            <v>اللاذقية</v>
          </cell>
          <cell r="M497" t="str">
            <v>علمي</v>
          </cell>
          <cell r="N497">
            <v>2018</v>
          </cell>
          <cell r="O497" t="str">
            <v>اللاذقية</v>
          </cell>
          <cell r="P497" t="str">
            <v>الأولى</v>
          </cell>
          <cell r="Q497">
            <v>0</v>
          </cell>
          <cell r="R497">
            <v>0</v>
          </cell>
          <cell r="S497">
            <v>0</v>
          </cell>
          <cell r="T497">
            <v>3000</v>
          </cell>
          <cell r="U497">
            <v>0</v>
          </cell>
          <cell r="V497">
            <v>35000</v>
          </cell>
          <cell r="W497">
            <v>38000</v>
          </cell>
          <cell r="X497" t="str">
            <v>لا</v>
          </cell>
          <cell r="Y497">
            <v>38000</v>
          </cell>
          <cell r="Z497">
            <v>0</v>
          </cell>
          <cell r="AA497">
            <v>0</v>
          </cell>
          <cell r="AB497">
            <v>1</v>
          </cell>
          <cell r="AC497">
            <v>1</v>
          </cell>
          <cell r="AD497">
            <v>2</v>
          </cell>
          <cell r="AE497" t="str">
            <v>NICOLE BALOZIAH</v>
          </cell>
          <cell r="AF497" t="str">
            <v>MICHAEL</v>
          </cell>
          <cell r="AG497" t="str">
            <v>EVA</v>
          </cell>
          <cell r="AH497" t="str">
            <v>LATAKIA</v>
          </cell>
          <cell r="AI497" t="str">
            <v/>
          </cell>
          <cell r="AJ497" t="str">
            <v/>
          </cell>
          <cell r="AK497" t="str">
            <v/>
          </cell>
          <cell r="AL497" t="str">
            <v/>
          </cell>
          <cell r="AM497" t="str">
            <v/>
          </cell>
          <cell r="AN497" t="str">
            <v/>
          </cell>
          <cell r="AO497" t="str">
            <v/>
          </cell>
          <cell r="AP497" t="str">
            <v/>
          </cell>
          <cell r="AQ497" t="str">
            <v>إيقاف</v>
          </cell>
          <cell r="AR497">
            <v>707104</v>
          </cell>
          <cell r="AS497" t="str">
            <v>نيكول بلوظيه</v>
          </cell>
          <cell r="AT497" t="str">
            <v>ميشيل</v>
          </cell>
          <cell r="AU497" t="str">
            <v/>
          </cell>
          <cell r="AV497">
            <v>35000</v>
          </cell>
        </row>
        <row r="498">
          <cell r="A498">
            <v>707111</v>
          </cell>
          <cell r="B498" t="str">
            <v>هديه قدور</v>
          </cell>
          <cell r="C498" t="str">
            <v>محمد</v>
          </cell>
          <cell r="D498" t="str">
            <v>ميثم</v>
          </cell>
          <cell r="E498" t="str">
            <v>أنثى</v>
          </cell>
          <cell r="F498">
            <v>31995</v>
          </cell>
          <cell r="G498" t="str">
            <v>دمشق</v>
          </cell>
          <cell r="H498" t="str">
            <v>العربية السورية</v>
          </cell>
          <cell r="I498" t="str">
            <v>الأولى</v>
          </cell>
          <cell r="J498" t="str">
            <v>حلب</v>
          </cell>
          <cell r="K498" t="str">
            <v>شاغور مزاز 74</v>
          </cell>
          <cell r="L498" t="str">
            <v>ببيلا</v>
          </cell>
          <cell r="M498" t="str">
            <v>أدبي</v>
          </cell>
          <cell r="N498">
            <v>2005</v>
          </cell>
          <cell r="O498" t="str">
            <v>دمشق</v>
          </cell>
          <cell r="P498" t="str">
            <v>الأولى</v>
          </cell>
          <cell r="Q498">
            <v>20000</v>
          </cell>
          <cell r="R498">
            <v>0</v>
          </cell>
          <cell r="S498">
            <v>0</v>
          </cell>
          <cell r="T498">
            <v>3000</v>
          </cell>
          <cell r="U498">
            <v>0</v>
          </cell>
          <cell r="V498">
            <v>40000</v>
          </cell>
          <cell r="W498">
            <v>23000</v>
          </cell>
          <cell r="X498" t="str">
            <v>لا</v>
          </cell>
          <cell r="Y498">
            <v>23000</v>
          </cell>
          <cell r="Z498">
            <v>0</v>
          </cell>
          <cell r="AA498">
            <v>4</v>
          </cell>
          <cell r="AB498">
            <v>0</v>
          </cell>
          <cell r="AC498">
            <v>0</v>
          </cell>
          <cell r="AD498">
            <v>4</v>
          </cell>
          <cell r="AE498" t="str">
            <v>HDEA KADUR</v>
          </cell>
          <cell r="AF498" t="str">
            <v>MOHAMMAD</v>
          </cell>
          <cell r="AG498" t="str">
            <v>METHAM</v>
          </cell>
          <cell r="AH498" t="str">
            <v>DAMAS</v>
          </cell>
          <cell r="AI498" t="str">
            <v/>
          </cell>
          <cell r="AJ498" t="str">
            <v/>
          </cell>
          <cell r="AK498" t="str">
            <v/>
          </cell>
          <cell r="AL498" t="str">
            <v/>
          </cell>
          <cell r="AM498" t="str">
            <v/>
          </cell>
          <cell r="AN498" t="str">
            <v/>
          </cell>
          <cell r="AO498" t="str">
            <v/>
          </cell>
          <cell r="AP498" t="str">
            <v/>
          </cell>
          <cell r="AQ498" t="str">
            <v/>
          </cell>
          <cell r="AR498">
            <v>707111</v>
          </cell>
          <cell r="AS498" t="str">
            <v>هديه قدور</v>
          </cell>
          <cell r="AT498" t="str">
            <v>محمد</v>
          </cell>
          <cell r="AU498" t="str">
            <v/>
          </cell>
          <cell r="AV498">
            <v>40000</v>
          </cell>
        </row>
        <row r="499">
          <cell r="A499">
            <v>707114</v>
          </cell>
          <cell r="B499" t="str">
            <v>هلا ملحم</v>
          </cell>
          <cell r="C499" t="str">
            <v>أكرم</v>
          </cell>
          <cell r="D499" t="str">
            <v>سميره ملحم</v>
          </cell>
          <cell r="E499" t="str">
            <v>أنثى</v>
          </cell>
          <cell r="F499">
            <v>34249</v>
          </cell>
          <cell r="G499" t="str">
            <v>دمشق</v>
          </cell>
          <cell r="H499" t="str">
            <v>العربية السورية</v>
          </cell>
          <cell r="I499" t="str">
            <v>الثالثة</v>
          </cell>
          <cell r="J499" t="str">
            <v>طرطوس</v>
          </cell>
          <cell r="K499" t="str">
            <v xml:space="preserve">عين بالوج 5 </v>
          </cell>
          <cell r="L499" t="str">
            <v xml:space="preserve">مساكن الحرس </v>
          </cell>
          <cell r="M499" t="str">
            <v>أدبي</v>
          </cell>
          <cell r="N499">
            <v>2011</v>
          </cell>
          <cell r="O499" t="str">
            <v>دمشق</v>
          </cell>
          <cell r="P499" t="str">
            <v>الثالثة حديث</v>
          </cell>
          <cell r="Q499">
            <v>0</v>
          </cell>
          <cell r="S499">
            <v>0</v>
          </cell>
          <cell r="T499">
            <v>3000</v>
          </cell>
          <cell r="U499">
            <v>0</v>
          </cell>
          <cell r="V499">
            <v>0</v>
          </cell>
          <cell r="W499">
            <v>3000</v>
          </cell>
          <cell r="X499" t="str">
            <v>لا</v>
          </cell>
          <cell r="Y499">
            <v>3000</v>
          </cell>
          <cell r="Z499">
            <v>0</v>
          </cell>
          <cell r="AA499">
            <v>6</v>
          </cell>
          <cell r="AB499">
            <v>0</v>
          </cell>
          <cell r="AC499">
            <v>0</v>
          </cell>
          <cell r="AD499">
            <v>6</v>
          </cell>
          <cell r="AE499" t="str">
            <v>HALA MELHM</v>
          </cell>
          <cell r="AF499" t="str">
            <v>AKRAM</v>
          </cell>
          <cell r="AG499" t="str">
            <v>SAMIRA</v>
          </cell>
          <cell r="AH499" t="str">
            <v>DAMASCUS</v>
          </cell>
          <cell r="AI499" t="str">
            <v/>
          </cell>
          <cell r="AJ499" t="str">
            <v/>
          </cell>
          <cell r="AK499" t="str">
            <v/>
          </cell>
          <cell r="AL499" t="str">
            <v/>
          </cell>
          <cell r="AM499" t="str">
            <v/>
          </cell>
          <cell r="AN499" t="str">
            <v/>
          </cell>
          <cell r="AO499" t="str">
            <v/>
          </cell>
          <cell r="AP499" t="str">
            <v/>
          </cell>
          <cell r="AQ499" t="str">
            <v/>
          </cell>
          <cell r="AR499">
            <v>707114</v>
          </cell>
          <cell r="AS499" t="str">
            <v>هلا ملحم</v>
          </cell>
          <cell r="AT499" t="str">
            <v>أكرم</v>
          </cell>
          <cell r="AU499" t="str">
            <v/>
          </cell>
          <cell r="AV499">
            <v>0</v>
          </cell>
        </row>
        <row r="500">
          <cell r="A500">
            <v>707116</v>
          </cell>
          <cell r="B500" t="str">
            <v>هناء السمان</v>
          </cell>
          <cell r="C500" t="str">
            <v>محمد</v>
          </cell>
          <cell r="D500" t="str">
            <v>فاطمة</v>
          </cell>
          <cell r="E500" t="str">
            <v>أنثى</v>
          </cell>
          <cell r="F500">
            <v>28793</v>
          </cell>
          <cell r="G500" t="str">
            <v>دمشق</v>
          </cell>
          <cell r="H500" t="str">
            <v>العربية السورية</v>
          </cell>
          <cell r="I500" t="str">
            <v>الثانية حديث</v>
          </cell>
          <cell r="J500" t="str">
            <v>ريف دمشق</v>
          </cell>
          <cell r="K500" t="str">
            <v>بيت جن</v>
          </cell>
          <cell r="L500" t="str">
            <v>ركن الدين</v>
          </cell>
          <cell r="M500" t="str">
            <v>أدبي</v>
          </cell>
          <cell r="N500">
            <v>2007</v>
          </cell>
          <cell r="O500" t="str">
            <v>دمشق</v>
          </cell>
          <cell r="P500" t="str">
            <v>الأولى</v>
          </cell>
          <cell r="Q500">
            <v>0</v>
          </cell>
          <cell r="R500">
            <v>0</v>
          </cell>
          <cell r="S500">
            <v>0</v>
          </cell>
          <cell r="T500">
            <v>3000</v>
          </cell>
          <cell r="U500">
            <v>0</v>
          </cell>
          <cell r="V500">
            <v>65000</v>
          </cell>
          <cell r="W500">
            <v>68000</v>
          </cell>
          <cell r="X500" t="str">
            <v>لا</v>
          </cell>
          <cell r="Y500">
            <v>68000</v>
          </cell>
          <cell r="Z500">
            <v>0</v>
          </cell>
          <cell r="AA500">
            <v>1</v>
          </cell>
          <cell r="AB500">
            <v>1</v>
          </cell>
          <cell r="AC500">
            <v>2</v>
          </cell>
          <cell r="AD500">
            <v>4</v>
          </cell>
          <cell r="AE500" t="str">
            <v>HANAA ALSMAN</v>
          </cell>
          <cell r="AF500" t="str">
            <v>MOHAMMAD</v>
          </cell>
          <cell r="AG500" t="str">
            <v>FATIMA</v>
          </cell>
          <cell r="AH500" t="str">
            <v>DAMASCUS</v>
          </cell>
          <cell r="AI500" t="str">
            <v/>
          </cell>
          <cell r="AJ500" t="str">
            <v/>
          </cell>
          <cell r="AK500" t="str">
            <v/>
          </cell>
          <cell r="AL500" t="str">
            <v/>
          </cell>
          <cell r="AM500" t="str">
            <v/>
          </cell>
          <cell r="AN500" t="str">
            <v/>
          </cell>
          <cell r="AO500" t="str">
            <v/>
          </cell>
          <cell r="AP500" t="str">
            <v/>
          </cell>
          <cell r="AQ500" t="str">
            <v/>
          </cell>
          <cell r="AR500">
            <v>707116</v>
          </cell>
          <cell r="AS500" t="str">
            <v>هناء السمان</v>
          </cell>
          <cell r="AT500" t="str">
            <v>محمد</v>
          </cell>
          <cell r="AU500" t="str">
            <v/>
          </cell>
          <cell r="AV500">
            <v>65000</v>
          </cell>
        </row>
        <row r="501">
          <cell r="A501">
            <v>707119</v>
          </cell>
          <cell r="B501" t="str">
            <v>هود المهنه</v>
          </cell>
          <cell r="C501" t="str">
            <v>هتيمي</v>
          </cell>
          <cell r="D501" t="str">
            <v>واجد</v>
          </cell>
          <cell r="E501" t="str">
            <v>ذكر</v>
          </cell>
          <cell r="F501">
            <v>31575</v>
          </cell>
          <cell r="G501" t="str">
            <v>عشاير</v>
          </cell>
          <cell r="H501" t="str">
            <v>العربية السورية</v>
          </cell>
          <cell r="I501" t="str">
            <v>الأولى</v>
          </cell>
          <cell r="J501" t="str">
            <v>دير الزور</v>
          </cell>
          <cell r="K501" t="str">
            <v>السكرية أساس 133</v>
          </cell>
          <cell r="L501" t="str">
            <v>عرطوز</v>
          </cell>
          <cell r="M501" t="str">
            <v>أدبي</v>
          </cell>
          <cell r="N501">
            <v>2007</v>
          </cell>
          <cell r="O501" t="str">
            <v>دير الزور</v>
          </cell>
          <cell r="P501" t="str">
            <v>الأولى</v>
          </cell>
          <cell r="Q501">
            <v>0</v>
          </cell>
          <cell r="S501">
            <v>1500</v>
          </cell>
          <cell r="T501">
            <v>7000</v>
          </cell>
          <cell r="U501">
            <v>0</v>
          </cell>
          <cell r="V501">
            <v>3000</v>
          </cell>
          <cell r="W501">
            <v>11500</v>
          </cell>
          <cell r="X501" t="str">
            <v>لا</v>
          </cell>
          <cell r="Y501">
            <v>11500</v>
          </cell>
          <cell r="Z501">
            <v>0</v>
          </cell>
          <cell r="AA501">
            <v>0</v>
          </cell>
          <cell r="AB501">
            <v>1</v>
          </cell>
          <cell r="AC501">
            <v>5</v>
          </cell>
          <cell r="AD501">
            <v>6</v>
          </cell>
          <cell r="AE501" t="str">
            <v>HOUD ALMHNA</v>
          </cell>
          <cell r="AF501" t="str">
            <v>HTEME</v>
          </cell>
          <cell r="AG501" t="str">
            <v>WAGED</v>
          </cell>
          <cell r="AH501" t="str">
            <v>DEER ALZOUR</v>
          </cell>
          <cell r="AI501" t="str">
            <v>الفصل الثاني 2021-2022</v>
          </cell>
          <cell r="AJ501" t="str">
            <v/>
          </cell>
          <cell r="AK501" t="str">
            <v/>
          </cell>
          <cell r="AL501" t="str">
            <v/>
          </cell>
          <cell r="AM501" t="str">
            <v/>
          </cell>
          <cell r="AN501" t="str">
            <v/>
          </cell>
          <cell r="AO501" t="str">
            <v/>
          </cell>
          <cell r="AP501" t="str">
            <v/>
          </cell>
          <cell r="AQ501" t="str">
            <v/>
          </cell>
          <cell r="AR501">
            <v>707119</v>
          </cell>
          <cell r="AS501" t="str">
            <v>هود المهنه</v>
          </cell>
          <cell r="AT501" t="str">
            <v>هتيمي</v>
          </cell>
          <cell r="AU501" t="str">
            <v/>
          </cell>
          <cell r="AV501">
            <v>3000</v>
          </cell>
        </row>
        <row r="502">
          <cell r="A502">
            <v>707124</v>
          </cell>
          <cell r="B502" t="str">
            <v>هيثم الطحان الزعيم</v>
          </cell>
          <cell r="C502" t="str">
            <v>محمد سليمان</v>
          </cell>
          <cell r="D502" t="str">
            <v>نبيله</v>
          </cell>
          <cell r="E502" t="str">
            <v>ذكر</v>
          </cell>
          <cell r="F502">
            <v>27760</v>
          </cell>
          <cell r="G502" t="str">
            <v>دمشق</v>
          </cell>
          <cell r="H502" t="str">
            <v>العربية السورية</v>
          </cell>
          <cell r="I502" t="str">
            <v>الأولى</v>
          </cell>
          <cell r="J502" t="str">
            <v>دمشق</v>
          </cell>
          <cell r="K502" t="str">
            <v>تعديل 259</v>
          </cell>
          <cell r="L502" t="str">
            <v>دمشق المهاجرين مرابط 4</v>
          </cell>
          <cell r="M502" t="str">
            <v>علمي</v>
          </cell>
          <cell r="N502">
            <v>1994</v>
          </cell>
          <cell r="O502" t="str">
            <v>دمشق</v>
          </cell>
          <cell r="P502" t="str">
            <v>الأولى</v>
          </cell>
          <cell r="Q502">
            <v>0</v>
          </cell>
          <cell r="S502">
            <v>0</v>
          </cell>
          <cell r="T502">
            <v>3000</v>
          </cell>
          <cell r="U502">
            <v>0</v>
          </cell>
          <cell r="V502">
            <v>80000</v>
          </cell>
          <cell r="W502">
            <v>83000</v>
          </cell>
          <cell r="X502" t="str">
            <v>لا</v>
          </cell>
          <cell r="Y502">
            <v>83000</v>
          </cell>
          <cell r="Z502">
            <v>0</v>
          </cell>
          <cell r="AA502">
            <v>0</v>
          </cell>
          <cell r="AB502">
            <v>0</v>
          </cell>
          <cell r="AC502">
            <v>5</v>
          </cell>
          <cell r="AD502">
            <v>5</v>
          </cell>
          <cell r="AE502" t="str">
            <v>HAITHAM ALTAHHAN ALZAIM</v>
          </cell>
          <cell r="AF502" t="str">
            <v>MHD SULAIMAN</v>
          </cell>
          <cell r="AG502" t="str">
            <v>NABILA</v>
          </cell>
          <cell r="AH502" t="str">
            <v>DAMASCUS</v>
          </cell>
          <cell r="AI502" t="str">
            <v/>
          </cell>
          <cell r="AJ502" t="str">
            <v/>
          </cell>
          <cell r="AK502" t="str">
            <v/>
          </cell>
          <cell r="AL502" t="str">
            <v/>
          </cell>
          <cell r="AM502" t="str">
            <v/>
          </cell>
          <cell r="AN502" t="str">
            <v/>
          </cell>
          <cell r="AO502" t="str">
            <v/>
          </cell>
          <cell r="AP502" t="str">
            <v/>
          </cell>
          <cell r="AQ502" t="str">
            <v>إيقاف</v>
          </cell>
          <cell r="AR502">
            <v>707124</v>
          </cell>
          <cell r="AS502" t="str">
            <v>هيثم الطحان الزعيم</v>
          </cell>
          <cell r="AT502" t="str">
            <v>محمد سليمان</v>
          </cell>
          <cell r="AU502" t="str">
            <v/>
          </cell>
          <cell r="AV502">
            <v>80000</v>
          </cell>
        </row>
        <row r="503">
          <cell r="A503">
            <v>707127</v>
          </cell>
          <cell r="B503" t="str">
            <v>وافي المفلح</v>
          </cell>
          <cell r="C503" t="str">
            <v>خالد</v>
          </cell>
          <cell r="D503" t="str">
            <v>خديجة</v>
          </cell>
          <cell r="E503" t="str">
            <v>ذكر</v>
          </cell>
          <cell r="F503">
            <v>29847</v>
          </cell>
          <cell r="G503" t="str">
            <v>دمشق</v>
          </cell>
          <cell r="H503" t="str">
            <v>العربية السورية</v>
          </cell>
          <cell r="I503" t="str">
            <v>الأولى</v>
          </cell>
          <cell r="J503" t="str">
            <v>درعا</v>
          </cell>
          <cell r="K503" t="str">
            <v>بصرى الشام 216</v>
          </cell>
          <cell r="L503" t="str">
            <v>دمشق ضاحية الأسد</v>
          </cell>
          <cell r="M503" t="str">
            <v>أدبي</v>
          </cell>
          <cell r="N503">
            <v>2005</v>
          </cell>
          <cell r="O503" t="str">
            <v>دمشق</v>
          </cell>
          <cell r="P503" t="str">
            <v>الأولى</v>
          </cell>
          <cell r="Q503">
            <v>0</v>
          </cell>
          <cell r="R503">
            <v>0</v>
          </cell>
          <cell r="S503">
            <v>0</v>
          </cell>
          <cell r="T503">
            <v>3000</v>
          </cell>
          <cell r="U503">
            <v>0</v>
          </cell>
          <cell r="V503">
            <v>55000</v>
          </cell>
          <cell r="W503">
            <v>58000</v>
          </cell>
          <cell r="X503" t="str">
            <v>لا</v>
          </cell>
          <cell r="Y503">
            <v>58000</v>
          </cell>
          <cell r="Z503">
            <v>0</v>
          </cell>
          <cell r="AA503">
            <v>0</v>
          </cell>
          <cell r="AB503">
            <v>1</v>
          </cell>
          <cell r="AC503">
            <v>2</v>
          </cell>
          <cell r="AD503">
            <v>3</v>
          </cell>
          <cell r="AE503" t="str">
            <v>WAFI ALMEFLEH</v>
          </cell>
          <cell r="AF503" t="str">
            <v>KHALED</v>
          </cell>
          <cell r="AG503" t="str">
            <v>KHADIJAH</v>
          </cell>
          <cell r="AH503" t="str">
            <v>DAMASCUS</v>
          </cell>
          <cell r="AI503" t="str">
            <v/>
          </cell>
          <cell r="AJ503" t="str">
            <v/>
          </cell>
          <cell r="AK503" t="str">
            <v/>
          </cell>
          <cell r="AL503" t="str">
            <v/>
          </cell>
          <cell r="AM503" t="str">
            <v/>
          </cell>
          <cell r="AN503" t="str">
            <v/>
          </cell>
          <cell r="AO503" t="str">
            <v/>
          </cell>
          <cell r="AP503" t="str">
            <v/>
          </cell>
          <cell r="AQ503" t="str">
            <v/>
          </cell>
          <cell r="AR503">
            <v>707127</v>
          </cell>
          <cell r="AS503" t="str">
            <v>وافي المفلح</v>
          </cell>
          <cell r="AT503" t="str">
            <v>خالد</v>
          </cell>
          <cell r="AU503" t="str">
            <v/>
          </cell>
          <cell r="AV503">
            <v>55000</v>
          </cell>
        </row>
        <row r="504">
          <cell r="A504">
            <v>707128</v>
          </cell>
          <cell r="B504" t="str">
            <v>وجيه نحلاوي</v>
          </cell>
          <cell r="C504" t="str">
            <v>منذر</v>
          </cell>
          <cell r="D504" t="str">
            <v>لبنه</v>
          </cell>
          <cell r="E504" t="str">
            <v>ذكر</v>
          </cell>
          <cell r="F504">
            <v>35906</v>
          </cell>
          <cell r="G504" t="str">
            <v>دمشق</v>
          </cell>
          <cell r="H504" t="str">
            <v>العربية السورية</v>
          </cell>
          <cell r="I504" t="str">
            <v>الأولى</v>
          </cell>
          <cell r="J504" t="str">
            <v>دمشق</v>
          </cell>
          <cell r="K504" t="str">
            <v>قنوات تعديل 214</v>
          </cell>
          <cell r="L504" t="str">
            <v>شرقي التجارة</v>
          </cell>
          <cell r="M504" t="str">
            <v>علمي</v>
          </cell>
          <cell r="N504">
            <v>2016</v>
          </cell>
          <cell r="O504" t="str">
            <v>دمشق</v>
          </cell>
          <cell r="P504" t="str">
            <v>الأولى</v>
          </cell>
          <cell r="Q504">
            <v>0</v>
          </cell>
          <cell r="R504">
            <v>0</v>
          </cell>
          <cell r="S504">
            <v>0</v>
          </cell>
          <cell r="T504">
            <v>3000</v>
          </cell>
          <cell r="U504">
            <v>0</v>
          </cell>
          <cell r="V504">
            <v>40000</v>
          </cell>
          <cell r="W504">
            <v>43000</v>
          </cell>
          <cell r="X504" t="str">
            <v>لا</v>
          </cell>
          <cell r="Y504">
            <v>43000</v>
          </cell>
          <cell r="Z504">
            <v>0</v>
          </cell>
          <cell r="AA504">
            <v>0</v>
          </cell>
          <cell r="AB504">
            <v>0</v>
          </cell>
          <cell r="AC504">
            <v>2</v>
          </cell>
          <cell r="AD504">
            <v>2</v>
          </cell>
          <cell r="AE504" t="str">
            <v>WAJEH NAHLAWI</v>
          </cell>
          <cell r="AF504" t="str">
            <v>MONZER</v>
          </cell>
          <cell r="AG504" t="str">
            <v>LUBNA</v>
          </cell>
          <cell r="AH504" t="str">
            <v>DAMASCOUS</v>
          </cell>
          <cell r="AI504" t="str">
            <v/>
          </cell>
          <cell r="AJ504" t="str">
            <v/>
          </cell>
          <cell r="AK504" t="str">
            <v/>
          </cell>
          <cell r="AL504" t="str">
            <v/>
          </cell>
          <cell r="AM504" t="str">
            <v/>
          </cell>
          <cell r="AN504" t="str">
            <v/>
          </cell>
          <cell r="AO504" t="str">
            <v/>
          </cell>
          <cell r="AP504" t="str">
            <v/>
          </cell>
          <cell r="AQ504" t="str">
            <v>إيقاف</v>
          </cell>
          <cell r="AR504">
            <v>707128</v>
          </cell>
          <cell r="AS504" t="str">
            <v>وجيه نحلاوي</v>
          </cell>
          <cell r="AT504" t="str">
            <v>منذر</v>
          </cell>
          <cell r="AU504" t="str">
            <v/>
          </cell>
          <cell r="AV504">
            <v>40000</v>
          </cell>
        </row>
        <row r="505">
          <cell r="A505">
            <v>707130</v>
          </cell>
          <cell r="B505" t="str">
            <v>وديع فرح</v>
          </cell>
          <cell r="C505" t="str">
            <v>انطون</v>
          </cell>
          <cell r="D505" t="str">
            <v>أمل</v>
          </cell>
          <cell r="E505" t="str">
            <v>ذكر</v>
          </cell>
          <cell r="F505">
            <v>35452</v>
          </cell>
          <cell r="G505" t="str">
            <v>ريف دمشق</v>
          </cell>
          <cell r="H505" t="str">
            <v>العربية السورية</v>
          </cell>
          <cell r="I505" t="str">
            <v>الثانية</v>
          </cell>
          <cell r="J505" t="str">
            <v>دمشق</v>
          </cell>
          <cell r="K505" t="str">
            <v>قيمرية 1581</v>
          </cell>
          <cell r="L505" t="str">
            <v>جرمانا</v>
          </cell>
          <cell r="M505" t="str">
            <v>أدبي</v>
          </cell>
          <cell r="N505">
            <v>2015</v>
          </cell>
          <cell r="O505" t="str">
            <v>دمشق</v>
          </cell>
          <cell r="P505" t="str">
            <v>الثانية حديث</v>
          </cell>
          <cell r="Q505">
            <v>0</v>
          </cell>
          <cell r="R505">
            <v>0</v>
          </cell>
          <cell r="S505">
            <v>0</v>
          </cell>
          <cell r="T505">
            <v>3000</v>
          </cell>
          <cell r="U505">
            <v>0</v>
          </cell>
          <cell r="V505">
            <v>50000</v>
          </cell>
          <cell r="W505">
            <v>53000</v>
          </cell>
          <cell r="X505" t="str">
            <v>لا</v>
          </cell>
          <cell r="Y505">
            <v>53000</v>
          </cell>
          <cell r="Z505">
            <v>0</v>
          </cell>
          <cell r="AA505">
            <v>5</v>
          </cell>
          <cell r="AB505">
            <v>0</v>
          </cell>
          <cell r="AC505">
            <v>0</v>
          </cell>
          <cell r="AD505">
            <v>5</v>
          </cell>
          <cell r="AE505" t="str">
            <v>WADIH FARAH ANTON</v>
          </cell>
          <cell r="AF505" t="str">
            <v>ANTON</v>
          </cell>
          <cell r="AG505" t="str">
            <v>AMAAL</v>
          </cell>
          <cell r="AH505" t="str">
            <v>JARAMANA</v>
          </cell>
          <cell r="AI505" t="str">
            <v/>
          </cell>
          <cell r="AJ505" t="str">
            <v/>
          </cell>
          <cell r="AK505" t="str">
            <v/>
          </cell>
          <cell r="AL505" t="str">
            <v/>
          </cell>
          <cell r="AM505" t="str">
            <v/>
          </cell>
          <cell r="AN505" t="str">
            <v/>
          </cell>
          <cell r="AO505" t="str">
            <v/>
          </cell>
          <cell r="AP505" t="str">
            <v/>
          </cell>
          <cell r="AQ505" t="str">
            <v/>
          </cell>
          <cell r="AR505">
            <v>707130</v>
          </cell>
          <cell r="AS505" t="str">
            <v>وديع فرح</v>
          </cell>
          <cell r="AT505" t="str">
            <v>انطون</v>
          </cell>
          <cell r="AU505" t="str">
            <v/>
          </cell>
          <cell r="AV505">
            <v>50000</v>
          </cell>
        </row>
        <row r="506">
          <cell r="A506">
            <v>707135</v>
          </cell>
          <cell r="B506" t="str">
            <v>وئام حمدان</v>
          </cell>
          <cell r="C506" t="str">
            <v>وحيد</v>
          </cell>
          <cell r="D506" t="str">
            <v>ربيحه</v>
          </cell>
          <cell r="E506" t="str">
            <v>أنثى</v>
          </cell>
          <cell r="F506">
            <v>30545</v>
          </cell>
          <cell r="G506" t="str">
            <v>قطنا</v>
          </cell>
          <cell r="H506" t="str">
            <v>العربية السورية</v>
          </cell>
          <cell r="I506" t="str">
            <v>الثانية حديث</v>
          </cell>
          <cell r="J506" t="str">
            <v>طرطوس</v>
          </cell>
          <cell r="K506" t="str">
            <v>قنية 41</v>
          </cell>
          <cell r="L506" t="str">
            <v>قطنا</v>
          </cell>
          <cell r="M506" t="str">
            <v>علمي</v>
          </cell>
          <cell r="N506">
            <v>2001</v>
          </cell>
          <cell r="O506" t="str">
            <v>ريف دمشق</v>
          </cell>
          <cell r="P506" t="str">
            <v>الأولى</v>
          </cell>
          <cell r="Q506">
            <v>0</v>
          </cell>
          <cell r="S506">
            <v>0</v>
          </cell>
          <cell r="T506">
            <v>3000</v>
          </cell>
          <cell r="U506">
            <v>0</v>
          </cell>
          <cell r="V506">
            <v>2500</v>
          </cell>
          <cell r="W506">
            <v>5500</v>
          </cell>
          <cell r="X506" t="str">
            <v>لا</v>
          </cell>
          <cell r="Y506">
            <v>5500</v>
          </cell>
          <cell r="Z506">
            <v>0</v>
          </cell>
          <cell r="AA506">
            <v>0</v>
          </cell>
          <cell r="AB506">
            <v>2</v>
          </cell>
          <cell r="AC506">
            <v>3</v>
          </cell>
          <cell r="AD506">
            <v>5</v>
          </cell>
          <cell r="AE506" t="str">
            <v>WAAM HAMDAN</v>
          </cell>
          <cell r="AF506" t="str">
            <v>WAHED</v>
          </cell>
          <cell r="AG506" t="str">
            <v>RBEAHA</v>
          </cell>
          <cell r="AH506" t="str">
            <v>KATANA</v>
          </cell>
          <cell r="AI506" t="str">
            <v/>
          </cell>
          <cell r="AJ506" t="str">
            <v/>
          </cell>
          <cell r="AK506" t="str">
            <v/>
          </cell>
          <cell r="AL506" t="str">
            <v/>
          </cell>
          <cell r="AM506" t="str">
            <v/>
          </cell>
          <cell r="AN506" t="str">
            <v/>
          </cell>
          <cell r="AO506" t="str">
            <v/>
          </cell>
          <cell r="AP506" t="str">
            <v/>
          </cell>
          <cell r="AQ506" t="str">
            <v/>
          </cell>
          <cell r="AR506">
            <v>707135</v>
          </cell>
          <cell r="AS506" t="str">
            <v>وئام حمدان</v>
          </cell>
          <cell r="AT506" t="str">
            <v>وحيد</v>
          </cell>
          <cell r="AU506" t="str">
            <v/>
          </cell>
          <cell r="AV506">
            <v>2500</v>
          </cell>
        </row>
        <row r="507">
          <cell r="A507">
            <v>707137</v>
          </cell>
          <cell r="B507" t="str">
            <v>يارا اليونس</v>
          </cell>
          <cell r="C507" t="str">
            <v>فيصل</v>
          </cell>
          <cell r="D507" t="str">
            <v>ساميه</v>
          </cell>
          <cell r="E507" t="str">
            <v>أنثى</v>
          </cell>
          <cell r="F507">
            <v>32592</v>
          </cell>
          <cell r="G507" t="str">
            <v>دمشق</v>
          </cell>
          <cell r="H507" t="str">
            <v>العربية السورية</v>
          </cell>
          <cell r="I507" t="str">
            <v>الأولى</v>
          </cell>
          <cell r="J507" t="str">
            <v>حمص</v>
          </cell>
          <cell r="K507" t="str">
            <v>العثمانية 29</v>
          </cell>
          <cell r="L507" t="str">
            <v>مزة 86</v>
          </cell>
          <cell r="M507" t="str">
            <v>أدبي</v>
          </cell>
          <cell r="N507">
            <v>2007</v>
          </cell>
          <cell r="O507" t="str">
            <v>ريف دمشق</v>
          </cell>
          <cell r="P507" t="str">
            <v>الأولى</v>
          </cell>
          <cell r="Q507">
            <v>21000</v>
          </cell>
          <cell r="R507">
            <v>0</v>
          </cell>
          <cell r="S507">
            <v>0</v>
          </cell>
          <cell r="T507">
            <v>3000</v>
          </cell>
          <cell r="U507">
            <v>0</v>
          </cell>
          <cell r="V507">
            <v>30000</v>
          </cell>
          <cell r="W507">
            <v>12000</v>
          </cell>
          <cell r="X507" t="str">
            <v>لا</v>
          </cell>
          <cell r="Y507">
            <v>12000</v>
          </cell>
          <cell r="Z507">
            <v>0</v>
          </cell>
          <cell r="AA507">
            <v>3</v>
          </cell>
          <cell r="AB507">
            <v>0</v>
          </cell>
          <cell r="AC507">
            <v>0</v>
          </cell>
          <cell r="AD507">
            <v>3</v>
          </cell>
          <cell r="AE507" t="str">
            <v>YARA ALYOUNES</v>
          </cell>
          <cell r="AF507" t="str">
            <v>FISAL</v>
          </cell>
          <cell r="AG507" t="str">
            <v>SAMIA</v>
          </cell>
          <cell r="AH507" t="str">
            <v>DAMASCUS</v>
          </cell>
          <cell r="AI507" t="str">
            <v/>
          </cell>
          <cell r="AJ507" t="str">
            <v/>
          </cell>
          <cell r="AK507" t="str">
            <v/>
          </cell>
          <cell r="AL507" t="str">
            <v/>
          </cell>
          <cell r="AM507" t="str">
            <v/>
          </cell>
          <cell r="AN507" t="str">
            <v/>
          </cell>
          <cell r="AO507" t="str">
            <v/>
          </cell>
          <cell r="AP507" t="str">
            <v/>
          </cell>
          <cell r="AQ507" t="str">
            <v/>
          </cell>
          <cell r="AR507">
            <v>707137</v>
          </cell>
          <cell r="AS507" t="str">
            <v>يارا اليونس</v>
          </cell>
          <cell r="AT507" t="str">
            <v>فيصل</v>
          </cell>
          <cell r="AU507" t="str">
            <v/>
          </cell>
          <cell r="AV507">
            <v>30000</v>
          </cell>
        </row>
        <row r="508">
          <cell r="A508">
            <v>707148</v>
          </cell>
          <cell r="B508" t="str">
            <v>ابراهيم حرب</v>
          </cell>
          <cell r="C508" t="str">
            <v>محمد</v>
          </cell>
          <cell r="D508" t="str">
            <v>فلك</v>
          </cell>
          <cell r="E508" t="str">
            <v>ذكر</v>
          </cell>
          <cell r="F508">
            <v>30728</v>
          </cell>
          <cell r="G508" t="str">
            <v>دمشق</v>
          </cell>
          <cell r="H508" t="str">
            <v>العربية السورية</v>
          </cell>
          <cell r="I508" t="str">
            <v>الأولى</v>
          </cell>
          <cell r="J508" t="str">
            <v>دمشق</v>
          </cell>
          <cell r="K508" t="str">
            <v>صالحية محكمة 161</v>
          </cell>
          <cell r="L508" t="str">
            <v>الربوة</v>
          </cell>
          <cell r="M508" t="str">
            <v>أدبي</v>
          </cell>
          <cell r="N508">
            <v>2001</v>
          </cell>
          <cell r="O508" t="str">
            <v>دمشق</v>
          </cell>
          <cell r="P508" t="str">
            <v>الأولى</v>
          </cell>
          <cell r="Q508">
            <v>0</v>
          </cell>
          <cell r="R508">
            <v>0</v>
          </cell>
          <cell r="S508">
            <v>0</v>
          </cell>
          <cell r="T508">
            <v>3000</v>
          </cell>
          <cell r="U508">
            <v>0</v>
          </cell>
          <cell r="V508">
            <v>20000</v>
          </cell>
          <cell r="W508">
            <v>23000</v>
          </cell>
          <cell r="X508" t="str">
            <v>لا</v>
          </cell>
          <cell r="Y508">
            <v>23000</v>
          </cell>
          <cell r="Z508">
            <v>0</v>
          </cell>
          <cell r="AA508">
            <v>2</v>
          </cell>
          <cell r="AB508">
            <v>0</v>
          </cell>
          <cell r="AC508">
            <v>0</v>
          </cell>
          <cell r="AD508">
            <v>2</v>
          </cell>
          <cell r="AE508" t="str">
            <v>EBRAHIM HARB</v>
          </cell>
          <cell r="AF508" t="str">
            <v>MOHAMAD</v>
          </cell>
          <cell r="AG508" t="str">
            <v>FALAK</v>
          </cell>
          <cell r="AH508" t="str">
            <v>DAMASCUS</v>
          </cell>
          <cell r="AI508" t="str">
            <v/>
          </cell>
          <cell r="AJ508" t="str">
            <v/>
          </cell>
          <cell r="AK508" t="str">
            <v/>
          </cell>
          <cell r="AL508" t="str">
            <v/>
          </cell>
          <cell r="AM508" t="str">
            <v/>
          </cell>
          <cell r="AN508" t="str">
            <v/>
          </cell>
          <cell r="AO508" t="str">
            <v/>
          </cell>
          <cell r="AP508" t="str">
            <v/>
          </cell>
          <cell r="AQ508" t="str">
            <v>إيقاف</v>
          </cell>
          <cell r="AR508">
            <v>707148</v>
          </cell>
          <cell r="AS508" t="str">
            <v>ابراهيم حرب</v>
          </cell>
          <cell r="AT508" t="str">
            <v>محمد</v>
          </cell>
          <cell r="AU508" t="str">
            <v/>
          </cell>
          <cell r="AV508">
            <v>20000</v>
          </cell>
        </row>
        <row r="509">
          <cell r="A509">
            <v>707151</v>
          </cell>
          <cell r="B509" t="str">
            <v>اروى الغزالي</v>
          </cell>
          <cell r="C509" t="str">
            <v>أحمد</v>
          </cell>
          <cell r="D509" t="str">
            <v>بريه</v>
          </cell>
          <cell r="E509" t="str">
            <v>أنثى</v>
          </cell>
          <cell r="F509">
            <v>31166</v>
          </cell>
          <cell r="G509" t="str">
            <v>قرفا</v>
          </cell>
          <cell r="H509" t="str">
            <v>العربية السورية</v>
          </cell>
          <cell r="I509" t="str">
            <v>الأولى</v>
          </cell>
          <cell r="J509" t="str">
            <v>درعا</v>
          </cell>
          <cell r="K509" t="str">
            <v>قرفا 6</v>
          </cell>
          <cell r="L509" t="str">
            <v>السيدة زينب</v>
          </cell>
          <cell r="M509" t="str">
            <v>أدبي</v>
          </cell>
          <cell r="N509">
            <v>2004</v>
          </cell>
          <cell r="O509" t="str">
            <v>درعا</v>
          </cell>
          <cell r="P509" t="str">
            <v>الأولى</v>
          </cell>
          <cell r="Q509">
            <v>0</v>
          </cell>
          <cell r="S509">
            <v>0</v>
          </cell>
          <cell r="T509">
            <v>3000</v>
          </cell>
          <cell r="U509">
            <v>0</v>
          </cell>
          <cell r="V509">
            <v>48000</v>
          </cell>
          <cell r="W509">
            <v>51000</v>
          </cell>
          <cell r="X509" t="str">
            <v>لا</v>
          </cell>
          <cell r="Y509">
            <v>51000</v>
          </cell>
          <cell r="Z509">
            <v>0</v>
          </cell>
          <cell r="AA509">
            <v>1</v>
          </cell>
          <cell r="AB509">
            <v>2</v>
          </cell>
          <cell r="AC509">
            <v>1</v>
          </cell>
          <cell r="AD509">
            <v>4</v>
          </cell>
          <cell r="AE509" t="str">
            <v>ARWA ALGHAZALI</v>
          </cell>
          <cell r="AF509" t="str">
            <v>AHMAD</v>
          </cell>
          <cell r="AG509" t="str">
            <v>BARYA</v>
          </cell>
          <cell r="AH509" t="str">
            <v>DARA</v>
          </cell>
          <cell r="AI509" t="str">
            <v/>
          </cell>
          <cell r="AJ509" t="str">
            <v/>
          </cell>
          <cell r="AK509" t="str">
            <v/>
          </cell>
          <cell r="AL509" t="str">
            <v/>
          </cell>
          <cell r="AM509" t="str">
            <v/>
          </cell>
          <cell r="AN509" t="str">
            <v/>
          </cell>
          <cell r="AO509" t="str">
            <v/>
          </cell>
          <cell r="AP509" t="str">
            <v/>
          </cell>
          <cell r="AQ509" t="str">
            <v/>
          </cell>
          <cell r="AR509">
            <v>707151</v>
          </cell>
          <cell r="AS509" t="str">
            <v>اروى الغزالي</v>
          </cell>
          <cell r="AT509" t="str">
            <v>أحمد</v>
          </cell>
          <cell r="AU509" t="str">
            <v/>
          </cell>
          <cell r="AV509">
            <v>48000</v>
          </cell>
        </row>
        <row r="510">
          <cell r="A510">
            <v>707154</v>
          </cell>
          <cell r="B510" t="str">
            <v>الاء نصرالله</v>
          </cell>
          <cell r="C510" t="str">
            <v>محمد رافت</v>
          </cell>
          <cell r="D510" t="str">
            <v>عبير</v>
          </cell>
          <cell r="E510" t="str">
            <v>أنثى</v>
          </cell>
          <cell r="F510">
            <v>35431</v>
          </cell>
          <cell r="G510" t="str">
            <v>حلب</v>
          </cell>
          <cell r="H510" t="str">
            <v>العربية السورية</v>
          </cell>
          <cell r="I510" t="str">
            <v>الأولى</v>
          </cell>
          <cell r="J510" t="str">
            <v>حلب</v>
          </cell>
          <cell r="K510" t="str">
            <v>مستدامبك 30</v>
          </cell>
          <cell r="L510" t="str">
            <v>اللاذقية مار تقلا</v>
          </cell>
          <cell r="M510" t="str">
            <v>أدبي</v>
          </cell>
          <cell r="N510">
            <v>2014</v>
          </cell>
          <cell r="O510" t="str">
            <v>اللاذقية</v>
          </cell>
          <cell r="P510" t="str">
            <v>الأولى</v>
          </cell>
          <cell r="Q510">
            <v>0</v>
          </cell>
          <cell r="R510">
            <v>0</v>
          </cell>
          <cell r="S510">
            <v>15000</v>
          </cell>
          <cell r="T510">
            <v>7000</v>
          </cell>
          <cell r="U510">
            <v>0</v>
          </cell>
          <cell r="V510">
            <v>70000</v>
          </cell>
          <cell r="W510">
            <v>92000</v>
          </cell>
          <cell r="X510" t="str">
            <v>لا</v>
          </cell>
          <cell r="Y510">
            <v>92000</v>
          </cell>
          <cell r="Z510">
            <v>0</v>
          </cell>
          <cell r="AA510">
            <v>4</v>
          </cell>
          <cell r="AB510">
            <v>2</v>
          </cell>
          <cell r="AC510">
            <v>0</v>
          </cell>
          <cell r="AD510">
            <v>6</v>
          </cell>
          <cell r="AE510" t="str">
            <v>ALAA NASR ALLAH</v>
          </cell>
          <cell r="AF510" t="str">
            <v>MOHAMED RAFAT</v>
          </cell>
          <cell r="AG510" t="str">
            <v>ABEER</v>
          </cell>
          <cell r="AH510" t="str">
            <v>ALLEPO</v>
          </cell>
          <cell r="AI510" t="str">
            <v>الفصل الثاني 2021-2022</v>
          </cell>
          <cell r="AJ510" t="str">
            <v/>
          </cell>
          <cell r="AK510" t="str">
            <v/>
          </cell>
          <cell r="AL510" t="str">
            <v/>
          </cell>
          <cell r="AM510" t="str">
            <v/>
          </cell>
          <cell r="AN510" t="str">
            <v/>
          </cell>
          <cell r="AO510" t="str">
            <v/>
          </cell>
          <cell r="AP510" t="str">
            <v/>
          </cell>
          <cell r="AQ510" t="str">
            <v/>
          </cell>
          <cell r="AR510">
            <v>707154</v>
          </cell>
          <cell r="AS510" t="str">
            <v>الاء نصرالله</v>
          </cell>
          <cell r="AT510" t="str">
            <v>محمد رافت</v>
          </cell>
          <cell r="AU510" t="str">
            <v/>
          </cell>
          <cell r="AV510">
            <v>70000</v>
          </cell>
        </row>
        <row r="511">
          <cell r="A511">
            <v>707158</v>
          </cell>
          <cell r="B511" t="str">
            <v>انس الجنيد</v>
          </cell>
          <cell r="C511" t="str">
            <v>محمد</v>
          </cell>
          <cell r="D511" t="str">
            <v>رجاء</v>
          </cell>
          <cell r="E511" t="str">
            <v>ذكر</v>
          </cell>
          <cell r="F511">
            <v>37240</v>
          </cell>
          <cell r="G511" t="str">
            <v>مشفى دوما</v>
          </cell>
          <cell r="H511" t="str">
            <v>العربية السورية</v>
          </cell>
          <cell r="I511" t="str">
            <v>الثانية حديث</v>
          </cell>
          <cell r="J511" t="str">
            <v>حلب</v>
          </cell>
          <cell r="K511" t="str">
            <v>بنان 21</v>
          </cell>
          <cell r="L511" t="str">
            <v>عدرا البلد</v>
          </cell>
          <cell r="M511" t="str">
            <v>أدبي</v>
          </cell>
          <cell r="N511">
            <v>2019</v>
          </cell>
          <cell r="O511" t="str">
            <v>ريف دمشق</v>
          </cell>
          <cell r="P511" t="str">
            <v>الأولى</v>
          </cell>
          <cell r="Q511">
            <v>0</v>
          </cell>
          <cell r="R511">
            <v>0</v>
          </cell>
          <cell r="S511">
            <v>0</v>
          </cell>
          <cell r="T511">
            <v>3000</v>
          </cell>
          <cell r="U511">
            <v>0</v>
          </cell>
          <cell r="V511">
            <v>60000</v>
          </cell>
          <cell r="W511">
            <v>63000</v>
          </cell>
          <cell r="X511" t="str">
            <v>لا</v>
          </cell>
          <cell r="Y511">
            <v>63000</v>
          </cell>
          <cell r="Z511">
            <v>0</v>
          </cell>
          <cell r="AA511">
            <v>1</v>
          </cell>
          <cell r="AB511">
            <v>2</v>
          </cell>
          <cell r="AC511">
            <v>1</v>
          </cell>
          <cell r="AD511">
            <v>4</v>
          </cell>
          <cell r="AE511" t="str">
            <v>ANAS ALGNED</v>
          </cell>
          <cell r="AF511" t="str">
            <v>MOHAMMAD</v>
          </cell>
          <cell r="AG511" t="str">
            <v>RAJAA</v>
          </cell>
          <cell r="AH511" t="str">
            <v>DAMAS SUBURB</v>
          </cell>
          <cell r="AI511" t="str">
            <v/>
          </cell>
          <cell r="AJ511" t="str">
            <v/>
          </cell>
          <cell r="AK511" t="str">
            <v/>
          </cell>
          <cell r="AL511" t="str">
            <v/>
          </cell>
          <cell r="AM511" t="str">
            <v/>
          </cell>
          <cell r="AN511" t="str">
            <v/>
          </cell>
          <cell r="AO511" t="str">
            <v/>
          </cell>
          <cell r="AP511" t="str">
            <v/>
          </cell>
          <cell r="AQ511" t="str">
            <v/>
          </cell>
          <cell r="AR511">
            <v>707158</v>
          </cell>
          <cell r="AS511" t="str">
            <v>انس الجنيد</v>
          </cell>
          <cell r="AT511" t="str">
            <v>محمد</v>
          </cell>
          <cell r="AU511" t="str">
            <v/>
          </cell>
          <cell r="AV511">
            <v>60000</v>
          </cell>
        </row>
        <row r="512">
          <cell r="A512">
            <v>707159</v>
          </cell>
          <cell r="B512" t="str">
            <v>اياد عبود</v>
          </cell>
          <cell r="C512" t="str">
            <v>عيسى</v>
          </cell>
          <cell r="D512" t="str">
            <v>سعاد</v>
          </cell>
          <cell r="E512" t="str">
            <v>ذكر</v>
          </cell>
          <cell r="F512">
            <v>28672</v>
          </cell>
          <cell r="G512" t="str">
            <v>طرطوس</v>
          </cell>
          <cell r="H512" t="str">
            <v>العربية السورية</v>
          </cell>
          <cell r="I512" t="str">
            <v>الثانية حديث</v>
          </cell>
          <cell r="J512" t="str">
            <v>طرطوس</v>
          </cell>
          <cell r="K512" t="str">
            <v>طرطوس الرادار 41</v>
          </cell>
          <cell r="L512" t="str">
            <v>ضاحية يوسف العظمة جديدة عرطوز</v>
          </cell>
          <cell r="M512" t="str">
            <v>أدبي</v>
          </cell>
          <cell r="N512">
            <v>1996</v>
          </cell>
          <cell r="O512" t="str">
            <v>طرطوس</v>
          </cell>
          <cell r="P512" t="str">
            <v>الأولى</v>
          </cell>
          <cell r="Q512">
            <v>0</v>
          </cell>
          <cell r="R512">
            <v>0</v>
          </cell>
          <cell r="S512">
            <v>15000</v>
          </cell>
          <cell r="T512">
            <v>7000</v>
          </cell>
          <cell r="U512">
            <v>0</v>
          </cell>
          <cell r="V512">
            <v>120000</v>
          </cell>
          <cell r="W512">
            <v>142000</v>
          </cell>
          <cell r="X512" t="str">
            <v>لا</v>
          </cell>
          <cell r="Y512">
            <v>142000</v>
          </cell>
          <cell r="Z512">
            <v>0</v>
          </cell>
          <cell r="AA512">
            <v>3</v>
          </cell>
          <cell r="AB512">
            <v>6</v>
          </cell>
          <cell r="AC512">
            <v>0</v>
          </cell>
          <cell r="AD512">
            <v>9</v>
          </cell>
          <cell r="AE512" t="str">
            <v>AYAD ABOOD</v>
          </cell>
          <cell r="AF512" t="str">
            <v>EASSA</v>
          </cell>
          <cell r="AG512" t="str">
            <v>SOUAD</v>
          </cell>
          <cell r="AH512" t="str">
            <v>SYRIA</v>
          </cell>
          <cell r="AI512" t="str">
            <v>الفصل الثاني 2021-2022</v>
          </cell>
          <cell r="AJ512" t="str">
            <v/>
          </cell>
          <cell r="AK512" t="str">
            <v/>
          </cell>
          <cell r="AL512" t="str">
            <v/>
          </cell>
          <cell r="AM512" t="str">
            <v/>
          </cell>
          <cell r="AN512" t="str">
            <v/>
          </cell>
          <cell r="AO512" t="str">
            <v/>
          </cell>
          <cell r="AP512" t="str">
            <v/>
          </cell>
          <cell r="AQ512" t="str">
            <v/>
          </cell>
          <cell r="AR512">
            <v>707159</v>
          </cell>
          <cell r="AS512" t="str">
            <v>اياد عبود</v>
          </cell>
          <cell r="AT512" t="str">
            <v>عيسى</v>
          </cell>
          <cell r="AU512" t="str">
            <v/>
          </cell>
          <cell r="AV512">
            <v>120000</v>
          </cell>
        </row>
        <row r="513">
          <cell r="A513">
            <v>707160</v>
          </cell>
          <cell r="B513" t="str">
            <v>ايفلين علي</v>
          </cell>
          <cell r="C513" t="str">
            <v>محمود</v>
          </cell>
          <cell r="D513" t="str">
            <v>سعاد</v>
          </cell>
          <cell r="E513" t="str">
            <v>أنثى</v>
          </cell>
          <cell r="F513">
            <v>28698</v>
          </cell>
          <cell r="G513" t="str">
            <v>بيت الشيخ يونس</v>
          </cell>
          <cell r="H513" t="str">
            <v>العربية السورية</v>
          </cell>
          <cell r="I513" t="str">
            <v>الثانية</v>
          </cell>
          <cell r="J513" t="str">
            <v>طرطوس</v>
          </cell>
          <cell r="K513" t="str">
            <v>بويضة السويقات 19</v>
          </cell>
          <cell r="L513" t="str">
            <v>مساكن العرين</v>
          </cell>
          <cell r="M513" t="str">
            <v>أدبي</v>
          </cell>
          <cell r="N513">
            <v>1998</v>
          </cell>
          <cell r="O513" t="str">
            <v>طرطوس</v>
          </cell>
          <cell r="P513" t="str">
            <v>الثانية حديث</v>
          </cell>
          <cell r="Q513">
            <v>0</v>
          </cell>
          <cell r="R513">
            <v>0</v>
          </cell>
          <cell r="S513">
            <v>0</v>
          </cell>
          <cell r="T513">
            <v>3000</v>
          </cell>
          <cell r="U513">
            <v>0</v>
          </cell>
          <cell r="V513">
            <v>55000</v>
          </cell>
          <cell r="W513">
            <v>58000</v>
          </cell>
          <cell r="X513" t="str">
            <v>لا</v>
          </cell>
          <cell r="Y513">
            <v>58000</v>
          </cell>
          <cell r="Z513">
            <v>0</v>
          </cell>
          <cell r="AA513">
            <v>4</v>
          </cell>
          <cell r="AB513">
            <v>1</v>
          </cell>
          <cell r="AC513">
            <v>0</v>
          </cell>
          <cell r="AD513">
            <v>5</v>
          </cell>
          <cell r="AE513" t="str">
            <v>EVLEN ALI</v>
          </cell>
          <cell r="AF513" t="str">
            <v>MAHMOD</v>
          </cell>
          <cell r="AG513" t="str">
            <v>SOUAD</v>
          </cell>
          <cell r="AH513" t="str">
            <v>TRTOS</v>
          </cell>
          <cell r="AI513" t="str">
            <v/>
          </cell>
          <cell r="AJ513" t="str">
            <v/>
          </cell>
          <cell r="AK513" t="str">
            <v/>
          </cell>
          <cell r="AL513" t="str">
            <v/>
          </cell>
          <cell r="AM513" t="str">
            <v/>
          </cell>
          <cell r="AN513" t="str">
            <v/>
          </cell>
          <cell r="AO513" t="str">
            <v/>
          </cell>
          <cell r="AP513" t="str">
            <v/>
          </cell>
          <cell r="AQ513" t="str">
            <v/>
          </cell>
          <cell r="AR513">
            <v>707160</v>
          </cell>
          <cell r="AS513" t="str">
            <v>ايفلين علي</v>
          </cell>
          <cell r="AT513" t="str">
            <v>محمود</v>
          </cell>
          <cell r="AU513" t="str">
            <v/>
          </cell>
          <cell r="AV513">
            <v>55000</v>
          </cell>
        </row>
        <row r="514">
          <cell r="A514">
            <v>707162</v>
          </cell>
          <cell r="B514" t="str">
            <v>ايلين حمدان</v>
          </cell>
          <cell r="C514" t="str">
            <v>محمد</v>
          </cell>
          <cell r="D514" t="str">
            <v>جميله</v>
          </cell>
          <cell r="E514" t="str">
            <v>أنثى</v>
          </cell>
          <cell r="F514">
            <v>29730</v>
          </cell>
          <cell r="G514" t="str">
            <v>الشويهدات</v>
          </cell>
          <cell r="H514" t="str">
            <v>العربية السورية</v>
          </cell>
          <cell r="I514" t="str">
            <v>الثانية</v>
          </cell>
          <cell r="J514" t="str">
            <v>ريف دمشق</v>
          </cell>
          <cell r="K514" t="str">
            <v>نينه 15</v>
          </cell>
          <cell r="L514" t="str">
            <v>الكسوة</v>
          </cell>
          <cell r="M514" t="str">
            <v>أدبي</v>
          </cell>
          <cell r="N514">
            <v>2000</v>
          </cell>
          <cell r="O514" t="str">
            <v>طرطوس</v>
          </cell>
          <cell r="P514" t="str">
            <v>الثانية حديث</v>
          </cell>
          <cell r="Q514">
            <v>0</v>
          </cell>
          <cell r="S514">
            <v>0</v>
          </cell>
          <cell r="T514">
            <v>3000</v>
          </cell>
          <cell r="U514">
            <v>0</v>
          </cell>
          <cell r="V514">
            <v>5000</v>
          </cell>
          <cell r="W514">
            <v>8000</v>
          </cell>
          <cell r="X514" t="str">
            <v>لا</v>
          </cell>
          <cell r="Y514">
            <v>8000</v>
          </cell>
          <cell r="Z514">
            <v>0</v>
          </cell>
          <cell r="AA514">
            <v>6</v>
          </cell>
          <cell r="AB514">
            <v>3</v>
          </cell>
          <cell r="AC514">
            <v>1</v>
          </cell>
          <cell r="AD514">
            <v>10</v>
          </cell>
          <cell r="AE514" t="str">
            <v>ELEN HAMDAN</v>
          </cell>
          <cell r="AF514" t="str">
            <v>MOHAMMAD</v>
          </cell>
          <cell r="AG514" t="str">
            <v>JAMELA</v>
          </cell>
          <cell r="AH514" t="str">
            <v>TARTOUS</v>
          </cell>
          <cell r="AI514" t="str">
            <v/>
          </cell>
          <cell r="AJ514" t="str">
            <v/>
          </cell>
          <cell r="AK514" t="str">
            <v/>
          </cell>
          <cell r="AL514" t="str">
            <v/>
          </cell>
          <cell r="AM514" t="str">
            <v/>
          </cell>
          <cell r="AN514" t="str">
            <v/>
          </cell>
          <cell r="AO514" t="str">
            <v/>
          </cell>
          <cell r="AP514" t="str">
            <v/>
          </cell>
          <cell r="AQ514" t="str">
            <v/>
          </cell>
          <cell r="AR514">
            <v>707162</v>
          </cell>
          <cell r="AS514" t="str">
            <v>ايلين حمدان</v>
          </cell>
          <cell r="AT514" t="str">
            <v>محمد</v>
          </cell>
          <cell r="AU514" t="str">
            <v/>
          </cell>
          <cell r="AV514">
            <v>5000</v>
          </cell>
        </row>
        <row r="515">
          <cell r="A515">
            <v>707163</v>
          </cell>
          <cell r="B515" t="str">
            <v>أحلام سلحب</v>
          </cell>
          <cell r="C515" t="str">
            <v>محمد</v>
          </cell>
          <cell r="D515" t="str">
            <v/>
          </cell>
          <cell r="E515" t="str">
            <v/>
          </cell>
          <cell r="G515" t="str">
            <v/>
          </cell>
          <cell r="H515" t="str">
            <v/>
          </cell>
          <cell r="I515" t="str">
            <v>الأولى</v>
          </cell>
          <cell r="J515" t="str">
            <v/>
          </cell>
          <cell r="K515" t="str">
            <v/>
          </cell>
          <cell r="L515" t="str">
            <v/>
          </cell>
          <cell r="M515" t="str">
            <v/>
          </cell>
          <cell r="O515" t="str">
            <v/>
          </cell>
          <cell r="P515" t="str">
            <v>الأولى</v>
          </cell>
          <cell r="X515" t="str">
            <v/>
          </cell>
          <cell r="AE515" t="str">
            <v/>
          </cell>
          <cell r="AF515" t="str">
            <v/>
          </cell>
          <cell r="AG515" t="str">
            <v/>
          </cell>
          <cell r="AH515" t="str">
            <v/>
          </cell>
          <cell r="AI515" t="str">
            <v/>
          </cell>
          <cell r="AJ515" t="str">
            <v/>
          </cell>
          <cell r="AK515" t="str">
            <v/>
          </cell>
          <cell r="AL515" t="str">
            <v/>
          </cell>
          <cell r="AM515" t="str">
            <v/>
          </cell>
          <cell r="AN515" t="str">
            <v/>
          </cell>
          <cell r="AO515" t="str">
            <v/>
          </cell>
          <cell r="AP515" t="str">
            <v/>
          </cell>
          <cell r="AQ515" t="str">
            <v/>
          </cell>
          <cell r="AR515">
            <v>707163</v>
          </cell>
          <cell r="AS515" t="str">
            <v>أحلام سلحب</v>
          </cell>
          <cell r="AT515" t="str">
            <v>محمد</v>
          </cell>
          <cell r="AU515" t="str">
            <v/>
          </cell>
        </row>
        <row r="516">
          <cell r="A516">
            <v>707164</v>
          </cell>
          <cell r="B516" t="str">
            <v>أحمد سميد</v>
          </cell>
          <cell r="C516" t="str">
            <v>تامر</v>
          </cell>
          <cell r="D516" t="str">
            <v>هاله</v>
          </cell>
          <cell r="E516" t="str">
            <v>ذكر</v>
          </cell>
          <cell r="F516">
            <v>36929</v>
          </cell>
          <cell r="G516" t="str">
            <v>النبك- ريف دمشق</v>
          </cell>
          <cell r="H516" t="str">
            <v>العربية السورية</v>
          </cell>
          <cell r="I516" t="str">
            <v>الثانية حديث</v>
          </cell>
          <cell r="J516" t="str">
            <v>ريف دمشق</v>
          </cell>
          <cell r="K516" t="str">
            <v>النبك 698</v>
          </cell>
          <cell r="L516" t="str">
            <v xml:space="preserve">النبك ريف دمشق </v>
          </cell>
          <cell r="M516" t="str">
            <v>علمي</v>
          </cell>
          <cell r="N516">
            <v>2019</v>
          </cell>
          <cell r="O516" t="str">
            <v>ريف دمشق</v>
          </cell>
          <cell r="P516" t="str">
            <v>الأولى</v>
          </cell>
          <cell r="Q516">
            <v>0</v>
          </cell>
          <cell r="R516">
            <v>0</v>
          </cell>
          <cell r="S516">
            <v>0</v>
          </cell>
          <cell r="T516">
            <v>3000</v>
          </cell>
          <cell r="U516">
            <v>0</v>
          </cell>
          <cell r="V516">
            <v>45000</v>
          </cell>
          <cell r="W516">
            <v>48000</v>
          </cell>
          <cell r="X516" t="str">
            <v>لا</v>
          </cell>
          <cell r="Y516">
            <v>48000</v>
          </cell>
          <cell r="Z516">
            <v>0</v>
          </cell>
          <cell r="AA516">
            <v>0</v>
          </cell>
          <cell r="AB516">
            <v>3</v>
          </cell>
          <cell r="AC516">
            <v>0</v>
          </cell>
          <cell r="AD516">
            <v>3</v>
          </cell>
          <cell r="AE516" t="str">
            <v>AHMAD SAMEED</v>
          </cell>
          <cell r="AF516" t="str">
            <v>TAMER</v>
          </cell>
          <cell r="AG516" t="str">
            <v>HALA</v>
          </cell>
          <cell r="AH516" t="str">
            <v>AL-NABK</v>
          </cell>
          <cell r="AI516" t="str">
            <v/>
          </cell>
          <cell r="AJ516" t="str">
            <v/>
          </cell>
          <cell r="AK516" t="str">
            <v/>
          </cell>
          <cell r="AL516" t="str">
            <v/>
          </cell>
          <cell r="AM516" t="str">
            <v/>
          </cell>
          <cell r="AN516" t="str">
            <v/>
          </cell>
          <cell r="AO516" t="str">
            <v/>
          </cell>
          <cell r="AP516" t="str">
            <v/>
          </cell>
          <cell r="AQ516" t="str">
            <v/>
          </cell>
          <cell r="AR516">
            <v>707164</v>
          </cell>
          <cell r="AS516" t="str">
            <v>أحمد سميد</v>
          </cell>
          <cell r="AT516" t="str">
            <v>تامر</v>
          </cell>
          <cell r="AU516" t="str">
            <v/>
          </cell>
          <cell r="AV516">
            <v>45000</v>
          </cell>
        </row>
        <row r="517">
          <cell r="A517">
            <v>707165</v>
          </cell>
          <cell r="B517" t="str">
            <v>آزر درويش</v>
          </cell>
          <cell r="C517" t="str">
            <v>عدنان</v>
          </cell>
          <cell r="D517" t="str">
            <v>ثريا</v>
          </cell>
          <cell r="E517" t="str">
            <v>ذكر</v>
          </cell>
          <cell r="F517">
            <v>37266</v>
          </cell>
          <cell r="G517" t="str">
            <v>حلب</v>
          </cell>
          <cell r="H517" t="str">
            <v>العربية السورية</v>
          </cell>
          <cell r="I517" t="str">
            <v>الأولى</v>
          </cell>
          <cell r="J517" t="str">
            <v>حلب</v>
          </cell>
          <cell r="K517" t="str">
            <v>كفرزيت16</v>
          </cell>
          <cell r="L517" t="str">
            <v xml:space="preserve">حلب-الأشرفية </v>
          </cell>
          <cell r="M517" t="str">
            <v>علمي</v>
          </cell>
          <cell r="N517">
            <v>2019</v>
          </cell>
          <cell r="O517" t="str">
            <v>حلب</v>
          </cell>
          <cell r="P517" t="str">
            <v>الأولى</v>
          </cell>
          <cell r="Q517">
            <v>0</v>
          </cell>
          <cell r="R517">
            <v>0</v>
          </cell>
          <cell r="S517">
            <v>15000</v>
          </cell>
          <cell r="T517">
            <v>7000</v>
          </cell>
          <cell r="U517">
            <v>0</v>
          </cell>
          <cell r="V517">
            <v>90000</v>
          </cell>
          <cell r="W517">
            <v>112000</v>
          </cell>
          <cell r="X517" t="str">
            <v>لا</v>
          </cell>
          <cell r="Y517">
            <v>112000</v>
          </cell>
          <cell r="Z517">
            <v>0</v>
          </cell>
          <cell r="AA517">
            <v>6</v>
          </cell>
          <cell r="AB517">
            <v>2</v>
          </cell>
          <cell r="AC517">
            <v>0</v>
          </cell>
          <cell r="AD517">
            <v>8</v>
          </cell>
          <cell r="AE517" t="str">
            <v>AZER DARWISH</v>
          </cell>
          <cell r="AF517" t="str">
            <v>ADNAN</v>
          </cell>
          <cell r="AG517" t="str">
            <v>THOURAYA</v>
          </cell>
          <cell r="AH517" t="str">
            <v>ALEPPO</v>
          </cell>
          <cell r="AI517" t="str">
            <v>الفصل الثاني 2021-2022</v>
          </cell>
          <cell r="AJ517" t="str">
            <v/>
          </cell>
          <cell r="AK517" t="str">
            <v/>
          </cell>
          <cell r="AL517" t="str">
            <v/>
          </cell>
          <cell r="AM517" t="str">
            <v/>
          </cell>
          <cell r="AN517" t="str">
            <v/>
          </cell>
          <cell r="AO517" t="str">
            <v/>
          </cell>
          <cell r="AP517" t="str">
            <v/>
          </cell>
          <cell r="AQ517" t="str">
            <v/>
          </cell>
          <cell r="AR517">
            <v>707165</v>
          </cell>
          <cell r="AS517" t="str">
            <v>آزر درويش</v>
          </cell>
          <cell r="AT517" t="str">
            <v>عدنان</v>
          </cell>
          <cell r="AU517" t="str">
            <v/>
          </cell>
          <cell r="AV517">
            <v>90000</v>
          </cell>
        </row>
        <row r="518">
          <cell r="A518">
            <v>707168</v>
          </cell>
          <cell r="B518" t="str">
            <v>آلاء زاكياني</v>
          </cell>
          <cell r="C518" t="str">
            <v>زهير</v>
          </cell>
          <cell r="D518" t="str">
            <v>مها</v>
          </cell>
          <cell r="E518" t="str">
            <v>أنثى</v>
          </cell>
          <cell r="F518">
            <v>33608</v>
          </cell>
          <cell r="G518" t="str">
            <v>دمشق</v>
          </cell>
          <cell r="H518" t="str">
            <v>العربية السورية</v>
          </cell>
          <cell r="I518" t="str">
            <v>الأولى</v>
          </cell>
          <cell r="J518" t="str">
            <v>دمشق</v>
          </cell>
          <cell r="K518" t="str">
            <v>المزة 206</v>
          </cell>
          <cell r="L518" t="str">
            <v>المزة</v>
          </cell>
          <cell r="M518" t="str">
            <v>أدبي</v>
          </cell>
          <cell r="N518">
            <v>2012</v>
          </cell>
          <cell r="O518" t="str">
            <v>دمشق</v>
          </cell>
          <cell r="P518" t="str">
            <v>الأولى</v>
          </cell>
          <cell r="Q518">
            <v>0</v>
          </cell>
          <cell r="R518">
            <v>0</v>
          </cell>
          <cell r="S518">
            <v>0</v>
          </cell>
          <cell r="T518">
            <v>3000</v>
          </cell>
          <cell r="U518">
            <v>0</v>
          </cell>
          <cell r="V518">
            <v>20000</v>
          </cell>
          <cell r="W518">
            <v>23000</v>
          </cell>
          <cell r="X518" t="str">
            <v>لا</v>
          </cell>
          <cell r="Y518">
            <v>23000</v>
          </cell>
          <cell r="Z518">
            <v>0</v>
          </cell>
          <cell r="AA518">
            <v>2</v>
          </cell>
          <cell r="AB518">
            <v>0</v>
          </cell>
          <cell r="AC518">
            <v>0</v>
          </cell>
          <cell r="AD518">
            <v>2</v>
          </cell>
          <cell r="AE518" t="str">
            <v>ALAA</v>
          </cell>
          <cell r="AF518" t="str">
            <v>ZOHER</v>
          </cell>
          <cell r="AG518" t="str">
            <v>MAHAA</v>
          </cell>
          <cell r="AH518" t="str">
            <v>DAMASCOUS</v>
          </cell>
          <cell r="AI518" t="str">
            <v/>
          </cell>
          <cell r="AJ518" t="str">
            <v/>
          </cell>
          <cell r="AK518" t="str">
            <v/>
          </cell>
          <cell r="AL518" t="str">
            <v/>
          </cell>
          <cell r="AM518" t="str">
            <v/>
          </cell>
          <cell r="AN518" t="str">
            <v/>
          </cell>
          <cell r="AO518" t="str">
            <v/>
          </cell>
          <cell r="AP518" t="str">
            <v/>
          </cell>
          <cell r="AQ518" t="str">
            <v>إيقاف</v>
          </cell>
          <cell r="AR518">
            <v>707168</v>
          </cell>
          <cell r="AS518" t="str">
            <v>آلاء زاكياني</v>
          </cell>
          <cell r="AT518" t="str">
            <v>زهير</v>
          </cell>
          <cell r="AU518" t="str">
            <v/>
          </cell>
          <cell r="AV518">
            <v>20000</v>
          </cell>
        </row>
        <row r="519">
          <cell r="A519">
            <v>707171</v>
          </cell>
          <cell r="B519" t="str">
            <v>باسل ظاظا</v>
          </cell>
          <cell r="C519" t="str">
            <v>محمد</v>
          </cell>
          <cell r="D519" t="str">
            <v>فايزة</v>
          </cell>
          <cell r="E519" t="str">
            <v>ذكر</v>
          </cell>
          <cell r="F519">
            <v>36402</v>
          </cell>
          <cell r="G519" t="str">
            <v>دمشق</v>
          </cell>
          <cell r="H519" t="str">
            <v>العربية السورية</v>
          </cell>
          <cell r="I519" t="str">
            <v>الأولى</v>
          </cell>
          <cell r="J519" t="str">
            <v>دمشق</v>
          </cell>
          <cell r="K519" t="str">
            <v>744اكراد</v>
          </cell>
          <cell r="L519" t="str">
            <v xml:space="preserve">دمشق </v>
          </cell>
          <cell r="M519" t="str">
            <v>أدبي</v>
          </cell>
          <cell r="N519">
            <v>2019</v>
          </cell>
          <cell r="O519" t="str">
            <v>دمشق</v>
          </cell>
          <cell r="P519" t="str">
            <v>الأولى</v>
          </cell>
          <cell r="Q519">
            <v>0</v>
          </cell>
          <cell r="S519">
            <v>0</v>
          </cell>
          <cell r="T519">
            <v>3000</v>
          </cell>
          <cell r="U519">
            <v>0</v>
          </cell>
          <cell r="V519">
            <v>2000</v>
          </cell>
          <cell r="W519">
            <v>5000</v>
          </cell>
          <cell r="X519" t="str">
            <v>لا</v>
          </cell>
          <cell r="Y519">
            <v>5000</v>
          </cell>
          <cell r="Z519">
            <v>0</v>
          </cell>
          <cell r="AA519">
            <v>1</v>
          </cell>
          <cell r="AB519">
            <v>0</v>
          </cell>
          <cell r="AC519">
            <v>3</v>
          </cell>
          <cell r="AD519">
            <v>4</v>
          </cell>
          <cell r="AE519" t="str">
            <v>BASEL ZAZA</v>
          </cell>
          <cell r="AF519" t="str">
            <v>MOHAMMED</v>
          </cell>
          <cell r="AG519" t="str">
            <v>FAYZA</v>
          </cell>
          <cell r="AH519" t="str">
            <v>SYRIA</v>
          </cell>
          <cell r="AI519" t="str">
            <v/>
          </cell>
          <cell r="AJ519" t="str">
            <v/>
          </cell>
          <cell r="AK519" t="str">
            <v/>
          </cell>
          <cell r="AL519" t="str">
            <v/>
          </cell>
          <cell r="AM519" t="str">
            <v/>
          </cell>
          <cell r="AN519" t="str">
            <v/>
          </cell>
          <cell r="AO519" t="str">
            <v/>
          </cell>
          <cell r="AP519" t="str">
            <v/>
          </cell>
          <cell r="AQ519" t="str">
            <v/>
          </cell>
          <cell r="AR519">
            <v>707171</v>
          </cell>
          <cell r="AS519" t="str">
            <v>باسل ظاظا</v>
          </cell>
          <cell r="AT519" t="str">
            <v>محمد</v>
          </cell>
          <cell r="AU519" t="str">
            <v/>
          </cell>
          <cell r="AV519">
            <v>2000</v>
          </cell>
        </row>
        <row r="520">
          <cell r="A520">
            <v>707174</v>
          </cell>
          <cell r="B520" t="str">
            <v>تغريد محمد</v>
          </cell>
          <cell r="C520" t="str">
            <v>يوسف</v>
          </cell>
          <cell r="D520" t="str">
            <v>زهية</v>
          </cell>
          <cell r="E520" t="str">
            <v>أنثى</v>
          </cell>
          <cell r="F520">
            <v>31291</v>
          </cell>
          <cell r="G520" t="str">
            <v>جرمانا</v>
          </cell>
          <cell r="H520" t="str">
            <v>الفلسطينية السورية</v>
          </cell>
          <cell r="I520" t="str">
            <v>الأولى</v>
          </cell>
          <cell r="J520" t="str">
            <v>غير سوري</v>
          </cell>
          <cell r="K520" t="str">
            <v>غير سوري</v>
          </cell>
          <cell r="L520" t="str">
            <v>دمشق</v>
          </cell>
          <cell r="M520" t="str">
            <v>أدبي</v>
          </cell>
          <cell r="N520">
            <v>2003</v>
          </cell>
          <cell r="O520" t="str">
            <v>حماة</v>
          </cell>
          <cell r="P520" t="str">
            <v>الأولى</v>
          </cell>
          <cell r="Q520">
            <v>0</v>
          </cell>
          <cell r="R520">
            <v>0</v>
          </cell>
          <cell r="S520">
            <v>0</v>
          </cell>
          <cell r="T520">
            <v>3000</v>
          </cell>
          <cell r="U520">
            <v>0</v>
          </cell>
          <cell r="V520">
            <v>30000</v>
          </cell>
          <cell r="W520">
            <v>33000</v>
          </cell>
          <cell r="X520" t="str">
            <v>لا</v>
          </cell>
          <cell r="Y520">
            <v>33000</v>
          </cell>
          <cell r="Z520">
            <v>0</v>
          </cell>
          <cell r="AA520">
            <v>1</v>
          </cell>
          <cell r="AB520">
            <v>0</v>
          </cell>
          <cell r="AC520">
            <v>1</v>
          </cell>
          <cell r="AD520">
            <v>2</v>
          </cell>
          <cell r="AE520" t="str">
            <v>TAGRED MUHAMD</v>
          </cell>
          <cell r="AF520" t="str">
            <v>YOSEF</v>
          </cell>
          <cell r="AG520" t="str">
            <v>ZAHEA</v>
          </cell>
          <cell r="AH520" t="str">
            <v>JARAMANA</v>
          </cell>
          <cell r="AI520" t="str">
            <v/>
          </cell>
          <cell r="AJ520" t="str">
            <v/>
          </cell>
          <cell r="AK520" t="str">
            <v/>
          </cell>
          <cell r="AL520" t="str">
            <v/>
          </cell>
          <cell r="AM520" t="str">
            <v/>
          </cell>
          <cell r="AN520" t="str">
            <v/>
          </cell>
          <cell r="AO520" t="str">
            <v/>
          </cell>
          <cell r="AP520" t="str">
            <v/>
          </cell>
          <cell r="AQ520" t="str">
            <v/>
          </cell>
          <cell r="AR520">
            <v>707174</v>
          </cell>
          <cell r="AS520" t="str">
            <v>تغريد محمد</v>
          </cell>
          <cell r="AT520" t="str">
            <v>يوسف</v>
          </cell>
          <cell r="AU520" t="str">
            <v/>
          </cell>
          <cell r="AV520">
            <v>30000</v>
          </cell>
        </row>
        <row r="521">
          <cell r="A521">
            <v>707176</v>
          </cell>
          <cell r="B521" t="str">
            <v>جورج كوركيس</v>
          </cell>
          <cell r="C521" t="str">
            <v>ادوار</v>
          </cell>
          <cell r="D521" t="str">
            <v>لويزه</v>
          </cell>
          <cell r="E521" t="str">
            <v>ذكر</v>
          </cell>
          <cell r="F521">
            <v>31174</v>
          </cell>
          <cell r="G521" t="str">
            <v>الحسكة</v>
          </cell>
          <cell r="H521" t="str">
            <v>العربية السورية</v>
          </cell>
          <cell r="I521" t="str">
            <v>الأولى</v>
          </cell>
          <cell r="J521" t="str">
            <v>الحسكة</v>
          </cell>
          <cell r="K521" t="str">
            <v>حسكه 2914</v>
          </cell>
          <cell r="L521" t="str">
            <v>الحسكة</v>
          </cell>
          <cell r="M521" t="str">
            <v>علمي</v>
          </cell>
          <cell r="N521">
            <v>2004</v>
          </cell>
          <cell r="O521" t="str">
            <v>الحسكة</v>
          </cell>
          <cell r="P521" t="str">
            <v>الأولى</v>
          </cell>
          <cell r="Q521">
            <v>0</v>
          </cell>
          <cell r="R521">
            <v>0</v>
          </cell>
          <cell r="S521">
            <v>0</v>
          </cell>
          <cell r="T521">
            <v>3000</v>
          </cell>
          <cell r="U521">
            <v>0</v>
          </cell>
          <cell r="V521">
            <v>65000</v>
          </cell>
          <cell r="W521">
            <v>68000</v>
          </cell>
          <cell r="X521" t="str">
            <v>لا</v>
          </cell>
          <cell r="Y521">
            <v>68000</v>
          </cell>
          <cell r="Z521">
            <v>0</v>
          </cell>
          <cell r="AA521">
            <v>3</v>
          </cell>
          <cell r="AB521">
            <v>1</v>
          </cell>
          <cell r="AC521">
            <v>1</v>
          </cell>
          <cell r="AD521">
            <v>5</v>
          </cell>
          <cell r="AE521" t="str">
            <v>GEORGE KORKES</v>
          </cell>
          <cell r="AF521" t="str">
            <v>EDWARD</v>
          </cell>
          <cell r="AG521" t="str">
            <v>LOESA</v>
          </cell>
          <cell r="AH521" t="str">
            <v>HASAKA</v>
          </cell>
          <cell r="AI521" t="str">
            <v/>
          </cell>
          <cell r="AJ521" t="str">
            <v/>
          </cell>
          <cell r="AK521" t="str">
            <v/>
          </cell>
          <cell r="AL521" t="str">
            <v/>
          </cell>
          <cell r="AM521" t="str">
            <v/>
          </cell>
          <cell r="AN521" t="str">
            <v/>
          </cell>
          <cell r="AO521" t="str">
            <v/>
          </cell>
          <cell r="AP521" t="str">
            <v/>
          </cell>
          <cell r="AQ521" t="str">
            <v/>
          </cell>
          <cell r="AR521">
            <v>707176</v>
          </cell>
          <cell r="AS521" t="str">
            <v>جورج كوركيس</v>
          </cell>
          <cell r="AT521" t="str">
            <v>ادوار</v>
          </cell>
          <cell r="AU521" t="str">
            <v/>
          </cell>
          <cell r="AV521">
            <v>65000</v>
          </cell>
        </row>
        <row r="522">
          <cell r="A522">
            <v>707177</v>
          </cell>
          <cell r="B522" t="str">
            <v>حسام اسماعيل</v>
          </cell>
          <cell r="C522" t="str">
            <v>احمد</v>
          </cell>
          <cell r="D522" t="str">
            <v>شمسيه</v>
          </cell>
          <cell r="E522" t="str">
            <v>ذكر</v>
          </cell>
          <cell r="F522">
            <v>30462</v>
          </cell>
          <cell r="G522" t="str">
            <v>دمشق</v>
          </cell>
          <cell r="H522" t="str">
            <v>العربية السورية</v>
          </cell>
          <cell r="I522" t="str">
            <v>الأولى</v>
          </cell>
          <cell r="J522" t="str">
            <v>القنيطرة</v>
          </cell>
          <cell r="K522" t="str">
            <v>فيق 316/68</v>
          </cell>
          <cell r="L522" t="str">
            <v>المالكي</v>
          </cell>
          <cell r="M522" t="str">
            <v>أدبي</v>
          </cell>
          <cell r="N522">
            <v>2007</v>
          </cell>
          <cell r="O522" t="str">
            <v>القنيطرة</v>
          </cell>
          <cell r="P522" t="str">
            <v>الأولى</v>
          </cell>
          <cell r="Q522">
            <v>14000</v>
          </cell>
          <cell r="R522">
            <v>0</v>
          </cell>
          <cell r="S522">
            <v>0</v>
          </cell>
          <cell r="T522">
            <v>3000</v>
          </cell>
          <cell r="U522">
            <v>0</v>
          </cell>
          <cell r="V522">
            <v>50000</v>
          </cell>
          <cell r="W522">
            <v>39000</v>
          </cell>
          <cell r="X522" t="str">
            <v>لا</v>
          </cell>
          <cell r="Y522">
            <v>39000</v>
          </cell>
          <cell r="Z522">
            <v>0</v>
          </cell>
          <cell r="AA522">
            <v>2</v>
          </cell>
          <cell r="AB522">
            <v>2</v>
          </cell>
          <cell r="AC522">
            <v>0</v>
          </cell>
          <cell r="AD522">
            <v>4</v>
          </cell>
          <cell r="AE522" t="str">
            <v>HUSAM ISMAEL</v>
          </cell>
          <cell r="AF522" t="str">
            <v>AHMAD</v>
          </cell>
          <cell r="AG522" t="str">
            <v>SHAMSEHA</v>
          </cell>
          <cell r="AH522" t="str">
            <v>DAMASCUS</v>
          </cell>
          <cell r="AI522" t="str">
            <v/>
          </cell>
          <cell r="AJ522" t="str">
            <v/>
          </cell>
          <cell r="AK522" t="str">
            <v/>
          </cell>
          <cell r="AL522" t="str">
            <v/>
          </cell>
          <cell r="AM522" t="str">
            <v/>
          </cell>
          <cell r="AN522" t="str">
            <v/>
          </cell>
          <cell r="AO522" t="str">
            <v/>
          </cell>
          <cell r="AP522" t="str">
            <v/>
          </cell>
          <cell r="AQ522" t="str">
            <v/>
          </cell>
          <cell r="AR522">
            <v>707177</v>
          </cell>
          <cell r="AS522" t="str">
            <v>حسام اسماعيل</v>
          </cell>
          <cell r="AT522" t="str">
            <v>احمد</v>
          </cell>
          <cell r="AU522" t="str">
            <v/>
          </cell>
          <cell r="AV522">
            <v>50000</v>
          </cell>
        </row>
        <row r="523">
          <cell r="A523">
            <v>707181</v>
          </cell>
          <cell r="B523" t="str">
            <v>حسناء الكيالي</v>
          </cell>
          <cell r="C523" t="str">
            <v>محمد</v>
          </cell>
          <cell r="D523" t="str">
            <v>صفاء</v>
          </cell>
          <cell r="E523" t="str">
            <v>أنثى</v>
          </cell>
          <cell r="F523">
            <v>33245</v>
          </cell>
          <cell r="G523" t="str">
            <v xml:space="preserve">دمر </v>
          </cell>
          <cell r="H523" t="str">
            <v>الفلسطينية السورية</v>
          </cell>
          <cell r="I523" t="str">
            <v>الأولى</v>
          </cell>
          <cell r="J523" t="str">
            <v>غير سوري</v>
          </cell>
          <cell r="K523" t="str">
            <v>غير سوري</v>
          </cell>
          <cell r="L523" t="str">
            <v>قدسيا</v>
          </cell>
          <cell r="M523" t="str">
            <v>أدبي</v>
          </cell>
          <cell r="N523">
            <v>2008</v>
          </cell>
          <cell r="O523" t="str">
            <v>ريف دمشق</v>
          </cell>
          <cell r="P523" t="str">
            <v>الأولى</v>
          </cell>
          <cell r="Q523">
            <v>0</v>
          </cell>
          <cell r="R523">
            <v>0</v>
          </cell>
          <cell r="S523">
            <v>15000</v>
          </cell>
          <cell r="T523">
            <v>7000</v>
          </cell>
          <cell r="U523">
            <v>0</v>
          </cell>
          <cell r="V523">
            <v>35000</v>
          </cell>
          <cell r="W523">
            <v>57000</v>
          </cell>
          <cell r="X523" t="str">
            <v>نعم</v>
          </cell>
          <cell r="Y523">
            <v>40000</v>
          </cell>
          <cell r="Z523">
            <v>17000</v>
          </cell>
          <cell r="AA523">
            <v>2</v>
          </cell>
          <cell r="AB523">
            <v>1</v>
          </cell>
          <cell r="AC523">
            <v>0</v>
          </cell>
          <cell r="AD523">
            <v>3</v>
          </cell>
          <cell r="AE523" t="str">
            <v>HASNAA ALKEALY</v>
          </cell>
          <cell r="AF523" t="str">
            <v>MOHAMMAD</v>
          </cell>
          <cell r="AG523" t="str">
            <v>SAFAA</v>
          </cell>
          <cell r="AH523" t="str">
            <v>DAMAS</v>
          </cell>
          <cell r="AI523" t="str">
            <v>الفصل الثاني 2021-2022</v>
          </cell>
          <cell r="AJ523" t="str">
            <v/>
          </cell>
          <cell r="AK523" t="str">
            <v/>
          </cell>
          <cell r="AL523" t="str">
            <v/>
          </cell>
          <cell r="AM523" t="str">
            <v/>
          </cell>
          <cell r="AN523" t="str">
            <v/>
          </cell>
          <cell r="AO523" t="str">
            <v/>
          </cell>
          <cell r="AP523" t="str">
            <v/>
          </cell>
          <cell r="AQ523" t="str">
            <v/>
          </cell>
          <cell r="AR523">
            <v>707181</v>
          </cell>
          <cell r="AS523" t="str">
            <v>حسناء الكيالي</v>
          </cell>
          <cell r="AT523" t="str">
            <v>محمد</v>
          </cell>
          <cell r="AU523" t="str">
            <v/>
          </cell>
          <cell r="AV523">
            <v>35000</v>
          </cell>
        </row>
        <row r="524">
          <cell r="A524">
            <v>707183</v>
          </cell>
          <cell r="B524" t="str">
            <v>حمزه الشحادات</v>
          </cell>
          <cell r="C524" t="str">
            <v>ايمن</v>
          </cell>
          <cell r="D524" t="str">
            <v>مريم</v>
          </cell>
          <cell r="E524" t="str">
            <v>ذكر</v>
          </cell>
          <cell r="F524">
            <v>32242</v>
          </cell>
          <cell r="G524" t="str">
            <v>داعل</v>
          </cell>
          <cell r="H524" t="str">
            <v>العربية السورية</v>
          </cell>
          <cell r="I524" t="str">
            <v>الأولى</v>
          </cell>
          <cell r="J524" t="str">
            <v>درعا</v>
          </cell>
          <cell r="K524" t="str">
            <v>داعل 246</v>
          </cell>
          <cell r="L524" t="str">
            <v>درعا</v>
          </cell>
          <cell r="M524" t="str">
            <v>علمي</v>
          </cell>
          <cell r="N524">
            <v>2007</v>
          </cell>
          <cell r="O524" t="str">
            <v>درعا</v>
          </cell>
          <cell r="P524" t="str">
            <v>الأولى</v>
          </cell>
          <cell r="Q524">
            <v>0</v>
          </cell>
          <cell r="R524">
            <v>0</v>
          </cell>
          <cell r="S524">
            <v>0</v>
          </cell>
          <cell r="T524">
            <v>3000</v>
          </cell>
          <cell r="U524">
            <v>0</v>
          </cell>
          <cell r="V524">
            <v>95000</v>
          </cell>
          <cell r="W524">
            <v>98000</v>
          </cell>
          <cell r="X524" t="str">
            <v>لا</v>
          </cell>
          <cell r="Y524">
            <v>98000</v>
          </cell>
          <cell r="Z524">
            <v>0</v>
          </cell>
          <cell r="AA524">
            <v>0</v>
          </cell>
          <cell r="AB524">
            <v>1</v>
          </cell>
          <cell r="AC524">
            <v>4</v>
          </cell>
          <cell r="AD524">
            <v>5</v>
          </cell>
          <cell r="AE524" t="str">
            <v>HAMZA ALSHEHADAT</v>
          </cell>
          <cell r="AF524" t="str">
            <v>AYMAN</v>
          </cell>
          <cell r="AG524" t="str">
            <v>MARIAM</v>
          </cell>
          <cell r="AH524" t="str">
            <v>DARAA</v>
          </cell>
          <cell r="AI524" t="str">
            <v/>
          </cell>
          <cell r="AJ524" t="str">
            <v/>
          </cell>
          <cell r="AK524" t="str">
            <v/>
          </cell>
          <cell r="AL524" t="str">
            <v/>
          </cell>
          <cell r="AM524" t="str">
            <v/>
          </cell>
          <cell r="AN524" t="str">
            <v/>
          </cell>
          <cell r="AO524" t="str">
            <v/>
          </cell>
          <cell r="AP524" t="str">
            <v/>
          </cell>
          <cell r="AQ524" t="str">
            <v/>
          </cell>
          <cell r="AR524">
            <v>707183</v>
          </cell>
          <cell r="AS524" t="str">
            <v>حمزه الشحادات</v>
          </cell>
          <cell r="AT524" t="str">
            <v>ايمن</v>
          </cell>
          <cell r="AU524" t="str">
            <v/>
          </cell>
          <cell r="AV524">
            <v>95000</v>
          </cell>
        </row>
        <row r="525">
          <cell r="A525">
            <v>707186</v>
          </cell>
          <cell r="B525" t="str">
            <v>حنين المصطفى</v>
          </cell>
          <cell r="C525" t="str">
            <v>رمضان</v>
          </cell>
          <cell r="D525" t="str">
            <v/>
          </cell>
          <cell r="E525" t="str">
            <v/>
          </cell>
          <cell r="G525" t="str">
            <v/>
          </cell>
          <cell r="H525" t="str">
            <v/>
          </cell>
          <cell r="I525" t="str">
            <v>الأولى</v>
          </cell>
          <cell r="J525" t="str">
            <v/>
          </cell>
          <cell r="K525" t="str">
            <v/>
          </cell>
          <cell r="L525" t="str">
            <v/>
          </cell>
          <cell r="M525" t="str">
            <v/>
          </cell>
          <cell r="O525" t="str">
            <v/>
          </cell>
          <cell r="P525" t="str">
            <v>الأولى</v>
          </cell>
          <cell r="X525" t="str">
            <v/>
          </cell>
          <cell r="AE525" t="str">
            <v/>
          </cell>
          <cell r="AF525" t="str">
            <v/>
          </cell>
          <cell r="AG525" t="str">
            <v/>
          </cell>
          <cell r="AH525" t="str">
            <v/>
          </cell>
          <cell r="AI525" t="str">
            <v/>
          </cell>
          <cell r="AJ525" t="str">
            <v/>
          </cell>
          <cell r="AK525" t="str">
            <v/>
          </cell>
          <cell r="AL525" t="str">
            <v/>
          </cell>
          <cell r="AM525" t="str">
            <v/>
          </cell>
          <cell r="AN525" t="str">
            <v/>
          </cell>
          <cell r="AO525" t="str">
            <v/>
          </cell>
          <cell r="AP525" t="str">
            <v/>
          </cell>
          <cell r="AQ525" t="str">
            <v/>
          </cell>
          <cell r="AR525">
            <v>707186</v>
          </cell>
          <cell r="AS525" t="str">
            <v>حنين المصطفى</v>
          </cell>
          <cell r="AT525" t="str">
            <v>رمضان</v>
          </cell>
          <cell r="AU525" t="str">
            <v/>
          </cell>
        </row>
        <row r="526">
          <cell r="A526">
            <v>707192</v>
          </cell>
          <cell r="B526" t="str">
            <v>راما محمود</v>
          </cell>
          <cell r="C526" t="str">
            <v>حسن</v>
          </cell>
          <cell r="D526" t="str">
            <v>ابتهال</v>
          </cell>
          <cell r="E526" t="str">
            <v>أنثى</v>
          </cell>
          <cell r="F526">
            <v>31048</v>
          </cell>
          <cell r="G526" t="str">
            <v>حورات عمورين</v>
          </cell>
          <cell r="H526" t="str">
            <v>العربية السورية</v>
          </cell>
          <cell r="I526" t="str">
            <v>الأولى</v>
          </cell>
          <cell r="J526" t="str">
            <v>ريف دمشق</v>
          </cell>
          <cell r="K526" t="str">
            <v>بمنة 31</v>
          </cell>
          <cell r="L526" t="str">
            <v>ضاحية الأسد</v>
          </cell>
          <cell r="M526" t="str">
            <v>أدبي</v>
          </cell>
          <cell r="N526">
            <v>2002</v>
          </cell>
          <cell r="O526" t="str">
            <v>ريف دمشق</v>
          </cell>
          <cell r="P526" t="str">
            <v>الأولى</v>
          </cell>
          <cell r="Q526">
            <v>36000</v>
          </cell>
          <cell r="R526">
            <v>0</v>
          </cell>
          <cell r="S526">
            <v>0</v>
          </cell>
          <cell r="T526">
            <v>3000</v>
          </cell>
          <cell r="U526">
            <v>0</v>
          </cell>
          <cell r="V526">
            <v>60000</v>
          </cell>
          <cell r="W526">
            <v>27000</v>
          </cell>
          <cell r="X526" t="str">
            <v>لا</v>
          </cell>
          <cell r="Y526">
            <v>27000</v>
          </cell>
          <cell r="Z526">
            <v>0</v>
          </cell>
          <cell r="AA526">
            <v>0</v>
          </cell>
          <cell r="AB526">
            <v>4</v>
          </cell>
          <cell r="AC526">
            <v>0</v>
          </cell>
          <cell r="AD526">
            <v>4</v>
          </cell>
          <cell r="AE526" t="str">
            <v>RAMA MAHMOUD</v>
          </cell>
          <cell r="AF526" t="str">
            <v>HASN</v>
          </cell>
          <cell r="AG526" t="str">
            <v>IBTEHAL</v>
          </cell>
          <cell r="AH526" t="str">
            <v>DAMAS</v>
          </cell>
          <cell r="AI526" t="str">
            <v/>
          </cell>
          <cell r="AJ526" t="str">
            <v/>
          </cell>
          <cell r="AK526" t="str">
            <v/>
          </cell>
          <cell r="AL526" t="str">
            <v/>
          </cell>
          <cell r="AM526" t="str">
            <v/>
          </cell>
          <cell r="AN526" t="str">
            <v/>
          </cell>
          <cell r="AO526" t="str">
            <v/>
          </cell>
          <cell r="AP526" t="str">
            <v/>
          </cell>
          <cell r="AQ526" t="str">
            <v/>
          </cell>
          <cell r="AR526">
            <v>707192</v>
          </cell>
          <cell r="AS526" t="str">
            <v>راما محمود</v>
          </cell>
          <cell r="AT526" t="str">
            <v>حسن</v>
          </cell>
          <cell r="AU526" t="str">
            <v/>
          </cell>
          <cell r="AV526">
            <v>60000</v>
          </cell>
        </row>
        <row r="527">
          <cell r="A527">
            <v>707193</v>
          </cell>
          <cell r="B527" t="str">
            <v>رانيا جديد</v>
          </cell>
          <cell r="C527" t="str">
            <v xml:space="preserve">عادل </v>
          </cell>
          <cell r="D527" t="str">
            <v>جهينا</v>
          </cell>
          <cell r="E527" t="str">
            <v>أنثى</v>
          </cell>
          <cell r="F527">
            <v>28859</v>
          </cell>
          <cell r="G527" t="str">
            <v>دمشق</v>
          </cell>
          <cell r="H527" t="str">
            <v>العربية السورية</v>
          </cell>
          <cell r="I527" t="str">
            <v>الثانية حديث</v>
          </cell>
          <cell r="J527" t="str">
            <v>اللاذقية</v>
          </cell>
          <cell r="K527" t="str">
            <v>دوير بعبدة 89</v>
          </cell>
          <cell r="L527" t="str">
            <v>مزة جبل 86 خزان</v>
          </cell>
          <cell r="M527" t="str">
            <v>أدبي</v>
          </cell>
          <cell r="N527">
            <v>1997</v>
          </cell>
          <cell r="O527" t="str">
            <v>دمشق</v>
          </cell>
          <cell r="P527" t="str">
            <v>الأولى</v>
          </cell>
          <cell r="Q527">
            <v>5600</v>
          </cell>
          <cell r="S527">
            <v>0</v>
          </cell>
          <cell r="T527">
            <v>3000</v>
          </cell>
          <cell r="U527">
            <v>0</v>
          </cell>
          <cell r="V527">
            <v>40000</v>
          </cell>
          <cell r="W527">
            <v>37400</v>
          </cell>
          <cell r="X527" t="str">
            <v>لا</v>
          </cell>
          <cell r="Y527">
            <v>37400</v>
          </cell>
          <cell r="Z527">
            <v>0</v>
          </cell>
          <cell r="AA527">
            <v>5</v>
          </cell>
          <cell r="AB527">
            <v>0</v>
          </cell>
          <cell r="AC527">
            <v>0</v>
          </cell>
          <cell r="AD527">
            <v>5</v>
          </cell>
          <cell r="AE527" t="str">
            <v>RANYA JDEED</v>
          </cell>
          <cell r="AF527" t="str">
            <v>ADEL</v>
          </cell>
          <cell r="AG527" t="str">
            <v>JOHINA</v>
          </cell>
          <cell r="AH527" t="str">
            <v>DAMASCUS</v>
          </cell>
          <cell r="AI527" t="str">
            <v/>
          </cell>
          <cell r="AJ527" t="str">
            <v/>
          </cell>
          <cell r="AK527" t="str">
            <v/>
          </cell>
          <cell r="AL527" t="str">
            <v/>
          </cell>
          <cell r="AM527" t="str">
            <v/>
          </cell>
          <cell r="AN527" t="str">
            <v/>
          </cell>
          <cell r="AO527" t="str">
            <v/>
          </cell>
          <cell r="AP527" t="str">
            <v/>
          </cell>
          <cell r="AQ527" t="str">
            <v/>
          </cell>
          <cell r="AR527">
            <v>707193</v>
          </cell>
          <cell r="AS527" t="str">
            <v>رانيا جديد</v>
          </cell>
          <cell r="AT527" t="str">
            <v xml:space="preserve">عادل </v>
          </cell>
          <cell r="AU527" t="str">
            <v/>
          </cell>
          <cell r="AV527">
            <v>40000</v>
          </cell>
        </row>
        <row r="528">
          <cell r="A528">
            <v>707194</v>
          </cell>
          <cell r="B528" t="str">
            <v>ربا الغصيني</v>
          </cell>
          <cell r="C528" t="str">
            <v>ذياب</v>
          </cell>
          <cell r="D528" t="str">
            <v>ياسمين</v>
          </cell>
          <cell r="E528" t="str">
            <v>أنثى</v>
          </cell>
          <cell r="F528">
            <v>27962</v>
          </cell>
          <cell r="G528" t="str">
            <v>عمان</v>
          </cell>
          <cell r="H528" t="str">
            <v>العربية السورية</v>
          </cell>
          <cell r="I528" t="str">
            <v>الثانية</v>
          </cell>
          <cell r="J528" t="str">
            <v>السويداء</v>
          </cell>
          <cell r="K528" t="str">
            <v>صلخد 299</v>
          </cell>
          <cell r="L528" t="str">
            <v>جرمانا</v>
          </cell>
          <cell r="M528" t="str">
            <v>أدبي</v>
          </cell>
          <cell r="N528">
            <v>1996</v>
          </cell>
          <cell r="O528" t="str">
            <v>غير سورية</v>
          </cell>
          <cell r="P528" t="str">
            <v>الثانية حديث</v>
          </cell>
          <cell r="Q528">
            <v>0</v>
          </cell>
          <cell r="R528">
            <v>0</v>
          </cell>
          <cell r="S528">
            <v>0</v>
          </cell>
          <cell r="T528">
            <v>3000</v>
          </cell>
          <cell r="U528">
            <v>0</v>
          </cell>
          <cell r="V528">
            <v>60000</v>
          </cell>
          <cell r="W528">
            <v>63000</v>
          </cell>
          <cell r="X528" t="str">
            <v>لا</v>
          </cell>
          <cell r="Y528">
            <v>63000</v>
          </cell>
          <cell r="Z528">
            <v>0</v>
          </cell>
          <cell r="AA528">
            <v>6</v>
          </cell>
          <cell r="AB528">
            <v>0</v>
          </cell>
          <cell r="AC528">
            <v>0</v>
          </cell>
          <cell r="AD528">
            <v>6</v>
          </cell>
          <cell r="AE528" t="str">
            <v>RUBA ALGHUSSINI</v>
          </cell>
          <cell r="AF528" t="str">
            <v>THEAB</v>
          </cell>
          <cell r="AG528" t="str">
            <v>YASMEEN</v>
          </cell>
          <cell r="AH528" t="str">
            <v>AMMAN</v>
          </cell>
          <cell r="AI528" t="str">
            <v/>
          </cell>
          <cell r="AJ528" t="str">
            <v/>
          </cell>
          <cell r="AK528" t="str">
            <v/>
          </cell>
          <cell r="AL528" t="str">
            <v/>
          </cell>
          <cell r="AM528" t="str">
            <v/>
          </cell>
          <cell r="AN528" t="str">
            <v/>
          </cell>
          <cell r="AO528" t="str">
            <v/>
          </cell>
          <cell r="AP528" t="str">
            <v/>
          </cell>
          <cell r="AQ528" t="str">
            <v/>
          </cell>
          <cell r="AR528">
            <v>707194</v>
          </cell>
          <cell r="AS528" t="str">
            <v>ربا الغصيني</v>
          </cell>
          <cell r="AT528" t="str">
            <v>ذياب</v>
          </cell>
          <cell r="AU528" t="str">
            <v/>
          </cell>
          <cell r="AV528">
            <v>60000</v>
          </cell>
        </row>
        <row r="529">
          <cell r="A529">
            <v>707196</v>
          </cell>
          <cell r="B529" t="str">
            <v>ربيع خزام</v>
          </cell>
          <cell r="C529" t="str">
            <v>عدنان</v>
          </cell>
          <cell r="D529" t="str">
            <v>سلوى</v>
          </cell>
          <cell r="E529" t="str">
            <v>ذكر</v>
          </cell>
          <cell r="F529">
            <v>34046</v>
          </cell>
          <cell r="G529" t="str">
            <v>دمشق</v>
          </cell>
          <cell r="H529" t="str">
            <v>العربية السورية</v>
          </cell>
          <cell r="I529" t="str">
            <v>الأولى</v>
          </cell>
          <cell r="J529" t="str">
            <v>اللاذقية</v>
          </cell>
          <cell r="K529" t="str">
            <v>الجامع 986</v>
          </cell>
          <cell r="L529" t="str">
            <v>مشروع دمر</v>
          </cell>
          <cell r="M529" t="str">
            <v>علمي</v>
          </cell>
          <cell r="N529">
            <v>2011</v>
          </cell>
          <cell r="O529" t="str">
            <v>دمشق</v>
          </cell>
          <cell r="P529" t="str">
            <v>الأولى</v>
          </cell>
          <cell r="Q529">
            <v>0</v>
          </cell>
          <cell r="R529">
            <v>0</v>
          </cell>
          <cell r="S529">
            <v>0</v>
          </cell>
          <cell r="T529">
            <v>3000</v>
          </cell>
          <cell r="U529">
            <v>0</v>
          </cell>
          <cell r="V529">
            <v>85000</v>
          </cell>
          <cell r="W529">
            <v>88000</v>
          </cell>
          <cell r="X529" t="str">
            <v>لا</v>
          </cell>
          <cell r="Y529">
            <v>88000</v>
          </cell>
          <cell r="Z529">
            <v>0</v>
          </cell>
          <cell r="AA529">
            <v>0</v>
          </cell>
          <cell r="AB529">
            <v>3</v>
          </cell>
          <cell r="AC529">
            <v>2</v>
          </cell>
          <cell r="AD529">
            <v>5</v>
          </cell>
          <cell r="AE529" t="str">
            <v>RABEI KHUZAM</v>
          </cell>
          <cell r="AF529" t="str">
            <v>ADNAN</v>
          </cell>
          <cell r="AG529" t="str">
            <v>SALWA</v>
          </cell>
          <cell r="AH529" t="str">
            <v>DAMAS</v>
          </cell>
          <cell r="AI529" t="str">
            <v/>
          </cell>
          <cell r="AJ529" t="str">
            <v/>
          </cell>
          <cell r="AK529" t="str">
            <v/>
          </cell>
          <cell r="AL529" t="str">
            <v/>
          </cell>
          <cell r="AM529" t="str">
            <v/>
          </cell>
          <cell r="AN529" t="str">
            <v/>
          </cell>
          <cell r="AO529" t="str">
            <v/>
          </cell>
          <cell r="AP529" t="str">
            <v/>
          </cell>
          <cell r="AQ529" t="str">
            <v/>
          </cell>
          <cell r="AR529">
            <v>707196</v>
          </cell>
          <cell r="AS529" t="str">
            <v>ربيع خزام</v>
          </cell>
          <cell r="AT529" t="str">
            <v>عدنان</v>
          </cell>
          <cell r="AU529" t="str">
            <v/>
          </cell>
          <cell r="AV529">
            <v>85000</v>
          </cell>
        </row>
        <row r="530">
          <cell r="A530">
            <v>707197</v>
          </cell>
          <cell r="B530" t="str">
            <v>رشا حيش</v>
          </cell>
          <cell r="C530" t="str">
            <v>مصطفى</v>
          </cell>
          <cell r="D530" t="str">
            <v>غنادا</v>
          </cell>
          <cell r="E530" t="str">
            <v>أنثى</v>
          </cell>
          <cell r="F530">
            <v>31542</v>
          </cell>
          <cell r="G530" t="str">
            <v>غباغب</v>
          </cell>
          <cell r="H530" t="str">
            <v>العربية السورية</v>
          </cell>
          <cell r="I530" t="str">
            <v>الثانية حديث</v>
          </cell>
          <cell r="J530" t="str">
            <v>إدلب</v>
          </cell>
          <cell r="K530" t="str">
            <v>بداما 43</v>
          </cell>
          <cell r="L530" t="str">
            <v>درعا غباغب</v>
          </cell>
          <cell r="M530" t="str">
            <v>علمي</v>
          </cell>
          <cell r="N530">
            <v>2004</v>
          </cell>
          <cell r="O530" t="str">
            <v>درعا</v>
          </cell>
          <cell r="P530" t="str">
            <v>الأولى</v>
          </cell>
          <cell r="Q530">
            <v>0</v>
          </cell>
          <cell r="R530">
            <v>0</v>
          </cell>
          <cell r="S530">
            <v>0</v>
          </cell>
          <cell r="T530">
            <v>3000</v>
          </cell>
          <cell r="U530">
            <v>0</v>
          </cell>
          <cell r="V530">
            <v>65000</v>
          </cell>
          <cell r="W530">
            <v>68000</v>
          </cell>
          <cell r="X530" t="str">
            <v>لا</v>
          </cell>
          <cell r="Y530">
            <v>68000</v>
          </cell>
          <cell r="Z530">
            <v>0</v>
          </cell>
          <cell r="AA530">
            <v>0</v>
          </cell>
          <cell r="AB530">
            <v>3</v>
          </cell>
          <cell r="AC530">
            <v>1</v>
          </cell>
          <cell r="AD530">
            <v>4</v>
          </cell>
          <cell r="AE530" t="str">
            <v>RASHA HEASH</v>
          </cell>
          <cell r="AF530" t="str">
            <v>MUSTAFA</v>
          </cell>
          <cell r="AG530" t="str">
            <v>GHENADA</v>
          </cell>
          <cell r="AH530" t="str">
            <v>GHABAGHEB</v>
          </cell>
          <cell r="AI530" t="str">
            <v/>
          </cell>
          <cell r="AJ530" t="str">
            <v/>
          </cell>
          <cell r="AK530" t="str">
            <v/>
          </cell>
          <cell r="AL530" t="str">
            <v/>
          </cell>
          <cell r="AM530" t="str">
            <v/>
          </cell>
          <cell r="AN530" t="str">
            <v/>
          </cell>
          <cell r="AO530" t="str">
            <v/>
          </cell>
          <cell r="AP530" t="str">
            <v/>
          </cell>
          <cell r="AQ530" t="str">
            <v/>
          </cell>
          <cell r="AR530">
            <v>707197</v>
          </cell>
          <cell r="AS530" t="str">
            <v>رشا حيش</v>
          </cell>
          <cell r="AT530" t="str">
            <v>مصطفى</v>
          </cell>
          <cell r="AU530" t="str">
            <v/>
          </cell>
          <cell r="AV530">
            <v>65000</v>
          </cell>
        </row>
        <row r="531">
          <cell r="A531">
            <v>707199</v>
          </cell>
          <cell r="B531" t="str">
            <v>رندى حسن</v>
          </cell>
          <cell r="C531" t="str">
            <v>فيصل</v>
          </cell>
          <cell r="D531" t="str">
            <v>نجلا</v>
          </cell>
          <cell r="E531" t="str">
            <v>أنثى</v>
          </cell>
          <cell r="F531">
            <v>33158</v>
          </cell>
          <cell r="G531" t="str">
            <v>دمشق</v>
          </cell>
          <cell r="H531" t="str">
            <v>العربية السورية</v>
          </cell>
          <cell r="I531" t="str">
            <v>الثانية</v>
          </cell>
          <cell r="J531" t="str">
            <v>اللاذقية</v>
          </cell>
          <cell r="K531" t="str">
            <v>كرم الزياده 25</v>
          </cell>
          <cell r="L531" t="str">
            <v>مساكن الديماس</v>
          </cell>
          <cell r="M531" t="str">
            <v>علمي</v>
          </cell>
          <cell r="N531">
            <v>2008</v>
          </cell>
          <cell r="O531" t="str">
            <v>ريف دمشق</v>
          </cell>
          <cell r="P531" t="str">
            <v>الثانية حديث</v>
          </cell>
          <cell r="Q531">
            <v>0</v>
          </cell>
          <cell r="R531">
            <v>0</v>
          </cell>
          <cell r="S531">
            <v>0</v>
          </cell>
          <cell r="T531">
            <v>3000</v>
          </cell>
          <cell r="U531">
            <v>0</v>
          </cell>
          <cell r="V531">
            <v>30000</v>
          </cell>
          <cell r="W531">
            <v>33000</v>
          </cell>
          <cell r="X531" t="str">
            <v>لا</v>
          </cell>
          <cell r="Y531">
            <v>33000</v>
          </cell>
          <cell r="Z531">
            <v>0</v>
          </cell>
          <cell r="AA531">
            <v>3</v>
          </cell>
          <cell r="AB531">
            <v>0</v>
          </cell>
          <cell r="AC531">
            <v>0</v>
          </cell>
          <cell r="AD531">
            <v>3</v>
          </cell>
          <cell r="AE531" t="str">
            <v>RANDA HASSAN</v>
          </cell>
          <cell r="AF531" t="str">
            <v>FAESAL</v>
          </cell>
          <cell r="AG531" t="str">
            <v>NAJLAA</v>
          </cell>
          <cell r="AH531" t="str">
            <v>DAMAS</v>
          </cell>
          <cell r="AI531" t="str">
            <v/>
          </cell>
          <cell r="AJ531" t="str">
            <v/>
          </cell>
          <cell r="AK531" t="str">
            <v/>
          </cell>
          <cell r="AL531" t="str">
            <v/>
          </cell>
          <cell r="AM531" t="str">
            <v/>
          </cell>
          <cell r="AN531" t="str">
            <v/>
          </cell>
          <cell r="AO531" t="str">
            <v/>
          </cell>
          <cell r="AP531" t="str">
            <v/>
          </cell>
          <cell r="AQ531" t="str">
            <v/>
          </cell>
          <cell r="AR531">
            <v>707199</v>
          </cell>
          <cell r="AS531" t="str">
            <v>رندى حسن</v>
          </cell>
          <cell r="AT531" t="str">
            <v>فيصل</v>
          </cell>
          <cell r="AU531" t="str">
            <v/>
          </cell>
          <cell r="AV531">
            <v>30000</v>
          </cell>
        </row>
        <row r="532">
          <cell r="A532">
            <v>707200</v>
          </cell>
          <cell r="B532" t="str">
            <v>رنيم شجره</v>
          </cell>
          <cell r="C532" t="str">
            <v>آصف</v>
          </cell>
          <cell r="D532" t="str">
            <v>جهينه</v>
          </cell>
          <cell r="E532" t="str">
            <v>أنثى</v>
          </cell>
          <cell r="F532">
            <v>32761</v>
          </cell>
          <cell r="G532" t="str">
            <v>شبرونيه</v>
          </cell>
          <cell r="H532" t="str">
            <v>العربية السورية</v>
          </cell>
          <cell r="I532" t="str">
            <v>الثانية</v>
          </cell>
          <cell r="J532" t="str">
            <v>حمص</v>
          </cell>
          <cell r="K532" t="str">
            <v>بيت قرين 7</v>
          </cell>
          <cell r="L532" t="str">
            <v>مساكن الديماس</v>
          </cell>
          <cell r="M532" t="str">
            <v>أدبي</v>
          </cell>
          <cell r="N532">
            <v>2008</v>
          </cell>
          <cell r="O532" t="str">
            <v>حمص</v>
          </cell>
          <cell r="P532" t="str">
            <v>الثانية حديث</v>
          </cell>
          <cell r="Q532">
            <v>0</v>
          </cell>
          <cell r="R532">
            <v>0</v>
          </cell>
          <cell r="S532">
            <v>0</v>
          </cell>
          <cell r="T532">
            <v>3000</v>
          </cell>
          <cell r="U532">
            <v>0</v>
          </cell>
          <cell r="V532">
            <v>40000</v>
          </cell>
          <cell r="W532">
            <v>43000</v>
          </cell>
          <cell r="X532" t="str">
            <v>لا</v>
          </cell>
          <cell r="Y532">
            <v>43000</v>
          </cell>
          <cell r="Z532">
            <v>0</v>
          </cell>
          <cell r="AA532">
            <v>4</v>
          </cell>
          <cell r="AB532">
            <v>0</v>
          </cell>
          <cell r="AC532">
            <v>0</v>
          </cell>
          <cell r="AD532">
            <v>4</v>
          </cell>
          <cell r="AE532" t="str">
            <v>RANEEM SHAGRA</v>
          </cell>
          <cell r="AF532" t="str">
            <v>ASF</v>
          </cell>
          <cell r="AG532" t="str">
            <v>JOHENA</v>
          </cell>
          <cell r="AH532" t="str">
            <v>HOMS</v>
          </cell>
          <cell r="AI532" t="str">
            <v/>
          </cell>
          <cell r="AJ532" t="str">
            <v/>
          </cell>
          <cell r="AK532" t="str">
            <v/>
          </cell>
          <cell r="AL532" t="str">
            <v/>
          </cell>
          <cell r="AM532" t="str">
            <v/>
          </cell>
          <cell r="AN532" t="str">
            <v/>
          </cell>
          <cell r="AO532" t="str">
            <v/>
          </cell>
          <cell r="AP532" t="str">
            <v/>
          </cell>
          <cell r="AQ532" t="str">
            <v/>
          </cell>
          <cell r="AR532">
            <v>707200</v>
          </cell>
          <cell r="AS532" t="str">
            <v>رنيم شجره</v>
          </cell>
          <cell r="AT532" t="str">
            <v>آصف</v>
          </cell>
          <cell r="AU532" t="str">
            <v/>
          </cell>
          <cell r="AV532">
            <v>40000</v>
          </cell>
        </row>
        <row r="533">
          <cell r="A533">
            <v>707202</v>
          </cell>
          <cell r="B533" t="str">
            <v>روشين نعسان</v>
          </cell>
          <cell r="C533" t="str">
            <v>مصطفى</v>
          </cell>
          <cell r="D533" t="str">
            <v>بديعه</v>
          </cell>
          <cell r="E533" t="str">
            <v>أنثى</v>
          </cell>
          <cell r="F533">
            <v>31727</v>
          </cell>
          <cell r="G533" t="str">
            <v>مخيم جرمانا</v>
          </cell>
          <cell r="H533" t="str">
            <v>العربية السورية</v>
          </cell>
          <cell r="I533" t="str">
            <v>الأولى</v>
          </cell>
          <cell r="J533" t="str">
            <v>حلب</v>
          </cell>
          <cell r="K533" t="str">
            <v>المعزولة 8</v>
          </cell>
          <cell r="L533" t="str">
            <v>مشروع دمر</v>
          </cell>
          <cell r="M533" t="str">
            <v>علمي</v>
          </cell>
          <cell r="N533">
            <v>2008</v>
          </cell>
          <cell r="O533" t="str">
            <v>دمشق</v>
          </cell>
          <cell r="P533" t="str">
            <v>الأولى</v>
          </cell>
          <cell r="Q533">
            <v>0</v>
          </cell>
          <cell r="R533">
            <v>0</v>
          </cell>
          <cell r="S533">
            <v>0</v>
          </cell>
          <cell r="T533">
            <v>3000</v>
          </cell>
          <cell r="U533">
            <v>0</v>
          </cell>
          <cell r="V533">
            <v>135000</v>
          </cell>
          <cell r="W533">
            <v>138000</v>
          </cell>
          <cell r="X533" t="str">
            <v>لا</v>
          </cell>
          <cell r="Y533">
            <v>138000</v>
          </cell>
          <cell r="Z533">
            <v>0</v>
          </cell>
          <cell r="AA533">
            <v>0</v>
          </cell>
          <cell r="AB533">
            <v>5</v>
          </cell>
          <cell r="AC533">
            <v>3</v>
          </cell>
          <cell r="AD533">
            <v>8</v>
          </cell>
          <cell r="AE533" t="str">
            <v>ROUSHEEN NASAAN</v>
          </cell>
          <cell r="AF533" t="str">
            <v>MOUSTAFA</v>
          </cell>
          <cell r="AG533" t="str">
            <v>BADEAA</v>
          </cell>
          <cell r="AH533" t="str">
            <v>DAMASCUS</v>
          </cell>
          <cell r="AI533" t="str">
            <v/>
          </cell>
          <cell r="AJ533" t="str">
            <v/>
          </cell>
          <cell r="AK533" t="str">
            <v/>
          </cell>
          <cell r="AL533" t="str">
            <v/>
          </cell>
          <cell r="AM533" t="str">
            <v/>
          </cell>
          <cell r="AN533" t="str">
            <v/>
          </cell>
          <cell r="AO533" t="str">
            <v/>
          </cell>
          <cell r="AP533" t="str">
            <v/>
          </cell>
          <cell r="AQ533" t="str">
            <v/>
          </cell>
          <cell r="AR533">
            <v>707202</v>
          </cell>
          <cell r="AS533" t="str">
            <v>روشين نعسان</v>
          </cell>
          <cell r="AT533" t="str">
            <v>مصطفى</v>
          </cell>
          <cell r="AU533" t="str">
            <v/>
          </cell>
          <cell r="AV533">
            <v>135000</v>
          </cell>
        </row>
        <row r="534">
          <cell r="A534">
            <v>707203</v>
          </cell>
          <cell r="B534" t="str">
            <v>ريدان  حاج علي</v>
          </cell>
          <cell r="C534" t="str">
            <v>سلمان</v>
          </cell>
          <cell r="D534" t="str">
            <v>محموده</v>
          </cell>
          <cell r="E534" t="str">
            <v>ذكر</v>
          </cell>
          <cell r="F534">
            <v>29407</v>
          </cell>
          <cell r="G534" t="str">
            <v>اشرفية صحنايا</v>
          </cell>
          <cell r="H534" t="str">
            <v>العربية السورية</v>
          </cell>
          <cell r="I534" t="str">
            <v>الأولى</v>
          </cell>
          <cell r="J534" t="str">
            <v>ريف دمشق</v>
          </cell>
          <cell r="K534" t="str">
            <v>اشرفية صحنايا 65</v>
          </cell>
          <cell r="L534" t="str">
            <v>اشرفية صحنايا</v>
          </cell>
          <cell r="M534" t="str">
            <v>أدبي</v>
          </cell>
          <cell r="N534">
            <v>1998</v>
          </cell>
          <cell r="O534" t="str">
            <v>ريف دمشق</v>
          </cell>
          <cell r="P534" t="str">
            <v>الأولى</v>
          </cell>
          <cell r="Q534">
            <v>0</v>
          </cell>
          <cell r="R534">
            <v>0</v>
          </cell>
          <cell r="S534">
            <v>0</v>
          </cell>
          <cell r="T534">
            <v>3000</v>
          </cell>
          <cell r="U534">
            <v>0</v>
          </cell>
          <cell r="V534">
            <v>35000</v>
          </cell>
          <cell r="W534">
            <v>38000</v>
          </cell>
          <cell r="X534" t="str">
            <v>لا</v>
          </cell>
          <cell r="Y534">
            <v>38000</v>
          </cell>
          <cell r="Z534">
            <v>0</v>
          </cell>
          <cell r="AA534">
            <v>0</v>
          </cell>
          <cell r="AB534">
            <v>1</v>
          </cell>
          <cell r="AC534">
            <v>1</v>
          </cell>
          <cell r="AD534">
            <v>2</v>
          </cell>
          <cell r="AE534" t="str">
            <v>REDAN HAJ ALI</v>
          </cell>
          <cell r="AF534" t="str">
            <v>SALMAN</v>
          </cell>
          <cell r="AG534" t="str">
            <v>MAHMOUDA</v>
          </cell>
          <cell r="AH534" t="str">
            <v>DAMAS SUBURB</v>
          </cell>
          <cell r="AI534" t="str">
            <v/>
          </cell>
          <cell r="AJ534" t="str">
            <v/>
          </cell>
          <cell r="AK534" t="str">
            <v/>
          </cell>
          <cell r="AL534" t="str">
            <v/>
          </cell>
          <cell r="AM534" t="str">
            <v/>
          </cell>
          <cell r="AN534" t="str">
            <v/>
          </cell>
          <cell r="AO534" t="str">
            <v/>
          </cell>
          <cell r="AP534" t="str">
            <v/>
          </cell>
          <cell r="AQ534" t="str">
            <v/>
          </cell>
          <cell r="AR534">
            <v>707203</v>
          </cell>
          <cell r="AS534" t="str">
            <v>ريدان  حاج علي</v>
          </cell>
          <cell r="AT534" t="str">
            <v>سلمان</v>
          </cell>
          <cell r="AU534" t="str">
            <v/>
          </cell>
          <cell r="AV534">
            <v>35000</v>
          </cell>
        </row>
        <row r="535">
          <cell r="A535">
            <v>707205</v>
          </cell>
          <cell r="B535" t="str">
            <v>زين شاهين</v>
          </cell>
          <cell r="C535" t="str">
            <v>حسن</v>
          </cell>
          <cell r="D535" t="str">
            <v/>
          </cell>
          <cell r="E535" t="str">
            <v/>
          </cell>
          <cell r="G535" t="str">
            <v/>
          </cell>
          <cell r="H535" t="str">
            <v/>
          </cell>
          <cell r="I535" t="str">
            <v>الأولى</v>
          </cell>
          <cell r="J535" t="str">
            <v/>
          </cell>
          <cell r="K535" t="str">
            <v/>
          </cell>
          <cell r="L535" t="str">
            <v/>
          </cell>
          <cell r="M535" t="str">
            <v/>
          </cell>
          <cell r="O535" t="str">
            <v/>
          </cell>
          <cell r="P535" t="str">
            <v>الأولى</v>
          </cell>
          <cell r="X535" t="str">
            <v/>
          </cell>
          <cell r="AE535" t="str">
            <v/>
          </cell>
          <cell r="AF535" t="str">
            <v/>
          </cell>
          <cell r="AG535" t="str">
            <v/>
          </cell>
          <cell r="AH535" t="str">
            <v/>
          </cell>
          <cell r="AI535" t="str">
            <v/>
          </cell>
          <cell r="AJ535" t="str">
            <v/>
          </cell>
          <cell r="AK535" t="str">
            <v/>
          </cell>
          <cell r="AL535" t="str">
            <v/>
          </cell>
          <cell r="AM535" t="str">
            <v/>
          </cell>
          <cell r="AN535" t="str">
            <v/>
          </cell>
          <cell r="AO535" t="str">
            <v/>
          </cell>
          <cell r="AP535" t="str">
            <v/>
          </cell>
          <cell r="AQ535" t="str">
            <v/>
          </cell>
          <cell r="AR535">
            <v>707205</v>
          </cell>
          <cell r="AS535" t="str">
            <v>زين شاهين</v>
          </cell>
          <cell r="AT535" t="str">
            <v>حسن</v>
          </cell>
          <cell r="AU535" t="str">
            <v/>
          </cell>
        </row>
        <row r="536">
          <cell r="A536">
            <v>707206</v>
          </cell>
          <cell r="B536" t="str">
            <v>زينب حمود</v>
          </cell>
          <cell r="C536" t="str">
            <v>علي</v>
          </cell>
          <cell r="D536" t="str">
            <v>أنيسة</v>
          </cell>
          <cell r="E536" t="str">
            <v>أنثى</v>
          </cell>
          <cell r="F536">
            <v>33973</v>
          </cell>
          <cell r="G536" t="str">
            <v>دمشق</v>
          </cell>
          <cell r="H536" t="str">
            <v>العربية السورية</v>
          </cell>
          <cell r="I536" t="str">
            <v>الأولى</v>
          </cell>
          <cell r="J536" t="str">
            <v>اللاذقية</v>
          </cell>
          <cell r="K536" t="str">
            <v>العمارة 285</v>
          </cell>
          <cell r="L536" t="str">
            <v>جديدة عرطوز</v>
          </cell>
          <cell r="M536" t="str">
            <v>أدبي</v>
          </cell>
          <cell r="N536">
            <v>2011</v>
          </cell>
          <cell r="O536" t="str">
            <v>دمشق</v>
          </cell>
          <cell r="P536" t="str">
            <v>الأولى</v>
          </cell>
          <cell r="Q536">
            <v>0</v>
          </cell>
          <cell r="R536">
            <v>0</v>
          </cell>
          <cell r="S536">
            <v>0</v>
          </cell>
          <cell r="T536">
            <v>3000</v>
          </cell>
          <cell r="U536">
            <v>0</v>
          </cell>
          <cell r="V536">
            <v>30000</v>
          </cell>
          <cell r="W536">
            <v>33000</v>
          </cell>
          <cell r="X536" t="str">
            <v>لا</v>
          </cell>
          <cell r="Y536">
            <v>33000</v>
          </cell>
          <cell r="Z536">
            <v>0</v>
          </cell>
          <cell r="AA536">
            <v>0</v>
          </cell>
          <cell r="AB536">
            <v>2</v>
          </cell>
          <cell r="AC536">
            <v>0</v>
          </cell>
          <cell r="AD536">
            <v>2</v>
          </cell>
          <cell r="AE536" t="str">
            <v>ZENAB HAMOUD</v>
          </cell>
          <cell r="AF536" t="str">
            <v>ALI</v>
          </cell>
          <cell r="AG536" t="str">
            <v>ANESA</v>
          </cell>
          <cell r="AH536" t="str">
            <v>DAMASCUS</v>
          </cell>
          <cell r="AI536" t="str">
            <v/>
          </cell>
          <cell r="AJ536" t="str">
            <v/>
          </cell>
          <cell r="AK536" t="str">
            <v/>
          </cell>
          <cell r="AL536" t="str">
            <v/>
          </cell>
          <cell r="AM536" t="str">
            <v/>
          </cell>
          <cell r="AN536" t="str">
            <v/>
          </cell>
          <cell r="AO536" t="str">
            <v/>
          </cell>
          <cell r="AP536" t="str">
            <v/>
          </cell>
          <cell r="AQ536" t="str">
            <v>إيقاف</v>
          </cell>
          <cell r="AR536">
            <v>707206</v>
          </cell>
          <cell r="AS536" t="str">
            <v>زينب حمود</v>
          </cell>
          <cell r="AT536" t="str">
            <v>علي</v>
          </cell>
          <cell r="AU536" t="str">
            <v/>
          </cell>
          <cell r="AV536">
            <v>30000</v>
          </cell>
        </row>
        <row r="537">
          <cell r="A537">
            <v>707207</v>
          </cell>
          <cell r="B537" t="str">
            <v>ساره ابراهيم</v>
          </cell>
          <cell r="C537" t="str">
            <v>احمد</v>
          </cell>
          <cell r="D537" t="str">
            <v>ابتسام</v>
          </cell>
          <cell r="E537" t="str">
            <v>انثى</v>
          </cell>
          <cell r="F537">
            <v>31868</v>
          </cell>
          <cell r="G537" t="str">
            <v>الهامه</v>
          </cell>
          <cell r="H537" t="str">
            <v>العربية السورية</v>
          </cell>
          <cell r="I537" t="str">
            <v>الأولى</v>
          </cell>
          <cell r="J537" t="str">
            <v>اللاذقية</v>
          </cell>
          <cell r="K537" t="str">
            <v>عين شقاق 181</v>
          </cell>
          <cell r="L537" t="str">
            <v>دمشق</v>
          </cell>
          <cell r="M537" t="str">
            <v>أدبي</v>
          </cell>
          <cell r="N537">
            <v>2008</v>
          </cell>
          <cell r="O537" t="str">
            <v>ريف دمشق</v>
          </cell>
          <cell r="P537" t="str">
            <v>الأولى</v>
          </cell>
          <cell r="Q537">
            <v>0</v>
          </cell>
          <cell r="R537">
            <v>0</v>
          </cell>
          <cell r="S537">
            <v>0</v>
          </cell>
          <cell r="T537">
            <v>3000</v>
          </cell>
          <cell r="U537">
            <v>0</v>
          </cell>
          <cell r="V537">
            <v>85000</v>
          </cell>
          <cell r="W537">
            <v>88000</v>
          </cell>
          <cell r="X537" t="str">
            <v>لا</v>
          </cell>
          <cell r="Y537">
            <v>88000</v>
          </cell>
          <cell r="Z537">
            <v>0</v>
          </cell>
          <cell r="AA537">
            <v>1</v>
          </cell>
          <cell r="AB537">
            <v>1</v>
          </cell>
          <cell r="AC537">
            <v>3</v>
          </cell>
          <cell r="AD537">
            <v>5</v>
          </cell>
          <cell r="AE537" t="str">
            <v>SARA EBRAHEM</v>
          </cell>
          <cell r="AF537" t="str">
            <v>AHMAD</v>
          </cell>
          <cell r="AG537" t="str">
            <v>EBTESAM</v>
          </cell>
          <cell r="AH537" t="str">
            <v>ALHAMEH</v>
          </cell>
          <cell r="AI537" t="str">
            <v/>
          </cell>
          <cell r="AJ537" t="str">
            <v/>
          </cell>
          <cell r="AK537" t="str">
            <v/>
          </cell>
          <cell r="AL537" t="str">
            <v/>
          </cell>
          <cell r="AM537" t="str">
            <v/>
          </cell>
          <cell r="AN537" t="str">
            <v/>
          </cell>
          <cell r="AO537" t="str">
            <v/>
          </cell>
          <cell r="AP537" t="str">
            <v/>
          </cell>
          <cell r="AQ537" t="str">
            <v/>
          </cell>
          <cell r="AR537">
            <v>707207</v>
          </cell>
          <cell r="AS537" t="str">
            <v>ساره ابراهيم</v>
          </cell>
          <cell r="AT537" t="str">
            <v>احمد</v>
          </cell>
          <cell r="AU537" t="str">
            <v/>
          </cell>
          <cell r="AV537">
            <v>85000</v>
          </cell>
        </row>
        <row r="538">
          <cell r="A538">
            <v>707209</v>
          </cell>
          <cell r="B538" t="str">
            <v>سحر العقباني</v>
          </cell>
          <cell r="C538" t="str">
            <v>سالم</v>
          </cell>
          <cell r="D538" t="str">
            <v>زهرالهيل</v>
          </cell>
          <cell r="E538" t="str">
            <v>أنثى</v>
          </cell>
          <cell r="F538">
            <v>28118</v>
          </cell>
          <cell r="G538" t="str">
            <v>السويداء</v>
          </cell>
          <cell r="H538" t="str">
            <v>العربية السورية</v>
          </cell>
          <cell r="I538" t="str">
            <v>الأولى</v>
          </cell>
          <cell r="J538" t="str">
            <v>السويداء</v>
          </cell>
          <cell r="K538" t="str">
            <v>صلخد 419</v>
          </cell>
          <cell r="L538" t="str">
            <v>صلخد</v>
          </cell>
          <cell r="M538" t="str">
            <v>أدبي</v>
          </cell>
          <cell r="N538">
            <v>2007</v>
          </cell>
          <cell r="O538" t="str">
            <v>السويداء</v>
          </cell>
          <cell r="P538" t="str">
            <v>الأولى</v>
          </cell>
          <cell r="Q538">
            <v>0</v>
          </cell>
          <cell r="R538">
            <v>0</v>
          </cell>
          <cell r="S538">
            <v>0</v>
          </cell>
          <cell r="T538">
            <v>3000</v>
          </cell>
          <cell r="U538">
            <v>0</v>
          </cell>
          <cell r="V538">
            <v>75000</v>
          </cell>
          <cell r="W538">
            <v>78000</v>
          </cell>
          <cell r="X538" t="str">
            <v>نعم</v>
          </cell>
          <cell r="Y538">
            <v>51500</v>
          </cell>
          <cell r="Z538">
            <v>26500</v>
          </cell>
          <cell r="AA538">
            <v>0</v>
          </cell>
          <cell r="AB538">
            <v>1</v>
          </cell>
          <cell r="AC538">
            <v>3</v>
          </cell>
          <cell r="AD538">
            <v>4</v>
          </cell>
          <cell r="AE538" t="str">
            <v>SAHAR</v>
          </cell>
          <cell r="AF538" t="str">
            <v>SALEM</v>
          </cell>
          <cell r="AG538" t="str">
            <v>ZEHRALHEAL</v>
          </cell>
          <cell r="AH538" t="str">
            <v>SWAIDA</v>
          </cell>
          <cell r="AI538" t="str">
            <v/>
          </cell>
          <cell r="AJ538" t="str">
            <v/>
          </cell>
          <cell r="AK538" t="str">
            <v/>
          </cell>
          <cell r="AL538" t="str">
            <v/>
          </cell>
          <cell r="AM538" t="str">
            <v/>
          </cell>
          <cell r="AN538" t="str">
            <v/>
          </cell>
          <cell r="AO538" t="str">
            <v/>
          </cell>
          <cell r="AP538" t="str">
            <v/>
          </cell>
          <cell r="AQ538" t="str">
            <v/>
          </cell>
          <cell r="AR538">
            <v>707209</v>
          </cell>
          <cell r="AS538" t="str">
            <v>سحر العقباني</v>
          </cell>
          <cell r="AT538" t="str">
            <v>سالم</v>
          </cell>
          <cell r="AU538" t="str">
            <v/>
          </cell>
          <cell r="AV538">
            <v>75000</v>
          </cell>
        </row>
        <row r="539">
          <cell r="A539">
            <v>707210</v>
          </cell>
          <cell r="B539" t="str">
            <v>سلاف ابراهيم</v>
          </cell>
          <cell r="C539" t="str">
            <v>ابراهيم</v>
          </cell>
          <cell r="D539" t="str">
            <v>عبير</v>
          </cell>
          <cell r="E539" t="str">
            <v>أنثى</v>
          </cell>
          <cell r="F539">
            <v>36400</v>
          </cell>
          <cell r="G539" t="str">
            <v>كريم</v>
          </cell>
          <cell r="H539" t="str">
            <v>العربية السورية</v>
          </cell>
          <cell r="I539" t="str">
            <v>الأولى</v>
          </cell>
          <cell r="J539" t="str">
            <v>طرطوس</v>
          </cell>
          <cell r="K539" t="str">
            <v>كريم 36</v>
          </cell>
          <cell r="L539" t="str">
            <v>مساكن الحرس</v>
          </cell>
          <cell r="M539" t="str">
            <v>أدبي</v>
          </cell>
          <cell r="N539">
            <v>2017</v>
          </cell>
          <cell r="O539" t="str">
            <v>دمشق</v>
          </cell>
          <cell r="P539" t="str">
            <v>الأولى</v>
          </cell>
          <cell r="Q539">
            <v>0</v>
          </cell>
          <cell r="R539">
            <v>0</v>
          </cell>
          <cell r="S539">
            <v>0</v>
          </cell>
          <cell r="T539">
            <v>3000</v>
          </cell>
          <cell r="U539">
            <v>0</v>
          </cell>
          <cell r="V539">
            <v>115000</v>
          </cell>
          <cell r="W539">
            <v>118000</v>
          </cell>
          <cell r="X539" t="str">
            <v>لا</v>
          </cell>
          <cell r="Y539">
            <v>118000</v>
          </cell>
          <cell r="Z539">
            <v>0</v>
          </cell>
          <cell r="AA539">
            <v>0</v>
          </cell>
          <cell r="AB539">
            <v>1</v>
          </cell>
          <cell r="AC539">
            <v>5</v>
          </cell>
          <cell r="AD539">
            <v>6</v>
          </cell>
          <cell r="AE539" t="str">
            <v>SULAF EBRAHIM</v>
          </cell>
          <cell r="AF539" t="str">
            <v>EBRAHIM</v>
          </cell>
          <cell r="AG539" t="str">
            <v>ABER</v>
          </cell>
          <cell r="AH539" t="str">
            <v>TARTOS</v>
          </cell>
          <cell r="AI539" t="str">
            <v/>
          </cell>
          <cell r="AJ539" t="str">
            <v/>
          </cell>
          <cell r="AK539" t="str">
            <v/>
          </cell>
          <cell r="AL539" t="str">
            <v/>
          </cell>
          <cell r="AM539" t="str">
            <v/>
          </cell>
          <cell r="AN539" t="str">
            <v/>
          </cell>
          <cell r="AO539" t="str">
            <v/>
          </cell>
          <cell r="AP539" t="str">
            <v/>
          </cell>
          <cell r="AQ539" t="str">
            <v/>
          </cell>
          <cell r="AR539">
            <v>707210</v>
          </cell>
          <cell r="AS539" t="str">
            <v>سلاف ابراهيم</v>
          </cell>
          <cell r="AT539" t="str">
            <v>ابراهيم</v>
          </cell>
          <cell r="AU539" t="str">
            <v/>
          </cell>
          <cell r="AV539">
            <v>115000</v>
          </cell>
        </row>
        <row r="540">
          <cell r="A540">
            <v>707211</v>
          </cell>
          <cell r="B540" t="str">
            <v>سلمى نادر</v>
          </cell>
          <cell r="C540" t="str">
            <v>سليمان</v>
          </cell>
          <cell r="D540" t="str">
            <v>سهام</v>
          </cell>
          <cell r="E540" t="str">
            <v>انثى</v>
          </cell>
          <cell r="F540">
            <v>31077</v>
          </cell>
          <cell r="G540" t="str">
            <v>دمشق</v>
          </cell>
          <cell r="H540" t="str">
            <v>العربية السورية</v>
          </cell>
          <cell r="I540" t="str">
            <v>الأولى</v>
          </cell>
          <cell r="J540" t="str">
            <v>القنيطرة</v>
          </cell>
          <cell r="K540" t="str">
            <v>مدينة القنيطرة 1049/24</v>
          </cell>
          <cell r="L540" t="str">
            <v>مساكن برزة</v>
          </cell>
          <cell r="M540" t="str">
            <v>علمي</v>
          </cell>
          <cell r="N540">
            <v>2002</v>
          </cell>
          <cell r="O540" t="str">
            <v>دمشق</v>
          </cell>
          <cell r="P540" t="str">
            <v>الأولى</v>
          </cell>
          <cell r="Q540">
            <v>0</v>
          </cell>
          <cell r="S540">
            <v>0</v>
          </cell>
          <cell r="T540">
            <v>3000</v>
          </cell>
          <cell r="U540">
            <v>0</v>
          </cell>
          <cell r="V540">
            <v>24000</v>
          </cell>
          <cell r="W540">
            <v>27000</v>
          </cell>
          <cell r="X540" t="str">
            <v>لا</v>
          </cell>
          <cell r="Y540">
            <v>27000</v>
          </cell>
          <cell r="Z540">
            <v>0</v>
          </cell>
          <cell r="AA540">
            <v>0</v>
          </cell>
          <cell r="AB540">
            <v>2</v>
          </cell>
          <cell r="AC540">
            <v>0</v>
          </cell>
          <cell r="AD540">
            <v>2</v>
          </cell>
          <cell r="AE540" t="str">
            <v>SALMA NADER</v>
          </cell>
          <cell r="AF540" t="str">
            <v>SULEMAN</v>
          </cell>
          <cell r="AG540" t="str">
            <v>SEHAM</v>
          </cell>
          <cell r="AH540" t="str">
            <v>DAMASCUS</v>
          </cell>
          <cell r="AI540" t="str">
            <v/>
          </cell>
          <cell r="AJ540" t="str">
            <v/>
          </cell>
          <cell r="AK540" t="str">
            <v/>
          </cell>
          <cell r="AL540" t="str">
            <v/>
          </cell>
          <cell r="AM540" t="str">
            <v/>
          </cell>
          <cell r="AN540" t="str">
            <v/>
          </cell>
          <cell r="AO540" t="str">
            <v/>
          </cell>
          <cell r="AP540" t="str">
            <v/>
          </cell>
          <cell r="AQ540" t="str">
            <v/>
          </cell>
          <cell r="AR540">
            <v>707211</v>
          </cell>
          <cell r="AS540" t="str">
            <v>سلمى نادر</v>
          </cell>
          <cell r="AT540" t="str">
            <v>سليمان</v>
          </cell>
          <cell r="AU540" t="str">
            <v/>
          </cell>
          <cell r="AV540">
            <v>24000</v>
          </cell>
        </row>
        <row r="541">
          <cell r="A541">
            <v>707213</v>
          </cell>
          <cell r="B541" t="str">
            <v>سليمان التوت</v>
          </cell>
          <cell r="C541" t="str">
            <v>عبدالمجيد</v>
          </cell>
          <cell r="D541" t="str">
            <v>ساميه</v>
          </cell>
          <cell r="E541" t="str">
            <v>ذكر</v>
          </cell>
          <cell r="F541">
            <v>31052</v>
          </cell>
          <cell r="G541" t="str">
            <v>دوما</v>
          </cell>
          <cell r="H541" t="str">
            <v>العربية السورية</v>
          </cell>
          <cell r="I541" t="str">
            <v>الثانية حديث</v>
          </cell>
          <cell r="J541" t="str">
            <v>ريف دمشق</v>
          </cell>
          <cell r="K541" t="str">
            <v>الشرقية 365</v>
          </cell>
          <cell r="L541" t="str">
            <v>دوما</v>
          </cell>
          <cell r="M541" t="str">
            <v>أدبي</v>
          </cell>
          <cell r="N541">
            <v>2007</v>
          </cell>
          <cell r="O541" t="str">
            <v>دمشق</v>
          </cell>
          <cell r="P541" t="str">
            <v>الأولى</v>
          </cell>
          <cell r="Q541">
            <v>0</v>
          </cell>
          <cell r="R541">
            <v>0</v>
          </cell>
          <cell r="S541">
            <v>0</v>
          </cell>
          <cell r="T541">
            <v>3000</v>
          </cell>
          <cell r="U541">
            <v>0</v>
          </cell>
          <cell r="V541">
            <v>50000</v>
          </cell>
          <cell r="W541">
            <v>53000</v>
          </cell>
          <cell r="X541" t="str">
            <v>لا</v>
          </cell>
          <cell r="Y541">
            <v>53000</v>
          </cell>
          <cell r="Z541">
            <v>0</v>
          </cell>
          <cell r="AA541">
            <v>0</v>
          </cell>
          <cell r="AB541">
            <v>2</v>
          </cell>
          <cell r="AC541">
            <v>1</v>
          </cell>
          <cell r="AD541">
            <v>3</v>
          </cell>
          <cell r="AE541" t="str">
            <v>SLIMAN ALTOT</v>
          </cell>
          <cell r="AF541" t="str">
            <v>ABDALMJED</v>
          </cell>
          <cell r="AG541" t="str">
            <v>SAMIA</v>
          </cell>
          <cell r="AH541" t="str">
            <v>DOMA</v>
          </cell>
          <cell r="AI541" t="str">
            <v/>
          </cell>
          <cell r="AJ541" t="str">
            <v/>
          </cell>
          <cell r="AK541" t="str">
            <v/>
          </cell>
          <cell r="AL541" t="str">
            <v/>
          </cell>
          <cell r="AM541" t="str">
            <v/>
          </cell>
          <cell r="AN541" t="str">
            <v/>
          </cell>
          <cell r="AO541" t="str">
            <v/>
          </cell>
          <cell r="AP541" t="str">
            <v/>
          </cell>
          <cell r="AQ541" t="str">
            <v/>
          </cell>
          <cell r="AR541">
            <v>707213</v>
          </cell>
          <cell r="AS541" t="str">
            <v>سليمان التوت</v>
          </cell>
          <cell r="AT541" t="str">
            <v>عبدالمجيد</v>
          </cell>
          <cell r="AU541" t="str">
            <v/>
          </cell>
          <cell r="AV541">
            <v>50000</v>
          </cell>
        </row>
        <row r="542">
          <cell r="A542">
            <v>707215</v>
          </cell>
          <cell r="B542" t="str">
            <v>سمر خبيز</v>
          </cell>
          <cell r="C542" t="str">
            <v>عفيف</v>
          </cell>
          <cell r="D542" t="str">
            <v>شكريه</v>
          </cell>
          <cell r="E542" t="str">
            <v>أنثى</v>
          </cell>
          <cell r="F542">
            <v>27604</v>
          </cell>
          <cell r="G542" t="str">
            <v>مشفى درعا</v>
          </cell>
          <cell r="H542" t="str">
            <v>العربية السورية</v>
          </cell>
          <cell r="I542" t="str">
            <v>الأولى</v>
          </cell>
          <cell r="J542" t="str">
            <v>درعا</v>
          </cell>
          <cell r="K542" t="str">
            <v>معربة 61</v>
          </cell>
          <cell r="L542" t="str">
            <v>السيدة زينب</v>
          </cell>
          <cell r="M542" t="str">
            <v>أدبي</v>
          </cell>
          <cell r="N542">
            <v>1993</v>
          </cell>
          <cell r="O542" t="str">
            <v>درعا</v>
          </cell>
          <cell r="P542" t="str">
            <v>الأولى</v>
          </cell>
          <cell r="Q542">
            <v>16000</v>
          </cell>
          <cell r="R542">
            <v>0</v>
          </cell>
          <cell r="S542">
            <v>0</v>
          </cell>
          <cell r="T542">
            <v>3000</v>
          </cell>
          <cell r="U542">
            <v>0</v>
          </cell>
          <cell r="V542">
            <v>65000</v>
          </cell>
          <cell r="W542">
            <v>52000</v>
          </cell>
          <cell r="X542" t="str">
            <v>لا</v>
          </cell>
          <cell r="Y542">
            <v>52000</v>
          </cell>
          <cell r="Z542">
            <v>0</v>
          </cell>
          <cell r="AA542">
            <v>5</v>
          </cell>
          <cell r="AB542">
            <v>1</v>
          </cell>
          <cell r="AC542">
            <v>0</v>
          </cell>
          <cell r="AD542">
            <v>6</v>
          </cell>
          <cell r="AE542" t="str">
            <v>SMAR KHBEZ</v>
          </cell>
          <cell r="AF542" t="str">
            <v>AFIF</v>
          </cell>
          <cell r="AG542" t="str">
            <v>SHUKREA</v>
          </cell>
          <cell r="AH542" t="str">
            <v>DARAA</v>
          </cell>
          <cell r="AI542" t="str">
            <v/>
          </cell>
          <cell r="AJ542" t="str">
            <v/>
          </cell>
          <cell r="AK542" t="str">
            <v/>
          </cell>
          <cell r="AL542" t="str">
            <v/>
          </cell>
          <cell r="AM542" t="str">
            <v/>
          </cell>
          <cell r="AN542" t="str">
            <v/>
          </cell>
          <cell r="AO542" t="str">
            <v/>
          </cell>
          <cell r="AP542" t="str">
            <v/>
          </cell>
          <cell r="AQ542" t="str">
            <v/>
          </cell>
          <cell r="AR542">
            <v>707215</v>
          </cell>
          <cell r="AS542" t="str">
            <v>سمر خبيز</v>
          </cell>
          <cell r="AT542" t="str">
            <v>عفيف</v>
          </cell>
          <cell r="AU542" t="str">
            <v/>
          </cell>
          <cell r="AV542">
            <v>65000</v>
          </cell>
        </row>
        <row r="543">
          <cell r="A543">
            <v>707217</v>
          </cell>
          <cell r="B543" t="str">
            <v>سندس ابواللبن</v>
          </cell>
          <cell r="C543" t="str">
            <v>عزت</v>
          </cell>
          <cell r="D543" t="str">
            <v>فاطمه</v>
          </cell>
          <cell r="E543" t="str">
            <v>أنثى</v>
          </cell>
          <cell r="F543">
            <v>34367</v>
          </cell>
          <cell r="G543" t="str">
            <v>داريا</v>
          </cell>
          <cell r="H543" t="str">
            <v>العربية السورية</v>
          </cell>
          <cell r="I543" t="str">
            <v>الثانية</v>
          </cell>
          <cell r="J543" t="str">
            <v>ريف دمشق</v>
          </cell>
          <cell r="K543" t="str">
            <v>شمالية 214</v>
          </cell>
          <cell r="L543" t="str">
            <v>داريا</v>
          </cell>
          <cell r="M543" t="str">
            <v>أدبي</v>
          </cell>
          <cell r="N543">
            <v>2012</v>
          </cell>
          <cell r="O543" t="str">
            <v>ريف دمشق</v>
          </cell>
          <cell r="P543" t="str">
            <v>الثانية حديث</v>
          </cell>
          <cell r="Q543">
            <v>0</v>
          </cell>
          <cell r="R543">
            <v>0</v>
          </cell>
          <cell r="S543">
            <v>0</v>
          </cell>
          <cell r="T543">
            <v>3000</v>
          </cell>
          <cell r="U543">
            <v>0</v>
          </cell>
          <cell r="V543">
            <v>60000</v>
          </cell>
          <cell r="W543">
            <v>63000</v>
          </cell>
          <cell r="X543" t="str">
            <v>لا</v>
          </cell>
          <cell r="Y543">
            <v>63000</v>
          </cell>
          <cell r="Z543">
            <v>0</v>
          </cell>
          <cell r="AA543">
            <v>6</v>
          </cell>
          <cell r="AB543">
            <v>0</v>
          </cell>
          <cell r="AC543">
            <v>0</v>
          </cell>
          <cell r="AD543">
            <v>6</v>
          </cell>
          <cell r="AE543" t="str">
            <v>SONDOS ABO AL-LBAN</v>
          </cell>
          <cell r="AF543" t="str">
            <v>AZAT</v>
          </cell>
          <cell r="AG543" t="str">
            <v>FATEMA</v>
          </cell>
          <cell r="AH543" t="str">
            <v>DARIA</v>
          </cell>
          <cell r="AI543" t="str">
            <v/>
          </cell>
          <cell r="AJ543" t="str">
            <v/>
          </cell>
          <cell r="AK543" t="str">
            <v/>
          </cell>
          <cell r="AL543" t="str">
            <v/>
          </cell>
          <cell r="AM543" t="str">
            <v/>
          </cell>
          <cell r="AN543" t="str">
            <v/>
          </cell>
          <cell r="AO543" t="str">
            <v/>
          </cell>
          <cell r="AP543" t="str">
            <v/>
          </cell>
          <cell r="AQ543" t="str">
            <v/>
          </cell>
          <cell r="AR543">
            <v>707217</v>
          </cell>
          <cell r="AS543" t="str">
            <v>سندس ابواللبن</v>
          </cell>
          <cell r="AT543" t="str">
            <v>عزت</v>
          </cell>
          <cell r="AU543" t="str">
            <v/>
          </cell>
          <cell r="AV543">
            <v>60000</v>
          </cell>
        </row>
        <row r="544">
          <cell r="A544">
            <v>707218</v>
          </cell>
          <cell r="B544" t="str">
            <v>سهى فالح</v>
          </cell>
          <cell r="C544" t="str">
            <v>عبد المولى</v>
          </cell>
          <cell r="D544" t="str">
            <v>اتحاد</v>
          </cell>
          <cell r="E544" t="str">
            <v>أنثى</v>
          </cell>
          <cell r="F544">
            <v>29221</v>
          </cell>
          <cell r="G544" t="str">
            <v>دمشق</v>
          </cell>
          <cell r="H544" t="str">
            <v>العربية السورية</v>
          </cell>
          <cell r="I544" t="str">
            <v>الأولى</v>
          </cell>
          <cell r="J544" t="str">
            <v>درعا</v>
          </cell>
          <cell r="K544" t="str">
            <v>غصم 29</v>
          </cell>
          <cell r="L544" t="str">
            <v>درعا</v>
          </cell>
          <cell r="M544" t="str">
            <v>أدبي</v>
          </cell>
          <cell r="N544">
            <v>2012</v>
          </cell>
          <cell r="O544" t="str">
            <v>درعا</v>
          </cell>
          <cell r="P544" t="str">
            <v>الأولى</v>
          </cell>
          <cell r="Q544">
            <v>0</v>
          </cell>
          <cell r="S544">
            <v>12000</v>
          </cell>
          <cell r="T544">
            <v>7000</v>
          </cell>
          <cell r="U544">
            <v>0</v>
          </cell>
          <cell r="V544">
            <v>16000</v>
          </cell>
          <cell r="W544">
            <v>35000</v>
          </cell>
          <cell r="X544" t="str">
            <v>لا</v>
          </cell>
          <cell r="Y544">
            <v>35000</v>
          </cell>
          <cell r="Z544">
            <v>0</v>
          </cell>
          <cell r="AA544">
            <v>2</v>
          </cell>
          <cell r="AB544">
            <v>0</v>
          </cell>
          <cell r="AC544">
            <v>0</v>
          </cell>
          <cell r="AD544">
            <v>2</v>
          </cell>
          <cell r="AE544" t="str">
            <v>SOHA FALH</v>
          </cell>
          <cell r="AF544" t="str">
            <v>ABD ALMAWLA</v>
          </cell>
          <cell r="AG544" t="str">
            <v>ETHAD</v>
          </cell>
          <cell r="AH544" t="str">
            <v>DAMASCUS</v>
          </cell>
          <cell r="AI544" t="str">
            <v>الفصل الثاني 2021-2022</v>
          </cell>
          <cell r="AJ544" t="str">
            <v/>
          </cell>
          <cell r="AK544" t="str">
            <v/>
          </cell>
          <cell r="AL544" t="str">
            <v/>
          </cell>
          <cell r="AM544" t="str">
            <v/>
          </cell>
          <cell r="AN544" t="str">
            <v/>
          </cell>
          <cell r="AO544" t="str">
            <v/>
          </cell>
          <cell r="AP544" t="str">
            <v/>
          </cell>
          <cell r="AQ544" t="str">
            <v/>
          </cell>
          <cell r="AR544">
            <v>707218</v>
          </cell>
          <cell r="AS544" t="str">
            <v>سهى فالح</v>
          </cell>
          <cell r="AT544" t="str">
            <v>عبد المولى</v>
          </cell>
          <cell r="AU544" t="str">
            <v/>
          </cell>
          <cell r="AV544">
            <v>16000</v>
          </cell>
        </row>
        <row r="545">
          <cell r="A545">
            <v>707219</v>
          </cell>
          <cell r="B545" t="str">
            <v>سوسن صقر</v>
          </cell>
          <cell r="C545" t="str">
            <v>أحمد</v>
          </cell>
          <cell r="D545" t="str">
            <v>فاتن</v>
          </cell>
          <cell r="E545" t="str">
            <v>أنثى</v>
          </cell>
          <cell r="F545">
            <v>36732</v>
          </cell>
          <cell r="G545" t="str">
            <v>دمشق</v>
          </cell>
          <cell r="H545" t="str">
            <v>العربية السورية</v>
          </cell>
          <cell r="I545" t="str">
            <v>الأولى</v>
          </cell>
          <cell r="J545" t="str">
            <v>اللاذقية</v>
          </cell>
          <cell r="K545" t="str">
            <v>الحصان 16</v>
          </cell>
          <cell r="L545" t="str">
            <v>مزة جبل</v>
          </cell>
          <cell r="M545" t="str">
            <v>علمي</v>
          </cell>
          <cell r="N545">
            <v>2018</v>
          </cell>
          <cell r="O545" t="str">
            <v>ريف دمشق</v>
          </cell>
          <cell r="P545" t="str">
            <v>الأولى</v>
          </cell>
          <cell r="Q545">
            <v>0</v>
          </cell>
          <cell r="R545">
            <v>0</v>
          </cell>
          <cell r="S545">
            <v>15000</v>
          </cell>
          <cell r="T545">
            <v>7000</v>
          </cell>
          <cell r="U545">
            <v>0</v>
          </cell>
          <cell r="V545">
            <v>45000</v>
          </cell>
          <cell r="W545">
            <v>67000</v>
          </cell>
          <cell r="X545" t="str">
            <v>لا</v>
          </cell>
          <cell r="Y545">
            <v>67000</v>
          </cell>
          <cell r="Z545">
            <v>0</v>
          </cell>
          <cell r="AA545">
            <v>3</v>
          </cell>
          <cell r="AB545">
            <v>1</v>
          </cell>
          <cell r="AC545">
            <v>0</v>
          </cell>
          <cell r="AD545">
            <v>4</v>
          </cell>
          <cell r="AE545" t="str">
            <v>SAWSAN SAQER</v>
          </cell>
          <cell r="AF545" t="str">
            <v>AHMAD</v>
          </cell>
          <cell r="AG545" t="str">
            <v>FATEN</v>
          </cell>
          <cell r="AH545" t="str">
            <v>DAMASCUS</v>
          </cell>
          <cell r="AI545" t="str">
            <v>الفصل الثاني 2021-2022</v>
          </cell>
          <cell r="AJ545" t="str">
            <v/>
          </cell>
          <cell r="AK545" t="str">
            <v/>
          </cell>
          <cell r="AL545" t="str">
            <v/>
          </cell>
          <cell r="AM545" t="str">
            <v/>
          </cell>
          <cell r="AN545" t="str">
            <v/>
          </cell>
          <cell r="AO545" t="str">
            <v/>
          </cell>
          <cell r="AP545" t="str">
            <v/>
          </cell>
          <cell r="AQ545" t="str">
            <v/>
          </cell>
          <cell r="AR545">
            <v>707219</v>
          </cell>
          <cell r="AS545" t="str">
            <v>سوسن صقر</v>
          </cell>
          <cell r="AT545" t="str">
            <v>أحمد</v>
          </cell>
          <cell r="AU545" t="str">
            <v/>
          </cell>
          <cell r="AV545">
            <v>45000</v>
          </cell>
        </row>
        <row r="546">
          <cell r="A546">
            <v>707220</v>
          </cell>
          <cell r="B546" t="str">
            <v>سيرين العاقل</v>
          </cell>
          <cell r="C546" t="str">
            <v>مروان</v>
          </cell>
          <cell r="D546" t="str">
            <v>ريماز</v>
          </cell>
          <cell r="E546" t="str">
            <v>أنثى</v>
          </cell>
          <cell r="F546">
            <v>36017</v>
          </cell>
          <cell r="G546" t="str">
            <v>دمشق</v>
          </cell>
          <cell r="H546" t="str">
            <v>العربية السورية</v>
          </cell>
          <cell r="I546" t="str">
            <v>الأولى</v>
          </cell>
          <cell r="J546" t="str">
            <v>دمشق</v>
          </cell>
          <cell r="K546" t="str">
            <v>قيمرية 1704</v>
          </cell>
          <cell r="L546" t="str">
            <v>التجارة</v>
          </cell>
          <cell r="M546" t="str">
            <v>أدبي</v>
          </cell>
          <cell r="N546">
            <v>2016</v>
          </cell>
          <cell r="O546" t="str">
            <v>دمشق</v>
          </cell>
          <cell r="P546" t="str">
            <v>الأولى</v>
          </cell>
          <cell r="Q546">
            <v>0</v>
          </cell>
          <cell r="R546">
            <v>0</v>
          </cell>
          <cell r="S546">
            <v>15000</v>
          </cell>
          <cell r="T546">
            <v>7000</v>
          </cell>
          <cell r="U546">
            <v>0</v>
          </cell>
          <cell r="V546">
            <v>105000</v>
          </cell>
          <cell r="W546">
            <v>127000</v>
          </cell>
          <cell r="X546" t="str">
            <v>لا</v>
          </cell>
          <cell r="Y546">
            <v>127000</v>
          </cell>
          <cell r="Z546">
            <v>0</v>
          </cell>
          <cell r="AA546">
            <v>3</v>
          </cell>
          <cell r="AB546">
            <v>5</v>
          </cell>
          <cell r="AC546">
            <v>0</v>
          </cell>
          <cell r="AD546">
            <v>8</v>
          </cell>
          <cell r="AE546" t="str">
            <v>SEREN ALAKEL</v>
          </cell>
          <cell r="AF546" t="str">
            <v>MRWAN</v>
          </cell>
          <cell r="AG546" t="str">
            <v>REMAZ</v>
          </cell>
          <cell r="AH546" t="str">
            <v>DAMASCUS</v>
          </cell>
          <cell r="AI546" t="str">
            <v>الفصل الثاني 2021-2022</v>
          </cell>
          <cell r="AJ546" t="str">
            <v/>
          </cell>
          <cell r="AK546" t="str">
            <v/>
          </cell>
          <cell r="AL546" t="str">
            <v/>
          </cell>
          <cell r="AM546" t="str">
            <v/>
          </cell>
          <cell r="AN546" t="str">
            <v/>
          </cell>
          <cell r="AO546" t="str">
            <v/>
          </cell>
          <cell r="AP546" t="str">
            <v/>
          </cell>
          <cell r="AQ546" t="str">
            <v/>
          </cell>
          <cell r="AR546">
            <v>707220</v>
          </cell>
          <cell r="AS546" t="str">
            <v>سيرين العاقل</v>
          </cell>
          <cell r="AT546" t="str">
            <v>مروان</v>
          </cell>
          <cell r="AU546" t="str">
            <v/>
          </cell>
          <cell r="AV546">
            <v>105000</v>
          </cell>
        </row>
        <row r="547">
          <cell r="A547">
            <v>707221</v>
          </cell>
          <cell r="B547" t="str">
            <v>شادي الحلبي</v>
          </cell>
          <cell r="C547" t="str">
            <v>هايل</v>
          </cell>
          <cell r="D547" t="str">
            <v>رضيه</v>
          </cell>
          <cell r="E547" t="str">
            <v>ذكر</v>
          </cell>
          <cell r="F547">
            <v>28495</v>
          </cell>
          <cell r="G547" t="str">
            <v>الزاويه</v>
          </cell>
          <cell r="H547" t="str">
            <v>العربية السورية</v>
          </cell>
          <cell r="I547" t="str">
            <v>الثانية</v>
          </cell>
          <cell r="J547" t="str">
            <v>السويداء</v>
          </cell>
          <cell r="K547" t="str">
            <v>الثعلة 200</v>
          </cell>
          <cell r="L547" t="str">
            <v>السويداء</v>
          </cell>
          <cell r="M547" t="str">
            <v>علمي</v>
          </cell>
          <cell r="N547">
            <v>1996</v>
          </cell>
          <cell r="O547" t="str">
            <v>السويداء</v>
          </cell>
          <cell r="P547" t="str">
            <v>الثانية حديث</v>
          </cell>
          <cell r="Q547">
            <v>0</v>
          </cell>
          <cell r="R547">
            <v>0</v>
          </cell>
          <cell r="S547">
            <v>0</v>
          </cell>
          <cell r="T547">
            <v>3000</v>
          </cell>
          <cell r="U547">
            <v>0</v>
          </cell>
          <cell r="V547">
            <v>75000</v>
          </cell>
          <cell r="W547">
            <v>78000</v>
          </cell>
          <cell r="X547" t="str">
            <v>لا</v>
          </cell>
          <cell r="Y547">
            <v>78000</v>
          </cell>
          <cell r="Z547">
            <v>0</v>
          </cell>
          <cell r="AA547">
            <v>6</v>
          </cell>
          <cell r="AB547">
            <v>1</v>
          </cell>
          <cell r="AC547">
            <v>0</v>
          </cell>
          <cell r="AD547">
            <v>7</v>
          </cell>
          <cell r="AE547" t="str">
            <v>SHADE ALHALBE</v>
          </cell>
          <cell r="AF547" t="str">
            <v>HAEL</v>
          </cell>
          <cell r="AG547" t="str">
            <v>RADEA</v>
          </cell>
          <cell r="AH547" t="str">
            <v>AL ZAWEA</v>
          </cell>
          <cell r="AI547" t="str">
            <v/>
          </cell>
          <cell r="AJ547" t="str">
            <v/>
          </cell>
          <cell r="AK547" t="str">
            <v/>
          </cell>
          <cell r="AL547" t="str">
            <v/>
          </cell>
          <cell r="AM547" t="str">
            <v/>
          </cell>
          <cell r="AN547" t="str">
            <v/>
          </cell>
          <cell r="AO547" t="str">
            <v/>
          </cell>
          <cell r="AP547" t="str">
            <v/>
          </cell>
          <cell r="AQ547" t="str">
            <v/>
          </cell>
          <cell r="AR547">
            <v>707221</v>
          </cell>
          <cell r="AS547" t="str">
            <v>شادي الحلبي</v>
          </cell>
          <cell r="AT547" t="str">
            <v>هايل</v>
          </cell>
          <cell r="AU547" t="str">
            <v/>
          </cell>
          <cell r="AV547">
            <v>75000</v>
          </cell>
        </row>
        <row r="548">
          <cell r="A548">
            <v>707228</v>
          </cell>
          <cell r="B548" t="str">
            <v>صبا صوان</v>
          </cell>
          <cell r="C548" t="str">
            <v>مأمون</v>
          </cell>
          <cell r="D548" t="str">
            <v>نجوى</v>
          </cell>
          <cell r="E548" t="str">
            <v>أنثى</v>
          </cell>
          <cell r="F548">
            <v>31177</v>
          </cell>
          <cell r="G548" t="str">
            <v>دمشق</v>
          </cell>
          <cell r="H548" t="str">
            <v>العربية السورية</v>
          </cell>
          <cell r="I548" t="str">
            <v>الثانية حديث</v>
          </cell>
          <cell r="J548" t="str">
            <v>دمشق</v>
          </cell>
          <cell r="K548" t="str">
            <v>عمارة عونية 102</v>
          </cell>
          <cell r="L548" t="str">
            <v>باب شرقي</v>
          </cell>
          <cell r="M548" t="str">
            <v>علمي</v>
          </cell>
          <cell r="N548">
            <v>2004</v>
          </cell>
          <cell r="O548" t="str">
            <v>دمشق</v>
          </cell>
          <cell r="P548" t="str">
            <v>الأولى</v>
          </cell>
          <cell r="Q548">
            <v>0</v>
          </cell>
          <cell r="R548">
            <v>0</v>
          </cell>
          <cell r="S548">
            <v>0</v>
          </cell>
          <cell r="T548">
            <v>3000</v>
          </cell>
          <cell r="U548">
            <v>0</v>
          </cell>
          <cell r="V548">
            <v>65000</v>
          </cell>
          <cell r="W548">
            <v>68000</v>
          </cell>
          <cell r="X548" t="str">
            <v>لا</v>
          </cell>
          <cell r="Y548">
            <v>68000</v>
          </cell>
          <cell r="Z548">
            <v>0</v>
          </cell>
          <cell r="AA548">
            <v>0</v>
          </cell>
          <cell r="AB548">
            <v>3</v>
          </cell>
          <cell r="AC548">
            <v>1</v>
          </cell>
          <cell r="AD548">
            <v>4</v>
          </cell>
          <cell r="AE548" t="str">
            <v>SIBA SAWAN</v>
          </cell>
          <cell r="AF548" t="str">
            <v>MAAMOON</v>
          </cell>
          <cell r="AG548" t="str">
            <v>NAJWA</v>
          </cell>
          <cell r="AH548" t="str">
            <v>DAMAS</v>
          </cell>
          <cell r="AI548" t="str">
            <v/>
          </cell>
          <cell r="AJ548" t="str">
            <v/>
          </cell>
          <cell r="AK548" t="str">
            <v/>
          </cell>
          <cell r="AL548" t="str">
            <v/>
          </cell>
          <cell r="AM548" t="str">
            <v/>
          </cell>
          <cell r="AN548" t="str">
            <v/>
          </cell>
          <cell r="AO548" t="str">
            <v/>
          </cell>
          <cell r="AP548" t="str">
            <v/>
          </cell>
          <cell r="AQ548" t="str">
            <v/>
          </cell>
          <cell r="AR548">
            <v>707228</v>
          </cell>
          <cell r="AS548" t="str">
            <v>صبا صوان</v>
          </cell>
          <cell r="AT548" t="str">
            <v>مأمون</v>
          </cell>
          <cell r="AU548" t="str">
            <v/>
          </cell>
          <cell r="AV548">
            <v>65000</v>
          </cell>
        </row>
        <row r="549">
          <cell r="A549">
            <v>707233</v>
          </cell>
          <cell r="B549" t="str">
            <v>طلال العلي</v>
          </cell>
          <cell r="C549" t="str">
            <v>محمد</v>
          </cell>
          <cell r="D549" t="str">
            <v>تعيبه</v>
          </cell>
          <cell r="E549" t="str">
            <v>ذكر</v>
          </cell>
          <cell r="F549">
            <v>32169</v>
          </cell>
          <cell r="G549" t="str">
            <v>عين التينه</v>
          </cell>
          <cell r="H549" t="str">
            <v>العربية السورية</v>
          </cell>
          <cell r="I549" t="str">
            <v>الأولى</v>
          </cell>
          <cell r="J549" t="str">
            <v>القنيطرة</v>
          </cell>
          <cell r="K549" t="str">
            <v>عين التينة 84/13</v>
          </cell>
          <cell r="L549" t="str">
            <v>القنيطرة عين التينة</v>
          </cell>
          <cell r="M549" t="str">
            <v>أدبي</v>
          </cell>
          <cell r="N549">
            <v>2013</v>
          </cell>
          <cell r="O549" t="str">
            <v>القنيطرة</v>
          </cell>
          <cell r="P549" t="str">
            <v>الأولى</v>
          </cell>
          <cell r="Q549">
            <v>14000</v>
          </cell>
          <cell r="R549">
            <v>0</v>
          </cell>
          <cell r="S549">
            <v>0</v>
          </cell>
          <cell r="T549">
            <v>3000</v>
          </cell>
          <cell r="U549">
            <v>0</v>
          </cell>
          <cell r="V549">
            <v>20000</v>
          </cell>
          <cell r="W549">
            <v>9000</v>
          </cell>
          <cell r="X549" t="str">
            <v>لا</v>
          </cell>
          <cell r="Y549">
            <v>9000</v>
          </cell>
          <cell r="Z549">
            <v>0</v>
          </cell>
          <cell r="AA549">
            <v>2</v>
          </cell>
          <cell r="AB549">
            <v>0</v>
          </cell>
          <cell r="AC549">
            <v>0</v>
          </cell>
          <cell r="AD549">
            <v>2</v>
          </cell>
          <cell r="AE549" t="str">
            <v>TALAL ALALI</v>
          </cell>
          <cell r="AF549" t="str">
            <v>MOHAMAD</v>
          </cell>
          <cell r="AG549" t="str">
            <v>TAEEBAH</v>
          </cell>
          <cell r="AH549" t="str">
            <v>ALQONAYTRA</v>
          </cell>
          <cell r="AI549" t="str">
            <v/>
          </cell>
          <cell r="AJ549" t="str">
            <v/>
          </cell>
          <cell r="AK549" t="str">
            <v/>
          </cell>
          <cell r="AL549" t="str">
            <v/>
          </cell>
          <cell r="AM549" t="str">
            <v/>
          </cell>
          <cell r="AN549" t="str">
            <v/>
          </cell>
          <cell r="AO549" t="str">
            <v/>
          </cell>
          <cell r="AP549" t="str">
            <v/>
          </cell>
          <cell r="AQ549" t="str">
            <v/>
          </cell>
          <cell r="AR549">
            <v>707233</v>
          </cell>
          <cell r="AS549" t="str">
            <v>طلال العلي</v>
          </cell>
          <cell r="AT549" t="str">
            <v>محمد</v>
          </cell>
          <cell r="AU549" t="str">
            <v/>
          </cell>
          <cell r="AV549">
            <v>20000</v>
          </cell>
        </row>
        <row r="550">
          <cell r="A550">
            <v>707234</v>
          </cell>
          <cell r="B550" t="str">
            <v>عادل الخوري</v>
          </cell>
          <cell r="C550" t="str">
            <v>ماهر</v>
          </cell>
          <cell r="D550" t="str">
            <v>سحر</v>
          </cell>
          <cell r="E550" t="str">
            <v>ذكر</v>
          </cell>
          <cell r="F550">
            <v>33122</v>
          </cell>
          <cell r="G550" t="str">
            <v>خبب</v>
          </cell>
          <cell r="H550" t="str">
            <v>العربية السورية</v>
          </cell>
          <cell r="I550" t="str">
            <v>الثانية</v>
          </cell>
          <cell r="J550" t="str">
            <v>درعا</v>
          </cell>
          <cell r="K550" t="str">
            <v>خبب 110</v>
          </cell>
          <cell r="L550" t="str">
            <v>خبب</v>
          </cell>
          <cell r="M550" t="str">
            <v>أدبي</v>
          </cell>
          <cell r="N550">
            <v>2008</v>
          </cell>
          <cell r="O550" t="str">
            <v>درعا</v>
          </cell>
          <cell r="P550" t="str">
            <v>الثانية حديث</v>
          </cell>
          <cell r="Q550">
            <v>0</v>
          </cell>
          <cell r="S550">
            <v>0</v>
          </cell>
          <cell r="T550">
            <v>3000</v>
          </cell>
          <cell r="U550">
            <v>0</v>
          </cell>
          <cell r="V550">
            <v>37500</v>
          </cell>
          <cell r="W550">
            <v>40500</v>
          </cell>
          <cell r="X550" t="str">
            <v>لا</v>
          </cell>
          <cell r="Y550">
            <v>40500</v>
          </cell>
          <cell r="Z550">
            <v>0</v>
          </cell>
          <cell r="AA550">
            <v>6</v>
          </cell>
          <cell r="AB550">
            <v>1</v>
          </cell>
          <cell r="AC550">
            <v>0</v>
          </cell>
          <cell r="AD550">
            <v>7</v>
          </cell>
          <cell r="AE550" t="str">
            <v>ADEL ALKHOURI</v>
          </cell>
          <cell r="AF550" t="str">
            <v>MAHER</v>
          </cell>
          <cell r="AG550" t="str">
            <v>SAHAR</v>
          </cell>
          <cell r="AH550" t="str">
            <v>DARAA</v>
          </cell>
          <cell r="AI550" t="str">
            <v/>
          </cell>
          <cell r="AJ550" t="str">
            <v/>
          </cell>
          <cell r="AK550" t="str">
            <v/>
          </cell>
          <cell r="AL550" t="str">
            <v/>
          </cell>
          <cell r="AM550" t="str">
            <v/>
          </cell>
          <cell r="AN550" t="str">
            <v/>
          </cell>
          <cell r="AO550" t="str">
            <v/>
          </cell>
          <cell r="AP550" t="str">
            <v/>
          </cell>
          <cell r="AQ550" t="str">
            <v/>
          </cell>
          <cell r="AR550">
            <v>707234</v>
          </cell>
          <cell r="AS550" t="str">
            <v>عادل الخوري</v>
          </cell>
          <cell r="AT550" t="str">
            <v>ماهر</v>
          </cell>
          <cell r="AU550" t="str">
            <v/>
          </cell>
          <cell r="AV550">
            <v>37500</v>
          </cell>
        </row>
        <row r="551">
          <cell r="A551">
            <v>707235</v>
          </cell>
          <cell r="B551" t="str">
            <v>عامر حديدي</v>
          </cell>
          <cell r="C551" t="str">
            <v>وفيق</v>
          </cell>
          <cell r="D551" t="str">
            <v/>
          </cell>
          <cell r="E551" t="str">
            <v/>
          </cell>
          <cell r="G551" t="str">
            <v/>
          </cell>
          <cell r="H551" t="str">
            <v/>
          </cell>
          <cell r="I551" t="str">
            <v>الأولى</v>
          </cell>
          <cell r="J551" t="str">
            <v/>
          </cell>
          <cell r="K551" t="str">
            <v/>
          </cell>
          <cell r="L551" t="str">
            <v/>
          </cell>
          <cell r="M551" t="str">
            <v/>
          </cell>
          <cell r="O551" t="str">
            <v/>
          </cell>
          <cell r="P551" t="str">
            <v>الأولى</v>
          </cell>
          <cell r="X551" t="str">
            <v/>
          </cell>
          <cell r="AE551" t="str">
            <v/>
          </cell>
          <cell r="AF551" t="str">
            <v/>
          </cell>
          <cell r="AG551" t="str">
            <v/>
          </cell>
          <cell r="AH551" t="str">
            <v/>
          </cell>
          <cell r="AI551" t="str">
            <v/>
          </cell>
          <cell r="AJ551" t="str">
            <v/>
          </cell>
          <cell r="AK551" t="str">
            <v/>
          </cell>
          <cell r="AL551" t="str">
            <v/>
          </cell>
          <cell r="AM551" t="str">
            <v/>
          </cell>
          <cell r="AN551" t="str">
            <v/>
          </cell>
          <cell r="AO551" t="str">
            <v/>
          </cell>
          <cell r="AP551" t="str">
            <v/>
          </cell>
          <cell r="AQ551" t="str">
            <v/>
          </cell>
          <cell r="AR551">
            <v>707235</v>
          </cell>
          <cell r="AS551" t="str">
            <v>عامر حديدي</v>
          </cell>
          <cell r="AT551" t="str">
            <v>وفيق</v>
          </cell>
          <cell r="AU551" t="str">
            <v/>
          </cell>
        </row>
        <row r="552">
          <cell r="A552">
            <v>707237</v>
          </cell>
          <cell r="B552" t="str">
            <v>عبد الله اسماعيل</v>
          </cell>
          <cell r="C552" t="str">
            <v>احمد</v>
          </cell>
          <cell r="D552" t="str">
            <v>شمسيه</v>
          </cell>
          <cell r="E552" t="str">
            <v>ذكر</v>
          </cell>
          <cell r="F552">
            <v>32509</v>
          </cell>
          <cell r="G552" t="str">
            <v>دمشق</v>
          </cell>
          <cell r="H552" t="str">
            <v>العربية السورية</v>
          </cell>
          <cell r="I552" t="str">
            <v>الأولى</v>
          </cell>
          <cell r="J552" t="str">
            <v>القنيطرة</v>
          </cell>
          <cell r="K552" t="str">
            <v>فيق 68/316</v>
          </cell>
          <cell r="L552" t="str">
            <v>مالكي</v>
          </cell>
          <cell r="M552" t="str">
            <v>أدبي</v>
          </cell>
          <cell r="N552">
            <v>2012</v>
          </cell>
          <cell r="O552" t="str">
            <v>القنيطرة</v>
          </cell>
          <cell r="P552" t="str">
            <v>الأولى</v>
          </cell>
          <cell r="Q552">
            <v>14000</v>
          </cell>
          <cell r="R552">
            <v>0</v>
          </cell>
          <cell r="S552">
            <v>0</v>
          </cell>
          <cell r="T552">
            <v>3000</v>
          </cell>
          <cell r="U552">
            <v>0</v>
          </cell>
          <cell r="V552">
            <v>20000</v>
          </cell>
          <cell r="W552">
            <v>9000</v>
          </cell>
          <cell r="X552" t="str">
            <v>لا</v>
          </cell>
          <cell r="Y552">
            <v>9000</v>
          </cell>
          <cell r="Z552">
            <v>0</v>
          </cell>
          <cell r="AA552">
            <v>2</v>
          </cell>
          <cell r="AB552">
            <v>0</v>
          </cell>
          <cell r="AC552">
            <v>0</v>
          </cell>
          <cell r="AD552">
            <v>2</v>
          </cell>
          <cell r="AE552" t="str">
            <v>ABD ALLAH ISMAIL</v>
          </cell>
          <cell r="AF552" t="str">
            <v>AHMAD</v>
          </cell>
          <cell r="AG552" t="str">
            <v>SHAMSIAH</v>
          </cell>
          <cell r="AH552" t="str">
            <v>DAMASCUS</v>
          </cell>
          <cell r="AI552" t="str">
            <v/>
          </cell>
          <cell r="AJ552" t="str">
            <v/>
          </cell>
          <cell r="AK552" t="str">
            <v/>
          </cell>
          <cell r="AL552" t="str">
            <v/>
          </cell>
          <cell r="AM552" t="str">
            <v/>
          </cell>
          <cell r="AN552" t="str">
            <v/>
          </cell>
          <cell r="AO552" t="str">
            <v/>
          </cell>
          <cell r="AP552" t="str">
            <v/>
          </cell>
          <cell r="AQ552" t="str">
            <v>إيقاف</v>
          </cell>
          <cell r="AR552">
            <v>707237</v>
          </cell>
          <cell r="AS552" t="str">
            <v>عبد الله اسماعيل</v>
          </cell>
          <cell r="AT552" t="str">
            <v>احمد</v>
          </cell>
          <cell r="AU552" t="str">
            <v/>
          </cell>
          <cell r="AV552">
            <v>20000</v>
          </cell>
        </row>
        <row r="553">
          <cell r="A553">
            <v>707238</v>
          </cell>
          <cell r="B553" t="str">
            <v>عبدالله المحيميد</v>
          </cell>
          <cell r="C553" t="str">
            <v>عاطف</v>
          </cell>
          <cell r="D553" t="str">
            <v>دلال</v>
          </cell>
          <cell r="E553" t="str">
            <v>ذكر</v>
          </cell>
          <cell r="F553">
            <v>32526</v>
          </cell>
          <cell r="G553" t="str">
            <v>بصرى الشام</v>
          </cell>
          <cell r="H553" t="str">
            <v>العربية السورية</v>
          </cell>
          <cell r="I553" t="str">
            <v>الثانية</v>
          </cell>
          <cell r="J553" t="str">
            <v>درعا</v>
          </cell>
          <cell r="K553" t="str">
            <v>بصرى الشام 383</v>
          </cell>
          <cell r="L553" t="str">
            <v>بصرى الشام</v>
          </cell>
          <cell r="M553" t="str">
            <v>أدبي</v>
          </cell>
          <cell r="N553">
            <v>2012</v>
          </cell>
          <cell r="O553" t="str">
            <v>درعا</v>
          </cell>
          <cell r="P553" t="str">
            <v>الثانية حديث</v>
          </cell>
          <cell r="Q553">
            <v>0</v>
          </cell>
          <cell r="R553">
            <v>0</v>
          </cell>
          <cell r="S553">
            <v>0</v>
          </cell>
          <cell r="T553">
            <v>3000</v>
          </cell>
          <cell r="U553">
            <v>0</v>
          </cell>
          <cell r="V553">
            <v>60000</v>
          </cell>
          <cell r="W553">
            <v>63000</v>
          </cell>
          <cell r="X553" t="str">
            <v>لا</v>
          </cell>
          <cell r="Y553">
            <v>63000</v>
          </cell>
          <cell r="Z553">
            <v>0</v>
          </cell>
          <cell r="AA553">
            <v>6</v>
          </cell>
          <cell r="AB553">
            <v>0</v>
          </cell>
          <cell r="AC553">
            <v>0</v>
          </cell>
          <cell r="AD553">
            <v>6</v>
          </cell>
          <cell r="AE553" t="str">
            <v>ABDALLH ALMOHEMED</v>
          </cell>
          <cell r="AF553" t="str">
            <v>ATTEF</v>
          </cell>
          <cell r="AG553" t="str">
            <v>DALAL</v>
          </cell>
          <cell r="AH553" t="str">
            <v>DARAA</v>
          </cell>
          <cell r="AI553" t="str">
            <v/>
          </cell>
          <cell r="AJ553" t="str">
            <v/>
          </cell>
          <cell r="AK553" t="str">
            <v/>
          </cell>
          <cell r="AL553" t="str">
            <v/>
          </cell>
          <cell r="AM553" t="str">
            <v/>
          </cell>
          <cell r="AN553" t="str">
            <v/>
          </cell>
          <cell r="AO553" t="str">
            <v/>
          </cell>
          <cell r="AP553" t="str">
            <v/>
          </cell>
          <cell r="AQ553" t="str">
            <v/>
          </cell>
          <cell r="AR553">
            <v>707238</v>
          </cell>
          <cell r="AS553" t="str">
            <v>عبدالله المحيميد</v>
          </cell>
          <cell r="AT553" t="str">
            <v>عاطف</v>
          </cell>
          <cell r="AU553" t="str">
            <v/>
          </cell>
          <cell r="AV553">
            <v>60000</v>
          </cell>
        </row>
        <row r="554">
          <cell r="A554">
            <v>707240</v>
          </cell>
          <cell r="B554" t="str">
            <v>عبير عقل</v>
          </cell>
          <cell r="C554" t="str">
            <v>سليم</v>
          </cell>
          <cell r="D554" t="str">
            <v/>
          </cell>
          <cell r="E554" t="str">
            <v/>
          </cell>
          <cell r="G554" t="str">
            <v/>
          </cell>
          <cell r="H554" t="str">
            <v/>
          </cell>
          <cell r="I554" t="str">
            <v>الأولى</v>
          </cell>
          <cell r="J554" t="str">
            <v/>
          </cell>
          <cell r="K554" t="str">
            <v/>
          </cell>
          <cell r="L554" t="str">
            <v/>
          </cell>
          <cell r="M554" t="str">
            <v/>
          </cell>
          <cell r="O554" t="str">
            <v/>
          </cell>
          <cell r="P554" t="str">
            <v>الأولى</v>
          </cell>
          <cell r="X554" t="str">
            <v/>
          </cell>
          <cell r="AE554" t="str">
            <v/>
          </cell>
          <cell r="AF554" t="str">
            <v/>
          </cell>
          <cell r="AG554" t="str">
            <v/>
          </cell>
          <cell r="AH554" t="str">
            <v/>
          </cell>
          <cell r="AI554" t="str">
            <v/>
          </cell>
          <cell r="AJ554" t="str">
            <v/>
          </cell>
          <cell r="AK554" t="str">
            <v/>
          </cell>
          <cell r="AL554" t="str">
            <v/>
          </cell>
          <cell r="AM554" t="str">
            <v/>
          </cell>
          <cell r="AN554" t="str">
            <v/>
          </cell>
          <cell r="AO554" t="str">
            <v/>
          </cell>
          <cell r="AP554" t="str">
            <v/>
          </cell>
          <cell r="AQ554" t="str">
            <v/>
          </cell>
          <cell r="AR554">
            <v>707240</v>
          </cell>
          <cell r="AS554" t="str">
            <v>عبير عقل</v>
          </cell>
          <cell r="AT554" t="str">
            <v>سليم</v>
          </cell>
          <cell r="AU554" t="str">
            <v/>
          </cell>
        </row>
        <row r="555">
          <cell r="A555">
            <v>707242</v>
          </cell>
          <cell r="B555" t="str">
            <v>عصام عامر</v>
          </cell>
          <cell r="C555" t="str">
            <v>غالب</v>
          </cell>
          <cell r="D555" t="str">
            <v/>
          </cell>
          <cell r="E555" t="str">
            <v/>
          </cell>
          <cell r="G555" t="str">
            <v/>
          </cell>
          <cell r="H555" t="str">
            <v/>
          </cell>
          <cell r="I555" t="str">
            <v>الأولى</v>
          </cell>
          <cell r="J555" t="str">
            <v/>
          </cell>
          <cell r="K555" t="str">
            <v/>
          </cell>
          <cell r="L555" t="str">
            <v/>
          </cell>
          <cell r="M555" t="str">
            <v/>
          </cell>
          <cell r="O555" t="str">
            <v/>
          </cell>
          <cell r="P555" t="str">
            <v>الأولى</v>
          </cell>
          <cell r="X555" t="str">
            <v/>
          </cell>
          <cell r="AE555" t="str">
            <v/>
          </cell>
          <cell r="AF555" t="str">
            <v/>
          </cell>
          <cell r="AG555" t="str">
            <v/>
          </cell>
          <cell r="AH555" t="str">
            <v/>
          </cell>
          <cell r="AI555" t="str">
            <v/>
          </cell>
          <cell r="AJ555" t="str">
            <v/>
          </cell>
          <cell r="AK555" t="str">
            <v/>
          </cell>
          <cell r="AL555" t="str">
            <v/>
          </cell>
          <cell r="AM555" t="str">
            <v/>
          </cell>
          <cell r="AN555" t="str">
            <v/>
          </cell>
          <cell r="AO555" t="str">
            <v/>
          </cell>
          <cell r="AP555" t="str">
            <v/>
          </cell>
          <cell r="AQ555" t="str">
            <v/>
          </cell>
          <cell r="AR555">
            <v>707242</v>
          </cell>
          <cell r="AS555" t="str">
            <v>عصام عامر</v>
          </cell>
          <cell r="AT555" t="str">
            <v>غالب</v>
          </cell>
          <cell r="AU555" t="str">
            <v/>
          </cell>
        </row>
        <row r="556">
          <cell r="A556">
            <v>707245</v>
          </cell>
          <cell r="B556" t="str">
            <v>علا سلمان</v>
          </cell>
          <cell r="C556" t="str">
            <v>شعبان</v>
          </cell>
          <cell r="D556" t="str">
            <v/>
          </cell>
          <cell r="E556" t="str">
            <v/>
          </cell>
          <cell r="G556" t="str">
            <v/>
          </cell>
          <cell r="H556" t="str">
            <v/>
          </cell>
          <cell r="I556" t="str">
            <v>الأولى</v>
          </cell>
          <cell r="J556" t="str">
            <v/>
          </cell>
          <cell r="K556" t="str">
            <v/>
          </cell>
          <cell r="L556" t="str">
            <v/>
          </cell>
          <cell r="M556" t="str">
            <v/>
          </cell>
          <cell r="O556" t="str">
            <v/>
          </cell>
          <cell r="P556" t="str">
            <v>الأولى</v>
          </cell>
          <cell r="X556" t="str">
            <v/>
          </cell>
          <cell r="AE556" t="str">
            <v/>
          </cell>
          <cell r="AF556" t="str">
            <v/>
          </cell>
          <cell r="AG556" t="str">
            <v/>
          </cell>
          <cell r="AH556" t="str">
            <v/>
          </cell>
          <cell r="AI556" t="str">
            <v/>
          </cell>
          <cell r="AJ556" t="str">
            <v/>
          </cell>
          <cell r="AK556" t="str">
            <v/>
          </cell>
          <cell r="AL556" t="str">
            <v/>
          </cell>
          <cell r="AM556" t="str">
            <v/>
          </cell>
          <cell r="AN556" t="str">
            <v/>
          </cell>
          <cell r="AO556" t="str">
            <v/>
          </cell>
          <cell r="AP556" t="str">
            <v/>
          </cell>
          <cell r="AQ556" t="str">
            <v/>
          </cell>
          <cell r="AR556">
            <v>707245</v>
          </cell>
          <cell r="AS556" t="str">
            <v>علا سلمان</v>
          </cell>
          <cell r="AT556" t="str">
            <v>شعبان</v>
          </cell>
          <cell r="AU556" t="str">
            <v/>
          </cell>
        </row>
        <row r="557">
          <cell r="A557">
            <v>707246</v>
          </cell>
          <cell r="B557" t="str">
            <v>علا نقار</v>
          </cell>
          <cell r="C557" t="str">
            <v>سيف الدين</v>
          </cell>
          <cell r="D557" t="str">
            <v>سهام</v>
          </cell>
          <cell r="E557" t="str">
            <v>انثى</v>
          </cell>
          <cell r="F557">
            <v>31781</v>
          </cell>
          <cell r="G557" t="str">
            <v>القطيفة</v>
          </cell>
          <cell r="H557" t="str">
            <v>العربية السورية</v>
          </cell>
          <cell r="I557" t="str">
            <v>الثانية</v>
          </cell>
          <cell r="J557" t="str">
            <v>اللاذقية</v>
          </cell>
          <cell r="K557" t="str">
            <v>الشير 73</v>
          </cell>
          <cell r="L557" t="str">
            <v>القطيفة</v>
          </cell>
          <cell r="M557" t="str">
            <v>علمي</v>
          </cell>
          <cell r="N557">
            <v>2005</v>
          </cell>
          <cell r="O557" t="str">
            <v>ريف دمشق</v>
          </cell>
          <cell r="P557" t="str">
            <v>الثانية حديث</v>
          </cell>
          <cell r="Q557">
            <v>0</v>
          </cell>
          <cell r="R557">
            <v>0</v>
          </cell>
          <cell r="S557">
            <v>0</v>
          </cell>
          <cell r="T557">
            <v>3000</v>
          </cell>
          <cell r="U557">
            <v>0</v>
          </cell>
          <cell r="V557">
            <v>50000</v>
          </cell>
          <cell r="W557">
            <v>53000</v>
          </cell>
          <cell r="X557" t="str">
            <v>لا</v>
          </cell>
          <cell r="Y557">
            <v>53000</v>
          </cell>
          <cell r="Z557">
            <v>0</v>
          </cell>
          <cell r="AA557">
            <v>5</v>
          </cell>
          <cell r="AB557">
            <v>0</v>
          </cell>
          <cell r="AC557">
            <v>0</v>
          </cell>
          <cell r="AD557">
            <v>5</v>
          </cell>
          <cell r="AE557" t="str">
            <v>OLA NAKKAR</v>
          </cell>
          <cell r="AF557" t="str">
            <v>SEIF ALDEN</v>
          </cell>
          <cell r="AG557" t="str">
            <v>SEHAM</v>
          </cell>
          <cell r="AH557" t="str">
            <v>ALKTIFAH</v>
          </cell>
          <cell r="AI557" t="str">
            <v/>
          </cell>
          <cell r="AJ557" t="str">
            <v/>
          </cell>
          <cell r="AK557" t="str">
            <v/>
          </cell>
          <cell r="AL557" t="str">
            <v/>
          </cell>
          <cell r="AM557" t="str">
            <v/>
          </cell>
          <cell r="AN557" t="str">
            <v/>
          </cell>
          <cell r="AO557" t="str">
            <v/>
          </cell>
          <cell r="AP557" t="str">
            <v/>
          </cell>
          <cell r="AQ557" t="str">
            <v/>
          </cell>
          <cell r="AR557">
            <v>707246</v>
          </cell>
          <cell r="AS557" t="str">
            <v>علا نقار</v>
          </cell>
          <cell r="AT557" t="str">
            <v>سيف الدين</v>
          </cell>
          <cell r="AU557" t="str">
            <v/>
          </cell>
          <cell r="AV557">
            <v>50000</v>
          </cell>
        </row>
        <row r="558">
          <cell r="A558">
            <v>707247</v>
          </cell>
          <cell r="B558" t="str">
            <v>علاء عيسى</v>
          </cell>
          <cell r="C558" t="str">
            <v>يحيى</v>
          </cell>
          <cell r="D558" t="str">
            <v>انتصار</v>
          </cell>
          <cell r="E558" t="str">
            <v>ذكر</v>
          </cell>
          <cell r="F558">
            <v>31823</v>
          </cell>
          <cell r="G558" t="str">
            <v>عوج</v>
          </cell>
          <cell r="H558" t="str">
            <v>العربية السورية</v>
          </cell>
          <cell r="I558" t="str">
            <v>الثانية</v>
          </cell>
          <cell r="J558" t="str">
            <v>حماة</v>
          </cell>
          <cell r="K558" t="str">
            <v>عوج 19</v>
          </cell>
          <cell r="L558" t="str">
            <v>دمشق</v>
          </cell>
          <cell r="M558" t="str">
            <v>علمي</v>
          </cell>
          <cell r="N558">
            <v>2006</v>
          </cell>
          <cell r="O558" t="str">
            <v>حمص</v>
          </cell>
          <cell r="P558" t="str">
            <v>الثانية حديث</v>
          </cell>
          <cell r="Q558">
            <v>0</v>
          </cell>
          <cell r="S558">
            <v>0</v>
          </cell>
          <cell r="T558">
            <v>3000</v>
          </cell>
          <cell r="U558">
            <v>0</v>
          </cell>
          <cell r="V558">
            <v>40000</v>
          </cell>
          <cell r="W558">
            <v>43000</v>
          </cell>
          <cell r="X558" t="str">
            <v>لا</v>
          </cell>
          <cell r="Y558">
            <v>43000</v>
          </cell>
          <cell r="Z558">
            <v>0</v>
          </cell>
          <cell r="AA558">
            <v>5</v>
          </cell>
          <cell r="AB558">
            <v>0</v>
          </cell>
          <cell r="AC558">
            <v>0</v>
          </cell>
          <cell r="AD558">
            <v>5</v>
          </cell>
          <cell r="AE558" t="str">
            <v>ALAA ISSA</v>
          </cell>
          <cell r="AF558" t="str">
            <v>YHYA</v>
          </cell>
          <cell r="AG558" t="str">
            <v>ENTESAR</v>
          </cell>
          <cell r="AH558" t="str">
            <v>HAMA</v>
          </cell>
          <cell r="AI558" t="str">
            <v/>
          </cell>
          <cell r="AJ558" t="str">
            <v/>
          </cell>
          <cell r="AK558" t="str">
            <v/>
          </cell>
          <cell r="AL558" t="str">
            <v/>
          </cell>
          <cell r="AM558" t="str">
            <v/>
          </cell>
          <cell r="AN558" t="str">
            <v/>
          </cell>
          <cell r="AO558" t="str">
            <v/>
          </cell>
          <cell r="AP558" t="str">
            <v/>
          </cell>
          <cell r="AQ558" t="str">
            <v/>
          </cell>
          <cell r="AR558">
            <v>707247</v>
          </cell>
          <cell r="AS558" t="str">
            <v>علاء عيسى</v>
          </cell>
          <cell r="AT558" t="str">
            <v>يحيى</v>
          </cell>
          <cell r="AU558" t="str">
            <v/>
          </cell>
          <cell r="AV558">
            <v>40000</v>
          </cell>
        </row>
        <row r="559">
          <cell r="A559">
            <v>707249</v>
          </cell>
          <cell r="B559" t="str">
            <v>علي الجمال</v>
          </cell>
          <cell r="C559" t="str">
            <v xml:space="preserve">فارس </v>
          </cell>
          <cell r="D559" t="str">
            <v>غصون</v>
          </cell>
          <cell r="E559" t="str">
            <v>ذكر</v>
          </cell>
          <cell r="F559">
            <v>36219</v>
          </cell>
          <cell r="G559" t="str">
            <v xml:space="preserve">دمشق </v>
          </cell>
          <cell r="H559" t="str">
            <v>العربية السورية</v>
          </cell>
          <cell r="I559" t="str">
            <v>الأولى</v>
          </cell>
          <cell r="J559" t="str">
            <v>حمص</v>
          </cell>
          <cell r="K559" t="str">
            <v>الجمالية 26</v>
          </cell>
          <cell r="L559" t="str">
            <v>حمص</v>
          </cell>
          <cell r="M559" t="str">
            <v>علمي</v>
          </cell>
          <cell r="N559">
            <v>2017</v>
          </cell>
          <cell r="O559" t="str">
            <v>حمص</v>
          </cell>
          <cell r="P559" t="str">
            <v>الأولى</v>
          </cell>
          <cell r="Q559">
            <v>0</v>
          </cell>
          <cell r="R559">
            <v>0</v>
          </cell>
          <cell r="S559">
            <v>0</v>
          </cell>
          <cell r="T559">
            <v>3000</v>
          </cell>
          <cell r="U559">
            <v>0</v>
          </cell>
          <cell r="V559">
            <v>30000</v>
          </cell>
          <cell r="W559">
            <v>33000</v>
          </cell>
          <cell r="X559" t="str">
            <v>لا</v>
          </cell>
          <cell r="Y559">
            <v>33000</v>
          </cell>
          <cell r="Z559">
            <v>0</v>
          </cell>
          <cell r="AA559">
            <v>0</v>
          </cell>
          <cell r="AB559">
            <v>2</v>
          </cell>
          <cell r="AC559">
            <v>0</v>
          </cell>
          <cell r="AD559">
            <v>2</v>
          </cell>
          <cell r="AE559" t="str">
            <v>ALI ALJAMMAL</v>
          </cell>
          <cell r="AF559" t="str">
            <v>FARIS</v>
          </cell>
          <cell r="AG559" t="str">
            <v>GHOSON</v>
          </cell>
          <cell r="AH559" t="str">
            <v>DAMASCUS</v>
          </cell>
          <cell r="AI559" t="str">
            <v/>
          </cell>
          <cell r="AJ559" t="str">
            <v/>
          </cell>
          <cell r="AK559" t="str">
            <v/>
          </cell>
          <cell r="AL559" t="str">
            <v/>
          </cell>
          <cell r="AM559" t="str">
            <v/>
          </cell>
          <cell r="AN559" t="str">
            <v/>
          </cell>
          <cell r="AO559" t="str">
            <v/>
          </cell>
          <cell r="AP559" t="str">
            <v/>
          </cell>
          <cell r="AQ559" t="str">
            <v>إيقاف</v>
          </cell>
          <cell r="AR559">
            <v>707249</v>
          </cell>
          <cell r="AS559" t="str">
            <v>علي الجمال</v>
          </cell>
          <cell r="AT559" t="str">
            <v xml:space="preserve">فارس </v>
          </cell>
          <cell r="AU559" t="str">
            <v/>
          </cell>
          <cell r="AV559">
            <v>30000</v>
          </cell>
        </row>
        <row r="560">
          <cell r="A560">
            <v>707250</v>
          </cell>
          <cell r="B560" t="str">
            <v>علي ديوب</v>
          </cell>
          <cell r="C560" t="str">
            <v>عمار</v>
          </cell>
          <cell r="D560" t="str">
            <v>سميره</v>
          </cell>
          <cell r="E560" t="str">
            <v>ذكر</v>
          </cell>
          <cell r="F560">
            <v>34700</v>
          </cell>
          <cell r="G560" t="str">
            <v xml:space="preserve">اللاذقية </v>
          </cell>
          <cell r="H560" t="str">
            <v>العربية السورية</v>
          </cell>
          <cell r="I560" t="str">
            <v>الأولى</v>
          </cell>
          <cell r="J560" t="str">
            <v>اللاذقية</v>
          </cell>
          <cell r="K560" t="str">
            <v>راس القلورية 24</v>
          </cell>
          <cell r="L560" t="str">
            <v>اللاذقية</v>
          </cell>
          <cell r="M560" t="str">
            <v>علمي</v>
          </cell>
          <cell r="N560">
            <v>2012</v>
          </cell>
          <cell r="O560" t="str">
            <v>اللاذقية</v>
          </cell>
          <cell r="P560" t="str">
            <v>الأولى</v>
          </cell>
          <cell r="Q560">
            <v>0</v>
          </cell>
          <cell r="R560">
            <v>0</v>
          </cell>
          <cell r="S560">
            <v>0</v>
          </cell>
          <cell r="T560">
            <v>3000</v>
          </cell>
          <cell r="U560">
            <v>0</v>
          </cell>
          <cell r="V560">
            <v>30000</v>
          </cell>
          <cell r="W560">
            <v>33000</v>
          </cell>
          <cell r="X560" t="str">
            <v>لا</v>
          </cell>
          <cell r="Y560">
            <v>33000</v>
          </cell>
          <cell r="Z560">
            <v>0</v>
          </cell>
          <cell r="AA560">
            <v>0</v>
          </cell>
          <cell r="AB560">
            <v>2</v>
          </cell>
          <cell r="AC560">
            <v>0</v>
          </cell>
          <cell r="AD560">
            <v>2</v>
          </cell>
          <cell r="AE560" t="str">
            <v>ALI DAYOB</v>
          </cell>
          <cell r="AF560" t="str">
            <v>AMMAR</v>
          </cell>
          <cell r="AG560" t="str">
            <v>SAMERA</v>
          </cell>
          <cell r="AH560" t="str">
            <v>LATAKIA</v>
          </cell>
          <cell r="AI560" t="str">
            <v/>
          </cell>
          <cell r="AJ560" t="str">
            <v/>
          </cell>
          <cell r="AK560" t="str">
            <v/>
          </cell>
          <cell r="AL560" t="str">
            <v/>
          </cell>
          <cell r="AM560" t="str">
            <v/>
          </cell>
          <cell r="AN560" t="str">
            <v/>
          </cell>
          <cell r="AO560" t="str">
            <v/>
          </cell>
          <cell r="AP560" t="str">
            <v/>
          </cell>
          <cell r="AQ560" t="str">
            <v/>
          </cell>
          <cell r="AR560">
            <v>707250</v>
          </cell>
          <cell r="AS560" t="str">
            <v>علي ديوب</v>
          </cell>
          <cell r="AT560" t="str">
            <v>عمار</v>
          </cell>
          <cell r="AU560" t="str">
            <v/>
          </cell>
          <cell r="AV560">
            <v>30000</v>
          </cell>
        </row>
        <row r="561">
          <cell r="A561">
            <v>707251</v>
          </cell>
          <cell r="B561" t="str">
            <v>علي سليمان</v>
          </cell>
          <cell r="C561" t="str">
            <v>سيف الدين</v>
          </cell>
          <cell r="D561" t="str">
            <v>اميرة</v>
          </cell>
          <cell r="E561" t="str">
            <v>ذكر</v>
          </cell>
          <cell r="F561">
            <v>29598</v>
          </cell>
          <cell r="G561" t="str">
            <v>الخنساء</v>
          </cell>
          <cell r="H561" t="str">
            <v>العربية السورية</v>
          </cell>
          <cell r="I561" t="str">
            <v>الثانية</v>
          </cell>
          <cell r="J561" t="str">
            <v>اللاذقية</v>
          </cell>
          <cell r="K561" t="str">
            <v>الخميله 10</v>
          </cell>
          <cell r="L561" t="str">
            <v>الدحاديل</v>
          </cell>
          <cell r="M561" t="str">
            <v>علمي</v>
          </cell>
          <cell r="N561">
            <v>1999</v>
          </cell>
          <cell r="O561" t="str">
            <v>اللاذقية</v>
          </cell>
          <cell r="P561" t="str">
            <v>الثانية حديث</v>
          </cell>
          <cell r="Q561">
            <v>0</v>
          </cell>
          <cell r="S561">
            <v>0</v>
          </cell>
          <cell r="T561">
            <v>3000</v>
          </cell>
          <cell r="U561">
            <v>0</v>
          </cell>
          <cell r="V561">
            <v>0</v>
          </cell>
          <cell r="W561">
            <v>3000</v>
          </cell>
          <cell r="X561" t="str">
            <v>لا</v>
          </cell>
          <cell r="Y561">
            <v>3000</v>
          </cell>
          <cell r="Z561">
            <v>0</v>
          </cell>
          <cell r="AA561">
            <v>6</v>
          </cell>
          <cell r="AB561">
            <v>0</v>
          </cell>
          <cell r="AC561">
            <v>0</v>
          </cell>
          <cell r="AD561">
            <v>6</v>
          </cell>
          <cell r="AE561" t="str">
            <v>ALI SULIMAN</v>
          </cell>
          <cell r="AF561" t="str">
            <v>SAIF ALDEEN</v>
          </cell>
          <cell r="AG561" t="str">
            <v>AMIRA</v>
          </cell>
          <cell r="AH561" t="str">
            <v>LATAKIA</v>
          </cell>
          <cell r="AI561" t="str">
            <v/>
          </cell>
          <cell r="AJ561" t="str">
            <v/>
          </cell>
          <cell r="AK561" t="str">
            <v/>
          </cell>
          <cell r="AL561" t="str">
            <v/>
          </cell>
          <cell r="AM561" t="str">
            <v/>
          </cell>
          <cell r="AN561" t="str">
            <v/>
          </cell>
          <cell r="AO561" t="str">
            <v/>
          </cell>
          <cell r="AP561" t="str">
            <v/>
          </cell>
          <cell r="AQ561" t="str">
            <v/>
          </cell>
          <cell r="AR561">
            <v>707251</v>
          </cell>
          <cell r="AS561" t="str">
            <v>علي سليمان</v>
          </cell>
          <cell r="AT561" t="str">
            <v>سيف الدين</v>
          </cell>
          <cell r="AU561" t="str">
            <v/>
          </cell>
          <cell r="AV561">
            <v>0</v>
          </cell>
        </row>
        <row r="562">
          <cell r="A562">
            <v>707258</v>
          </cell>
          <cell r="B562" t="str">
            <v>فادي العقلة</v>
          </cell>
          <cell r="C562" t="str">
            <v>عبد المحسن</v>
          </cell>
          <cell r="D562" t="str">
            <v>يسرى</v>
          </cell>
          <cell r="E562" t="str">
            <v>ذكر</v>
          </cell>
          <cell r="F562">
            <v>32048</v>
          </cell>
          <cell r="G562" t="str">
            <v>القنيطرة</v>
          </cell>
          <cell r="H562" t="str">
            <v>العربية السورية</v>
          </cell>
          <cell r="I562" t="str">
            <v>الأولى</v>
          </cell>
          <cell r="J562" t="str">
            <v>القنيطرة</v>
          </cell>
          <cell r="K562" t="str">
            <v>العال 178 / 3</v>
          </cell>
          <cell r="L562" t="str">
            <v>القنيطرة - عين التينة</v>
          </cell>
          <cell r="M562" t="str">
            <v>أدبي</v>
          </cell>
          <cell r="N562">
            <v>2013</v>
          </cell>
          <cell r="O562" t="str">
            <v>القنيطرة</v>
          </cell>
          <cell r="P562" t="str">
            <v>الأولى</v>
          </cell>
          <cell r="Q562">
            <v>0</v>
          </cell>
          <cell r="S562">
            <v>0</v>
          </cell>
          <cell r="T562">
            <v>3000</v>
          </cell>
          <cell r="U562">
            <v>0</v>
          </cell>
          <cell r="V562">
            <v>42500</v>
          </cell>
          <cell r="W562">
            <v>45500</v>
          </cell>
          <cell r="X562" t="str">
            <v>لا</v>
          </cell>
          <cell r="Y562">
            <v>45500</v>
          </cell>
          <cell r="Z562">
            <v>0</v>
          </cell>
          <cell r="AA562">
            <v>0</v>
          </cell>
          <cell r="AB562">
            <v>3</v>
          </cell>
          <cell r="AC562">
            <v>2</v>
          </cell>
          <cell r="AD562">
            <v>5</v>
          </cell>
          <cell r="AE562" t="str">
            <v>FADI ALAOUKLEH</v>
          </cell>
          <cell r="AF562" t="str">
            <v>ABD ALMOUHSEN</v>
          </cell>
          <cell r="AG562" t="str">
            <v>YSRA</v>
          </cell>
          <cell r="AH562" t="str">
            <v>KNITRA</v>
          </cell>
          <cell r="AI562" t="str">
            <v/>
          </cell>
          <cell r="AJ562" t="str">
            <v/>
          </cell>
          <cell r="AK562" t="str">
            <v/>
          </cell>
          <cell r="AL562" t="str">
            <v/>
          </cell>
          <cell r="AM562" t="str">
            <v/>
          </cell>
          <cell r="AN562" t="str">
            <v/>
          </cell>
          <cell r="AO562" t="str">
            <v/>
          </cell>
          <cell r="AP562" t="str">
            <v/>
          </cell>
          <cell r="AQ562" t="str">
            <v/>
          </cell>
          <cell r="AR562">
            <v>707258</v>
          </cell>
          <cell r="AS562" t="str">
            <v>فادي العقلة</v>
          </cell>
          <cell r="AT562" t="str">
            <v>عبد المحسن</v>
          </cell>
          <cell r="AU562" t="str">
            <v/>
          </cell>
          <cell r="AV562">
            <v>42500</v>
          </cell>
        </row>
        <row r="563">
          <cell r="A563">
            <v>707259</v>
          </cell>
          <cell r="B563" t="str">
            <v>فاديا الجوجو</v>
          </cell>
          <cell r="C563" t="str">
            <v>علي</v>
          </cell>
          <cell r="D563" t="str">
            <v>حميدة</v>
          </cell>
          <cell r="E563" t="str">
            <v>أنثى</v>
          </cell>
          <cell r="F563">
            <v>32878</v>
          </cell>
          <cell r="G563" t="str">
            <v>سرغايا</v>
          </cell>
          <cell r="H563" t="str">
            <v>العربية السورية</v>
          </cell>
          <cell r="I563" t="str">
            <v>الأولى</v>
          </cell>
          <cell r="J563" t="str">
            <v>ريف دمشق</v>
          </cell>
          <cell r="K563" t="str">
            <v>سرغايا 119</v>
          </cell>
          <cell r="L563" t="str">
            <v>سرغايا</v>
          </cell>
          <cell r="M563" t="str">
            <v>أدبي</v>
          </cell>
          <cell r="N563">
            <v>2008</v>
          </cell>
          <cell r="O563" t="str">
            <v>ريف دمشق</v>
          </cell>
          <cell r="P563" t="str">
            <v>الأولى</v>
          </cell>
          <cell r="Q563">
            <v>0</v>
          </cell>
          <cell r="R563">
            <v>0</v>
          </cell>
          <cell r="S563">
            <v>0</v>
          </cell>
          <cell r="T563">
            <v>3000</v>
          </cell>
          <cell r="U563">
            <v>0</v>
          </cell>
          <cell r="V563">
            <v>20000</v>
          </cell>
          <cell r="W563">
            <v>23000</v>
          </cell>
          <cell r="X563" t="str">
            <v>لا</v>
          </cell>
          <cell r="Y563">
            <v>23000</v>
          </cell>
          <cell r="Z563">
            <v>0</v>
          </cell>
          <cell r="AA563">
            <v>2</v>
          </cell>
          <cell r="AB563">
            <v>0</v>
          </cell>
          <cell r="AC563">
            <v>0</v>
          </cell>
          <cell r="AD563">
            <v>2</v>
          </cell>
          <cell r="AE563" t="str">
            <v>FADIA ALJOUJOU</v>
          </cell>
          <cell r="AF563" t="str">
            <v>ALI</v>
          </cell>
          <cell r="AG563" t="str">
            <v>HAMIDA</v>
          </cell>
          <cell r="AH563" t="str">
            <v>REEF DAMASCUS</v>
          </cell>
          <cell r="AI563" t="str">
            <v/>
          </cell>
          <cell r="AJ563" t="str">
            <v/>
          </cell>
          <cell r="AK563" t="str">
            <v/>
          </cell>
          <cell r="AL563" t="str">
            <v/>
          </cell>
          <cell r="AM563" t="str">
            <v/>
          </cell>
          <cell r="AN563" t="str">
            <v/>
          </cell>
          <cell r="AO563" t="str">
            <v/>
          </cell>
          <cell r="AP563" t="str">
            <v/>
          </cell>
          <cell r="AQ563" t="str">
            <v>إيقاف</v>
          </cell>
          <cell r="AR563">
            <v>707259</v>
          </cell>
          <cell r="AS563" t="str">
            <v>فاديا الجوجو</v>
          </cell>
          <cell r="AT563" t="str">
            <v>علي</v>
          </cell>
          <cell r="AU563" t="str">
            <v/>
          </cell>
          <cell r="AV563">
            <v>20000</v>
          </cell>
        </row>
        <row r="564">
          <cell r="A564">
            <v>707261</v>
          </cell>
          <cell r="B564" t="str">
            <v xml:space="preserve">فراس بلال </v>
          </cell>
          <cell r="C564" t="str">
            <v>جمال</v>
          </cell>
          <cell r="D564" t="str">
            <v>منى</v>
          </cell>
          <cell r="E564" t="str">
            <v>ذكر</v>
          </cell>
          <cell r="F564">
            <v>31144</v>
          </cell>
          <cell r="G564" t="str">
            <v>دمشق</v>
          </cell>
          <cell r="H564" t="str">
            <v>العربية السورية</v>
          </cell>
          <cell r="I564" t="str">
            <v>الثانية</v>
          </cell>
          <cell r="J564" t="str">
            <v>دمشق</v>
          </cell>
          <cell r="K564" t="str">
            <v>شاذلي 120.</v>
          </cell>
          <cell r="L564" t="str">
            <v>دمشق</v>
          </cell>
          <cell r="M564" t="str">
            <v>أدبي</v>
          </cell>
          <cell r="N564">
            <v>2005</v>
          </cell>
          <cell r="O564" t="str">
            <v>القنيطرة</v>
          </cell>
          <cell r="P564" t="str">
            <v>الثانية حديث</v>
          </cell>
          <cell r="Q564">
            <v>0</v>
          </cell>
          <cell r="S564">
            <v>0</v>
          </cell>
          <cell r="T564">
            <v>3000</v>
          </cell>
          <cell r="U564">
            <v>0</v>
          </cell>
          <cell r="V564">
            <v>30000</v>
          </cell>
          <cell r="W564">
            <v>33000</v>
          </cell>
          <cell r="X564" t="str">
            <v>نعم</v>
          </cell>
          <cell r="Y564">
            <v>21500</v>
          </cell>
          <cell r="Z564">
            <v>11500</v>
          </cell>
          <cell r="AA564">
            <v>6</v>
          </cell>
          <cell r="AB564">
            <v>0</v>
          </cell>
          <cell r="AC564">
            <v>0</v>
          </cell>
          <cell r="AD564">
            <v>6</v>
          </cell>
          <cell r="AE564" t="str">
            <v>FIRAS BILAL</v>
          </cell>
          <cell r="AF564" t="str">
            <v>JAMAL</v>
          </cell>
          <cell r="AG564" t="str">
            <v>MOUNA</v>
          </cell>
          <cell r="AH564" t="str">
            <v>DAMASCOUS</v>
          </cell>
          <cell r="AI564" t="str">
            <v/>
          </cell>
          <cell r="AJ564" t="str">
            <v/>
          </cell>
          <cell r="AK564" t="str">
            <v/>
          </cell>
          <cell r="AL564" t="str">
            <v/>
          </cell>
          <cell r="AM564" t="str">
            <v/>
          </cell>
          <cell r="AN564" t="str">
            <v/>
          </cell>
          <cell r="AO564" t="str">
            <v/>
          </cell>
          <cell r="AP564" t="str">
            <v/>
          </cell>
          <cell r="AQ564" t="str">
            <v/>
          </cell>
          <cell r="AR564">
            <v>707261</v>
          </cell>
          <cell r="AS564" t="str">
            <v xml:space="preserve">فراس بلال </v>
          </cell>
          <cell r="AT564" t="str">
            <v>جمال</v>
          </cell>
          <cell r="AU564" t="str">
            <v/>
          </cell>
          <cell r="AV564">
            <v>30000</v>
          </cell>
        </row>
        <row r="565">
          <cell r="A565">
            <v>707265</v>
          </cell>
          <cell r="B565" t="str">
            <v>كريم حسن</v>
          </cell>
          <cell r="C565" t="str">
            <v>فيصل</v>
          </cell>
          <cell r="D565" t="str">
            <v/>
          </cell>
          <cell r="E565" t="str">
            <v/>
          </cell>
          <cell r="G565" t="str">
            <v/>
          </cell>
          <cell r="H565" t="str">
            <v/>
          </cell>
          <cell r="I565" t="str">
            <v>الأولى</v>
          </cell>
          <cell r="J565" t="str">
            <v/>
          </cell>
          <cell r="K565" t="str">
            <v/>
          </cell>
          <cell r="L565" t="str">
            <v/>
          </cell>
          <cell r="M565" t="str">
            <v/>
          </cell>
          <cell r="O565" t="str">
            <v/>
          </cell>
          <cell r="P565" t="str">
            <v>الأولى</v>
          </cell>
          <cell r="X565" t="str">
            <v/>
          </cell>
          <cell r="AE565" t="str">
            <v/>
          </cell>
          <cell r="AF565" t="str">
            <v/>
          </cell>
          <cell r="AG565" t="str">
            <v/>
          </cell>
          <cell r="AH565" t="str">
            <v/>
          </cell>
          <cell r="AI565" t="str">
            <v/>
          </cell>
          <cell r="AJ565" t="str">
            <v/>
          </cell>
          <cell r="AK565" t="str">
            <v/>
          </cell>
          <cell r="AL565" t="str">
            <v/>
          </cell>
          <cell r="AM565" t="str">
            <v/>
          </cell>
          <cell r="AN565" t="str">
            <v/>
          </cell>
          <cell r="AO565" t="str">
            <v/>
          </cell>
          <cell r="AP565" t="str">
            <v/>
          </cell>
          <cell r="AQ565" t="str">
            <v/>
          </cell>
          <cell r="AR565">
            <v>707265</v>
          </cell>
          <cell r="AS565" t="str">
            <v>كريم حسن</v>
          </cell>
          <cell r="AT565" t="str">
            <v>فيصل</v>
          </cell>
          <cell r="AU565" t="str">
            <v/>
          </cell>
        </row>
        <row r="566">
          <cell r="A566">
            <v>707270</v>
          </cell>
          <cell r="B566" t="str">
            <v>لورانس فاخوري</v>
          </cell>
          <cell r="C566" t="str">
            <v>غسان</v>
          </cell>
          <cell r="D566" t="str">
            <v>مهى</v>
          </cell>
          <cell r="E566" t="str">
            <v>أنثى</v>
          </cell>
          <cell r="F566">
            <v>30370</v>
          </cell>
          <cell r="G566" t="str">
            <v>الكويت</v>
          </cell>
          <cell r="H566" t="str">
            <v>العربية السورية</v>
          </cell>
          <cell r="I566" t="str">
            <v>الأولى</v>
          </cell>
          <cell r="J566" t="str">
            <v>دمشق</v>
          </cell>
          <cell r="K566" t="str">
            <v>قيمرية 1324</v>
          </cell>
          <cell r="L566" t="str">
            <v>جرمانا</v>
          </cell>
          <cell r="M566" t="str">
            <v>علمي</v>
          </cell>
          <cell r="N566">
            <v>2000</v>
          </cell>
          <cell r="O566" t="str">
            <v>دمشق</v>
          </cell>
          <cell r="P566" t="str">
            <v>الأولى</v>
          </cell>
          <cell r="Q566">
            <v>16000</v>
          </cell>
          <cell r="R566">
            <v>0</v>
          </cell>
          <cell r="S566">
            <v>0</v>
          </cell>
          <cell r="T566">
            <v>3000</v>
          </cell>
          <cell r="U566">
            <v>0</v>
          </cell>
          <cell r="V566">
            <v>25000</v>
          </cell>
          <cell r="W566">
            <v>12000</v>
          </cell>
          <cell r="X566" t="str">
            <v>لا</v>
          </cell>
          <cell r="Y566">
            <v>12000</v>
          </cell>
          <cell r="Z566">
            <v>0</v>
          </cell>
          <cell r="AA566">
            <v>1</v>
          </cell>
          <cell r="AB566">
            <v>1</v>
          </cell>
          <cell r="AC566">
            <v>0</v>
          </cell>
          <cell r="AD566">
            <v>2</v>
          </cell>
          <cell r="AE566" t="str">
            <v>LOURANCE FAKHOURY</v>
          </cell>
          <cell r="AF566" t="str">
            <v>GHASSAN</v>
          </cell>
          <cell r="AG566" t="str">
            <v>MAHA</v>
          </cell>
          <cell r="AH566" t="str">
            <v>ALKWAIT</v>
          </cell>
          <cell r="AI566" t="str">
            <v/>
          </cell>
          <cell r="AJ566" t="str">
            <v/>
          </cell>
          <cell r="AK566" t="str">
            <v/>
          </cell>
          <cell r="AL566" t="str">
            <v/>
          </cell>
          <cell r="AM566" t="str">
            <v/>
          </cell>
          <cell r="AN566" t="str">
            <v/>
          </cell>
          <cell r="AO566" t="str">
            <v/>
          </cell>
          <cell r="AP566" t="str">
            <v/>
          </cell>
          <cell r="AQ566" t="str">
            <v/>
          </cell>
          <cell r="AR566">
            <v>707270</v>
          </cell>
          <cell r="AS566" t="str">
            <v>لورانس فاخورى</v>
          </cell>
          <cell r="AT566" t="str">
            <v>غسان</v>
          </cell>
          <cell r="AU566" t="str">
            <v/>
          </cell>
          <cell r="AV566">
            <v>25000</v>
          </cell>
        </row>
        <row r="567">
          <cell r="A567">
            <v>707271</v>
          </cell>
          <cell r="B567" t="str">
            <v>لؤي اليماني</v>
          </cell>
          <cell r="C567" t="str">
            <v>علي</v>
          </cell>
          <cell r="D567" t="str">
            <v>ندى</v>
          </cell>
          <cell r="E567" t="str">
            <v>ذكر</v>
          </cell>
          <cell r="F567">
            <v>33806</v>
          </cell>
          <cell r="G567" t="str">
            <v>دمشق</v>
          </cell>
          <cell r="H567" t="str">
            <v>العربية السورية</v>
          </cell>
          <cell r="I567" t="str">
            <v>الأولى</v>
          </cell>
          <cell r="J567" t="str">
            <v>دمشق</v>
          </cell>
          <cell r="K567" t="str">
            <v>حقلة 148</v>
          </cell>
          <cell r="L567" t="str">
            <v>زاهرة جديدة</v>
          </cell>
          <cell r="M567" t="str">
            <v>أدبي</v>
          </cell>
          <cell r="N567">
            <v>2012</v>
          </cell>
          <cell r="O567" t="str">
            <v>دمشق</v>
          </cell>
          <cell r="P567" t="str">
            <v>الأولى</v>
          </cell>
          <cell r="Q567">
            <v>0</v>
          </cell>
          <cell r="R567">
            <v>0</v>
          </cell>
          <cell r="S567">
            <v>15000</v>
          </cell>
          <cell r="T567">
            <v>7000</v>
          </cell>
          <cell r="U567">
            <v>0</v>
          </cell>
          <cell r="V567">
            <v>30000</v>
          </cell>
          <cell r="W567">
            <v>52000</v>
          </cell>
          <cell r="X567" t="str">
            <v>لا</v>
          </cell>
          <cell r="Y567">
            <v>52000</v>
          </cell>
          <cell r="Z567">
            <v>0</v>
          </cell>
          <cell r="AA567">
            <v>0</v>
          </cell>
          <cell r="AB567">
            <v>2</v>
          </cell>
          <cell r="AC567">
            <v>0</v>
          </cell>
          <cell r="AD567">
            <v>2</v>
          </cell>
          <cell r="AE567" t="str">
            <v>LOUAI ALYAMANI</v>
          </cell>
          <cell r="AF567" t="str">
            <v>ALI</v>
          </cell>
          <cell r="AG567" t="str">
            <v>NADA</v>
          </cell>
          <cell r="AH567" t="str">
            <v>DAMAS</v>
          </cell>
          <cell r="AI567" t="str">
            <v>الفصل الثاني 2021-2022</v>
          </cell>
          <cell r="AJ567" t="str">
            <v/>
          </cell>
          <cell r="AK567" t="str">
            <v/>
          </cell>
          <cell r="AL567" t="str">
            <v/>
          </cell>
          <cell r="AM567" t="str">
            <v/>
          </cell>
          <cell r="AN567" t="str">
            <v/>
          </cell>
          <cell r="AO567" t="str">
            <v/>
          </cell>
          <cell r="AP567" t="str">
            <v/>
          </cell>
          <cell r="AQ567" t="str">
            <v>إيقاف</v>
          </cell>
          <cell r="AR567">
            <v>707271</v>
          </cell>
          <cell r="AS567" t="str">
            <v>لؤي اليماني</v>
          </cell>
          <cell r="AT567" t="str">
            <v>علي</v>
          </cell>
          <cell r="AU567" t="str">
            <v/>
          </cell>
          <cell r="AV567">
            <v>30000</v>
          </cell>
        </row>
        <row r="568">
          <cell r="A568">
            <v>707274</v>
          </cell>
          <cell r="B568" t="str">
            <v>لين الكراد</v>
          </cell>
          <cell r="C568" t="str">
            <v>جمال</v>
          </cell>
          <cell r="D568" t="str">
            <v>ريم</v>
          </cell>
          <cell r="E568" t="str">
            <v>أنثى</v>
          </cell>
          <cell r="F568">
            <v>35065</v>
          </cell>
          <cell r="G568" t="str">
            <v>درعا</v>
          </cell>
          <cell r="H568" t="str">
            <v>العربية السورية</v>
          </cell>
          <cell r="I568" t="str">
            <v>الأولى</v>
          </cell>
          <cell r="J568" t="str">
            <v>درعا</v>
          </cell>
          <cell r="K568" t="str">
            <v>درعا 677</v>
          </cell>
          <cell r="L568" t="str">
            <v>درعا - السحاري فوق مستودع ادوية المستقبل</v>
          </cell>
          <cell r="M568" t="str">
            <v>أدبي</v>
          </cell>
          <cell r="N568">
            <v>2013</v>
          </cell>
          <cell r="O568" t="str">
            <v>درعا</v>
          </cell>
          <cell r="P568" t="str">
            <v>الأولى</v>
          </cell>
          <cell r="Q568">
            <v>0</v>
          </cell>
          <cell r="R568">
            <v>0</v>
          </cell>
          <cell r="S568">
            <v>0</v>
          </cell>
          <cell r="T568">
            <v>3000</v>
          </cell>
          <cell r="U568">
            <v>0</v>
          </cell>
          <cell r="V568">
            <v>90000</v>
          </cell>
          <cell r="W568">
            <v>93000</v>
          </cell>
          <cell r="X568" t="str">
            <v>لا</v>
          </cell>
          <cell r="Y568">
            <v>93000</v>
          </cell>
          <cell r="Z568">
            <v>0</v>
          </cell>
          <cell r="AA568">
            <v>0</v>
          </cell>
          <cell r="AB568">
            <v>6</v>
          </cell>
          <cell r="AC568">
            <v>0</v>
          </cell>
          <cell r="AD568">
            <v>6</v>
          </cell>
          <cell r="AE568" t="str">
            <v>LEEN ALKRAD</v>
          </cell>
          <cell r="AF568" t="str">
            <v>JAMAL</v>
          </cell>
          <cell r="AG568" t="str">
            <v>REEM</v>
          </cell>
          <cell r="AH568" t="str">
            <v>DARAA</v>
          </cell>
          <cell r="AI568" t="str">
            <v/>
          </cell>
          <cell r="AJ568" t="str">
            <v/>
          </cell>
          <cell r="AK568" t="str">
            <v/>
          </cell>
          <cell r="AL568" t="str">
            <v/>
          </cell>
          <cell r="AM568" t="str">
            <v/>
          </cell>
          <cell r="AN568" t="str">
            <v/>
          </cell>
          <cell r="AO568" t="str">
            <v/>
          </cell>
          <cell r="AP568" t="str">
            <v/>
          </cell>
          <cell r="AQ568" t="str">
            <v/>
          </cell>
          <cell r="AR568">
            <v>707274</v>
          </cell>
          <cell r="AS568" t="str">
            <v>لين الكراد</v>
          </cell>
          <cell r="AT568" t="str">
            <v>جمال</v>
          </cell>
          <cell r="AU568" t="str">
            <v/>
          </cell>
          <cell r="AV568">
            <v>90000</v>
          </cell>
        </row>
        <row r="569">
          <cell r="A569">
            <v>707275</v>
          </cell>
          <cell r="B569" t="str">
            <v>لينا المامون</v>
          </cell>
          <cell r="C569" t="str">
            <v>منال</v>
          </cell>
          <cell r="D569" t="str">
            <v/>
          </cell>
          <cell r="E569" t="str">
            <v/>
          </cell>
          <cell r="G569" t="str">
            <v/>
          </cell>
          <cell r="H569" t="str">
            <v/>
          </cell>
          <cell r="I569" t="str">
            <v>الأولى</v>
          </cell>
          <cell r="J569" t="str">
            <v/>
          </cell>
          <cell r="K569" t="str">
            <v/>
          </cell>
          <cell r="L569" t="str">
            <v/>
          </cell>
          <cell r="M569" t="str">
            <v/>
          </cell>
          <cell r="O569" t="str">
            <v/>
          </cell>
          <cell r="P569" t="str">
            <v>الأولى</v>
          </cell>
          <cell r="X569" t="str">
            <v/>
          </cell>
          <cell r="AE569" t="str">
            <v/>
          </cell>
          <cell r="AF569" t="str">
            <v/>
          </cell>
          <cell r="AG569" t="str">
            <v/>
          </cell>
          <cell r="AH569" t="str">
            <v/>
          </cell>
          <cell r="AI569" t="str">
            <v/>
          </cell>
          <cell r="AJ569" t="str">
            <v/>
          </cell>
          <cell r="AK569" t="str">
            <v/>
          </cell>
          <cell r="AL569" t="str">
            <v/>
          </cell>
          <cell r="AM569" t="str">
            <v/>
          </cell>
          <cell r="AN569" t="str">
            <v/>
          </cell>
          <cell r="AO569" t="str">
            <v/>
          </cell>
          <cell r="AP569" t="str">
            <v/>
          </cell>
          <cell r="AQ569" t="str">
            <v>إيقاف</v>
          </cell>
          <cell r="AR569">
            <v>707275</v>
          </cell>
          <cell r="AS569" t="str">
            <v>لينا المأمون</v>
          </cell>
          <cell r="AT569" t="str">
            <v>منال</v>
          </cell>
          <cell r="AU569" t="str">
            <v/>
          </cell>
        </row>
        <row r="570">
          <cell r="A570">
            <v>707276</v>
          </cell>
          <cell r="B570" t="str">
            <v>ليندا الدارس</v>
          </cell>
          <cell r="C570" t="str">
            <v>مازن</v>
          </cell>
          <cell r="D570" t="str">
            <v>هدى</v>
          </cell>
          <cell r="E570" t="str">
            <v>أنثى</v>
          </cell>
          <cell r="F570">
            <v>34081</v>
          </cell>
          <cell r="G570" t="str">
            <v>دمشق</v>
          </cell>
          <cell r="H570" t="str">
            <v>العربية السورية</v>
          </cell>
          <cell r="I570" t="str">
            <v>الأولى</v>
          </cell>
          <cell r="J570" t="str">
            <v>دمشق</v>
          </cell>
          <cell r="K570" t="str">
            <v>قيمرية 415</v>
          </cell>
          <cell r="L570" t="str">
            <v>جرمانا</v>
          </cell>
          <cell r="M570" t="str">
            <v>أدبي</v>
          </cell>
          <cell r="N570">
            <v>2011</v>
          </cell>
          <cell r="O570" t="str">
            <v>دمشق</v>
          </cell>
          <cell r="P570" t="str">
            <v>الأولى</v>
          </cell>
          <cell r="Q570">
            <v>30000</v>
          </cell>
          <cell r="R570">
            <v>0</v>
          </cell>
          <cell r="S570">
            <v>0</v>
          </cell>
          <cell r="T570">
            <v>3000</v>
          </cell>
          <cell r="U570">
            <v>0</v>
          </cell>
          <cell r="V570">
            <v>45000</v>
          </cell>
          <cell r="W570">
            <v>18000</v>
          </cell>
          <cell r="X570" t="str">
            <v>لا</v>
          </cell>
          <cell r="Y570">
            <v>18000</v>
          </cell>
          <cell r="Z570">
            <v>0</v>
          </cell>
          <cell r="AA570">
            <v>3</v>
          </cell>
          <cell r="AB570">
            <v>1</v>
          </cell>
          <cell r="AC570">
            <v>0</v>
          </cell>
          <cell r="AD570">
            <v>4</v>
          </cell>
          <cell r="AE570" t="str">
            <v>LINDA ALDARES</v>
          </cell>
          <cell r="AF570" t="str">
            <v>MAZEN</v>
          </cell>
          <cell r="AG570" t="str">
            <v>HOUDA</v>
          </cell>
          <cell r="AH570" t="str">
            <v>DAMASCUS</v>
          </cell>
          <cell r="AI570" t="str">
            <v/>
          </cell>
          <cell r="AJ570" t="str">
            <v/>
          </cell>
          <cell r="AK570" t="str">
            <v/>
          </cell>
          <cell r="AL570" t="str">
            <v/>
          </cell>
          <cell r="AM570" t="str">
            <v/>
          </cell>
          <cell r="AN570" t="str">
            <v/>
          </cell>
          <cell r="AO570" t="str">
            <v/>
          </cell>
          <cell r="AP570" t="str">
            <v/>
          </cell>
          <cell r="AQ570" t="str">
            <v/>
          </cell>
          <cell r="AR570">
            <v>707276</v>
          </cell>
          <cell r="AS570" t="str">
            <v>ليندا الدارس</v>
          </cell>
          <cell r="AT570" t="str">
            <v>مازن</v>
          </cell>
          <cell r="AU570" t="str">
            <v/>
          </cell>
          <cell r="AV570">
            <v>45000</v>
          </cell>
        </row>
        <row r="571">
          <cell r="A571">
            <v>707277</v>
          </cell>
          <cell r="B571" t="str">
            <v>ماجد الاخرس</v>
          </cell>
          <cell r="C571" t="str">
            <v xml:space="preserve">محمد </v>
          </cell>
          <cell r="D571" t="str">
            <v>ليلى</v>
          </cell>
          <cell r="E571" t="str">
            <v>ذكر</v>
          </cell>
          <cell r="F571">
            <v>29222</v>
          </cell>
          <cell r="G571" t="str">
            <v xml:space="preserve">دمشق </v>
          </cell>
          <cell r="H571" t="str">
            <v>العربية السورية</v>
          </cell>
          <cell r="I571" t="str">
            <v>الأولى</v>
          </cell>
          <cell r="J571" t="str">
            <v>دمشق</v>
          </cell>
          <cell r="K571" t="str">
            <v>ساروجة معمشة 43</v>
          </cell>
          <cell r="L571" t="str">
            <v>شارع بغداد</v>
          </cell>
          <cell r="M571" t="str">
            <v>علمي</v>
          </cell>
          <cell r="N571">
            <v>1998</v>
          </cell>
          <cell r="O571" t="str">
            <v>ريف دمشق</v>
          </cell>
          <cell r="P571" t="str">
            <v>الأولى</v>
          </cell>
          <cell r="Q571">
            <v>0</v>
          </cell>
          <cell r="R571">
            <v>0</v>
          </cell>
          <cell r="S571">
            <v>0</v>
          </cell>
          <cell r="T571">
            <v>2000</v>
          </cell>
          <cell r="U571">
            <v>0</v>
          </cell>
          <cell r="V571">
            <v>110000</v>
          </cell>
          <cell r="W571">
            <v>112000</v>
          </cell>
          <cell r="X571" t="str">
            <v>لا</v>
          </cell>
          <cell r="Y571">
            <v>112000</v>
          </cell>
          <cell r="Z571">
            <v>0</v>
          </cell>
          <cell r="AA571">
            <v>0</v>
          </cell>
          <cell r="AB571">
            <v>2</v>
          </cell>
          <cell r="AC571">
            <v>4</v>
          </cell>
          <cell r="AD571">
            <v>6</v>
          </cell>
          <cell r="AE571" t="str">
            <v>MAGD ALAKHRAS</v>
          </cell>
          <cell r="AF571" t="str">
            <v>MOUHAMAD</v>
          </cell>
          <cell r="AG571" t="str">
            <v>LELA</v>
          </cell>
          <cell r="AH571" t="str">
            <v>DAMASCUS</v>
          </cell>
          <cell r="AI571" t="str">
            <v/>
          </cell>
          <cell r="AJ571" t="str">
            <v/>
          </cell>
          <cell r="AK571" t="str">
            <v/>
          </cell>
          <cell r="AL571" t="str">
            <v/>
          </cell>
          <cell r="AM571" t="str">
            <v/>
          </cell>
          <cell r="AN571" t="str">
            <v/>
          </cell>
          <cell r="AO571" t="str">
            <v/>
          </cell>
          <cell r="AP571" t="str">
            <v/>
          </cell>
          <cell r="AQ571" t="str">
            <v/>
          </cell>
          <cell r="AR571">
            <v>707277</v>
          </cell>
          <cell r="AS571" t="str">
            <v>ماجد الاخرس</v>
          </cell>
          <cell r="AT571" t="str">
            <v xml:space="preserve">محمد </v>
          </cell>
          <cell r="AU571" t="str">
            <v/>
          </cell>
          <cell r="AV571">
            <v>110000</v>
          </cell>
        </row>
        <row r="572">
          <cell r="A572">
            <v>707279</v>
          </cell>
          <cell r="B572" t="str">
            <v>مجد احمد</v>
          </cell>
          <cell r="C572" t="str">
            <v>هيثم</v>
          </cell>
          <cell r="D572" t="str">
            <v>سمر</v>
          </cell>
          <cell r="E572" t="str">
            <v>ذكر</v>
          </cell>
          <cell r="F572">
            <v>33549</v>
          </cell>
          <cell r="G572" t="str">
            <v>دمشق</v>
          </cell>
          <cell r="H572" t="str">
            <v>العربية السورية</v>
          </cell>
          <cell r="I572" t="str">
            <v>الثانية</v>
          </cell>
          <cell r="J572" t="str">
            <v>حماة</v>
          </cell>
          <cell r="K572" t="str">
            <v>عوج 49</v>
          </cell>
          <cell r="L572" t="str">
            <v>دمشق - ضاحية المجد</v>
          </cell>
          <cell r="M572" t="str">
            <v>علمي</v>
          </cell>
          <cell r="N572">
            <v>2009</v>
          </cell>
          <cell r="O572" t="str">
            <v>دمشق</v>
          </cell>
          <cell r="P572" t="str">
            <v>الثانية حديث</v>
          </cell>
          <cell r="Q572">
            <v>0</v>
          </cell>
          <cell r="R572">
            <v>0</v>
          </cell>
          <cell r="S572">
            <v>0</v>
          </cell>
          <cell r="T572">
            <v>3000</v>
          </cell>
          <cell r="U572">
            <v>0</v>
          </cell>
          <cell r="V572">
            <v>45000</v>
          </cell>
          <cell r="W572">
            <v>48000</v>
          </cell>
          <cell r="X572" t="str">
            <v>لا</v>
          </cell>
          <cell r="Y572">
            <v>48000</v>
          </cell>
          <cell r="Z572">
            <v>0</v>
          </cell>
          <cell r="AA572">
            <v>3</v>
          </cell>
          <cell r="AB572">
            <v>1</v>
          </cell>
          <cell r="AC572">
            <v>0</v>
          </cell>
          <cell r="AD572">
            <v>4</v>
          </cell>
          <cell r="AE572" t="str">
            <v>MAJD AHMAD</v>
          </cell>
          <cell r="AF572" t="str">
            <v>HAITHAM</v>
          </cell>
          <cell r="AG572" t="str">
            <v>SAMAR</v>
          </cell>
          <cell r="AH572" t="str">
            <v>DAMAS</v>
          </cell>
          <cell r="AI572" t="str">
            <v/>
          </cell>
          <cell r="AJ572" t="str">
            <v/>
          </cell>
          <cell r="AK572" t="str">
            <v/>
          </cell>
          <cell r="AL572" t="str">
            <v/>
          </cell>
          <cell r="AM572" t="str">
            <v/>
          </cell>
          <cell r="AN572" t="str">
            <v/>
          </cell>
          <cell r="AO572" t="str">
            <v/>
          </cell>
          <cell r="AP572" t="str">
            <v/>
          </cell>
          <cell r="AQ572" t="str">
            <v/>
          </cell>
          <cell r="AR572">
            <v>707279</v>
          </cell>
          <cell r="AS572" t="str">
            <v>مجد احمد</v>
          </cell>
          <cell r="AT572" t="str">
            <v>هيثم</v>
          </cell>
          <cell r="AU572" t="str">
            <v/>
          </cell>
          <cell r="AV572">
            <v>45000</v>
          </cell>
        </row>
        <row r="573">
          <cell r="A573">
            <v>707283</v>
          </cell>
          <cell r="B573" t="str">
            <v>محمد اسماعيل</v>
          </cell>
          <cell r="C573" t="str">
            <v>احمد</v>
          </cell>
          <cell r="D573" t="str">
            <v>شمسيه</v>
          </cell>
          <cell r="E573" t="str">
            <v>ذكر</v>
          </cell>
          <cell r="F573">
            <v>28995</v>
          </cell>
          <cell r="G573" t="str">
            <v>دمشق</v>
          </cell>
          <cell r="H573" t="str">
            <v>العربية السورية</v>
          </cell>
          <cell r="I573" t="str">
            <v>الأولى</v>
          </cell>
          <cell r="J573" t="str">
            <v>القنيطرة</v>
          </cell>
          <cell r="K573" t="str">
            <v>فيق 68/316</v>
          </cell>
          <cell r="L573" t="str">
            <v>مالكي</v>
          </cell>
          <cell r="M573" t="str">
            <v>أدبي</v>
          </cell>
          <cell r="N573">
            <v>2012</v>
          </cell>
          <cell r="O573" t="str">
            <v>القنيطرة</v>
          </cell>
          <cell r="P573" t="str">
            <v>الأولى</v>
          </cell>
          <cell r="Q573">
            <v>14000</v>
          </cell>
          <cell r="R573">
            <v>0</v>
          </cell>
          <cell r="S573">
            <v>0</v>
          </cell>
          <cell r="T573">
            <v>3000</v>
          </cell>
          <cell r="U573">
            <v>0</v>
          </cell>
          <cell r="V573">
            <v>20000</v>
          </cell>
          <cell r="W573">
            <v>9000</v>
          </cell>
          <cell r="X573" t="str">
            <v>لا</v>
          </cell>
          <cell r="Y573">
            <v>9000</v>
          </cell>
          <cell r="Z573">
            <v>0</v>
          </cell>
          <cell r="AA573">
            <v>2</v>
          </cell>
          <cell r="AB573">
            <v>0</v>
          </cell>
          <cell r="AC573">
            <v>0</v>
          </cell>
          <cell r="AD573">
            <v>2</v>
          </cell>
          <cell r="AE573" t="str">
            <v>الجنسية</v>
          </cell>
          <cell r="AF573" t="str">
            <v>الجنس</v>
          </cell>
          <cell r="AG573" t="str">
            <v>نوع الشهادة الثانوية</v>
          </cell>
          <cell r="AH573" t="str">
            <v>سنة الشهادة</v>
          </cell>
          <cell r="AI573" t="str">
            <v/>
          </cell>
          <cell r="AJ573" t="str">
            <v/>
          </cell>
          <cell r="AK573" t="str">
            <v/>
          </cell>
          <cell r="AL573" t="str">
            <v/>
          </cell>
          <cell r="AM573" t="str">
            <v/>
          </cell>
          <cell r="AN573" t="str">
            <v/>
          </cell>
          <cell r="AO573" t="str">
            <v/>
          </cell>
          <cell r="AP573" t="str">
            <v/>
          </cell>
          <cell r="AQ573" t="str">
            <v>إيقاف</v>
          </cell>
          <cell r="AR573">
            <v>707283</v>
          </cell>
          <cell r="AS573" t="str">
            <v>محمد اسماعيل</v>
          </cell>
          <cell r="AT573" t="str">
            <v>احمد</v>
          </cell>
          <cell r="AU573" t="str">
            <v/>
          </cell>
          <cell r="AV573">
            <v>20000</v>
          </cell>
        </row>
        <row r="574">
          <cell r="A574">
            <v>707284</v>
          </cell>
          <cell r="B574" t="str">
            <v>محمد الحمدان</v>
          </cell>
          <cell r="C574" t="str">
            <v>جمال</v>
          </cell>
          <cell r="D574" t="str">
            <v>سعاد</v>
          </cell>
          <cell r="E574" t="str">
            <v>ذكر</v>
          </cell>
          <cell r="F574">
            <v>32143</v>
          </cell>
          <cell r="G574" t="str">
            <v>دير الزور</v>
          </cell>
          <cell r="H574" t="str">
            <v>العربية السورية</v>
          </cell>
          <cell r="I574" t="str">
            <v>الأولى</v>
          </cell>
          <cell r="J574" t="str">
            <v>دير الزور</v>
          </cell>
          <cell r="K574" t="str">
            <v>قرية عياش 176</v>
          </cell>
          <cell r="L574" t="str">
            <v>مزة 86</v>
          </cell>
          <cell r="M574" t="str">
            <v>أدبي</v>
          </cell>
          <cell r="N574">
            <v>2009</v>
          </cell>
          <cell r="O574" t="str">
            <v>دير الزور</v>
          </cell>
          <cell r="P574" t="str">
            <v>الأولى</v>
          </cell>
          <cell r="Q574">
            <v>0</v>
          </cell>
          <cell r="S574">
            <v>0</v>
          </cell>
          <cell r="T574">
            <v>3000</v>
          </cell>
          <cell r="U574">
            <v>0</v>
          </cell>
          <cell r="V574">
            <v>6000</v>
          </cell>
          <cell r="W574">
            <v>9000</v>
          </cell>
          <cell r="X574" t="str">
            <v>لا</v>
          </cell>
          <cell r="Y574">
            <v>9000</v>
          </cell>
          <cell r="Z574">
            <v>0</v>
          </cell>
          <cell r="AA574">
            <v>0</v>
          </cell>
          <cell r="AB574">
            <v>6</v>
          </cell>
          <cell r="AC574">
            <v>6</v>
          </cell>
          <cell r="AD574">
            <v>12</v>
          </cell>
          <cell r="AE574" t="str">
            <v>MOHAMMAD ALHAMDAN</v>
          </cell>
          <cell r="AF574" t="str">
            <v>JAMAL</v>
          </cell>
          <cell r="AG574" t="str">
            <v>SOAAD</v>
          </cell>
          <cell r="AH574" t="str">
            <v>DER ALZOR</v>
          </cell>
          <cell r="AI574" t="str">
            <v/>
          </cell>
          <cell r="AJ574" t="str">
            <v/>
          </cell>
          <cell r="AK574" t="str">
            <v/>
          </cell>
          <cell r="AL574" t="str">
            <v/>
          </cell>
          <cell r="AM574" t="str">
            <v/>
          </cell>
          <cell r="AN574" t="str">
            <v/>
          </cell>
          <cell r="AO574" t="str">
            <v/>
          </cell>
          <cell r="AP574" t="str">
            <v/>
          </cell>
          <cell r="AQ574" t="str">
            <v/>
          </cell>
          <cell r="AR574">
            <v>707284</v>
          </cell>
          <cell r="AS574" t="str">
            <v>محمد الحمدان</v>
          </cell>
          <cell r="AT574" t="str">
            <v>جمال</v>
          </cell>
          <cell r="AU574" t="str">
            <v/>
          </cell>
          <cell r="AV574">
            <v>6000</v>
          </cell>
        </row>
        <row r="575">
          <cell r="A575">
            <v>707285</v>
          </cell>
          <cell r="B575" t="str">
            <v>محمد بحاح</v>
          </cell>
          <cell r="C575" t="str">
            <v>هيثم</v>
          </cell>
          <cell r="D575" t="str">
            <v>ميساء</v>
          </cell>
          <cell r="E575" t="str">
            <v>ذكر</v>
          </cell>
          <cell r="F575">
            <v>32222</v>
          </cell>
          <cell r="G575" t="str">
            <v>دمشق</v>
          </cell>
          <cell r="H575" t="str">
            <v>العربية السورية</v>
          </cell>
          <cell r="I575" t="str">
            <v>الأولى</v>
          </cell>
          <cell r="J575" t="str">
            <v>دمشق</v>
          </cell>
          <cell r="K575" t="str">
            <v>ساروجة اعجام 98</v>
          </cell>
          <cell r="L575" t="str">
            <v>شارع بغداد</v>
          </cell>
          <cell r="M575" t="str">
            <v>علمي</v>
          </cell>
          <cell r="N575">
            <v>2006</v>
          </cell>
          <cell r="O575" t="str">
            <v>دمشق</v>
          </cell>
          <cell r="P575" t="str">
            <v>الأولى</v>
          </cell>
          <cell r="Q575">
            <v>0</v>
          </cell>
          <cell r="S575">
            <v>0</v>
          </cell>
          <cell r="T575">
            <v>3000</v>
          </cell>
          <cell r="U575">
            <v>0</v>
          </cell>
          <cell r="V575">
            <v>128000</v>
          </cell>
          <cell r="W575">
            <v>131000</v>
          </cell>
          <cell r="X575" t="str">
            <v>لا</v>
          </cell>
          <cell r="Y575">
            <v>131000</v>
          </cell>
          <cell r="Z575">
            <v>0</v>
          </cell>
          <cell r="AA575">
            <v>0</v>
          </cell>
          <cell r="AB575">
            <v>4</v>
          </cell>
          <cell r="AC575">
            <v>5</v>
          </cell>
          <cell r="AD575">
            <v>9</v>
          </cell>
          <cell r="AE575" t="str">
            <v>MOHAMAD BAHAH</v>
          </cell>
          <cell r="AF575" t="str">
            <v>HAISSAM</v>
          </cell>
          <cell r="AG575" t="str">
            <v>MAISSA</v>
          </cell>
          <cell r="AH575" t="str">
            <v>DAMASCUS</v>
          </cell>
          <cell r="AI575" t="str">
            <v/>
          </cell>
          <cell r="AJ575" t="str">
            <v/>
          </cell>
          <cell r="AK575" t="str">
            <v/>
          </cell>
          <cell r="AL575" t="str">
            <v/>
          </cell>
          <cell r="AM575" t="str">
            <v/>
          </cell>
          <cell r="AN575" t="str">
            <v/>
          </cell>
          <cell r="AO575" t="str">
            <v/>
          </cell>
          <cell r="AP575" t="str">
            <v/>
          </cell>
          <cell r="AQ575" t="str">
            <v/>
          </cell>
          <cell r="AR575">
            <v>707285</v>
          </cell>
          <cell r="AS575" t="str">
            <v>محمد بحاح</v>
          </cell>
          <cell r="AT575" t="str">
            <v>هيثم</v>
          </cell>
          <cell r="AU575" t="str">
            <v/>
          </cell>
          <cell r="AV575">
            <v>128000</v>
          </cell>
        </row>
        <row r="576">
          <cell r="A576">
            <v>707286</v>
          </cell>
          <cell r="B576" t="str">
            <v>محمد حسين</v>
          </cell>
          <cell r="C576" t="str">
            <v>يوسف</v>
          </cell>
          <cell r="D576" t="str">
            <v>نجيحه</v>
          </cell>
          <cell r="E576" t="str">
            <v>ذكر</v>
          </cell>
          <cell r="F576">
            <v>26304</v>
          </cell>
          <cell r="G576" t="str">
            <v>دمشق</v>
          </cell>
          <cell r="H576" t="str">
            <v>العربية السورية</v>
          </cell>
          <cell r="I576" t="str">
            <v>الثانية حديث</v>
          </cell>
          <cell r="J576" t="str">
            <v>طرطوس</v>
          </cell>
          <cell r="K576" t="str">
            <v>بصيرة 9</v>
          </cell>
          <cell r="L576" t="str">
            <v>دمشق ساروجة</v>
          </cell>
          <cell r="M576" t="str">
            <v>أدبي</v>
          </cell>
          <cell r="N576">
            <v>1989</v>
          </cell>
          <cell r="O576" t="str">
            <v>دمشق</v>
          </cell>
          <cell r="P576" t="str">
            <v>الأولى</v>
          </cell>
          <cell r="Q576">
            <v>0</v>
          </cell>
          <cell r="S576">
            <v>0</v>
          </cell>
          <cell r="T576">
            <v>3000</v>
          </cell>
          <cell r="U576">
            <v>0</v>
          </cell>
          <cell r="V576">
            <v>17500</v>
          </cell>
          <cell r="W576">
            <v>20500</v>
          </cell>
          <cell r="X576" t="str">
            <v>لا</v>
          </cell>
          <cell r="Y576">
            <v>20500</v>
          </cell>
          <cell r="Z576">
            <v>0</v>
          </cell>
          <cell r="AA576">
            <v>2</v>
          </cell>
          <cell r="AB576">
            <v>1</v>
          </cell>
          <cell r="AC576">
            <v>0</v>
          </cell>
          <cell r="AD576">
            <v>3</v>
          </cell>
          <cell r="AE576" t="str">
            <v>MOHAMMAD HUSAIN</v>
          </cell>
          <cell r="AF576" t="str">
            <v>YOUSIF</v>
          </cell>
          <cell r="AG576" t="str">
            <v>NAJIHA</v>
          </cell>
          <cell r="AH576" t="str">
            <v>DAMASCUS</v>
          </cell>
          <cell r="AI576" t="str">
            <v/>
          </cell>
          <cell r="AJ576" t="str">
            <v/>
          </cell>
          <cell r="AK576" t="str">
            <v/>
          </cell>
          <cell r="AL576" t="str">
            <v/>
          </cell>
          <cell r="AM576" t="str">
            <v/>
          </cell>
          <cell r="AN576" t="str">
            <v/>
          </cell>
          <cell r="AO576" t="str">
            <v/>
          </cell>
          <cell r="AP576" t="str">
            <v/>
          </cell>
          <cell r="AQ576" t="str">
            <v/>
          </cell>
          <cell r="AR576">
            <v>707286</v>
          </cell>
          <cell r="AS576" t="str">
            <v>محمد حسين</v>
          </cell>
          <cell r="AT576" t="str">
            <v>يوسف</v>
          </cell>
          <cell r="AU576" t="str">
            <v/>
          </cell>
          <cell r="AV576">
            <v>17500</v>
          </cell>
        </row>
        <row r="577">
          <cell r="A577">
            <v>707291</v>
          </cell>
          <cell r="B577" t="str">
            <v>محمد نور الشراره</v>
          </cell>
          <cell r="C577" t="str">
            <v>منذر</v>
          </cell>
          <cell r="D577" t="str">
            <v>خلود</v>
          </cell>
          <cell r="E577" t="str">
            <v>ذكر</v>
          </cell>
          <cell r="F577">
            <v>36892</v>
          </cell>
          <cell r="G577" t="str">
            <v>دمشق</v>
          </cell>
          <cell r="H577" t="str">
            <v>العربية السورية</v>
          </cell>
          <cell r="I577" t="str">
            <v>الأولى</v>
          </cell>
          <cell r="J577" t="str">
            <v>القنيطرة</v>
          </cell>
          <cell r="K577" t="str">
            <v>العال 64/43</v>
          </cell>
          <cell r="L577" t="str">
            <v>المزة</v>
          </cell>
          <cell r="M577" t="str">
            <v>أدبي</v>
          </cell>
          <cell r="N577">
            <v>2018</v>
          </cell>
          <cell r="O577" t="str">
            <v>دمشق</v>
          </cell>
          <cell r="P577" t="str">
            <v>الأولى</v>
          </cell>
          <cell r="Q577">
            <v>0</v>
          </cell>
          <cell r="S577">
            <v>0</v>
          </cell>
          <cell r="T577">
            <v>3000</v>
          </cell>
          <cell r="U577">
            <v>0</v>
          </cell>
          <cell r="V577">
            <v>1000</v>
          </cell>
          <cell r="W577">
            <v>4000</v>
          </cell>
          <cell r="X577" t="str">
            <v>لا</v>
          </cell>
          <cell r="Y577">
            <v>4000</v>
          </cell>
          <cell r="Z577">
            <v>0</v>
          </cell>
          <cell r="AA577">
            <v>0</v>
          </cell>
          <cell r="AB577">
            <v>0</v>
          </cell>
          <cell r="AC577">
            <v>2</v>
          </cell>
          <cell r="AD577">
            <v>2</v>
          </cell>
          <cell r="AE577" t="str">
            <v>MOHAMMAD NOOR ALSHARARA</v>
          </cell>
          <cell r="AF577" t="str">
            <v>MONTHER</v>
          </cell>
          <cell r="AG577" t="str">
            <v>KHLOUD</v>
          </cell>
          <cell r="AH577" t="str">
            <v>DAMAS</v>
          </cell>
          <cell r="AI577" t="str">
            <v/>
          </cell>
          <cell r="AJ577" t="str">
            <v/>
          </cell>
          <cell r="AK577" t="str">
            <v/>
          </cell>
          <cell r="AL577" t="str">
            <v/>
          </cell>
          <cell r="AM577" t="str">
            <v/>
          </cell>
          <cell r="AN577" t="str">
            <v/>
          </cell>
          <cell r="AO577" t="str">
            <v/>
          </cell>
          <cell r="AP577" t="str">
            <v/>
          </cell>
          <cell r="AQ577" t="str">
            <v>إيقاف</v>
          </cell>
          <cell r="AR577">
            <v>707291</v>
          </cell>
          <cell r="AS577" t="str">
            <v>محمد نور الشراره</v>
          </cell>
          <cell r="AT577" t="str">
            <v>منذر</v>
          </cell>
          <cell r="AU577" t="str">
            <v/>
          </cell>
          <cell r="AV577">
            <v>1000</v>
          </cell>
        </row>
        <row r="578">
          <cell r="A578">
            <v>707295</v>
          </cell>
          <cell r="B578" t="str">
            <v>محمدزهير زيدان</v>
          </cell>
          <cell r="C578" t="str">
            <v>يوسف</v>
          </cell>
          <cell r="D578" t="str">
            <v>يسرى</v>
          </cell>
          <cell r="E578" t="str">
            <v>ذكر</v>
          </cell>
          <cell r="F578">
            <v>31656</v>
          </cell>
          <cell r="G578" t="str">
            <v>دمشق</v>
          </cell>
          <cell r="H578" t="str">
            <v>الفلسطينية السورية</v>
          </cell>
          <cell r="I578" t="str">
            <v>الأولى</v>
          </cell>
          <cell r="J578" t="str">
            <v>غير سوري</v>
          </cell>
          <cell r="K578" t="str">
            <v>غير سوري</v>
          </cell>
          <cell r="L578" t="str">
            <v>دمشق</v>
          </cell>
          <cell r="M578" t="str">
            <v>علمي</v>
          </cell>
          <cell r="N578">
            <v>2003</v>
          </cell>
          <cell r="O578" t="str">
            <v>حماة</v>
          </cell>
          <cell r="P578" t="str">
            <v>الأولى</v>
          </cell>
          <cell r="Q578">
            <v>0</v>
          </cell>
          <cell r="R578">
            <v>0</v>
          </cell>
          <cell r="S578">
            <v>0</v>
          </cell>
          <cell r="T578">
            <v>3000</v>
          </cell>
          <cell r="U578">
            <v>0</v>
          </cell>
          <cell r="V578">
            <v>70000</v>
          </cell>
          <cell r="W578">
            <v>73000</v>
          </cell>
          <cell r="X578" t="str">
            <v>لا</v>
          </cell>
          <cell r="Y578">
            <v>73000</v>
          </cell>
          <cell r="Z578">
            <v>0</v>
          </cell>
          <cell r="AA578">
            <v>1</v>
          </cell>
          <cell r="AB578">
            <v>4</v>
          </cell>
          <cell r="AC578">
            <v>0</v>
          </cell>
          <cell r="AD578">
            <v>5</v>
          </cell>
          <cell r="AE578" t="str">
            <v>MHD ZOUHER ZEDAN</v>
          </cell>
          <cell r="AF578" t="str">
            <v>YOSEF</v>
          </cell>
          <cell r="AG578" t="str">
            <v>YOSRA</v>
          </cell>
          <cell r="AH578" t="str">
            <v>DAMACUS</v>
          </cell>
          <cell r="AI578" t="str">
            <v/>
          </cell>
          <cell r="AJ578" t="str">
            <v/>
          </cell>
          <cell r="AK578" t="str">
            <v/>
          </cell>
          <cell r="AL578" t="str">
            <v/>
          </cell>
          <cell r="AM578" t="str">
            <v/>
          </cell>
          <cell r="AN578" t="str">
            <v/>
          </cell>
          <cell r="AO578" t="str">
            <v/>
          </cell>
          <cell r="AP578" t="str">
            <v/>
          </cell>
          <cell r="AQ578" t="str">
            <v/>
          </cell>
          <cell r="AR578">
            <v>707295</v>
          </cell>
          <cell r="AS578" t="str">
            <v>محمدزهير زيدان</v>
          </cell>
          <cell r="AT578" t="str">
            <v>يوسف</v>
          </cell>
          <cell r="AU578" t="str">
            <v/>
          </cell>
          <cell r="AV578">
            <v>70000</v>
          </cell>
        </row>
        <row r="579">
          <cell r="A579">
            <v>707297</v>
          </cell>
          <cell r="B579" t="str">
            <v>محمدنزار بنيان</v>
          </cell>
          <cell r="C579" t="str">
            <v>محمود</v>
          </cell>
          <cell r="D579" t="str">
            <v>لطيفة</v>
          </cell>
          <cell r="E579" t="str">
            <v>ذكر</v>
          </cell>
          <cell r="F579">
            <v>32143</v>
          </cell>
          <cell r="G579" t="str">
            <v>التل</v>
          </cell>
          <cell r="H579" t="str">
            <v>العربية السورية</v>
          </cell>
          <cell r="I579" t="str">
            <v>الأولى</v>
          </cell>
          <cell r="J579" t="str">
            <v>ريف دمشق</v>
          </cell>
          <cell r="K579" t="str">
            <v>حفير تحتا 30</v>
          </cell>
          <cell r="L579" t="str">
            <v>ريف دمشق ـ حفير تحتا</v>
          </cell>
          <cell r="M579" t="str">
            <v>علمي</v>
          </cell>
          <cell r="N579">
            <v>2007</v>
          </cell>
          <cell r="O579" t="str">
            <v>دمشق</v>
          </cell>
          <cell r="P579" t="str">
            <v>الأولى</v>
          </cell>
          <cell r="Q579">
            <v>50000</v>
          </cell>
          <cell r="R579">
            <v>0</v>
          </cell>
          <cell r="S579">
            <v>0</v>
          </cell>
          <cell r="T579">
            <v>3000</v>
          </cell>
          <cell r="U579">
            <v>0</v>
          </cell>
          <cell r="V579">
            <v>80000</v>
          </cell>
          <cell r="W579">
            <v>33000</v>
          </cell>
          <cell r="X579" t="str">
            <v>لا</v>
          </cell>
          <cell r="Y579">
            <v>33000</v>
          </cell>
          <cell r="Z579">
            <v>0</v>
          </cell>
          <cell r="AA579">
            <v>2</v>
          </cell>
          <cell r="AB579">
            <v>4</v>
          </cell>
          <cell r="AC579">
            <v>0</v>
          </cell>
          <cell r="AD579">
            <v>6</v>
          </cell>
          <cell r="AE579" t="str">
            <v>MOHAMAD NEZAR BOUNIAN</v>
          </cell>
          <cell r="AF579" t="str">
            <v>MAHMOUD</v>
          </cell>
          <cell r="AG579" t="str">
            <v>LATEFAH</v>
          </cell>
          <cell r="AH579" t="str">
            <v>DAMASCUS</v>
          </cell>
          <cell r="AI579" t="str">
            <v/>
          </cell>
          <cell r="AJ579" t="str">
            <v/>
          </cell>
          <cell r="AK579" t="str">
            <v/>
          </cell>
          <cell r="AL579" t="str">
            <v/>
          </cell>
          <cell r="AM579" t="str">
            <v/>
          </cell>
          <cell r="AN579" t="str">
            <v/>
          </cell>
          <cell r="AO579" t="str">
            <v/>
          </cell>
          <cell r="AP579" t="str">
            <v/>
          </cell>
          <cell r="AQ579" t="str">
            <v/>
          </cell>
          <cell r="AR579">
            <v>707297</v>
          </cell>
          <cell r="AS579" t="str">
            <v>محمدنزار بنيان</v>
          </cell>
          <cell r="AT579" t="str">
            <v>محمود</v>
          </cell>
          <cell r="AU579" t="str">
            <v/>
          </cell>
          <cell r="AV579">
            <v>80000</v>
          </cell>
        </row>
        <row r="580">
          <cell r="A580">
            <v>707300</v>
          </cell>
          <cell r="B580" t="str">
            <v>محمود درويش</v>
          </cell>
          <cell r="C580" t="str">
            <v>حسن</v>
          </cell>
          <cell r="D580" t="str">
            <v>هدى</v>
          </cell>
          <cell r="E580" t="str">
            <v>ذكر</v>
          </cell>
          <cell r="F580">
            <v>35065</v>
          </cell>
          <cell r="G580" t="str">
            <v>الثورة</v>
          </cell>
          <cell r="H580" t="str">
            <v>العربية السورية</v>
          </cell>
          <cell r="I580" t="str">
            <v>الثانية</v>
          </cell>
          <cell r="J580" t="str">
            <v>حمص</v>
          </cell>
          <cell r="K580" t="str">
            <v>حمص جبلايا 26</v>
          </cell>
          <cell r="L580" t="str">
            <v>حمص</v>
          </cell>
          <cell r="M580" t="str">
            <v>علمي</v>
          </cell>
          <cell r="N580">
            <v>2013</v>
          </cell>
          <cell r="O580" t="str">
            <v>حمص</v>
          </cell>
          <cell r="P580" t="str">
            <v>الثانية حديث</v>
          </cell>
          <cell r="Q580">
            <v>0</v>
          </cell>
          <cell r="S580">
            <v>0</v>
          </cell>
          <cell r="T580">
            <v>3000</v>
          </cell>
          <cell r="U580">
            <v>0</v>
          </cell>
          <cell r="V580">
            <v>25000</v>
          </cell>
          <cell r="W580">
            <v>28000</v>
          </cell>
          <cell r="X580" t="str">
            <v>لا</v>
          </cell>
          <cell r="Y580">
            <v>28000</v>
          </cell>
          <cell r="Z580">
            <v>0</v>
          </cell>
          <cell r="AA580">
            <v>5</v>
          </cell>
          <cell r="AB580">
            <v>0</v>
          </cell>
          <cell r="AC580">
            <v>0</v>
          </cell>
          <cell r="AD580">
            <v>5</v>
          </cell>
          <cell r="AE580" t="str">
            <v>MAHMOUD DARWISH</v>
          </cell>
          <cell r="AF580" t="str">
            <v>HASAN</v>
          </cell>
          <cell r="AG580" t="str">
            <v>HOUDA</v>
          </cell>
          <cell r="AH580" t="str">
            <v>ALTHWRA</v>
          </cell>
          <cell r="AI580" t="str">
            <v/>
          </cell>
          <cell r="AJ580" t="str">
            <v/>
          </cell>
          <cell r="AK580" t="str">
            <v/>
          </cell>
          <cell r="AL580" t="str">
            <v/>
          </cell>
          <cell r="AM580" t="str">
            <v/>
          </cell>
          <cell r="AN580" t="str">
            <v/>
          </cell>
          <cell r="AO580" t="str">
            <v/>
          </cell>
          <cell r="AP580" t="str">
            <v/>
          </cell>
          <cell r="AQ580" t="str">
            <v/>
          </cell>
          <cell r="AR580">
            <v>707300</v>
          </cell>
          <cell r="AS580" t="str">
            <v>محمود درويش</v>
          </cell>
          <cell r="AT580" t="str">
            <v>حسن</v>
          </cell>
          <cell r="AU580" t="str">
            <v/>
          </cell>
          <cell r="AV580">
            <v>25000</v>
          </cell>
        </row>
        <row r="581">
          <cell r="A581">
            <v>707303</v>
          </cell>
          <cell r="B581" t="str">
            <v>مروه الحسن سيف</v>
          </cell>
          <cell r="C581" t="str">
            <v>عبد القادر</v>
          </cell>
          <cell r="D581" t="str">
            <v>جميلة</v>
          </cell>
          <cell r="E581" t="str">
            <v>أنثى</v>
          </cell>
          <cell r="F581">
            <v>32905</v>
          </cell>
          <cell r="G581" t="str">
            <v>دير الزور</v>
          </cell>
          <cell r="H581" t="str">
            <v>العربية السورية</v>
          </cell>
          <cell r="I581" t="str">
            <v>الثانية</v>
          </cell>
          <cell r="J581" t="str">
            <v>دير الزور</v>
          </cell>
          <cell r="K581" t="str">
            <v>بعاجين 517</v>
          </cell>
          <cell r="L581" t="str">
            <v>الكسوة</v>
          </cell>
          <cell r="M581" t="str">
            <v>أدبي</v>
          </cell>
          <cell r="N581">
            <v>2008</v>
          </cell>
          <cell r="O581" t="str">
            <v>دير الزور</v>
          </cell>
          <cell r="P581" t="str">
            <v>الثانية حديث</v>
          </cell>
          <cell r="Q581">
            <v>0</v>
          </cell>
          <cell r="R581">
            <v>0</v>
          </cell>
          <cell r="S581">
            <v>0</v>
          </cell>
          <cell r="T581">
            <v>3000</v>
          </cell>
          <cell r="U581">
            <v>0</v>
          </cell>
          <cell r="V581">
            <v>60000</v>
          </cell>
          <cell r="W581">
            <v>63000</v>
          </cell>
          <cell r="X581" t="str">
            <v>لا</v>
          </cell>
          <cell r="Y581">
            <v>63000</v>
          </cell>
          <cell r="Z581">
            <v>0</v>
          </cell>
          <cell r="AA581">
            <v>1</v>
          </cell>
          <cell r="AB581">
            <v>2</v>
          </cell>
          <cell r="AC581">
            <v>1</v>
          </cell>
          <cell r="AD581">
            <v>4</v>
          </cell>
          <cell r="AE581" t="str">
            <v>MARWA AL HASAN SIEF</v>
          </cell>
          <cell r="AF581" t="str">
            <v>ABD AL KADER</v>
          </cell>
          <cell r="AG581" t="str">
            <v>JAMELAH</v>
          </cell>
          <cell r="AH581" t="str">
            <v>DER AL ZOUR</v>
          </cell>
          <cell r="AI581" t="str">
            <v/>
          </cell>
          <cell r="AJ581" t="str">
            <v/>
          </cell>
          <cell r="AK581" t="str">
            <v/>
          </cell>
          <cell r="AL581" t="str">
            <v/>
          </cell>
          <cell r="AM581" t="str">
            <v/>
          </cell>
          <cell r="AN581" t="str">
            <v/>
          </cell>
          <cell r="AO581" t="str">
            <v/>
          </cell>
          <cell r="AP581" t="str">
            <v/>
          </cell>
          <cell r="AQ581" t="str">
            <v/>
          </cell>
          <cell r="AR581">
            <v>707303</v>
          </cell>
          <cell r="AS581" t="str">
            <v>مروه الحسن سيف</v>
          </cell>
          <cell r="AT581" t="str">
            <v>عبد القادر</v>
          </cell>
          <cell r="AU581" t="str">
            <v/>
          </cell>
          <cell r="AV581">
            <v>60000</v>
          </cell>
        </row>
        <row r="582">
          <cell r="A582">
            <v>707304</v>
          </cell>
          <cell r="B582" t="str">
            <v>مروى أحمد</v>
          </cell>
          <cell r="C582" t="str">
            <v>خالد</v>
          </cell>
          <cell r="D582" t="str">
            <v>فاطمه</v>
          </cell>
          <cell r="E582" t="str">
            <v>أنثى</v>
          </cell>
          <cell r="F582">
            <v>36892</v>
          </cell>
          <cell r="G582" t="str">
            <v>سرغايا</v>
          </cell>
          <cell r="H582" t="str">
            <v>العربية السورية</v>
          </cell>
          <cell r="I582" t="str">
            <v>الأولى</v>
          </cell>
          <cell r="J582" t="str">
            <v>ريف دمشق</v>
          </cell>
          <cell r="K582" t="str">
            <v>سرغايا 190</v>
          </cell>
          <cell r="L582" t="str">
            <v>سرغايا</v>
          </cell>
          <cell r="M582" t="str">
            <v>علمي</v>
          </cell>
          <cell r="N582">
            <v>2018</v>
          </cell>
          <cell r="O582" t="str">
            <v>ريف دمشق</v>
          </cell>
          <cell r="P582" t="str">
            <v>الأولى</v>
          </cell>
          <cell r="Q582">
            <v>0</v>
          </cell>
          <cell r="R582">
            <v>0</v>
          </cell>
          <cell r="S582">
            <v>0</v>
          </cell>
          <cell r="T582">
            <v>2000</v>
          </cell>
          <cell r="U582">
            <v>0</v>
          </cell>
          <cell r="V582">
            <v>40000</v>
          </cell>
          <cell r="W582">
            <v>42000</v>
          </cell>
          <cell r="X582" t="str">
            <v>لا</v>
          </cell>
          <cell r="Y582">
            <v>42000</v>
          </cell>
          <cell r="Z582">
            <v>0</v>
          </cell>
          <cell r="AA582">
            <v>0</v>
          </cell>
          <cell r="AB582">
            <v>0</v>
          </cell>
          <cell r="AC582">
            <v>2</v>
          </cell>
          <cell r="AD582">
            <v>2</v>
          </cell>
          <cell r="AE582" t="str">
            <v>MARWA AHMAD</v>
          </cell>
          <cell r="AF582" t="str">
            <v>KHALED</v>
          </cell>
          <cell r="AG582" t="str">
            <v>FATIMA</v>
          </cell>
          <cell r="AH582" t="str">
            <v>DAMASCUS SUBRUB</v>
          </cell>
          <cell r="AI582" t="str">
            <v/>
          </cell>
          <cell r="AJ582" t="str">
            <v/>
          </cell>
          <cell r="AK582" t="str">
            <v/>
          </cell>
          <cell r="AL582" t="str">
            <v/>
          </cell>
          <cell r="AM582" t="str">
            <v/>
          </cell>
          <cell r="AN582" t="str">
            <v/>
          </cell>
          <cell r="AO582" t="str">
            <v/>
          </cell>
          <cell r="AP582" t="str">
            <v/>
          </cell>
          <cell r="AQ582" t="str">
            <v>إيقاف</v>
          </cell>
          <cell r="AR582">
            <v>707304</v>
          </cell>
          <cell r="AS582" t="str">
            <v>مروى أحمد</v>
          </cell>
          <cell r="AT582" t="str">
            <v>خالد</v>
          </cell>
          <cell r="AU582" t="str">
            <v/>
          </cell>
          <cell r="AV582">
            <v>40000</v>
          </cell>
        </row>
        <row r="583">
          <cell r="A583">
            <v>707305</v>
          </cell>
          <cell r="B583" t="str">
            <v>مريم الدرج</v>
          </cell>
          <cell r="C583" t="str">
            <v>محمد</v>
          </cell>
          <cell r="D583" t="str">
            <v>فاديا</v>
          </cell>
          <cell r="E583" t="str">
            <v>أنثى</v>
          </cell>
          <cell r="F583">
            <v>36526</v>
          </cell>
          <cell r="G583" t="str">
            <v>دمشق</v>
          </cell>
          <cell r="H583" t="str">
            <v>العربية السورية</v>
          </cell>
          <cell r="I583" t="str">
            <v>الأولى</v>
          </cell>
          <cell r="J583" t="str">
            <v>اللاذقية</v>
          </cell>
          <cell r="K583" t="str">
            <v>دوير الشوا 17</v>
          </cell>
          <cell r="L583" t="str">
            <v>القطيفة</v>
          </cell>
          <cell r="M583" t="str">
            <v>علمي</v>
          </cell>
          <cell r="N583">
            <v>2017</v>
          </cell>
          <cell r="O583" t="str">
            <v>ريف دمشق</v>
          </cell>
          <cell r="P583" t="str">
            <v>الأولى</v>
          </cell>
          <cell r="Q583">
            <v>0</v>
          </cell>
          <cell r="S583">
            <v>7500</v>
          </cell>
          <cell r="T583">
            <v>7000</v>
          </cell>
          <cell r="U583">
            <v>0</v>
          </cell>
          <cell r="V583">
            <v>25000</v>
          </cell>
          <cell r="W583">
            <v>39500</v>
          </cell>
          <cell r="X583" t="str">
            <v>لا</v>
          </cell>
          <cell r="Y583">
            <v>39500</v>
          </cell>
          <cell r="Z583">
            <v>0</v>
          </cell>
          <cell r="AA583">
            <v>2</v>
          </cell>
          <cell r="AB583">
            <v>2</v>
          </cell>
          <cell r="AC583">
            <v>0</v>
          </cell>
          <cell r="AD583">
            <v>4</v>
          </cell>
          <cell r="AE583" t="str">
            <v>MAREAM ALDARAJ</v>
          </cell>
          <cell r="AF583" t="str">
            <v>MOHAMMAD</v>
          </cell>
          <cell r="AG583" t="str">
            <v>FADIA</v>
          </cell>
          <cell r="AH583" t="str">
            <v>DAMASCUS</v>
          </cell>
          <cell r="AI583" t="str">
            <v>الفصل الثاني 2021-2022</v>
          </cell>
          <cell r="AJ583" t="str">
            <v/>
          </cell>
          <cell r="AK583" t="str">
            <v/>
          </cell>
          <cell r="AL583" t="str">
            <v/>
          </cell>
          <cell r="AM583" t="str">
            <v/>
          </cell>
          <cell r="AN583" t="str">
            <v/>
          </cell>
          <cell r="AO583" t="str">
            <v/>
          </cell>
          <cell r="AP583" t="str">
            <v/>
          </cell>
          <cell r="AQ583" t="str">
            <v/>
          </cell>
          <cell r="AR583">
            <v>707305</v>
          </cell>
          <cell r="AS583" t="str">
            <v>مريم الدرج</v>
          </cell>
          <cell r="AT583" t="str">
            <v>محمد</v>
          </cell>
          <cell r="AU583" t="str">
            <v/>
          </cell>
          <cell r="AV583">
            <v>25000</v>
          </cell>
        </row>
        <row r="584">
          <cell r="A584">
            <v>707307</v>
          </cell>
          <cell r="B584" t="str">
            <v>معضاد ابو عمار</v>
          </cell>
          <cell r="C584" t="str">
            <v>صابر</v>
          </cell>
          <cell r="D584" t="str">
            <v>ترفه أبو عمار</v>
          </cell>
          <cell r="E584" t="str">
            <v>ذكر</v>
          </cell>
          <cell r="F584">
            <v>31638</v>
          </cell>
          <cell r="G584" t="str">
            <v>الشبكي</v>
          </cell>
          <cell r="H584" t="str">
            <v>العربية السورية</v>
          </cell>
          <cell r="I584" t="str">
            <v>الأولى</v>
          </cell>
          <cell r="J584" t="str">
            <v>السويداء</v>
          </cell>
          <cell r="K584" t="str">
            <v>الشبكي 1</v>
          </cell>
          <cell r="L584" t="str">
            <v>السويداء</v>
          </cell>
          <cell r="M584" t="str">
            <v>أدبي</v>
          </cell>
          <cell r="N584">
            <v>2004</v>
          </cell>
          <cell r="O584" t="str">
            <v>السويداء</v>
          </cell>
          <cell r="P584" t="str">
            <v>الأولى</v>
          </cell>
          <cell r="Q584">
            <v>0</v>
          </cell>
          <cell r="S584">
            <v>0</v>
          </cell>
          <cell r="T584">
            <v>3000</v>
          </cell>
          <cell r="U584">
            <v>0</v>
          </cell>
          <cell r="V584">
            <v>3000</v>
          </cell>
          <cell r="W584">
            <v>6000</v>
          </cell>
          <cell r="X584" t="str">
            <v>لا</v>
          </cell>
          <cell r="Y584">
            <v>6000</v>
          </cell>
          <cell r="Z584">
            <v>0</v>
          </cell>
          <cell r="AA584">
            <v>0</v>
          </cell>
          <cell r="AB584">
            <v>0</v>
          </cell>
          <cell r="AC584">
            <v>6</v>
          </cell>
          <cell r="AD584">
            <v>6</v>
          </cell>
          <cell r="AE584" t="str">
            <v>MEDAD ABOUAMMAR</v>
          </cell>
          <cell r="AF584" t="str">
            <v>SABER</v>
          </cell>
          <cell r="AG584" t="str">
            <v>TERFAH</v>
          </cell>
          <cell r="AH584" t="str">
            <v>ALSWIEDAA</v>
          </cell>
          <cell r="AI584" t="str">
            <v/>
          </cell>
          <cell r="AJ584" t="str">
            <v/>
          </cell>
          <cell r="AK584" t="str">
            <v/>
          </cell>
          <cell r="AL584" t="str">
            <v/>
          </cell>
          <cell r="AM584" t="str">
            <v/>
          </cell>
          <cell r="AN584" t="str">
            <v/>
          </cell>
          <cell r="AO584" t="str">
            <v/>
          </cell>
          <cell r="AP584" t="str">
            <v/>
          </cell>
          <cell r="AQ584" t="str">
            <v/>
          </cell>
          <cell r="AR584">
            <v>707307</v>
          </cell>
          <cell r="AS584" t="str">
            <v>معضاد ابو عمار</v>
          </cell>
          <cell r="AT584" t="str">
            <v>صابر</v>
          </cell>
          <cell r="AU584" t="str">
            <v/>
          </cell>
          <cell r="AV584">
            <v>3000</v>
          </cell>
        </row>
        <row r="585">
          <cell r="A585">
            <v>707309</v>
          </cell>
          <cell r="B585" t="str">
            <v>منار اسماعيل</v>
          </cell>
          <cell r="C585" t="str">
            <v>عبدالكريم</v>
          </cell>
          <cell r="D585" t="str">
            <v>حنان</v>
          </cell>
          <cell r="E585" t="str">
            <v>أنثى</v>
          </cell>
          <cell r="F585">
            <v>31292</v>
          </cell>
          <cell r="G585" t="str">
            <v>دمشق</v>
          </cell>
          <cell r="H585" t="str">
            <v>العربية السورية</v>
          </cell>
          <cell r="I585" t="str">
            <v>الأولى</v>
          </cell>
          <cell r="J585" t="str">
            <v>حماة</v>
          </cell>
          <cell r="K585" t="str">
            <v>قرية عين الشمس 55</v>
          </cell>
          <cell r="L585" t="str">
            <v>ضاحية الأسد</v>
          </cell>
          <cell r="M585" t="str">
            <v>أدبي</v>
          </cell>
          <cell r="N585">
            <v>2004</v>
          </cell>
          <cell r="O585" t="str">
            <v>دمشق</v>
          </cell>
          <cell r="P585" t="str">
            <v>الأولى</v>
          </cell>
          <cell r="Q585">
            <v>0</v>
          </cell>
          <cell r="R585">
            <v>0</v>
          </cell>
          <cell r="S585">
            <v>0</v>
          </cell>
          <cell r="T585">
            <v>3000</v>
          </cell>
          <cell r="U585">
            <v>0</v>
          </cell>
          <cell r="V585">
            <v>50000</v>
          </cell>
          <cell r="W585">
            <v>53000</v>
          </cell>
          <cell r="X585" t="str">
            <v>لا</v>
          </cell>
          <cell r="Y585">
            <v>53000</v>
          </cell>
          <cell r="Z585">
            <v>0</v>
          </cell>
          <cell r="AA585">
            <v>3</v>
          </cell>
          <cell r="AB585">
            <v>0</v>
          </cell>
          <cell r="AC585">
            <v>1</v>
          </cell>
          <cell r="AD585">
            <v>4</v>
          </cell>
          <cell r="AE585" t="str">
            <v>MNAR ESMAEEL</v>
          </cell>
          <cell r="AF585" t="str">
            <v>ABD ALKAREEM</v>
          </cell>
          <cell r="AG585" t="str">
            <v>HANAN</v>
          </cell>
          <cell r="AH585" t="str">
            <v>DAMAS</v>
          </cell>
          <cell r="AI585" t="str">
            <v/>
          </cell>
          <cell r="AJ585" t="str">
            <v/>
          </cell>
          <cell r="AK585" t="str">
            <v/>
          </cell>
          <cell r="AL585" t="str">
            <v/>
          </cell>
          <cell r="AM585" t="str">
            <v/>
          </cell>
          <cell r="AN585" t="str">
            <v/>
          </cell>
          <cell r="AO585" t="str">
            <v/>
          </cell>
          <cell r="AP585" t="str">
            <v/>
          </cell>
          <cell r="AQ585" t="str">
            <v/>
          </cell>
          <cell r="AR585">
            <v>707309</v>
          </cell>
          <cell r="AS585" t="str">
            <v>منار اسماعيل</v>
          </cell>
          <cell r="AT585" t="str">
            <v>عبدالكريم</v>
          </cell>
          <cell r="AU585" t="str">
            <v/>
          </cell>
          <cell r="AV585">
            <v>50000</v>
          </cell>
        </row>
        <row r="586">
          <cell r="A586">
            <v>707310</v>
          </cell>
          <cell r="B586" t="str">
            <v>موسى القاسم</v>
          </cell>
          <cell r="C586" t="str">
            <v>محمد</v>
          </cell>
          <cell r="D586" t="str">
            <v>مريم</v>
          </cell>
          <cell r="E586" t="str">
            <v>ذكر</v>
          </cell>
          <cell r="F586">
            <v>28888</v>
          </cell>
          <cell r="G586" t="str">
            <v>الدانا</v>
          </cell>
          <cell r="H586" t="str">
            <v>العربية السورية</v>
          </cell>
          <cell r="I586" t="str">
            <v>الأولى</v>
          </cell>
          <cell r="J586" t="str">
            <v>إدلب</v>
          </cell>
          <cell r="K586" t="str">
            <v>معرة النعمان قرية الدانا 15</v>
          </cell>
          <cell r="L586" t="str">
            <v>ادلب</v>
          </cell>
          <cell r="M586" t="str">
            <v>أدبي</v>
          </cell>
          <cell r="N586">
            <v>2012</v>
          </cell>
          <cell r="O586" t="str">
            <v>إدلب</v>
          </cell>
          <cell r="P586" t="str">
            <v>الأولى</v>
          </cell>
          <cell r="Q586">
            <v>0</v>
          </cell>
          <cell r="S586">
            <v>12000</v>
          </cell>
          <cell r="T586">
            <v>7000</v>
          </cell>
          <cell r="U586">
            <v>0</v>
          </cell>
          <cell r="V586">
            <v>72000</v>
          </cell>
          <cell r="W586">
            <v>91000</v>
          </cell>
          <cell r="X586" t="str">
            <v>لا</v>
          </cell>
          <cell r="Y586">
            <v>91000</v>
          </cell>
          <cell r="Z586">
            <v>0</v>
          </cell>
          <cell r="AA586">
            <v>0</v>
          </cell>
          <cell r="AB586">
            <v>6</v>
          </cell>
          <cell r="AC586">
            <v>0</v>
          </cell>
          <cell r="AD586">
            <v>6</v>
          </cell>
          <cell r="AE586" t="str">
            <v>MOUSSA ALKASEM</v>
          </cell>
          <cell r="AF586" t="str">
            <v>MOUHAMMAD</v>
          </cell>
          <cell r="AG586" t="str">
            <v>MARIAM</v>
          </cell>
          <cell r="AH586" t="str">
            <v>ALDANA</v>
          </cell>
          <cell r="AI586" t="str">
            <v>الفصل الثاني 2021-2022</v>
          </cell>
          <cell r="AJ586" t="str">
            <v/>
          </cell>
          <cell r="AK586" t="str">
            <v/>
          </cell>
          <cell r="AL586" t="str">
            <v/>
          </cell>
          <cell r="AM586" t="str">
            <v/>
          </cell>
          <cell r="AN586" t="str">
            <v/>
          </cell>
          <cell r="AO586" t="str">
            <v/>
          </cell>
          <cell r="AP586" t="str">
            <v/>
          </cell>
          <cell r="AQ586" t="str">
            <v/>
          </cell>
          <cell r="AR586">
            <v>707310</v>
          </cell>
          <cell r="AS586" t="str">
            <v>موسى القاسم</v>
          </cell>
          <cell r="AT586" t="str">
            <v>محمد</v>
          </cell>
          <cell r="AU586" t="str">
            <v/>
          </cell>
          <cell r="AV586">
            <v>72000</v>
          </cell>
        </row>
        <row r="587">
          <cell r="A587">
            <v>707312</v>
          </cell>
          <cell r="B587" t="str">
            <v>مي بارودي</v>
          </cell>
          <cell r="C587" t="str">
            <v>حكم</v>
          </cell>
          <cell r="D587" t="str">
            <v>بشرى</v>
          </cell>
          <cell r="E587" t="str">
            <v>أنثى</v>
          </cell>
          <cell r="F587">
            <v>35431</v>
          </cell>
          <cell r="G587" t="str">
            <v xml:space="preserve">حماه </v>
          </cell>
          <cell r="H587" t="str">
            <v>العربية السورية</v>
          </cell>
          <cell r="I587" t="str">
            <v>الأولى</v>
          </cell>
          <cell r="J587" t="str">
            <v>حماة</v>
          </cell>
          <cell r="K587" t="str">
            <v>دباغه 208</v>
          </cell>
          <cell r="L587" t="str">
            <v>حمص المحطة</v>
          </cell>
          <cell r="M587" t="str">
            <v>أدبي</v>
          </cell>
          <cell r="N587">
            <v>2014</v>
          </cell>
          <cell r="O587" t="str">
            <v>حماة</v>
          </cell>
          <cell r="P587" t="str">
            <v>الأولى</v>
          </cell>
          <cell r="Q587">
            <v>0</v>
          </cell>
          <cell r="S587">
            <v>0</v>
          </cell>
          <cell r="T587">
            <v>3000</v>
          </cell>
          <cell r="U587">
            <v>0</v>
          </cell>
          <cell r="V587">
            <v>40000</v>
          </cell>
          <cell r="W587">
            <v>43000</v>
          </cell>
          <cell r="X587" t="str">
            <v>لا</v>
          </cell>
          <cell r="Y587">
            <v>43000</v>
          </cell>
          <cell r="Z587">
            <v>0</v>
          </cell>
          <cell r="AA587">
            <v>3</v>
          </cell>
          <cell r="AB587">
            <v>0</v>
          </cell>
          <cell r="AC587">
            <v>1</v>
          </cell>
          <cell r="AD587">
            <v>4</v>
          </cell>
          <cell r="AE587" t="str">
            <v>MAY BAROUDI</v>
          </cell>
          <cell r="AF587" t="str">
            <v>HAKAM</v>
          </cell>
          <cell r="AG587" t="str">
            <v>BOUCHRA</v>
          </cell>
          <cell r="AH587" t="str">
            <v>HAMA</v>
          </cell>
          <cell r="AI587" t="str">
            <v/>
          </cell>
          <cell r="AJ587" t="str">
            <v/>
          </cell>
          <cell r="AK587" t="str">
            <v/>
          </cell>
          <cell r="AL587" t="str">
            <v/>
          </cell>
          <cell r="AM587" t="str">
            <v/>
          </cell>
          <cell r="AN587" t="str">
            <v/>
          </cell>
          <cell r="AO587" t="str">
            <v/>
          </cell>
          <cell r="AP587" t="str">
            <v/>
          </cell>
          <cell r="AQ587" t="str">
            <v/>
          </cell>
          <cell r="AR587">
            <v>707312</v>
          </cell>
          <cell r="AS587" t="str">
            <v>مي بارودي</v>
          </cell>
          <cell r="AT587" t="str">
            <v>حكم</v>
          </cell>
          <cell r="AU587" t="str">
            <v/>
          </cell>
          <cell r="AV587">
            <v>40000</v>
          </cell>
        </row>
        <row r="588">
          <cell r="A588">
            <v>707313</v>
          </cell>
          <cell r="B588" t="str">
            <v>ميساء العلي</v>
          </cell>
          <cell r="C588" t="str">
            <v>ناصيف</v>
          </cell>
          <cell r="D588" t="str">
            <v/>
          </cell>
          <cell r="E588" t="str">
            <v/>
          </cell>
          <cell r="G588" t="str">
            <v/>
          </cell>
          <cell r="H588" t="str">
            <v/>
          </cell>
          <cell r="I588" t="str">
            <v>الأولى</v>
          </cell>
          <cell r="J588" t="str">
            <v/>
          </cell>
          <cell r="K588" t="str">
            <v/>
          </cell>
          <cell r="L588" t="str">
            <v/>
          </cell>
          <cell r="M588" t="str">
            <v/>
          </cell>
          <cell r="O588" t="str">
            <v/>
          </cell>
          <cell r="P588" t="str">
            <v>الأولى</v>
          </cell>
          <cell r="X588" t="str">
            <v/>
          </cell>
          <cell r="AE588" t="str">
            <v/>
          </cell>
          <cell r="AF588" t="str">
            <v/>
          </cell>
          <cell r="AG588" t="str">
            <v/>
          </cell>
          <cell r="AH588" t="str">
            <v/>
          </cell>
          <cell r="AI588" t="str">
            <v/>
          </cell>
          <cell r="AJ588" t="str">
            <v/>
          </cell>
          <cell r="AK588" t="str">
            <v/>
          </cell>
          <cell r="AL588" t="str">
            <v/>
          </cell>
          <cell r="AM588" t="str">
            <v/>
          </cell>
          <cell r="AN588" t="str">
            <v/>
          </cell>
          <cell r="AO588" t="str">
            <v/>
          </cell>
          <cell r="AP588" t="str">
            <v/>
          </cell>
          <cell r="AQ588" t="str">
            <v>إيقاف</v>
          </cell>
          <cell r="AR588">
            <v>707313</v>
          </cell>
          <cell r="AS588" t="str">
            <v>ميساء العلي</v>
          </cell>
          <cell r="AT588" t="str">
            <v>ناصيف</v>
          </cell>
          <cell r="AU588" t="str">
            <v/>
          </cell>
        </row>
        <row r="589">
          <cell r="A589">
            <v>707314</v>
          </cell>
          <cell r="B589" t="str">
            <v>ميساء حبقه</v>
          </cell>
          <cell r="C589" t="str">
            <v>علي</v>
          </cell>
          <cell r="D589" t="str">
            <v>نوال</v>
          </cell>
          <cell r="E589" t="str">
            <v>أنثى</v>
          </cell>
          <cell r="F589">
            <v>35065</v>
          </cell>
          <cell r="G589" t="str">
            <v>المعموره</v>
          </cell>
          <cell r="H589" t="str">
            <v>العربية السورية</v>
          </cell>
          <cell r="I589" t="str">
            <v>الثانية</v>
          </cell>
          <cell r="J589" t="str">
            <v>طرطوس</v>
          </cell>
          <cell r="K589" t="str">
            <v>المعمورة 31</v>
          </cell>
          <cell r="L589" t="str">
            <v>طرطوس</v>
          </cell>
          <cell r="M589" t="str">
            <v>علمي</v>
          </cell>
          <cell r="N589">
            <v>2013</v>
          </cell>
          <cell r="O589" t="str">
            <v>طرطوس</v>
          </cell>
          <cell r="P589" t="str">
            <v>الثانية حديث</v>
          </cell>
          <cell r="Q589">
            <v>0</v>
          </cell>
          <cell r="R589">
            <v>0</v>
          </cell>
          <cell r="S589">
            <v>0</v>
          </cell>
          <cell r="T589">
            <v>3000</v>
          </cell>
          <cell r="U589">
            <v>0</v>
          </cell>
          <cell r="V589">
            <v>75000</v>
          </cell>
          <cell r="W589">
            <v>78000</v>
          </cell>
          <cell r="X589" t="str">
            <v>لا</v>
          </cell>
          <cell r="Y589">
            <v>78000</v>
          </cell>
          <cell r="Z589">
            <v>0</v>
          </cell>
          <cell r="AA589">
            <v>6</v>
          </cell>
          <cell r="AB589">
            <v>1</v>
          </cell>
          <cell r="AC589">
            <v>0</v>
          </cell>
          <cell r="AD589">
            <v>7</v>
          </cell>
          <cell r="AE589" t="str">
            <v>MYSAA HABAKA</v>
          </cell>
          <cell r="AF589" t="str">
            <v>ALI</v>
          </cell>
          <cell r="AG589" t="str">
            <v>NWAL</v>
          </cell>
          <cell r="AH589" t="str">
            <v>TARTUS</v>
          </cell>
          <cell r="AI589" t="str">
            <v/>
          </cell>
          <cell r="AJ589" t="str">
            <v/>
          </cell>
          <cell r="AK589" t="str">
            <v/>
          </cell>
          <cell r="AL589" t="str">
            <v/>
          </cell>
          <cell r="AM589" t="str">
            <v/>
          </cell>
          <cell r="AN589" t="str">
            <v/>
          </cell>
          <cell r="AO589" t="str">
            <v/>
          </cell>
          <cell r="AP589" t="str">
            <v/>
          </cell>
          <cell r="AQ589" t="str">
            <v/>
          </cell>
          <cell r="AR589">
            <v>707314</v>
          </cell>
          <cell r="AS589" t="str">
            <v>ميساء حبقه</v>
          </cell>
          <cell r="AT589" t="str">
            <v>علي</v>
          </cell>
          <cell r="AU589" t="str">
            <v/>
          </cell>
          <cell r="AV589">
            <v>75000</v>
          </cell>
        </row>
        <row r="590">
          <cell r="A590">
            <v>707316</v>
          </cell>
          <cell r="B590" t="str">
            <v>ناصر العقيد</v>
          </cell>
          <cell r="C590" t="str">
            <v>ناصر</v>
          </cell>
          <cell r="D590" t="str">
            <v>عيشه</v>
          </cell>
          <cell r="E590" t="str">
            <v>ذكر</v>
          </cell>
          <cell r="F590">
            <v>31548</v>
          </cell>
          <cell r="G590" t="str">
            <v>غدير البستان</v>
          </cell>
          <cell r="H590" t="str">
            <v>العربية السورية</v>
          </cell>
          <cell r="I590" t="str">
            <v>الأولى</v>
          </cell>
          <cell r="J590" t="str">
            <v>القنيطرة</v>
          </cell>
          <cell r="K590" t="str">
            <v>غدير البستان 67/65</v>
          </cell>
          <cell r="L590" t="str">
            <v>القنيطرة</v>
          </cell>
          <cell r="M590" t="str">
            <v>أدبي</v>
          </cell>
          <cell r="N590">
            <v>2008</v>
          </cell>
          <cell r="O590" t="str">
            <v>القنيطرة</v>
          </cell>
          <cell r="P590" t="str">
            <v>الأولى</v>
          </cell>
          <cell r="Q590">
            <v>0</v>
          </cell>
          <cell r="R590">
            <v>0</v>
          </cell>
          <cell r="S590">
            <v>0</v>
          </cell>
          <cell r="T590">
            <v>3000</v>
          </cell>
          <cell r="U590">
            <v>0</v>
          </cell>
          <cell r="V590">
            <v>70000</v>
          </cell>
          <cell r="W590">
            <v>73000</v>
          </cell>
          <cell r="X590" t="str">
            <v>لا</v>
          </cell>
          <cell r="Y590">
            <v>73000</v>
          </cell>
          <cell r="Z590">
            <v>0</v>
          </cell>
          <cell r="AA590">
            <v>1</v>
          </cell>
          <cell r="AB590">
            <v>4</v>
          </cell>
          <cell r="AC590">
            <v>0</v>
          </cell>
          <cell r="AD590">
            <v>5</v>
          </cell>
          <cell r="AE590" t="str">
            <v>NASER ALAKID</v>
          </cell>
          <cell r="AF590" t="str">
            <v>NASER</v>
          </cell>
          <cell r="AG590" t="str">
            <v>AISHA</v>
          </cell>
          <cell r="AH590" t="str">
            <v>GHADEERALBUSTAN</v>
          </cell>
          <cell r="AI590" t="str">
            <v/>
          </cell>
          <cell r="AJ590" t="str">
            <v/>
          </cell>
          <cell r="AK590" t="str">
            <v/>
          </cell>
          <cell r="AL590" t="str">
            <v/>
          </cell>
          <cell r="AM590" t="str">
            <v/>
          </cell>
          <cell r="AN590" t="str">
            <v/>
          </cell>
          <cell r="AO590" t="str">
            <v/>
          </cell>
          <cell r="AP590" t="str">
            <v/>
          </cell>
          <cell r="AQ590" t="str">
            <v/>
          </cell>
          <cell r="AR590">
            <v>707316</v>
          </cell>
          <cell r="AS590" t="str">
            <v>ناصر العقيد</v>
          </cell>
          <cell r="AT590" t="str">
            <v>ناصر</v>
          </cell>
          <cell r="AU590" t="str">
            <v/>
          </cell>
          <cell r="AV590">
            <v>70000</v>
          </cell>
        </row>
        <row r="591">
          <cell r="A591">
            <v>707319</v>
          </cell>
          <cell r="B591" t="str">
            <v>نسرين الرافع</v>
          </cell>
          <cell r="C591" t="str">
            <v>مصطفى</v>
          </cell>
          <cell r="D591" t="str">
            <v>كامله</v>
          </cell>
          <cell r="E591" t="str">
            <v>أنثى</v>
          </cell>
          <cell r="F591">
            <v>31787</v>
          </cell>
          <cell r="G591" t="str">
            <v>شقا</v>
          </cell>
          <cell r="H591" t="str">
            <v>العربية السورية</v>
          </cell>
          <cell r="I591" t="str">
            <v>الأولى</v>
          </cell>
          <cell r="J591" t="str">
            <v>السويداء</v>
          </cell>
          <cell r="K591" t="str">
            <v>شقا 109</v>
          </cell>
          <cell r="L591" t="str">
            <v>السويداء شقا</v>
          </cell>
          <cell r="M591" t="str">
            <v>أدبي</v>
          </cell>
          <cell r="N591">
            <v>2008</v>
          </cell>
          <cell r="O591" t="str">
            <v>السويداء</v>
          </cell>
          <cell r="P591" t="str">
            <v>الأولى</v>
          </cell>
          <cell r="Q591">
            <v>0</v>
          </cell>
          <cell r="R591">
            <v>0</v>
          </cell>
          <cell r="S591">
            <v>0</v>
          </cell>
          <cell r="T591">
            <v>3000</v>
          </cell>
          <cell r="U591">
            <v>0</v>
          </cell>
          <cell r="V591">
            <v>65000</v>
          </cell>
          <cell r="W591">
            <v>68000</v>
          </cell>
          <cell r="X591" t="str">
            <v>لا</v>
          </cell>
          <cell r="Y591">
            <v>68000</v>
          </cell>
          <cell r="Z591">
            <v>0</v>
          </cell>
          <cell r="AA591">
            <v>5</v>
          </cell>
          <cell r="AB591">
            <v>1</v>
          </cell>
          <cell r="AC591">
            <v>0</v>
          </cell>
          <cell r="AD591">
            <v>6</v>
          </cell>
          <cell r="AE591" t="str">
            <v>NSREN ALRAFEE</v>
          </cell>
          <cell r="AF591" t="str">
            <v>MUSTAFA</v>
          </cell>
          <cell r="AG591" t="str">
            <v>KAMLEH</v>
          </cell>
          <cell r="AH591" t="str">
            <v>SHAKA</v>
          </cell>
          <cell r="AI591" t="str">
            <v/>
          </cell>
          <cell r="AJ591" t="str">
            <v/>
          </cell>
          <cell r="AK591" t="str">
            <v/>
          </cell>
          <cell r="AL591" t="str">
            <v/>
          </cell>
          <cell r="AM591" t="str">
            <v/>
          </cell>
          <cell r="AN591" t="str">
            <v/>
          </cell>
          <cell r="AO591" t="str">
            <v/>
          </cell>
          <cell r="AP591" t="str">
            <v/>
          </cell>
          <cell r="AQ591" t="str">
            <v/>
          </cell>
          <cell r="AR591">
            <v>707319</v>
          </cell>
          <cell r="AS591" t="str">
            <v>نسرين الرافع</v>
          </cell>
          <cell r="AT591" t="str">
            <v>مصطفى</v>
          </cell>
          <cell r="AU591" t="str">
            <v/>
          </cell>
          <cell r="AV591">
            <v>65000</v>
          </cell>
        </row>
        <row r="592">
          <cell r="A592">
            <v>707322</v>
          </cell>
          <cell r="B592" t="str">
            <v>نوار اسماعيل</v>
          </cell>
          <cell r="C592" t="str">
            <v>جميل</v>
          </cell>
          <cell r="D592" t="str">
            <v>غاده</v>
          </cell>
          <cell r="E592" t="str">
            <v>أنثى</v>
          </cell>
          <cell r="F592">
            <v>31076</v>
          </cell>
          <cell r="G592" t="str">
            <v>الحتان</v>
          </cell>
          <cell r="H592" t="str">
            <v>العربية السورية</v>
          </cell>
          <cell r="I592" t="str">
            <v>الثانية</v>
          </cell>
          <cell r="J592" t="str">
            <v>حماة</v>
          </cell>
          <cell r="K592" t="str">
            <v>بلونه 30</v>
          </cell>
          <cell r="L592" t="str">
            <v>قرى الاسد</v>
          </cell>
          <cell r="M592" t="str">
            <v>أدبي</v>
          </cell>
          <cell r="N592">
            <v>2002</v>
          </cell>
          <cell r="O592" t="str">
            <v>حلب</v>
          </cell>
          <cell r="P592" t="str">
            <v>الثانية حديث</v>
          </cell>
          <cell r="Q592">
            <v>0</v>
          </cell>
          <cell r="S592">
            <v>0</v>
          </cell>
          <cell r="T592">
            <v>3000</v>
          </cell>
          <cell r="U592">
            <v>0</v>
          </cell>
          <cell r="V592">
            <v>20000</v>
          </cell>
          <cell r="W592">
            <v>23000</v>
          </cell>
          <cell r="X592" t="str">
            <v>0</v>
          </cell>
          <cell r="Y592">
            <v>23000</v>
          </cell>
          <cell r="Z592">
            <v>0</v>
          </cell>
          <cell r="AA592">
            <v>1</v>
          </cell>
          <cell r="AB592">
            <v>1</v>
          </cell>
          <cell r="AC592">
            <v>0</v>
          </cell>
          <cell r="AD592">
            <v>2</v>
          </cell>
          <cell r="AE592" t="str">
            <v>NAWAR ISMAEL</v>
          </cell>
          <cell r="AF592" t="str">
            <v>JAMEL</v>
          </cell>
          <cell r="AG592" t="str">
            <v>GHADA</v>
          </cell>
          <cell r="AH592" t="str">
            <v>ALHETAN</v>
          </cell>
          <cell r="AI592" t="str">
            <v/>
          </cell>
          <cell r="AJ592" t="str">
            <v/>
          </cell>
          <cell r="AK592" t="str">
            <v/>
          </cell>
          <cell r="AL592" t="str">
            <v/>
          </cell>
          <cell r="AM592" t="str">
            <v/>
          </cell>
          <cell r="AN592" t="str">
            <v/>
          </cell>
          <cell r="AO592" t="str">
            <v/>
          </cell>
          <cell r="AP592" t="str">
            <v/>
          </cell>
          <cell r="AQ592" t="str">
            <v/>
          </cell>
          <cell r="AR592">
            <v>707322</v>
          </cell>
          <cell r="AS592" t="str">
            <v>نوار اسماعيل</v>
          </cell>
          <cell r="AT592" t="str">
            <v>جميل</v>
          </cell>
          <cell r="AU592" t="str">
            <v/>
          </cell>
          <cell r="AV592">
            <v>20000</v>
          </cell>
        </row>
        <row r="593">
          <cell r="A593">
            <v>707326</v>
          </cell>
          <cell r="B593" t="str">
            <v>نور شمص</v>
          </cell>
          <cell r="C593" t="str">
            <v>يوسف</v>
          </cell>
          <cell r="D593" t="str">
            <v/>
          </cell>
          <cell r="E593" t="str">
            <v/>
          </cell>
          <cell r="G593" t="str">
            <v/>
          </cell>
          <cell r="H593" t="str">
            <v/>
          </cell>
          <cell r="I593" t="str">
            <v>الأولى</v>
          </cell>
          <cell r="J593" t="str">
            <v/>
          </cell>
          <cell r="K593" t="str">
            <v/>
          </cell>
          <cell r="L593" t="str">
            <v/>
          </cell>
          <cell r="M593" t="str">
            <v/>
          </cell>
          <cell r="O593" t="str">
            <v/>
          </cell>
          <cell r="P593" t="str">
            <v>الأولى</v>
          </cell>
          <cell r="X593" t="str">
            <v/>
          </cell>
          <cell r="AE593" t="str">
            <v/>
          </cell>
          <cell r="AF593" t="str">
            <v/>
          </cell>
          <cell r="AG593" t="str">
            <v/>
          </cell>
          <cell r="AH593" t="str">
            <v/>
          </cell>
          <cell r="AI593" t="str">
            <v/>
          </cell>
          <cell r="AJ593" t="str">
            <v/>
          </cell>
          <cell r="AK593" t="str">
            <v/>
          </cell>
          <cell r="AL593" t="str">
            <v/>
          </cell>
          <cell r="AM593" t="str">
            <v/>
          </cell>
          <cell r="AN593" t="str">
            <v/>
          </cell>
          <cell r="AO593" t="str">
            <v/>
          </cell>
          <cell r="AP593" t="str">
            <v/>
          </cell>
          <cell r="AQ593" t="str">
            <v/>
          </cell>
          <cell r="AR593">
            <v>707326</v>
          </cell>
          <cell r="AS593" t="str">
            <v>نور شمص</v>
          </cell>
          <cell r="AT593" t="str">
            <v>يوسف</v>
          </cell>
          <cell r="AU593" t="str">
            <v/>
          </cell>
        </row>
        <row r="594">
          <cell r="A594">
            <v>707327</v>
          </cell>
          <cell r="B594" t="str">
            <v>نور عقيل</v>
          </cell>
          <cell r="C594" t="str">
            <v>احمد</v>
          </cell>
          <cell r="D594" t="str">
            <v>سهير</v>
          </cell>
          <cell r="E594" t="str">
            <v>أنثى</v>
          </cell>
          <cell r="F594">
            <v>33258</v>
          </cell>
          <cell r="G594" t="str">
            <v>جديدة الوادي</v>
          </cell>
          <cell r="H594" t="str">
            <v>العربية السورية</v>
          </cell>
          <cell r="I594" t="str">
            <v>الأولى</v>
          </cell>
          <cell r="J594" t="str">
            <v>ريف دمشق</v>
          </cell>
          <cell r="K594" t="str">
            <v>جديدة الوادي 44</v>
          </cell>
          <cell r="L594" t="str">
            <v>جديدة الشيباني</v>
          </cell>
          <cell r="M594" t="str">
            <v>علمي</v>
          </cell>
          <cell r="N594">
            <v>2008</v>
          </cell>
          <cell r="O594" t="str">
            <v>ريف دمشق</v>
          </cell>
          <cell r="P594" t="str">
            <v>الأولى</v>
          </cell>
          <cell r="Q594">
            <v>0</v>
          </cell>
          <cell r="R594">
            <v>0</v>
          </cell>
          <cell r="S594">
            <v>0</v>
          </cell>
          <cell r="T594">
            <v>3000</v>
          </cell>
          <cell r="U594">
            <v>0</v>
          </cell>
          <cell r="V594">
            <v>60000</v>
          </cell>
          <cell r="W594">
            <v>63000</v>
          </cell>
          <cell r="X594" t="str">
            <v>لا</v>
          </cell>
          <cell r="Y594">
            <v>63000</v>
          </cell>
          <cell r="Z594">
            <v>0</v>
          </cell>
          <cell r="AA594">
            <v>0</v>
          </cell>
          <cell r="AB594">
            <v>0</v>
          </cell>
          <cell r="AC594">
            <v>3</v>
          </cell>
          <cell r="AD594">
            <v>3</v>
          </cell>
          <cell r="AE594" t="str">
            <v>NOUR AKEEL</v>
          </cell>
          <cell r="AF594" t="str">
            <v>AHMAD</v>
          </cell>
          <cell r="AG594" t="str">
            <v>SOUHAER</v>
          </cell>
          <cell r="AH594" t="str">
            <v>SYRIA</v>
          </cell>
          <cell r="AI594" t="str">
            <v/>
          </cell>
          <cell r="AJ594" t="str">
            <v/>
          </cell>
          <cell r="AK594" t="str">
            <v/>
          </cell>
          <cell r="AL594" t="str">
            <v/>
          </cell>
          <cell r="AM594" t="str">
            <v/>
          </cell>
          <cell r="AN594" t="str">
            <v/>
          </cell>
          <cell r="AO594" t="str">
            <v/>
          </cell>
          <cell r="AP594" t="str">
            <v/>
          </cell>
          <cell r="AQ594" t="str">
            <v/>
          </cell>
          <cell r="AR594">
            <v>707327</v>
          </cell>
          <cell r="AS594" t="str">
            <v>نور عقيل</v>
          </cell>
          <cell r="AT594" t="str">
            <v>احمد</v>
          </cell>
          <cell r="AU594" t="str">
            <v/>
          </cell>
          <cell r="AV594">
            <v>60000</v>
          </cell>
        </row>
        <row r="595">
          <cell r="A595">
            <v>707330</v>
          </cell>
          <cell r="B595" t="str">
            <v>نورما اسماعيل</v>
          </cell>
          <cell r="C595" t="str">
            <v>نزيه</v>
          </cell>
          <cell r="D595" t="str">
            <v>سميره</v>
          </cell>
          <cell r="E595" t="str">
            <v>أنثى</v>
          </cell>
          <cell r="F595">
            <v>35780</v>
          </cell>
          <cell r="G595" t="str">
            <v>دمشق</v>
          </cell>
          <cell r="H595" t="str">
            <v>العربية السورية</v>
          </cell>
          <cell r="I595" t="str">
            <v>الأولى</v>
          </cell>
          <cell r="J595" t="str">
            <v>اللاذقية</v>
          </cell>
          <cell r="K595" t="str">
            <v>حلة عارا 73</v>
          </cell>
          <cell r="L595" t="str">
            <v>عش الورور</v>
          </cell>
          <cell r="M595" t="str">
            <v>علمي</v>
          </cell>
          <cell r="N595">
            <v>2015</v>
          </cell>
          <cell r="O595" t="str">
            <v>اللاذقية</v>
          </cell>
          <cell r="P595" t="str">
            <v>الأولى</v>
          </cell>
          <cell r="Q595">
            <v>0</v>
          </cell>
          <cell r="S595">
            <v>7500</v>
          </cell>
          <cell r="T595">
            <v>7000</v>
          </cell>
          <cell r="U595">
            <v>0</v>
          </cell>
          <cell r="V595">
            <v>25000</v>
          </cell>
          <cell r="W595">
            <v>39500</v>
          </cell>
          <cell r="X595" t="str">
            <v>لا</v>
          </cell>
          <cell r="Y595">
            <v>39500</v>
          </cell>
          <cell r="Z595">
            <v>0</v>
          </cell>
          <cell r="AA595">
            <v>2</v>
          </cell>
          <cell r="AB595">
            <v>2</v>
          </cell>
          <cell r="AC595">
            <v>0</v>
          </cell>
          <cell r="AD595">
            <v>4</v>
          </cell>
          <cell r="AE595" t="str">
            <v>NORMA ESMAIEL</v>
          </cell>
          <cell r="AF595" t="str">
            <v>NAZEEH</v>
          </cell>
          <cell r="AG595" t="str">
            <v>SMERA</v>
          </cell>
          <cell r="AH595" t="str">
            <v>DAMASCUS</v>
          </cell>
          <cell r="AI595" t="str">
            <v>الفصل الثاني 2021-2022</v>
          </cell>
          <cell r="AJ595" t="str">
            <v/>
          </cell>
          <cell r="AK595" t="str">
            <v/>
          </cell>
          <cell r="AL595" t="str">
            <v/>
          </cell>
          <cell r="AM595" t="str">
            <v/>
          </cell>
          <cell r="AN595" t="str">
            <v/>
          </cell>
          <cell r="AO595" t="str">
            <v/>
          </cell>
          <cell r="AP595" t="str">
            <v/>
          </cell>
          <cell r="AQ595" t="str">
            <v/>
          </cell>
          <cell r="AR595">
            <v>707330</v>
          </cell>
          <cell r="AS595" t="str">
            <v>نورما اسماعيل</v>
          </cell>
          <cell r="AT595" t="str">
            <v>نزيه</v>
          </cell>
          <cell r="AU595" t="str">
            <v/>
          </cell>
          <cell r="AV595">
            <v>25000</v>
          </cell>
        </row>
        <row r="596">
          <cell r="A596">
            <v>707332</v>
          </cell>
          <cell r="B596" t="str">
            <v>هاني فرجاني</v>
          </cell>
          <cell r="C596" t="str">
            <v>سعيد</v>
          </cell>
          <cell r="D596" t="str">
            <v>ميسون</v>
          </cell>
          <cell r="E596" t="str">
            <v>ذكر</v>
          </cell>
          <cell r="F596">
            <v>35642</v>
          </cell>
          <cell r="G596" t="str">
            <v>حمص</v>
          </cell>
          <cell r="H596" t="str">
            <v>العربية السورية</v>
          </cell>
          <cell r="I596" t="str">
            <v>الأولى</v>
          </cell>
          <cell r="J596" t="str">
            <v>حمص</v>
          </cell>
          <cell r="K596" t="str">
            <v>حميدية 934</v>
          </cell>
          <cell r="L596" t="str">
            <v>حمص</v>
          </cell>
          <cell r="M596" t="str">
            <v>علمي</v>
          </cell>
          <cell r="N596">
            <v>2015</v>
          </cell>
          <cell r="O596" t="str">
            <v>طرطوس</v>
          </cell>
          <cell r="P596" t="str">
            <v>الأولى</v>
          </cell>
          <cell r="Q596">
            <v>0</v>
          </cell>
          <cell r="S596">
            <v>12000</v>
          </cell>
          <cell r="T596">
            <v>7000</v>
          </cell>
          <cell r="U596">
            <v>0</v>
          </cell>
          <cell r="V596">
            <v>36000</v>
          </cell>
          <cell r="W596">
            <v>55000</v>
          </cell>
          <cell r="X596" t="str">
            <v>لا</v>
          </cell>
          <cell r="Y596">
            <v>55000</v>
          </cell>
          <cell r="Z596">
            <v>0</v>
          </cell>
          <cell r="AA596">
            <v>3</v>
          </cell>
          <cell r="AB596">
            <v>1</v>
          </cell>
          <cell r="AC596">
            <v>0</v>
          </cell>
          <cell r="AD596">
            <v>4</v>
          </cell>
          <cell r="AE596" t="str">
            <v>HANI FRJANI</v>
          </cell>
          <cell r="AF596" t="str">
            <v>SAEED</v>
          </cell>
          <cell r="AG596" t="str">
            <v>MAISON</v>
          </cell>
          <cell r="AH596" t="str">
            <v>HOMS</v>
          </cell>
          <cell r="AI596" t="str">
            <v>الفصل الثاني 2021-2022</v>
          </cell>
          <cell r="AJ596" t="str">
            <v/>
          </cell>
          <cell r="AK596" t="str">
            <v/>
          </cell>
          <cell r="AL596" t="str">
            <v/>
          </cell>
          <cell r="AM596" t="str">
            <v/>
          </cell>
          <cell r="AN596" t="str">
            <v/>
          </cell>
          <cell r="AO596" t="str">
            <v/>
          </cell>
          <cell r="AP596" t="str">
            <v/>
          </cell>
          <cell r="AQ596" t="str">
            <v/>
          </cell>
          <cell r="AR596">
            <v>707332</v>
          </cell>
          <cell r="AS596" t="str">
            <v>هاني فرجاني</v>
          </cell>
          <cell r="AT596" t="str">
            <v>سعيد</v>
          </cell>
          <cell r="AU596" t="str">
            <v/>
          </cell>
          <cell r="AV596">
            <v>36000</v>
          </cell>
        </row>
        <row r="597">
          <cell r="A597">
            <v>707333</v>
          </cell>
          <cell r="B597" t="str">
            <v>هبا عربي</v>
          </cell>
          <cell r="C597" t="str">
            <v>يحيى</v>
          </cell>
          <cell r="D597" t="str">
            <v>نهديه</v>
          </cell>
          <cell r="E597" t="str">
            <v>أنثى</v>
          </cell>
          <cell r="F597">
            <v>32030</v>
          </cell>
          <cell r="G597" t="str">
            <v>صحنايا</v>
          </cell>
          <cell r="H597" t="str">
            <v>العربية السورية</v>
          </cell>
          <cell r="I597" t="str">
            <v>الأولى</v>
          </cell>
          <cell r="J597" t="str">
            <v>ريف دمشق</v>
          </cell>
          <cell r="K597" t="str">
            <v>صحنايا 65</v>
          </cell>
          <cell r="L597" t="str">
            <v>صحنايا</v>
          </cell>
          <cell r="M597" t="str">
            <v>أدبي</v>
          </cell>
          <cell r="N597">
            <v>2008</v>
          </cell>
          <cell r="O597" t="str">
            <v>ريف دمشق</v>
          </cell>
          <cell r="P597" t="str">
            <v>الأولى</v>
          </cell>
          <cell r="Q597">
            <v>0</v>
          </cell>
          <cell r="R597">
            <v>0</v>
          </cell>
          <cell r="S597">
            <v>0</v>
          </cell>
          <cell r="T597">
            <v>3000</v>
          </cell>
          <cell r="U597">
            <v>0</v>
          </cell>
          <cell r="V597">
            <v>65000</v>
          </cell>
          <cell r="W597">
            <v>68000</v>
          </cell>
          <cell r="X597" t="str">
            <v>لا</v>
          </cell>
          <cell r="Y597">
            <v>68000</v>
          </cell>
          <cell r="Z597">
            <v>0</v>
          </cell>
          <cell r="AA597">
            <v>2</v>
          </cell>
          <cell r="AB597">
            <v>3</v>
          </cell>
          <cell r="AC597">
            <v>0</v>
          </cell>
          <cell r="AD597">
            <v>5</v>
          </cell>
          <cell r="AE597" t="str">
            <v>HIBA ARABE</v>
          </cell>
          <cell r="AF597" t="str">
            <v>YHEA</v>
          </cell>
          <cell r="AG597" t="str">
            <v>NAHDEA</v>
          </cell>
          <cell r="AH597" t="str">
            <v>DAMASCUS</v>
          </cell>
          <cell r="AI597" t="str">
            <v/>
          </cell>
          <cell r="AJ597" t="str">
            <v/>
          </cell>
          <cell r="AK597" t="str">
            <v/>
          </cell>
          <cell r="AL597" t="str">
            <v/>
          </cell>
          <cell r="AM597" t="str">
            <v/>
          </cell>
          <cell r="AN597" t="str">
            <v/>
          </cell>
          <cell r="AO597" t="str">
            <v/>
          </cell>
          <cell r="AP597" t="str">
            <v/>
          </cell>
          <cell r="AQ597" t="str">
            <v/>
          </cell>
          <cell r="AR597">
            <v>707333</v>
          </cell>
          <cell r="AS597" t="str">
            <v>هبا عربي</v>
          </cell>
          <cell r="AT597" t="str">
            <v>يحيى</v>
          </cell>
          <cell r="AU597" t="str">
            <v/>
          </cell>
          <cell r="AV597">
            <v>65000</v>
          </cell>
        </row>
        <row r="598">
          <cell r="A598">
            <v>707334</v>
          </cell>
          <cell r="B598" t="str">
            <v>هبه خضره</v>
          </cell>
          <cell r="C598" t="str">
            <v>عبدالرحمن</v>
          </cell>
          <cell r="D598" t="str">
            <v>عبيده</v>
          </cell>
          <cell r="E598" t="str">
            <v>أنثى</v>
          </cell>
          <cell r="F598">
            <v>31492</v>
          </cell>
          <cell r="G598" t="str">
            <v>دمشق</v>
          </cell>
          <cell r="H598" t="str">
            <v>العربية السورية</v>
          </cell>
          <cell r="I598" t="str">
            <v>الثانية</v>
          </cell>
          <cell r="J598" t="str">
            <v>دمشق</v>
          </cell>
          <cell r="K598" t="str">
            <v>ابو جرش 394</v>
          </cell>
          <cell r="L598" t="str">
            <v>ابو رمانة</v>
          </cell>
          <cell r="M598" t="str">
            <v>علمي</v>
          </cell>
          <cell r="N598">
            <v>2004</v>
          </cell>
          <cell r="O598" t="str">
            <v>دمشق</v>
          </cell>
          <cell r="P598" t="str">
            <v>الثانية حديث</v>
          </cell>
          <cell r="Q598">
            <v>0</v>
          </cell>
          <cell r="R598">
            <v>0</v>
          </cell>
          <cell r="S598">
            <v>0</v>
          </cell>
          <cell r="T598">
            <v>3000</v>
          </cell>
          <cell r="U598">
            <v>0</v>
          </cell>
          <cell r="V598">
            <v>105000</v>
          </cell>
          <cell r="W598">
            <v>108000</v>
          </cell>
          <cell r="X598" t="str">
            <v>لا</v>
          </cell>
          <cell r="Y598">
            <v>108000</v>
          </cell>
          <cell r="Z598">
            <v>0</v>
          </cell>
          <cell r="AA598">
            <v>6</v>
          </cell>
          <cell r="AB598">
            <v>3</v>
          </cell>
          <cell r="AC598">
            <v>0</v>
          </cell>
          <cell r="AD598">
            <v>9</v>
          </cell>
          <cell r="AE598" t="str">
            <v>HIBA KHADRA</v>
          </cell>
          <cell r="AF598" t="str">
            <v>ABDULLRAHMAN</v>
          </cell>
          <cell r="AG598" t="str">
            <v>OBIDA</v>
          </cell>
          <cell r="AH598" t="str">
            <v>DAMASCUS</v>
          </cell>
          <cell r="AI598" t="str">
            <v/>
          </cell>
          <cell r="AJ598" t="str">
            <v/>
          </cell>
          <cell r="AK598" t="str">
            <v/>
          </cell>
          <cell r="AL598" t="str">
            <v/>
          </cell>
          <cell r="AM598" t="str">
            <v/>
          </cell>
          <cell r="AN598" t="str">
            <v/>
          </cell>
          <cell r="AO598" t="str">
            <v/>
          </cell>
          <cell r="AP598" t="str">
            <v/>
          </cell>
          <cell r="AQ598" t="str">
            <v/>
          </cell>
          <cell r="AR598">
            <v>707334</v>
          </cell>
          <cell r="AS598" t="str">
            <v>هبه خضره</v>
          </cell>
          <cell r="AT598" t="str">
            <v>عبدالرحمن</v>
          </cell>
          <cell r="AU598" t="str">
            <v/>
          </cell>
          <cell r="AV598">
            <v>105000</v>
          </cell>
        </row>
        <row r="599">
          <cell r="A599">
            <v>707337</v>
          </cell>
          <cell r="B599" t="str">
            <v>هديل الناصر</v>
          </cell>
          <cell r="C599" t="str">
            <v>محمد</v>
          </cell>
          <cell r="D599" t="str">
            <v>دارين</v>
          </cell>
          <cell r="E599" t="str">
            <v>أنثى</v>
          </cell>
          <cell r="F599">
            <v>36545</v>
          </cell>
          <cell r="G599" t="str">
            <v>حمص</v>
          </cell>
          <cell r="H599" t="str">
            <v>العربية السورية</v>
          </cell>
          <cell r="I599" t="str">
            <v>الأولى</v>
          </cell>
          <cell r="J599" t="str">
            <v>حمص</v>
          </cell>
          <cell r="K599" t="str">
            <v>الجابرية 131</v>
          </cell>
          <cell r="L599" t="str">
            <v>مساكن الحرس</v>
          </cell>
          <cell r="M599" t="str">
            <v>علمي</v>
          </cell>
          <cell r="N599">
            <v>2017</v>
          </cell>
          <cell r="O599" t="str">
            <v>حمص</v>
          </cell>
          <cell r="P599" t="str">
            <v>الأولى</v>
          </cell>
          <cell r="Q599">
            <v>4000</v>
          </cell>
          <cell r="S599">
            <v>0</v>
          </cell>
          <cell r="T599">
            <v>3000</v>
          </cell>
          <cell r="U599">
            <v>0</v>
          </cell>
          <cell r="V599">
            <v>4000</v>
          </cell>
          <cell r="W599">
            <v>3000</v>
          </cell>
          <cell r="X599" t="str">
            <v>لا</v>
          </cell>
          <cell r="Y599">
            <v>3000</v>
          </cell>
          <cell r="Z599">
            <v>0</v>
          </cell>
          <cell r="AA599">
            <v>6</v>
          </cell>
          <cell r="AB599">
            <v>2</v>
          </cell>
          <cell r="AC599">
            <v>0</v>
          </cell>
          <cell r="AD599">
            <v>8</v>
          </cell>
          <cell r="AE599" t="str">
            <v>HADEL ALNASER</v>
          </cell>
          <cell r="AF599" t="str">
            <v>MOHAMAD</v>
          </cell>
          <cell r="AG599" t="str">
            <v>DAREN</v>
          </cell>
          <cell r="AH599" t="str">
            <v>HOMS</v>
          </cell>
          <cell r="AI599" t="str">
            <v/>
          </cell>
          <cell r="AJ599" t="str">
            <v/>
          </cell>
          <cell r="AK599" t="str">
            <v/>
          </cell>
          <cell r="AL599" t="str">
            <v/>
          </cell>
          <cell r="AM599" t="str">
            <v/>
          </cell>
          <cell r="AN599" t="str">
            <v/>
          </cell>
          <cell r="AO599" t="str">
            <v/>
          </cell>
          <cell r="AP599" t="str">
            <v/>
          </cell>
          <cell r="AQ599" t="str">
            <v/>
          </cell>
          <cell r="AR599">
            <v>707337</v>
          </cell>
          <cell r="AS599" t="str">
            <v>هديل الناصر</v>
          </cell>
          <cell r="AT599" t="str">
            <v>محمد</v>
          </cell>
          <cell r="AU599" t="str">
            <v/>
          </cell>
          <cell r="AV599">
            <v>4000</v>
          </cell>
        </row>
        <row r="600">
          <cell r="A600">
            <v>707338</v>
          </cell>
          <cell r="B600" t="str">
            <v>هزار جوده</v>
          </cell>
          <cell r="C600" t="str">
            <v>محمدسعيد</v>
          </cell>
          <cell r="D600" t="str">
            <v>هناء</v>
          </cell>
          <cell r="E600" t="str">
            <v>أنثى</v>
          </cell>
          <cell r="F600">
            <v>31574</v>
          </cell>
          <cell r="G600" t="str">
            <v>دمشق</v>
          </cell>
          <cell r="H600" t="str">
            <v>الأردنية</v>
          </cell>
          <cell r="I600" t="str">
            <v>الأولى</v>
          </cell>
          <cell r="J600" t="str">
            <v>غير سوري</v>
          </cell>
          <cell r="K600" t="str">
            <v>غير سوري</v>
          </cell>
          <cell r="L600" t="str">
            <v>ركن الدين</v>
          </cell>
          <cell r="M600" t="str">
            <v>أدبي</v>
          </cell>
          <cell r="N600">
            <v>2005</v>
          </cell>
          <cell r="O600" t="str">
            <v>دمشق</v>
          </cell>
          <cell r="P600" t="str">
            <v>الأولى</v>
          </cell>
          <cell r="Q600">
            <v>0</v>
          </cell>
          <cell r="R600">
            <v>0</v>
          </cell>
          <cell r="S600">
            <v>15000</v>
          </cell>
          <cell r="T600">
            <v>7000</v>
          </cell>
          <cell r="U600">
            <v>0</v>
          </cell>
          <cell r="V600">
            <v>80000</v>
          </cell>
          <cell r="W600">
            <v>102000</v>
          </cell>
          <cell r="X600" t="str">
            <v>لا</v>
          </cell>
          <cell r="Y600">
            <v>102000</v>
          </cell>
          <cell r="Z600">
            <v>0</v>
          </cell>
          <cell r="AA600">
            <v>2</v>
          </cell>
          <cell r="AB600">
            <v>4</v>
          </cell>
          <cell r="AC600">
            <v>0</v>
          </cell>
          <cell r="AD600">
            <v>6</v>
          </cell>
          <cell r="AE600" t="str">
            <v>HAZAR JOUDEH</v>
          </cell>
          <cell r="AF600" t="str">
            <v>MOHAMMED</v>
          </cell>
          <cell r="AG600" t="str">
            <v>HANA</v>
          </cell>
          <cell r="AH600" t="str">
            <v>DAMASCUS</v>
          </cell>
          <cell r="AI600" t="str">
            <v>الفصل الثاني 2021-2022</v>
          </cell>
          <cell r="AJ600" t="str">
            <v/>
          </cell>
          <cell r="AK600" t="str">
            <v/>
          </cell>
          <cell r="AL600" t="str">
            <v/>
          </cell>
          <cell r="AM600" t="str">
            <v/>
          </cell>
          <cell r="AN600" t="str">
            <v/>
          </cell>
          <cell r="AO600" t="str">
            <v/>
          </cell>
          <cell r="AP600" t="str">
            <v/>
          </cell>
          <cell r="AQ600" t="str">
            <v/>
          </cell>
          <cell r="AR600">
            <v>707338</v>
          </cell>
          <cell r="AS600" t="str">
            <v>هزار جوده</v>
          </cell>
          <cell r="AT600" t="str">
            <v>محمدسعيد</v>
          </cell>
          <cell r="AU600" t="str">
            <v/>
          </cell>
          <cell r="AV600">
            <v>80000</v>
          </cell>
        </row>
        <row r="601">
          <cell r="A601">
            <v>707339</v>
          </cell>
          <cell r="B601" t="str">
            <v>هشام العاسمي</v>
          </cell>
          <cell r="C601" t="str">
            <v>محمد</v>
          </cell>
          <cell r="D601" t="str">
            <v>آمنه</v>
          </cell>
          <cell r="E601" t="str">
            <v>ذكر</v>
          </cell>
          <cell r="F601">
            <v>28934</v>
          </cell>
          <cell r="G601" t="str">
            <v>داعل</v>
          </cell>
          <cell r="H601" t="str">
            <v>العربية السورية</v>
          </cell>
          <cell r="I601" t="str">
            <v>الأولى</v>
          </cell>
          <cell r="J601" t="str">
            <v>درعا</v>
          </cell>
          <cell r="K601" t="str">
            <v>داعل 72</v>
          </cell>
          <cell r="L601" t="str">
            <v>داعل</v>
          </cell>
          <cell r="M601" t="str">
            <v>أدبي</v>
          </cell>
          <cell r="N601">
            <v>1997</v>
          </cell>
          <cell r="O601" t="str">
            <v>درعا</v>
          </cell>
          <cell r="P601" t="str">
            <v>الأولى</v>
          </cell>
          <cell r="Q601">
            <v>0</v>
          </cell>
          <cell r="S601">
            <v>0</v>
          </cell>
          <cell r="T601">
            <v>3000</v>
          </cell>
          <cell r="U601">
            <v>0</v>
          </cell>
          <cell r="V601">
            <v>84000</v>
          </cell>
          <cell r="W601">
            <v>87000</v>
          </cell>
          <cell r="X601" t="str">
            <v>لا</v>
          </cell>
          <cell r="Y601">
            <v>87000</v>
          </cell>
          <cell r="Z601">
            <v>0</v>
          </cell>
          <cell r="AA601">
            <v>1</v>
          </cell>
          <cell r="AB601">
            <v>5</v>
          </cell>
          <cell r="AC601">
            <v>1</v>
          </cell>
          <cell r="AD601">
            <v>7</v>
          </cell>
          <cell r="AE601" t="str">
            <v>HESHAM ALASEMI</v>
          </cell>
          <cell r="AF601" t="str">
            <v>MOHAMMAD</v>
          </cell>
          <cell r="AG601" t="str">
            <v>AMENA</v>
          </cell>
          <cell r="AH601" t="str">
            <v>DARAA</v>
          </cell>
          <cell r="AI601" t="str">
            <v/>
          </cell>
          <cell r="AJ601" t="str">
            <v/>
          </cell>
          <cell r="AK601" t="str">
            <v/>
          </cell>
          <cell r="AL601" t="str">
            <v/>
          </cell>
          <cell r="AM601" t="str">
            <v/>
          </cell>
          <cell r="AN601" t="str">
            <v/>
          </cell>
          <cell r="AO601" t="str">
            <v/>
          </cell>
          <cell r="AP601" t="str">
            <v/>
          </cell>
          <cell r="AQ601" t="str">
            <v/>
          </cell>
          <cell r="AR601">
            <v>707339</v>
          </cell>
          <cell r="AS601" t="str">
            <v>هشام العاسمي</v>
          </cell>
          <cell r="AT601" t="str">
            <v>محمد</v>
          </cell>
          <cell r="AU601" t="str">
            <v/>
          </cell>
          <cell r="AV601">
            <v>84000</v>
          </cell>
        </row>
        <row r="602">
          <cell r="A602">
            <v>707341</v>
          </cell>
          <cell r="B602" t="str">
            <v>هنادي عزام</v>
          </cell>
          <cell r="C602" t="str">
            <v>ابراهيم</v>
          </cell>
          <cell r="D602" t="str">
            <v>ألطاف</v>
          </cell>
          <cell r="E602" t="str">
            <v>أنثى</v>
          </cell>
          <cell r="F602">
            <v>30794</v>
          </cell>
          <cell r="G602" t="str">
            <v>السويداء</v>
          </cell>
          <cell r="H602" t="str">
            <v>العربية السورية</v>
          </cell>
          <cell r="I602" t="str">
            <v>الأولى</v>
          </cell>
          <cell r="J602" t="str">
            <v>السويداء</v>
          </cell>
          <cell r="K602" t="str">
            <v>عريقة 2</v>
          </cell>
          <cell r="L602" t="str">
            <v>السويداء</v>
          </cell>
          <cell r="M602" t="str">
            <v>أدبي</v>
          </cell>
          <cell r="N602">
            <v>2013</v>
          </cell>
          <cell r="O602" t="str">
            <v>السويداء</v>
          </cell>
          <cell r="P602" t="str">
            <v>الأولى</v>
          </cell>
          <cell r="Q602">
            <v>0</v>
          </cell>
          <cell r="R602">
            <v>0</v>
          </cell>
          <cell r="S602">
            <v>0</v>
          </cell>
          <cell r="T602">
            <v>3000</v>
          </cell>
          <cell r="U602">
            <v>0</v>
          </cell>
          <cell r="V602">
            <v>20000</v>
          </cell>
          <cell r="W602">
            <v>23000</v>
          </cell>
          <cell r="X602" t="str">
            <v>لا</v>
          </cell>
          <cell r="Y602">
            <v>23000</v>
          </cell>
          <cell r="Z602">
            <v>0</v>
          </cell>
          <cell r="AA602">
            <v>2</v>
          </cell>
          <cell r="AB602">
            <v>0</v>
          </cell>
          <cell r="AC602">
            <v>0</v>
          </cell>
          <cell r="AD602">
            <v>2</v>
          </cell>
          <cell r="AE602" t="str">
            <v>HANADI AZZAM</v>
          </cell>
          <cell r="AF602" t="str">
            <v>IBREHEEM</v>
          </cell>
          <cell r="AG602" t="str">
            <v>ALTAF</v>
          </cell>
          <cell r="AH602" t="str">
            <v>SWAIDA</v>
          </cell>
          <cell r="AI602" t="str">
            <v/>
          </cell>
          <cell r="AJ602" t="str">
            <v/>
          </cell>
          <cell r="AK602" t="str">
            <v/>
          </cell>
          <cell r="AL602" t="str">
            <v/>
          </cell>
          <cell r="AM602" t="str">
            <v/>
          </cell>
          <cell r="AN602" t="str">
            <v/>
          </cell>
          <cell r="AO602" t="str">
            <v/>
          </cell>
          <cell r="AP602" t="str">
            <v/>
          </cell>
          <cell r="AQ602" t="str">
            <v>إيقاف</v>
          </cell>
          <cell r="AR602">
            <v>707341</v>
          </cell>
          <cell r="AS602" t="str">
            <v>هنادي عزام</v>
          </cell>
          <cell r="AT602" t="str">
            <v>ابراهيم</v>
          </cell>
          <cell r="AU602" t="str">
            <v/>
          </cell>
          <cell r="AV602">
            <v>20000</v>
          </cell>
        </row>
        <row r="603">
          <cell r="A603">
            <v>707343</v>
          </cell>
          <cell r="B603" t="str">
            <v>وائل اسبر</v>
          </cell>
          <cell r="C603" t="str">
            <v xml:space="preserve">محمد </v>
          </cell>
          <cell r="D603" t="str">
            <v>هاجر</v>
          </cell>
          <cell r="E603" t="str">
            <v>ذكر</v>
          </cell>
          <cell r="F603">
            <v>28218</v>
          </cell>
          <cell r="G603" t="str">
            <v>بيت حجيره</v>
          </cell>
          <cell r="H603" t="str">
            <v>العربية السورية</v>
          </cell>
          <cell r="I603" t="str">
            <v>الأولى</v>
          </cell>
          <cell r="J603" t="str">
            <v>اللاذقية</v>
          </cell>
          <cell r="K603" t="str">
            <v>بيت حجيرة 13</v>
          </cell>
          <cell r="L603" t="str">
            <v>عش الورور</v>
          </cell>
          <cell r="M603" t="str">
            <v>أدبي</v>
          </cell>
          <cell r="N603">
            <v>1995</v>
          </cell>
          <cell r="O603" t="str">
            <v>اللاذقية</v>
          </cell>
          <cell r="P603" t="str">
            <v>الأولى</v>
          </cell>
          <cell r="Q603">
            <v>3000</v>
          </cell>
          <cell r="S603">
            <v>0</v>
          </cell>
          <cell r="T603">
            <v>2000</v>
          </cell>
          <cell r="U603">
            <v>0</v>
          </cell>
          <cell r="V603">
            <v>3000</v>
          </cell>
          <cell r="W603">
            <v>2000</v>
          </cell>
          <cell r="X603" t="str">
            <v>لا</v>
          </cell>
          <cell r="Y603">
            <v>2000</v>
          </cell>
          <cell r="Z603">
            <v>0</v>
          </cell>
          <cell r="AA603">
            <v>6</v>
          </cell>
          <cell r="AB603">
            <v>0</v>
          </cell>
          <cell r="AC603">
            <v>0</v>
          </cell>
          <cell r="AD603">
            <v>6</v>
          </cell>
          <cell r="AE603" t="str">
            <v>WAEEL ESBER</v>
          </cell>
          <cell r="AF603" t="str">
            <v>MOHAMMAD</v>
          </cell>
          <cell r="AG603" t="str">
            <v>HAJR</v>
          </cell>
          <cell r="AH603" t="str">
            <v>BIT HJIRA</v>
          </cell>
          <cell r="AI603" t="str">
            <v/>
          </cell>
          <cell r="AJ603" t="str">
            <v/>
          </cell>
          <cell r="AK603" t="str">
            <v/>
          </cell>
          <cell r="AL603" t="str">
            <v/>
          </cell>
          <cell r="AM603" t="str">
            <v/>
          </cell>
          <cell r="AN603" t="str">
            <v/>
          </cell>
          <cell r="AO603" t="str">
            <v/>
          </cell>
          <cell r="AP603" t="str">
            <v/>
          </cell>
          <cell r="AQ603" t="str">
            <v>إيقاف</v>
          </cell>
          <cell r="AR603">
            <v>707343</v>
          </cell>
          <cell r="AS603" t="str">
            <v>وائل اسبر</v>
          </cell>
          <cell r="AT603" t="str">
            <v xml:space="preserve">محمد </v>
          </cell>
          <cell r="AU603" t="str">
            <v/>
          </cell>
          <cell r="AV603">
            <v>3000</v>
          </cell>
        </row>
        <row r="604">
          <cell r="A604">
            <v>707344</v>
          </cell>
          <cell r="B604" t="str">
            <v>وسيم ابراهيم</v>
          </cell>
          <cell r="C604" t="str">
            <v>عدنان</v>
          </cell>
          <cell r="D604" t="str">
            <v>سوسن</v>
          </cell>
          <cell r="E604" t="str">
            <v>ذكر</v>
          </cell>
          <cell r="F604">
            <v>35240</v>
          </cell>
          <cell r="G604" t="str">
            <v>الماب</v>
          </cell>
          <cell r="H604" t="str">
            <v>العربية السورية</v>
          </cell>
          <cell r="I604" t="str">
            <v>الثانية</v>
          </cell>
          <cell r="J604" t="str">
            <v>طرطوس</v>
          </cell>
          <cell r="K604" t="str">
            <v>المآب 99</v>
          </cell>
          <cell r="L604" t="str">
            <v>العدوي</v>
          </cell>
          <cell r="M604" t="str">
            <v>علمي</v>
          </cell>
          <cell r="N604">
            <v>2014</v>
          </cell>
          <cell r="O604" t="str">
            <v>طرطوس</v>
          </cell>
          <cell r="P604" t="str">
            <v>الثانية حديث</v>
          </cell>
          <cell r="Q604">
            <v>0</v>
          </cell>
          <cell r="R604">
            <v>0</v>
          </cell>
          <cell r="S604">
            <v>0</v>
          </cell>
          <cell r="T604">
            <v>3000</v>
          </cell>
          <cell r="U604">
            <v>0</v>
          </cell>
          <cell r="V604">
            <v>40000</v>
          </cell>
          <cell r="W604">
            <v>43000</v>
          </cell>
          <cell r="X604" t="str">
            <v>لا</v>
          </cell>
          <cell r="Y604">
            <v>43000</v>
          </cell>
          <cell r="Z604">
            <v>0</v>
          </cell>
          <cell r="AA604">
            <v>4</v>
          </cell>
          <cell r="AB604">
            <v>0</v>
          </cell>
          <cell r="AC604">
            <v>0</v>
          </cell>
          <cell r="AD604">
            <v>4</v>
          </cell>
          <cell r="AE604" t="str">
            <v>WASIM EBRAHIM</v>
          </cell>
          <cell r="AF604" t="str">
            <v>ADNAN</v>
          </cell>
          <cell r="AG604" t="str">
            <v>SWSAN</v>
          </cell>
          <cell r="AH604" t="str">
            <v>TARTOUS</v>
          </cell>
          <cell r="AI604" t="str">
            <v/>
          </cell>
          <cell r="AJ604" t="str">
            <v/>
          </cell>
          <cell r="AK604" t="str">
            <v/>
          </cell>
          <cell r="AL604" t="str">
            <v/>
          </cell>
          <cell r="AM604" t="str">
            <v/>
          </cell>
          <cell r="AN604" t="str">
            <v/>
          </cell>
          <cell r="AO604" t="str">
            <v/>
          </cell>
          <cell r="AP604" t="str">
            <v/>
          </cell>
          <cell r="AQ604" t="str">
            <v/>
          </cell>
          <cell r="AR604">
            <v>707344</v>
          </cell>
          <cell r="AS604" t="str">
            <v>وسيم ابراهيم</v>
          </cell>
          <cell r="AT604" t="str">
            <v>عدنان</v>
          </cell>
          <cell r="AU604" t="str">
            <v/>
          </cell>
          <cell r="AV604">
            <v>40000</v>
          </cell>
        </row>
        <row r="605">
          <cell r="A605">
            <v>707349</v>
          </cell>
          <cell r="B605" t="str">
            <v>يارا علان</v>
          </cell>
          <cell r="C605" t="str">
            <v>ياسين</v>
          </cell>
          <cell r="D605" t="str">
            <v>كوكب</v>
          </cell>
          <cell r="E605" t="str">
            <v>أنثى</v>
          </cell>
          <cell r="F605">
            <v>35235</v>
          </cell>
          <cell r="G605" t="str">
            <v>دمشق</v>
          </cell>
          <cell r="H605" t="str">
            <v>العربية السورية</v>
          </cell>
          <cell r="I605" t="str">
            <v>الأولى</v>
          </cell>
          <cell r="J605" t="str">
            <v>اللاذقية</v>
          </cell>
          <cell r="K605" t="str">
            <v>زاما 86</v>
          </cell>
          <cell r="L605" t="str">
            <v>حي الورود</v>
          </cell>
          <cell r="M605" t="str">
            <v>أدبي</v>
          </cell>
          <cell r="N605">
            <v>2014</v>
          </cell>
          <cell r="O605" t="str">
            <v>دمشق</v>
          </cell>
          <cell r="P605" t="str">
            <v>الأولى</v>
          </cell>
          <cell r="Q605">
            <v>0</v>
          </cell>
          <cell r="S605">
            <v>0</v>
          </cell>
          <cell r="T605">
            <v>3000</v>
          </cell>
          <cell r="U605">
            <v>0</v>
          </cell>
          <cell r="V605">
            <v>2000</v>
          </cell>
          <cell r="W605">
            <v>5000</v>
          </cell>
          <cell r="X605" t="str">
            <v>لا</v>
          </cell>
          <cell r="Y605">
            <v>5000</v>
          </cell>
          <cell r="Z605">
            <v>0</v>
          </cell>
          <cell r="AA605">
            <v>1</v>
          </cell>
          <cell r="AB605">
            <v>3</v>
          </cell>
          <cell r="AC605">
            <v>0</v>
          </cell>
          <cell r="AD605">
            <v>4</v>
          </cell>
          <cell r="AE605" t="str">
            <v>YARA ALLAN</v>
          </cell>
          <cell r="AF605" t="str">
            <v>YASSEN</v>
          </cell>
          <cell r="AG605" t="str">
            <v>KAOKAB</v>
          </cell>
          <cell r="AH605" t="str">
            <v>DAMAS</v>
          </cell>
          <cell r="AI605" t="str">
            <v/>
          </cell>
          <cell r="AJ605" t="str">
            <v/>
          </cell>
          <cell r="AK605" t="str">
            <v/>
          </cell>
          <cell r="AL605" t="str">
            <v/>
          </cell>
          <cell r="AM605" t="str">
            <v/>
          </cell>
          <cell r="AN605" t="str">
            <v/>
          </cell>
          <cell r="AO605" t="str">
            <v/>
          </cell>
          <cell r="AP605" t="str">
            <v/>
          </cell>
          <cell r="AQ605" t="str">
            <v/>
          </cell>
          <cell r="AR605">
            <v>707349</v>
          </cell>
          <cell r="AS605" t="str">
            <v>يارا علان</v>
          </cell>
          <cell r="AT605" t="str">
            <v>ياسين</v>
          </cell>
          <cell r="AU605" t="str">
            <v/>
          </cell>
          <cell r="AV605">
            <v>2000</v>
          </cell>
        </row>
        <row r="606">
          <cell r="A606">
            <v>707351</v>
          </cell>
          <cell r="B606" t="str">
            <v>يسره كيوان</v>
          </cell>
          <cell r="C606" t="str">
            <v>سليم</v>
          </cell>
          <cell r="D606" t="str">
            <v>فوزيه</v>
          </cell>
          <cell r="E606" t="str">
            <v>أنثى</v>
          </cell>
          <cell r="F606">
            <v>28235</v>
          </cell>
          <cell r="G606" t="str">
            <v>مياماس</v>
          </cell>
          <cell r="H606" t="str">
            <v>العربية السورية</v>
          </cell>
          <cell r="I606" t="str">
            <v>الأولى</v>
          </cell>
          <cell r="J606" t="str">
            <v>السويداء</v>
          </cell>
          <cell r="K606" t="str">
            <v>نجران3</v>
          </cell>
          <cell r="L606" t="str">
            <v>السويداء</v>
          </cell>
          <cell r="M606" t="str">
            <v>أدبي</v>
          </cell>
          <cell r="N606">
            <v>1997</v>
          </cell>
          <cell r="O606" t="str">
            <v>السويداء</v>
          </cell>
          <cell r="P606" t="str">
            <v>الأولى</v>
          </cell>
          <cell r="Q606">
            <v>0</v>
          </cell>
          <cell r="S606">
            <v>0</v>
          </cell>
          <cell r="T606">
            <v>3000</v>
          </cell>
          <cell r="U606">
            <v>0</v>
          </cell>
          <cell r="V606">
            <v>60000</v>
          </cell>
          <cell r="W606">
            <v>63000</v>
          </cell>
          <cell r="X606" t="str">
            <v>لا</v>
          </cell>
          <cell r="Y606">
            <v>63000</v>
          </cell>
          <cell r="Z606">
            <v>0</v>
          </cell>
          <cell r="AA606">
            <v>2</v>
          </cell>
          <cell r="AB606">
            <v>1</v>
          </cell>
          <cell r="AC606">
            <v>2</v>
          </cell>
          <cell r="AD606">
            <v>5</v>
          </cell>
          <cell r="AE606" t="str">
            <v>YUSRA KIWAN</v>
          </cell>
          <cell r="AF606" t="str">
            <v>SALEEM</v>
          </cell>
          <cell r="AG606" t="str">
            <v>FAWZEA</v>
          </cell>
          <cell r="AH606" t="str">
            <v>SWAIDA-MAIMAS</v>
          </cell>
          <cell r="AI606" t="str">
            <v/>
          </cell>
          <cell r="AJ606" t="str">
            <v/>
          </cell>
          <cell r="AK606" t="str">
            <v/>
          </cell>
          <cell r="AL606" t="str">
            <v/>
          </cell>
          <cell r="AM606" t="str">
            <v/>
          </cell>
          <cell r="AN606" t="str">
            <v/>
          </cell>
          <cell r="AO606" t="str">
            <v/>
          </cell>
          <cell r="AP606" t="str">
            <v/>
          </cell>
          <cell r="AQ606" t="str">
            <v/>
          </cell>
          <cell r="AR606">
            <v>707351</v>
          </cell>
          <cell r="AS606" t="str">
            <v>يسره كيوان</v>
          </cell>
          <cell r="AT606" t="str">
            <v>سليم</v>
          </cell>
          <cell r="AU606" t="str">
            <v/>
          </cell>
          <cell r="AV606">
            <v>60000</v>
          </cell>
        </row>
        <row r="607">
          <cell r="A607">
            <v>707353</v>
          </cell>
          <cell r="B607" t="str">
            <v>ايمن الطعمه</v>
          </cell>
          <cell r="C607" t="str">
            <v>عوض</v>
          </cell>
          <cell r="D607" t="str">
            <v>بلشه</v>
          </cell>
          <cell r="E607" t="str">
            <v>ذكر</v>
          </cell>
          <cell r="F607">
            <v>34335</v>
          </cell>
          <cell r="G607" t="str">
            <v>التبه</v>
          </cell>
          <cell r="H607" t="str">
            <v>العربية السورية</v>
          </cell>
          <cell r="I607" t="str">
            <v>الأولى</v>
          </cell>
          <cell r="J607" t="str">
            <v>درعا</v>
          </cell>
          <cell r="K607" t="str">
            <v>مزرعة التبه 7</v>
          </cell>
          <cell r="L607" t="str">
            <v>جب الصفا</v>
          </cell>
          <cell r="M607" t="str">
            <v>أدبي</v>
          </cell>
          <cell r="N607">
            <v>2012</v>
          </cell>
          <cell r="O607" t="str">
            <v>درعا</v>
          </cell>
          <cell r="P607" t="str">
            <v>الأولى</v>
          </cell>
          <cell r="Q607">
            <v>0</v>
          </cell>
          <cell r="R607">
            <v>0</v>
          </cell>
          <cell r="S607">
            <v>15000</v>
          </cell>
          <cell r="T607">
            <v>7000</v>
          </cell>
          <cell r="U607">
            <v>0</v>
          </cell>
          <cell r="V607">
            <v>55000</v>
          </cell>
          <cell r="W607">
            <v>77000</v>
          </cell>
          <cell r="X607" t="str">
            <v>لا</v>
          </cell>
          <cell r="Y607">
            <v>77000</v>
          </cell>
          <cell r="Z607">
            <v>0</v>
          </cell>
          <cell r="AA607">
            <v>1</v>
          </cell>
          <cell r="AB607">
            <v>3</v>
          </cell>
          <cell r="AC607">
            <v>0</v>
          </cell>
          <cell r="AD607">
            <v>4</v>
          </cell>
          <cell r="AE607" t="str">
            <v>AYMAN ALTUMAH</v>
          </cell>
          <cell r="AF607" t="str">
            <v>AWAD</v>
          </cell>
          <cell r="AG607" t="str">
            <v>BALSHAH</v>
          </cell>
          <cell r="AH607" t="str">
            <v>DARAA</v>
          </cell>
          <cell r="AI607" t="str">
            <v>الفصل الثاني 2021-2022</v>
          </cell>
          <cell r="AJ607" t="str">
            <v/>
          </cell>
          <cell r="AK607" t="str">
            <v/>
          </cell>
          <cell r="AL607" t="str">
            <v/>
          </cell>
          <cell r="AM607" t="str">
            <v/>
          </cell>
          <cell r="AN607" t="str">
            <v/>
          </cell>
          <cell r="AO607" t="str">
            <v/>
          </cell>
          <cell r="AP607" t="str">
            <v/>
          </cell>
          <cell r="AQ607" t="str">
            <v/>
          </cell>
          <cell r="AR607">
            <v>707353</v>
          </cell>
          <cell r="AS607" t="str">
            <v>ايمن الطعمه</v>
          </cell>
          <cell r="AT607" t="str">
            <v>عوض</v>
          </cell>
          <cell r="AU607" t="str">
            <v/>
          </cell>
          <cell r="AV607">
            <v>55000</v>
          </cell>
        </row>
        <row r="608">
          <cell r="A608">
            <v>707354</v>
          </cell>
          <cell r="B608" t="str">
            <v>سلاف الخطيب</v>
          </cell>
          <cell r="C608" t="str">
            <v>صلاح</v>
          </cell>
          <cell r="D608" t="str">
            <v>هدى</v>
          </cell>
          <cell r="E608" t="str">
            <v>أنثى</v>
          </cell>
          <cell r="F608">
            <v>37257</v>
          </cell>
          <cell r="G608" t="str">
            <v xml:space="preserve">جلين </v>
          </cell>
          <cell r="H608" t="str">
            <v>الفلسطينية السورية</v>
          </cell>
          <cell r="I608" t="str">
            <v>الأولى</v>
          </cell>
          <cell r="J608" t="str">
            <v>غير سوري</v>
          </cell>
          <cell r="K608" t="str">
            <v>غير سوري</v>
          </cell>
          <cell r="L608" t="str">
            <v>درعا</v>
          </cell>
          <cell r="M608" t="str">
            <v>علمي</v>
          </cell>
          <cell r="N608">
            <v>2019</v>
          </cell>
          <cell r="O608" t="str">
            <v>درعا</v>
          </cell>
          <cell r="P608" t="str">
            <v>الأولى</v>
          </cell>
          <cell r="Q608">
            <v>49000</v>
          </cell>
          <cell r="R608">
            <v>0</v>
          </cell>
          <cell r="S608">
            <v>0</v>
          </cell>
          <cell r="T608">
            <v>3000</v>
          </cell>
          <cell r="U608">
            <v>0</v>
          </cell>
          <cell r="V608">
            <v>70000</v>
          </cell>
          <cell r="W608">
            <v>24000</v>
          </cell>
          <cell r="X608" t="str">
            <v>لا</v>
          </cell>
          <cell r="Y608">
            <v>24000</v>
          </cell>
          <cell r="Z608">
            <v>0</v>
          </cell>
          <cell r="AA608">
            <v>7</v>
          </cell>
          <cell r="AB608">
            <v>0</v>
          </cell>
          <cell r="AC608">
            <v>0</v>
          </cell>
          <cell r="AD608">
            <v>7</v>
          </cell>
          <cell r="AE608" t="str">
            <v>SULAF ALKHATEEB</v>
          </cell>
          <cell r="AF608" t="str">
            <v>SALAH</v>
          </cell>
          <cell r="AG608" t="str">
            <v>HUDA</v>
          </cell>
          <cell r="AH608" t="str">
            <v>DARAA</v>
          </cell>
          <cell r="AI608" t="str">
            <v/>
          </cell>
          <cell r="AJ608" t="str">
            <v/>
          </cell>
          <cell r="AK608" t="str">
            <v/>
          </cell>
          <cell r="AL608" t="str">
            <v/>
          </cell>
          <cell r="AM608" t="str">
            <v/>
          </cell>
          <cell r="AN608" t="str">
            <v/>
          </cell>
          <cell r="AO608" t="str">
            <v/>
          </cell>
          <cell r="AP608" t="str">
            <v/>
          </cell>
          <cell r="AQ608" t="str">
            <v/>
          </cell>
          <cell r="AR608">
            <v>707354</v>
          </cell>
          <cell r="AS608" t="str">
            <v>سلاف الخطيب</v>
          </cell>
          <cell r="AT608" t="str">
            <v>صلاح</v>
          </cell>
          <cell r="AU608" t="str">
            <v/>
          </cell>
          <cell r="AV608">
            <v>70000</v>
          </cell>
        </row>
        <row r="609">
          <cell r="A609">
            <v>707358</v>
          </cell>
          <cell r="B609" t="str">
            <v>احمد السعيد</v>
          </cell>
          <cell r="C609" t="str">
            <v>علي</v>
          </cell>
          <cell r="D609" t="str">
            <v>زهره</v>
          </cell>
          <cell r="E609" t="str">
            <v>ذكر</v>
          </cell>
          <cell r="F609">
            <v>25626</v>
          </cell>
          <cell r="G609" t="str">
            <v>سبينه</v>
          </cell>
          <cell r="H609" t="str">
            <v>السورية</v>
          </cell>
          <cell r="I609" t="str">
            <v>الأولى</v>
          </cell>
          <cell r="J609" t="str">
            <v>القنيطرة</v>
          </cell>
          <cell r="K609" t="str">
            <v>البطيحة 60/1</v>
          </cell>
          <cell r="L609" t="str">
            <v>مخيم الوافدين ضاحية الإسكان</v>
          </cell>
          <cell r="M609" t="str">
            <v>أدبي</v>
          </cell>
          <cell r="N609">
            <v>2013</v>
          </cell>
          <cell r="O609" t="str">
            <v>القنيطرة</v>
          </cell>
          <cell r="P609" t="str">
            <v>الأولى حديث</v>
          </cell>
          <cell r="R609">
            <v>0</v>
          </cell>
          <cell r="T609">
            <v>7000</v>
          </cell>
          <cell r="V609">
            <v>50000</v>
          </cell>
          <cell r="W609">
            <v>57000</v>
          </cell>
          <cell r="X609" t="str">
            <v>لا</v>
          </cell>
          <cell r="Y609">
            <v>57000</v>
          </cell>
          <cell r="Z609">
            <v>0</v>
          </cell>
          <cell r="AA609">
            <v>5</v>
          </cell>
          <cell r="AC609">
            <v>0</v>
          </cell>
          <cell r="AD609">
            <v>5</v>
          </cell>
          <cell r="AE609" t="str">
            <v>ahmad alsaeed</v>
          </cell>
          <cell r="AF609" t="str">
            <v>ali</v>
          </cell>
          <cell r="AG609" t="str">
            <v>zahra</v>
          </cell>
          <cell r="AH609" t="str">
            <v>sbeneh</v>
          </cell>
          <cell r="AI609" t="str">
            <v/>
          </cell>
          <cell r="AJ609" t="str">
            <v/>
          </cell>
          <cell r="AK609" t="str">
            <v/>
          </cell>
          <cell r="AL609" t="str">
            <v/>
          </cell>
          <cell r="AM609" t="str">
            <v/>
          </cell>
          <cell r="AN609" t="str">
            <v/>
          </cell>
          <cell r="AO609" t="str">
            <v/>
          </cell>
          <cell r="AP609" t="str">
            <v/>
          </cell>
          <cell r="AQ609" t="str">
            <v/>
          </cell>
          <cell r="AR609">
            <v>707358</v>
          </cell>
          <cell r="AS609" t="str">
            <v>احمد السعيد</v>
          </cell>
          <cell r="AT609" t="str">
            <v>علي</v>
          </cell>
          <cell r="AU609" t="str">
            <v/>
          </cell>
          <cell r="AV609">
            <v>50000</v>
          </cell>
        </row>
        <row r="610">
          <cell r="A610">
            <v>707359</v>
          </cell>
          <cell r="B610" t="str">
            <v>احمد المحمد</v>
          </cell>
          <cell r="C610" t="str">
            <v>قدري</v>
          </cell>
          <cell r="D610" t="str">
            <v>وضحه</v>
          </cell>
          <cell r="E610" t="str">
            <v>ذكر</v>
          </cell>
          <cell r="F610">
            <v>31226</v>
          </cell>
          <cell r="G610" t="str">
            <v>الحسكة</v>
          </cell>
          <cell r="H610" t="str">
            <v>السورية</v>
          </cell>
          <cell r="I610" t="str">
            <v>الأولى</v>
          </cell>
          <cell r="J610" t="str">
            <v>الحسكة</v>
          </cell>
          <cell r="K610" t="str">
            <v>الحسكة السفح 93</v>
          </cell>
          <cell r="L610" t="str">
            <v>الحسكة</v>
          </cell>
          <cell r="M610" t="str">
            <v>2004</v>
          </cell>
          <cell r="O610" t="str">
            <v>الحسكة</v>
          </cell>
          <cell r="P610" t="str">
            <v>الأولى حديث</v>
          </cell>
          <cell r="T610">
            <v>7000</v>
          </cell>
          <cell r="V610">
            <v>15000</v>
          </cell>
          <cell r="W610">
            <v>22000</v>
          </cell>
          <cell r="X610" t="str">
            <v>لا</v>
          </cell>
          <cell r="Y610">
            <v>22000</v>
          </cell>
          <cell r="Z610">
            <v>0</v>
          </cell>
          <cell r="AA610">
            <v>3</v>
          </cell>
          <cell r="AC610">
            <v>0</v>
          </cell>
          <cell r="AD610">
            <v>3</v>
          </cell>
          <cell r="AE610" t="str">
            <v>ahmad almohamad</v>
          </cell>
          <cell r="AF610" t="str">
            <v>kadri</v>
          </cell>
          <cell r="AG610" t="str">
            <v>wadha</v>
          </cell>
          <cell r="AH610" t="str">
            <v>alhasaka</v>
          </cell>
          <cell r="AI610" t="str">
            <v/>
          </cell>
          <cell r="AJ610" t="str">
            <v/>
          </cell>
          <cell r="AK610" t="str">
            <v/>
          </cell>
          <cell r="AL610" t="str">
            <v/>
          </cell>
          <cell r="AM610" t="str">
            <v/>
          </cell>
          <cell r="AN610" t="str">
            <v/>
          </cell>
          <cell r="AO610" t="str">
            <v/>
          </cell>
          <cell r="AP610" t="str">
            <v/>
          </cell>
          <cell r="AQ610" t="str">
            <v/>
          </cell>
          <cell r="AR610">
            <v>707359</v>
          </cell>
          <cell r="AS610" t="str">
            <v>احمد المحمد</v>
          </cell>
          <cell r="AT610" t="str">
            <v>قدري</v>
          </cell>
          <cell r="AU610" t="str">
            <v/>
          </cell>
          <cell r="AV610">
            <v>15000</v>
          </cell>
        </row>
        <row r="611">
          <cell r="A611">
            <v>707360</v>
          </cell>
          <cell r="B611" t="str">
            <v>أحمد حمزة</v>
          </cell>
          <cell r="C611" t="str">
            <v>محمد</v>
          </cell>
          <cell r="D611" t="str">
            <v>فطوم</v>
          </cell>
          <cell r="E611" t="str">
            <v>ذكر</v>
          </cell>
          <cell r="F611">
            <v>29342</v>
          </cell>
          <cell r="G611" t="str">
            <v>حفير فوقا</v>
          </cell>
          <cell r="H611" t="str">
            <v>السورية</v>
          </cell>
          <cell r="I611" t="str">
            <v>الأولى</v>
          </cell>
          <cell r="J611" t="str">
            <v>ريف دمشق</v>
          </cell>
          <cell r="K611" t="str">
            <v>حفير فوقا 99</v>
          </cell>
          <cell r="L611" t="str">
            <v>حفير فوقا</v>
          </cell>
          <cell r="M611" t="str">
            <v>2001</v>
          </cell>
          <cell r="O611" t="str">
            <v>دمشق</v>
          </cell>
          <cell r="P611" t="str">
            <v>الأولى حديث</v>
          </cell>
          <cell r="R611">
            <v>0</v>
          </cell>
          <cell r="T611">
            <v>7000</v>
          </cell>
          <cell r="V611">
            <v>60000</v>
          </cell>
          <cell r="W611">
            <v>67000</v>
          </cell>
          <cell r="X611" t="str">
            <v>لا</v>
          </cell>
          <cell r="Y611">
            <v>67000</v>
          </cell>
          <cell r="Z611">
            <v>0</v>
          </cell>
          <cell r="AA611">
            <v>6</v>
          </cell>
          <cell r="AC611">
            <v>0</v>
          </cell>
          <cell r="AD611">
            <v>6</v>
          </cell>
          <cell r="AE611" t="str">
            <v>ahmad hamza</v>
          </cell>
          <cell r="AF611" t="str">
            <v>mohammad</v>
          </cell>
          <cell r="AG611" t="str">
            <v>fatoum</v>
          </cell>
          <cell r="AH611" t="str">
            <v>damas suburb</v>
          </cell>
          <cell r="AI611" t="str">
            <v/>
          </cell>
          <cell r="AJ611" t="str">
            <v/>
          </cell>
          <cell r="AK611" t="str">
            <v/>
          </cell>
          <cell r="AL611" t="str">
            <v/>
          </cell>
          <cell r="AM611" t="str">
            <v/>
          </cell>
          <cell r="AN611" t="str">
            <v/>
          </cell>
          <cell r="AO611" t="str">
            <v/>
          </cell>
          <cell r="AP611" t="str">
            <v/>
          </cell>
          <cell r="AQ611" t="str">
            <v/>
          </cell>
          <cell r="AR611">
            <v>707360</v>
          </cell>
          <cell r="AS611" t="str">
            <v>احمد حمزه</v>
          </cell>
          <cell r="AT611" t="str">
            <v>محمد</v>
          </cell>
          <cell r="AU611" t="str">
            <v/>
          </cell>
          <cell r="AV611">
            <v>60000</v>
          </cell>
        </row>
        <row r="612">
          <cell r="A612">
            <v>707361</v>
          </cell>
          <cell r="B612" t="str">
            <v>احمد ديبو</v>
          </cell>
          <cell r="C612" t="str">
            <v>علي</v>
          </cell>
          <cell r="D612" t="str">
            <v>رتيبه</v>
          </cell>
          <cell r="E612" t="str">
            <v>ذكر</v>
          </cell>
          <cell r="F612">
            <v>26290</v>
          </cell>
          <cell r="G612" t="str">
            <v>بستان الحمام</v>
          </cell>
          <cell r="H612" t="str">
            <v>العربية السورية</v>
          </cell>
          <cell r="I612" t="str">
            <v>الأولى</v>
          </cell>
          <cell r="J612" t="str">
            <v>طرطوس</v>
          </cell>
          <cell r="K612" t="str">
            <v>بستان الحمام 82</v>
          </cell>
          <cell r="L612" t="str">
            <v>دمشق</v>
          </cell>
          <cell r="M612" t="str">
            <v>أدبي</v>
          </cell>
          <cell r="N612">
            <v>2000</v>
          </cell>
          <cell r="O612" t="str">
            <v>دمشق</v>
          </cell>
          <cell r="P612" t="str">
            <v>الأولى حديث</v>
          </cell>
          <cell r="T612">
            <v>7000</v>
          </cell>
          <cell r="V612">
            <v>2000</v>
          </cell>
          <cell r="W612">
            <v>9000</v>
          </cell>
          <cell r="X612" t="str">
            <v>لا</v>
          </cell>
          <cell r="Y612">
            <v>9000</v>
          </cell>
          <cell r="Z612">
            <v>0</v>
          </cell>
          <cell r="AA612">
            <v>4</v>
          </cell>
          <cell r="AC612">
            <v>0</v>
          </cell>
          <cell r="AD612">
            <v>4</v>
          </cell>
          <cell r="AE612" t="str">
            <v>ahmad debo</v>
          </cell>
          <cell r="AF612" t="str">
            <v>ali</v>
          </cell>
          <cell r="AG612" t="str">
            <v>ratiba</v>
          </cell>
          <cell r="AH612" t="str">
            <v>damas</v>
          </cell>
          <cell r="AI612" t="str">
            <v/>
          </cell>
          <cell r="AJ612" t="str">
            <v/>
          </cell>
          <cell r="AK612" t="str">
            <v/>
          </cell>
          <cell r="AL612" t="str">
            <v/>
          </cell>
          <cell r="AM612" t="str">
            <v/>
          </cell>
          <cell r="AN612" t="str">
            <v/>
          </cell>
          <cell r="AO612" t="str">
            <v/>
          </cell>
          <cell r="AP612" t="str">
            <v/>
          </cell>
          <cell r="AQ612" t="str">
            <v/>
          </cell>
          <cell r="AR612">
            <v>707361</v>
          </cell>
          <cell r="AS612" t="str">
            <v>احمد ديبو</v>
          </cell>
          <cell r="AT612" t="str">
            <v>علي</v>
          </cell>
          <cell r="AU612" t="str">
            <v/>
          </cell>
          <cell r="AV612">
            <v>2000</v>
          </cell>
        </row>
        <row r="613">
          <cell r="A613">
            <v>707362</v>
          </cell>
          <cell r="B613" t="str">
            <v>اريج قباقلي</v>
          </cell>
          <cell r="C613" t="str">
            <v>طالب</v>
          </cell>
          <cell r="D613" t="str">
            <v>سحر</v>
          </cell>
          <cell r="E613" t="str">
            <v>أنثى</v>
          </cell>
          <cell r="F613">
            <v>34053</v>
          </cell>
          <cell r="G613" t="str">
            <v>حمص</v>
          </cell>
          <cell r="H613" t="str">
            <v>السورية</v>
          </cell>
          <cell r="I613" t="str">
            <v>الأولى</v>
          </cell>
          <cell r="J613" t="str">
            <v>حمص</v>
          </cell>
          <cell r="K613" t="str">
            <v>باب تدمر 1327</v>
          </cell>
          <cell r="L613" t="str">
            <v xml:space="preserve">مسكن الضمير </v>
          </cell>
          <cell r="M613" t="str">
            <v>2012</v>
          </cell>
          <cell r="O613" t="str">
            <v>حمص</v>
          </cell>
          <cell r="P613" t="str">
            <v>الأولى حديث</v>
          </cell>
          <cell r="R613">
            <v>0</v>
          </cell>
          <cell r="T613">
            <v>7000</v>
          </cell>
          <cell r="V613">
            <v>30000</v>
          </cell>
          <cell r="W613">
            <v>37000</v>
          </cell>
          <cell r="X613" t="str">
            <v>لا</v>
          </cell>
          <cell r="Y613">
            <v>37000</v>
          </cell>
          <cell r="Z613">
            <v>0</v>
          </cell>
          <cell r="AA613">
            <v>3</v>
          </cell>
          <cell r="AC613">
            <v>0</v>
          </cell>
          <cell r="AD613">
            <v>3</v>
          </cell>
          <cell r="AE613" t="str">
            <v>arej kabakli</v>
          </cell>
          <cell r="AF613" t="str">
            <v>taleb</v>
          </cell>
          <cell r="AG613" t="str">
            <v>sahr</v>
          </cell>
          <cell r="AH613" t="str">
            <v>homs</v>
          </cell>
          <cell r="AI613" t="str">
            <v/>
          </cell>
          <cell r="AJ613" t="str">
            <v/>
          </cell>
          <cell r="AK613" t="str">
            <v/>
          </cell>
          <cell r="AL613" t="str">
            <v/>
          </cell>
          <cell r="AM613" t="str">
            <v/>
          </cell>
          <cell r="AN613" t="str">
            <v/>
          </cell>
          <cell r="AO613" t="str">
            <v/>
          </cell>
          <cell r="AP613" t="str">
            <v/>
          </cell>
          <cell r="AQ613" t="str">
            <v/>
          </cell>
          <cell r="AR613">
            <v>707362</v>
          </cell>
          <cell r="AS613" t="str">
            <v>اريج قباقلي</v>
          </cell>
          <cell r="AT613" t="str">
            <v>طالب</v>
          </cell>
          <cell r="AU613" t="str">
            <v/>
          </cell>
          <cell r="AV613">
            <v>30000</v>
          </cell>
        </row>
        <row r="614">
          <cell r="A614">
            <v>707363</v>
          </cell>
          <cell r="B614" t="str">
            <v>اسامة علوان</v>
          </cell>
          <cell r="C614" t="str">
            <v>حسن</v>
          </cell>
          <cell r="D614" t="str">
            <v>حنان</v>
          </cell>
          <cell r="E614" t="str">
            <v>ذكر</v>
          </cell>
          <cell r="F614">
            <v>34086</v>
          </cell>
          <cell r="G614" t="str">
            <v>دمشق</v>
          </cell>
          <cell r="H614" t="str">
            <v>العربية اليمنية</v>
          </cell>
          <cell r="I614" t="str">
            <v>الأولى</v>
          </cell>
          <cell r="J614" t="str">
            <v>0</v>
          </cell>
          <cell r="K614" t="str">
            <v>00/01/1900</v>
          </cell>
          <cell r="L614" t="str">
            <v>مساكن برزة</v>
          </cell>
          <cell r="M614" t="str">
            <v>2011</v>
          </cell>
          <cell r="O614" t="str">
            <v>دمشق</v>
          </cell>
          <cell r="P614" t="str">
            <v>الأولى حديث</v>
          </cell>
          <cell r="R614">
            <v>0</v>
          </cell>
          <cell r="T614">
            <v>7000</v>
          </cell>
          <cell r="V614">
            <v>20000</v>
          </cell>
          <cell r="W614">
            <v>27000</v>
          </cell>
          <cell r="X614" t="str">
            <v>لا</v>
          </cell>
          <cell r="Y614">
            <v>27000</v>
          </cell>
          <cell r="Z614">
            <v>0</v>
          </cell>
          <cell r="AA614">
            <v>2</v>
          </cell>
          <cell r="AC614">
            <v>0</v>
          </cell>
          <cell r="AD614">
            <v>2</v>
          </cell>
          <cell r="AE614" t="str">
            <v>osamah alwan</v>
          </cell>
          <cell r="AF614" t="str">
            <v>hasan</v>
          </cell>
          <cell r="AG614" t="str">
            <v>hanan</v>
          </cell>
          <cell r="AH614" t="str">
            <v>damascus</v>
          </cell>
          <cell r="AI614" t="str">
            <v/>
          </cell>
          <cell r="AJ614" t="str">
            <v/>
          </cell>
          <cell r="AK614" t="str">
            <v/>
          </cell>
          <cell r="AL614" t="str">
            <v/>
          </cell>
          <cell r="AM614" t="str">
            <v/>
          </cell>
          <cell r="AN614" t="str">
            <v/>
          </cell>
          <cell r="AO614" t="str">
            <v/>
          </cell>
          <cell r="AP614" t="str">
            <v/>
          </cell>
          <cell r="AQ614" t="str">
            <v/>
          </cell>
          <cell r="AR614">
            <v>707363</v>
          </cell>
          <cell r="AS614" t="str">
            <v>اسامة علوان</v>
          </cell>
          <cell r="AT614" t="str">
            <v>حسن</v>
          </cell>
          <cell r="AU614" t="str">
            <v/>
          </cell>
          <cell r="AV614">
            <v>20000</v>
          </cell>
        </row>
        <row r="615">
          <cell r="A615">
            <v>707364</v>
          </cell>
          <cell r="B615" t="str">
            <v>اسعد طه</v>
          </cell>
          <cell r="C615" t="str">
            <v>بدرالدين</v>
          </cell>
          <cell r="D615" t="str">
            <v>سميحه</v>
          </cell>
          <cell r="E615" t="str">
            <v>ذكر</v>
          </cell>
          <cell r="F615">
            <v>35084</v>
          </cell>
          <cell r="G615" t="str">
            <v>دمشق</v>
          </cell>
          <cell r="H615" t="str">
            <v>عربي سوري</v>
          </cell>
          <cell r="I615" t="str">
            <v>الأولى</v>
          </cell>
          <cell r="J615" t="str">
            <v>القنيطرة</v>
          </cell>
          <cell r="K615" t="str">
            <v>جباتا الزيت 232/435</v>
          </cell>
          <cell r="L615" t="str">
            <v>الطبالة</v>
          </cell>
          <cell r="M615" t="str">
            <v>أدبي</v>
          </cell>
          <cell r="N615">
            <v>2013</v>
          </cell>
          <cell r="O615" t="str">
            <v>دمشق</v>
          </cell>
          <cell r="P615" t="str">
            <v>الأولى حديث</v>
          </cell>
          <cell r="R615">
            <v>0</v>
          </cell>
          <cell r="T615">
            <v>7000</v>
          </cell>
          <cell r="V615">
            <v>20000</v>
          </cell>
          <cell r="W615">
            <v>27000</v>
          </cell>
          <cell r="X615" t="str">
            <v>لا</v>
          </cell>
          <cell r="Y615">
            <v>27000</v>
          </cell>
          <cell r="Z615">
            <v>0</v>
          </cell>
          <cell r="AA615">
            <v>2</v>
          </cell>
          <cell r="AC615">
            <v>0</v>
          </cell>
          <cell r="AD615">
            <v>2</v>
          </cell>
          <cell r="AE615" t="str">
            <v>asaad  taha</v>
          </cell>
          <cell r="AF615" t="str">
            <v>badr aldien</v>
          </cell>
          <cell r="AG615" t="str">
            <v>samiha</v>
          </cell>
          <cell r="AH615" t="str">
            <v>35084</v>
          </cell>
          <cell r="AI615" t="str">
            <v/>
          </cell>
          <cell r="AJ615" t="str">
            <v/>
          </cell>
          <cell r="AK615" t="str">
            <v/>
          </cell>
          <cell r="AL615" t="str">
            <v/>
          </cell>
          <cell r="AM615" t="str">
            <v/>
          </cell>
          <cell r="AN615" t="str">
            <v/>
          </cell>
          <cell r="AO615" t="str">
            <v/>
          </cell>
          <cell r="AP615" t="str">
            <v/>
          </cell>
          <cell r="AQ615" t="str">
            <v/>
          </cell>
          <cell r="AR615">
            <v>707364</v>
          </cell>
          <cell r="AS615" t="str">
            <v>اسعد طه</v>
          </cell>
          <cell r="AT615" t="str">
            <v>بدرالدين</v>
          </cell>
          <cell r="AU615" t="str">
            <v/>
          </cell>
          <cell r="AV615">
            <v>20000</v>
          </cell>
        </row>
        <row r="616">
          <cell r="A616">
            <v>707365</v>
          </cell>
          <cell r="B616" t="str">
            <v>اسماعيل البرهو</v>
          </cell>
          <cell r="C616" t="str">
            <v>عبدالرحيم</v>
          </cell>
          <cell r="D616" t="str">
            <v>اميرة</v>
          </cell>
          <cell r="E616" t="str">
            <v>ذكر</v>
          </cell>
          <cell r="F616">
            <v>30900</v>
          </cell>
          <cell r="G616" t="str">
            <v>الثورة</v>
          </cell>
          <cell r="H616" t="str">
            <v>السورية</v>
          </cell>
          <cell r="I616" t="str">
            <v>الأولى</v>
          </cell>
          <cell r="J616" t="str">
            <v>الرقة</v>
          </cell>
          <cell r="K616" t="str">
            <v>الثورة 1384</v>
          </cell>
          <cell r="L616" t="str">
            <v>عدرا العمالية</v>
          </cell>
          <cell r="M616" t="str">
            <v>علمي</v>
          </cell>
          <cell r="N616">
            <v>2003</v>
          </cell>
          <cell r="O616" t="str">
            <v>الرقة</v>
          </cell>
          <cell r="P616" t="str">
            <v>الأولى حديث</v>
          </cell>
          <cell r="T616">
            <v>7000</v>
          </cell>
          <cell r="V616">
            <v>15000</v>
          </cell>
          <cell r="W616">
            <v>22000</v>
          </cell>
          <cell r="X616" t="str">
            <v>لا</v>
          </cell>
          <cell r="Y616">
            <v>22000</v>
          </cell>
          <cell r="Z616">
            <v>0</v>
          </cell>
          <cell r="AA616">
            <v>3</v>
          </cell>
          <cell r="AC616">
            <v>0</v>
          </cell>
          <cell r="AD616">
            <v>3</v>
          </cell>
          <cell r="AE616" t="str">
            <v>ismaeel albrho</v>
          </cell>
          <cell r="AF616" t="str">
            <v>abd alraheem</v>
          </cell>
          <cell r="AG616" t="str">
            <v>amera</v>
          </cell>
          <cell r="AH616" t="str">
            <v>althwra</v>
          </cell>
          <cell r="AI616" t="str">
            <v/>
          </cell>
          <cell r="AJ616" t="str">
            <v/>
          </cell>
          <cell r="AK616" t="str">
            <v/>
          </cell>
          <cell r="AL616" t="str">
            <v/>
          </cell>
          <cell r="AM616" t="str">
            <v/>
          </cell>
          <cell r="AN616" t="str">
            <v/>
          </cell>
          <cell r="AO616" t="str">
            <v/>
          </cell>
          <cell r="AP616" t="str">
            <v/>
          </cell>
          <cell r="AQ616" t="str">
            <v/>
          </cell>
          <cell r="AR616">
            <v>707365</v>
          </cell>
          <cell r="AS616" t="str">
            <v>اسماعيل البرهو</v>
          </cell>
          <cell r="AT616" t="str">
            <v>عبدالرحيم</v>
          </cell>
          <cell r="AU616" t="str">
            <v/>
          </cell>
          <cell r="AV616">
            <v>15000</v>
          </cell>
        </row>
        <row r="617">
          <cell r="A617">
            <v>707366</v>
          </cell>
          <cell r="B617" t="str">
            <v>اغيد السوسي</v>
          </cell>
          <cell r="C617" t="str">
            <v>مجيب</v>
          </cell>
          <cell r="D617" t="str">
            <v>هدى</v>
          </cell>
          <cell r="E617" t="str">
            <v>ذكر</v>
          </cell>
          <cell r="F617">
            <v>33250</v>
          </cell>
          <cell r="G617" t="str">
            <v>الرقة</v>
          </cell>
          <cell r="H617" t="str">
            <v>العربية السورية</v>
          </cell>
          <cell r="I617" t="str">
            <v>الأولى</v>
          </cell>
          <cell r="J617" t="str">
            <v>إدلب</v>
          </cell>
          <cell r="K617" t="str">
            <v>التمانعة 11</v>
          </cell>
          <cell r="L617" t="str">
            <v>اشرفية صحنايا</v>
          </cell>
          <cell r="M617" t="str">
            <v>علمي</v>
          </cell>
          <cell r="N617">
            <v>2009</v>
          </cell>
          <cell r="O617" t="str">
            <v>دمشق</v>
          </cell>
          <cell r="P617" t="str">
            <v>الأولى حديث</v>
          </cell>
          <cell r="R617">
            <v>0</v>
          </cell>
          <cell r="T617">
            <v>6000</v>
          </cell>
          <cell r="V617">
            <v>40000</v>
          </cell>
          <cell r="W617">
            <v>46000</v>
          </cell>
          <cell r="X617" t="str">
            <v>لا</v>
          </cell>
          <cell r="Y617">
            <v>46000</v>
          </cell>
          <cell r="Z617">
            <v>0</v>
          </cell>
          <cell r="AA617">
            <v>4</v>
          </cell>
          <cell r="AC617">
            <v>0</v>
          </cell>
          <cell r="AD617">
            <v>4</v>
          </cell>
          <cell r="AE617" t="str">
            <v>AGHYAD ALSOSI</v>
          </cell>
          <cell r="AF617" t="str">
            <v>MOJEEP</v>
          </cell>
          <cell r="AG617" t="str">
            <v>HUDA</v>
          </cell>
          <cell r="AH617" t="str">
            <v>ALRAQA</v>
          </cell>
          <cell r="AI617" t="str">
            <v/>
          </cell>
          <cell r="AJ617" t="str">
            <v/>
          </cell>
          <cell r="AK617" t="str">
            <v/>
          </cell>
          <cell r="AL617" t="str">
            <v/>
          </cell>
          <cell r="AM617" t="str">
            <v/>
          </cell>
          <cell r="AN617" t="str">
            <v/>
          </cell>
          <cell r="AO617" t="str">
            <v/>
          </cell>
          <cell r="AP617" t="str">
            <v/>
          </cell>
          <cell r="AQ617" t="str">
            <v/>
          </cell>
          <cell r="AR617">
            <v>707366</v>
          </cell>
          <cell r="AS617" t="str">
            <v>اغيد السوسي</v>
          </cell>
          <cell r="AT617" t="str">
            <v>مجيب</v>
          </cell>
          <cell r="AU617" t="str">
            <v/>
          </cell>
          <cell r="AV617">
            <v>40000</v>
          </cell>
        </row>
        <row r="618">
          <cell r="A618">
            <v>707367</v>
          </cell>
          <cell r="B618" t="str">
            <v>امل اسبر</v>
          </cell>
          <cell r="C618" t="str">
            <v>حكمت</v>
          </cell>
          <cell r="D618" t="str">
            <v>ابتسام</v>
          </cell>
          <cell r="E618" t="str">
            <v>أنثى</v>
          </cell>
          <cell r="F618">
            <v>36161</v>
          </cell>
          <cell r="G618" t="str">
            <v>ريف دمشق-نجها</v>
          </cell>
          <cell r="H618" t="str">
            <v>عربي سوري</v>
          </cell>
          <cell r="I618" t="str">
            <v>الأولى</v>
          </cell>
          <cell r="J618" t="str">
            <v>اللاذقية</v>
          </cell>
          <cell r="K618" t="str">
            <v>بدميون خـ33</v>
          </cell>
          <cell r="L618" t="str">
            <v>ريف دمشق - تل خاروف</v>
          </cell>
          <cell r="M618" t="str">
            <v>ادبي</v>
          </cell>
          <cell r="N618">
            <v>2016</v>
          </cell>
          <cell r="O618" t="str">
            <v>اللاذقية</v>
          </cell>
          <cell r="P618" t="str">
            <v>الأولى حديث</v>
          </cell>
          <cell r="T618">
            <v>7000</v>
          </cell>
          <cell r="V618">
            <v>3000</v>
          </cell>
          <cell r="W618">
            <v>10000</v>
          </cell>
          <cell r="X618" t="str">
            <v>لا</v>
          </cell>
          <cell r="Y618">
            <v>10000</v>
          </cell>
          <cell r="Z618">
            <v>0</v>
          </cell>
          <cell r="AA618">
            <v>6</v>
          </cell>
          <cell r="AC618">
            <v>0</v>
          </cell>
          <cell r="AD618">
            <v>6</v>
          </cell>
          <cell r="AE618" t="str">
            <v>amal esper</v>
          </cell>
          <cell r="AF618" t="str">
            <v>hekmat</v>
          </cell>
          <cell r="AG618" t="str">
            <v>eptisam</v>
          </cell>
          <cell r="AH618" t="str">
            <v>najha</v>
          </cell>
          <cell r="AI618" t="str">
            <v/>
          </cell>
          <cell r="AJ618" t="str">
            <v/>
          </cell>
          <cell r="AK618" t="str">
            <v/>
          </cell>
          <cell r="AL618" t="str">
            <v/>
          </cell>
          <cell r="AM618" t="str">
            <v/>
          </cell>
          <cell r="AN618" t="str">
            <v/>
          </cell>
          <cell r="AO618" t="str">
            <v/>
          </cell>
          <cell r="AP618" t="str">
            <v/>
          </cell>
          <cell r="AQ618" t="str">
            <v/>
          </cell>
          <cell r="AR618">
            <v>707367</v>
          </cell>
          <cell r="AS618" t="str">
            <v>امل اسبر</v>
          </cell>
          <cell r="AT618" t="str">
            <v>حكمت</v>
          </cell>
          <cell r="AU618" t="str">
            <v/>
          </cell>
          <cell r="AV618">
            <v>3000</v>
          </cell>
        </row>
        <row r="619">
          <cell r="A619">
            <v>707368</v>
          </cell>
          <cell r="B619" t="str">
            <v>انصاف احمد</v>
          </cell>
          <cell r="C619" t="str">
            <v>شريف</v>
          </cell>
          <cell r="D619" t="str">
            <v>وجيهه</v>
          </cell>
          <cell r="E619" t="str">
            <v>أنثى</v>
          </cell>
          <cell r="F619">
            <v>30076</v>
          </cell>
          <cell r="G619" t="str">
            <v>الصياديه</v>
          </cell>
          <cell r="H619" t="str">
            <v>السورية</v>
          </cell>
          <cell r="I619" t="str">
            <v>الأولى</v>
          </cell>
          <cell r="J619" t="str">
            <v>حمص</v>
          </cell>
          <cell r="K619" t="str">
            <v>قرية صيادية 23</v>
          </cell>
          <cell r="L619" t="str">
            <v>دمشق</v>
          </cell>
          <cell r="M619" t="str">
            <v>علمي</v>
          </cell>
          <cell r="N619">
            <v>2002</v>
          </cell>
          <cell r="O619" t="str">
            <v>حمص</v>
          </cell>
          <cell r="P619" t="str">
            <v>الأولى حديث</v>
          </cell>
          <cell r="T619">
            <v>7000</v>
          </cell>
          <cell r="V619">
            <v>48000</v>
          </cell>
          <cell r="W619">
            <v>55000</v>
          </cell>
          <cell r="X619" t="str">
            <v>لا</v>
          </cell>
          <cell r="Y619">
            <v>55000</v>
          </cell>
          <cell r="Z619">
            <v>0</v>
          </cell>
          <cell r="AA619">
            <v>6</v>
          </cell>
          <cell r="AC619">
            <v>0</v>
          </cell>
          <cell r="AD619">
            <v>6</v>
          </cell>
          <cell r="AE619" t="str">
            <v>ensaf ahmad</v>
          </cell>
          <cell r="AF619" t="str">
            <v>sharif</v>
          </cell>
          <cell r="AG619" t="str">
            <v>wajiha</v>
          </cell>
          <cell r="AH619" t="str">
            <v>homs</v>
          </cell>
          <cell r="AI619" t="str">
            <v/>
          </cell>
          <cell r="AJ619" t="str">
            <v/>
          </cell>
          <cell r="AK619" t="str">
            <v/>
          </cell>
          <cell r="AL619" t="str">
            <v/>
          </cell>
          <cell r="AM619" t="str">
            <v/>
          </cell>
          <cell r="AN619" t="str">
            <v/>
          </cell>
          <cell r="AO619" t="str">
            <v/>
          </cell>
          <cell r="AP619" t="str">
            <v/>
          </cell>
          <cell r="AQ619" t="str">
            <v/>
          </cell>
          <cell r="AR619">
            <v>707368</v>
          </cell>
          <cell r="AS619" t="str">
            <v>انصاف احمد</v>
          </cell>
          <cell r="AT619" t="str">
            <v>شريف</v>
          </cell>
          <cell r="AU619" t="str">
            <v/>
          </cell>
          <cell r="AV619">
            <v>48000</v>
          </cell>
        </row>
        <row r="620">
          <cell r="A620">
            <v>707369</v>
          </cell>
          <cell r="B620" t="str">
            <v>اويس ادريس</v>
          </cell>
          <cell r="C620" t="str">
            <v>بلال</v>
          </cell>
          <cell r="D620" t="str">
            <v>ايمان</v>
          </cell>
          <cell r="E620" t="str">
            <v>ذكر</v>
          </cell>
          <cell r="F620">
            <v>37630</v>
          </cell>
          <cell r="G620" t="str">
            <v>مخيم اليرموك</v>
          </cell>
          <cell r="H620" t="str">
            <v>فلسطيني سوري</v>
          </cell>
          <cell r="I620" t="str">
            <v>الأولى</v>
          </cell>
          <cell r="J620" t="str">
            <v>0</v>
          </cell>
          <cell r="K620" t="str">
            <v>صفد عين الزيتون 86845</v>
          </cell>
          <cell r="L620" t="str">
            <v>الزاهرة الجديدة</v>
          </cell>
          <cell r="M620" t="str">
            <v>2020</v>
          </cell>
          <cell r="O620" t="str">
            <v>دمشق</v>
          </cell>
          <cell r="P620" t="str">
            <v>الأولى حديث</v>
          </cell>
          <cell r="R620">
            <v>0</v>
          </cell>
          <cell r="T620">
            <v>7000</v>
          </cell>
          <cell r="V620">
            <v>40000</v>
          </cell>
          <cell r="W620">
            <v>47000</v>
          </cell>
          <cell r="X620" t="str">
            <v>لا</v>
          </cell>
          <cell r="Y620">
            <v>47000</v>
          </cell>
          <cell r="Z620">
            <v>0</v>
          </cell>
          <cell r="AA620">
            <v>4</v>
          </cell>
          <cell r="AC620">
            <v>0</v>
          </cell>
          <cell r="AD620">
            <v>4</v>
          </cell>
          <cell r="AE620" t="str">
            <v>owais dres</v>
          </cell>
          <cell r="AF620" t="str">
            <v>bilal</v>
          </cell>
          <cell r="AG620" t="str">
            <v>iman</v>
          </cell>
          <cell r="AH620" t="str">
            <v>damas</v>
          </cell>
          <cell r="AI620" t="str">
            <v/>
          </cell>
          <cell r="AJ620" t="str">
            <v/>
          </cell>
          <cell r="AK620" t="str">
            <v/>
          </cell>
          <cell r="AL620" t="str">
            <v/>
          </cell>
          <cell r="AM620" t="str">
            <v/>
          </cell>
          <cell r="AN620" t="str">
            <v/>
          </cell>
          <cell r="AO620" t="str">
            <v/>
          </cell>
          <cell r="AP620" t="str">
            <v/>
          </cell>
          <cell r="AQ620" t="str">
            <v/>
          </cell>
          <cell r="AR620">
            <v>707369</v>
          </cell>
          <cell r="AS620" t="str">
            <v>اويس ادريس</v>
          </cell>
          <cell r="AT620" t="str">
            <v>بلال</v>
          </cell>
          <cell r="AU620" t="str">
            <v/>
          </cell>
          <cell r="AV620">
            <v>40000</v>
          </cell>
        </row>
        <row r="621">
          <cell r="A621">
            <v>707370</v>
          </cell>
          <cell r="B621" t="str">
            <v>ايمان اليوسف</v>
          </cell>
          <cell r="C621" t="str">
            <v>يونس</v>
          </cell>
          <cell r="D621" t="str">
            <v>كريمه</v>
          </cell>
          <cell r="E621" t="str">
            <v>أنثى</v>
          </cell>
          <cell r="F621">
            <v>31608</v>
          </cell>
          <cell r="G621" t="str">
            <v>حماه</v>
          </cell>
          <cell r="H621" t="str">
            <v>السورية</v>
          </cell>
          <cell r="I621" t="str">
            <v>الأولى</v>
          </cell>
          <cell r="J621" t="str">
            <v>حماة</v>
          </cell>
          <cell r="K621" t="str">
            <v>أبو منسف 4</v>
          </cell>
          <cell r="L621" t="str">
            <v>مشروع دمر مساكن الحرس</v>
          </cell>
          <cell r="M621" t="str">
            <v>2005</v>
          </cell>
          <cell r="O621" t="str">
            <v>حماة</v>
          </cell>
          <cell r="P621" t="str">
            <v>الأولى حديث</v>
          </cell>
          <cell r="R621">
            <v>0</v>
          </cell>
          <cell r="T621">
            <v>7000</v>
          </cell>
          <cell r="V621">
            <v>40000</v>
          </cell>
          <cell r="W621">
            <v>47000</v>
          </cell>
          <cell r="X621" t="str">
            <v>لا</v>
          </cell>
          <cell r="Y621">
            <v>47000</v>
          </cell>
          <cell r="Z621">
            <v>0</v>
          </cell>
          <cell r="AA621">
            <v>4</v>
          </cell>
          <cell r="AC621">
            <v>0</v>
          </cell>
          <cell r="AD621">
            <v>4</v>
          </cell>
          <cell r="AE621" t="str">
            <v>eman alyusef</v>
          </cell>
          <cell r="AF621" t="str">
            <v>yunes</v>
          </cell>
          <cell r="AG621" t="str">
            <v>karema</v>
          </cell>
          <cell r="AH621" t="str">
            <v>hama</v>
          </cell>
          <cell r="AI621" t="str">
            <v/>
          </cell>
          <cell r="AJ621" t="str">
            <v/>
          </cell>
          <cell r="AK621" t="str">
            <v/>
          </cell>
          <cell r="AL621" t="str">
            <v/>
          </cell>
          <cell r="AM621" t="str">
            <v/>
          </cell>
          <cell r="AN621" t="str">
            <v/>
          </cell>
          <cell r="AO621" t="str">
            <v/>
          </cell>
          <cell r="AP621" t="str">
            <v/>
          </cell>
          <cell r="AQ621" t="str">
            <v/>
          </cell>
          <cell r="AR621">
            <v>707370</v>
          </cell>
          <cell r="AS621" t="str">
            <v>ايمان اليوسف</v>
          </cell>
          <cell r="AT621" t="str">
            <v>يونس</v>
          </cell>
          <cell r="AU621" t="str">
            <v/>
          </cell>
          <cell r="AV621">
            <v>40000</v>
          </cell>
        </row>
        <row r="622">
          <cell r="A622">
            <v>707371</v>
          </cell>
          <cell r="B622" t="str">
            <v>ايناس علي</v>
          </cell>
          <cell r="C622" t="str">
            <v>محمود</v>
          </cell>
          <cell r="D622" t="str">
            <v>مطيعه</v>
          </cell>
          <cell r="E622" t="str">
            <v>أنثى</v>
          </cell>
          <cell r="F622">
            <v>31586</v>
          </cell>
          <cell r="G622" t="str">
            <v>دمشق</v>
          </cell>
          <cell r="H622" t="str">
            <v>السورية</v>
          </cell>
          <cell r="I622" t="str">
            <v>الأولى</v>
          </cell>
          <cell r="J622" t="str">
            <v>طرطوس</v>
          </cell>
          <cell r="K622" t="str">
            <v>كريم 32</v>
          </cell>
          <cell r="L622" t="str">
            <v>حي الورود</v>
          </cell>
          <cell r="M622" t="str">
            <v>0</v>
          </cell>
          <cell r="O622" t="str">
            <v>0</v>
          </cell>
          <cell r="P622" t="str">
            <v>الأولى حديث</v>
          </cell>
          <cell r="T622">
            <v>7000</v>
          </cell>
          <cell r="V622">
            <v>3000</v>
          </cell>
          <cell r="W622">
            <v>10000</v>
          </cell>
          <cell r="X622" t="str">
            <v>لا</v>
          </cell>
          <cell r="Y622">
            <v>10000</v>
          </cell>
          <cell r="Z622">
            <v>0</v>
          </cell>
          <cell r="AA622">
            <v>6</v>
          </cell>
          <cell r="AC622">
            <v>0</v>
          </cell>
          <cell r="AD622">
            <v>6</v>
          </cell>
          <cell r="AE622" t="str">
            <v>enas ali</v>
          </cell>
          <cell r="AF622" t="str">
            <v>mahmoud</v>
          </cell>
          <cell r="AG622" t="str">
            <v>muteaa</v>
          </cell>
          <cell r="AH622" t="str">
            <v>damascus</v>
          </cell>
          <cell r="AI622" t="str">
            <v/>
          </cell>
          <cell r="AJ622" t="str">
            <v/>
          </cell>
          <cell r="AK622" t="str">
            <v/>
          </cell>
          <cell r="AL622" t="str">
            <v/>
          </cell>
          <cell r="AM622" t="str">
            <v/>
          </cell>
          <cell r="AN622" t="str">
            <v/>
          </cell>
          <cell r="AO622" t="str">
            <v/>
          </cell>
          <cell r="AP622" t="str">
            <v/>
          </cell>
          <cell r="AQ622" t="str">
            <v/>
          </cell>
          <cell r="AR622">
            <v>707371</v>
          </cell>
          <cell r="AS622" t="str">
            <v>ايناس علي</v>
          </cell>
          <cell r="AT622" t="str">
            <v>محمود</v>
          </cell>
          <cell r="AU622" t="str">
            <v/>
          </cell>
          <cell r="AV622">
            <v>3000</v>
          </cell>
        </row>
        <row r="623">
          <cell r="A623">
            <v>707372</v>
          </cell>
          <cell r="B623" t="str">
            <v>أحمد جوجو</v>
          </cell>
          <cell r="C623" t="str">
            <v>محمد سالم</v>
          </cell>
          <cell r="D623" t="str">
            <v>سوسن</v>
          </cell>
          <cell r="E623" t="str">
            <v>ذكر</v>
          </cell>
          <cell r="F623">
            <v>37257</v>
          </cell>
          <cell r="G623" t="str">
            <v>دمشق</v>
          </cell>
          <cell r="H623" t="str">
            <v>السورية</v>
          </cell>
          <cell r="I623" t="str">
            <v>الأولى</v>
          </cell>
          <cell r="J623" t="str">
            <v>دمشق</v>
          </cell>
          <cell r="K623" t="str">
            <v>عمارة قزازين 72</v>
          </cell>
          <cell r="L623" t="str">
            <v>ساحة القصور</v>
          </cell>
          <cell r="M623" t="str">
            <v>علمي</v>
          </cell>
          <cell r="N623">
            <v>2020</v>
          </cell>
          <cell r="O623" t="str">
            <v>دمشق</v>
          </cell>
          <cell r="P623" t="str">
            <v>الأولى حديث</v>
          </cell>
          <cell r="R623">
            <v>0</v>
          </cell>
          <cell r="T623">
            <v>7000</v>
          </cell>
          <cell r="V623">
            <v>40000</v>
          </cell>
          <cell r="W623">
            <v>47000</v>
          </cell>
          <cell r="X623" t="str">
            <v>لا</v>
          </cell>
          <cell r="Y623">
            <v>47000</v>
          </cell>
          <cell r="Z623">
            <v>0</v>
          </cell>
          <cell r="AA623">
            <v>4</v>
          </cell>
          <cell r="AC623">
            <v>0</v>
          </cell>
          <cell r="AD623">
            <v>4</v>
          </cell>
          <cell r="AE623" t="str">
            <v>ahmad jojo</v>
          </cell>
          <cell r="AF623" t="str">
            <v>mohamad salem</v>
          </cell>
          <cell r="AG623" t="str">
            <v>sawsan</v>
          </cell>
          <cell r="AH623" t="str">
            <v>damascus</v>
          </cell>
          <cell r="AI623" t="str">
            <v/>
          </cell>
          <cell r="AJ623" t="str">
            <v/>
          </cell>
          <cell r="AK623" t="str">
            <v/>
          </cell>
          <cell r="AL623" t="str">
            <v/>
          </cell>
          <cell r="AM623" t="str">
            <v/>
          </cell>
          <cell r="AN623" t="str">
            <v/>
          </cell>
          <cell r="AO623" t="str">
            <v/>
          </cell>
          <cell r="AP623" t="str">
            <v/>
          </cell>
          <cell r="AQ623" t="str">
            <v/>
          </cell>
          <cell r="AR623">
            <v>707372</v>
          </cell>
          <cell r="AS623" t="str">
            <v>أحمد جوجو</v>
          </cell>
          <cell r="AT623" t="str">
            <v>محمد سالم</v>
          </cell>
          <cell r="AU623" t="str">
            <v/>
          </cell>
          <cell r="AV623">
            <v>40000</v>
          </cell>
        </row>
        <row r="624">
          <cell r="A624">
            <v>707373</v>
          </cell>
          <cell r="B624" t="str">
            <v>أريج محمد</v>
          </cell>
          <cell r="C624" t="str">
            <v>يوسف</v>
          </cell>
          <cell r="D624" t="str">
            <v>ملك</v>
          </cell>
          <cell r="E624" t="str">
            <v>أنثى</v>
          </cell>
          <cell r="F624">
            <v>35805</v>
          </cell>
          <cell r="G624" t="str">
            <v>حمص</v>
          </cell>
          <cell r="H624" t="str">
            <v>العربية السورية</v>
          </cell>
          <cell r="I624" t="str">
            <v>الأولى</v>
          </cell>
          <cell r="J624" t="str">
            <v>حمص</v>
          </cell>
          <cell r="K624" t="str">
            <v>عكرمه 21</v>
          </cell>
          <cell r="L624" t="str">
            <v>حمص - وادي الذهب</v>
          </cell>
          <cell r="M624" t="str">
            <v>علمي</v>
          </cell>
          <cell r="N624">
            <v>2016</v>
          </cell>
          <cell r="O624" t="str">
            <v>حمص</v>
          </cell>
          <cell r="P624" t="str">
            <v>الأولى حديث</v>
          </cell>
          <cell r="T624">
            <v>7000</v>
          </cell>
          <cell r="V624">
            <v>3000</v>
          </cell>
          <cell r="W624">
            <v>10000</v>
          </cell>
          <cell r="X624" t="str">
            <v>لا</v>
          </cell>
          <cell r="Y624">
            <v>10000</v>
          </cell>
          <cell r="Z624">
            <v>0</v>
          </cell>
          <cell r="AA624">
            <v>6</v>
          </cell>
          <cell r="AC624">
            <v>0</v>
          </cell>
          <cell r="AD624">
            <v>6</v>
          </cell>
          <cell r="AE624" t="str">
            <v>Arej Mohmad</v>
          </cell>
          <cell r="AF624" t="str">
            <v>Yousef</v>
          </cell>
          <cell r="AG624" t="str">
            <v>Malak</v>
          </cell>
          <cell r="AH624" t="str">
            <v>Homs</v>
          </cell>
          <cell r="AI624" t="str">
            <v/>
          </cell>
          <cell r="AJ624" t="str">
            <v/>
          </cell>
          <cell r="AK624" t="str">
            <v/>
          </cell>
          <cell r="AL624" t="str">
            <v/>
          </cell>
          <cell r="AM624" t="str">
            <v/>
          </cell>
          <cell r="AN624" t="str">
            <v/>
          </cell>
          <cell r="AO624" t="str">
            <v/>
          </cell>
          <cell r="AP624" t="str">
            <v/>
          </cell>
          <cell r="AQ624" t="str">
            <v/>
          </cell>
          <cell r="AR624">
            <v>707373</v>
          </cell>
          <cell r="AS624" t="str">
            <v>أريج محمد</v>
          </cell>
          <cell r="AT624" t="str">
            <v>يوسف</v>
          </cell>
          <cell r="AU624" t="str">
            <v/>
          </cell>
          <cell r="AV624">
            <v>3000</v>
          </cell>
        </row>
        <row r="625">
          <cell r="A625">
            <v>707374</v>
          </cell>
          <cell r="B625" t="str">
            <v>أسامه ابراهيم</v>
          </cell>
          <cell r="C625" t="str">
            <v>عبدالقادر</v>
          </cell>
          <cell r="D625" t="str">
            <v>غيده</v>
          </cell>
          <cell r="E625" t="str">
            <v>ذكر</v>
          </cell>
          <cell r="F625">
            <v>37257</v>
          </cell>
          <cell r="G625" t="str">
            <v>الحسكه</v>
          </cell>
          <cell r="H625" t="str">
            <v>السورية</v>
          </cell>
          <cell r="I625" t="str">
            <v>الأولى</v>
          </cell>
          <cell r="J625" t="str">
            <v>الحسكة</v>
          </cell>
          <cell r="K625" t="str">
            <v>الدرباسيه 256</v>
          </cell>
          <cell r="L625" t="str">
            <v>جديدة عرطوز</v>
          </cell>
          <cell r="M625" t="str">
            <v>2020</v>
          </cell>
          <cell r="O625" t="str">
            <v>الحسكة</v>
          </cell>
          <cell r="P625" t="str">
            <v>الأولى حديث</v>
          </cell>
          <cell r="R625">
            <v>0</v>
          </cell>
          <cell r="T625">
            <v>7000</v>
          </cell>
          <cell r="V625">
            <v>20000</v>
          </cell>
          <cell r="W625">
            <v>27000</v>
          </cell>
          <cell r="X625" t="str">
            <v>لا</v>
          </cell>
          <cell r="Y625">
            <v>27000</v>
          </cell>
          <cell r="Z625">
            <v>0</v>
          </cell>
          <cell r="AA625">
            <v>2</v>
          </cell>
          <cell r="AC625">
            <v>0</v>
          </cell>
          <cell r="AD625">
            <v>2</v>
          </cell>
          <cell r="AE625" t="str">
            <v>osama ebrahim</v>
          </cell>
          <cell r="AF625" t="str">
            <v>abd alkader</v>
          </cell>
          <cell r="AG625" t="str">
            <v>ghaida</v>
          </cell>
          <cell r="AH625" t="str">
            <v>alhska</v>
          </cell>
          <cell r="AI625" t="str">
            <v/>
          </cell>
          <cell r="AJ625" t="str">
            <v/>
          </cell>
          <cell r="AK625" t="str">
            <v/>
          </cell>
          <cell r="AL625" t="str">
            <v/>
          </cell>
          <cell r="AM625" t="str">
            <v/>
          </cell>
          <cell r="AN625" t="str">
            <v/>
          </cell>
          <cell r="AO625" t="str">
            <v/>
          </cell>
          <cell r="AP625" t="str">
            <v/>
          </cell>
          <cell r="AQ625" t="str">
            <v/>
          </cell>
          <cell r="AR625">
            <v>707374</v>
          </cell>
          <cell r="AS625" t="str">
            <v>أسامه ابراهيم</v>
          </cell>
          <cell r="AT625" t="str">
            <v>عبدالقادر</v>
          </cell>
          <cell r="AU625" t="str">
            <v/>
          </cell>
          <cell r="AV625">
            <v>20000</v>
          </cell>
        </row>
        <row r="626">
          <cell r="A626">
            <v>707375</v>
          </cell>
          <cell r="B626" t="str">
            <v>أسعد الاطرش</v>
          </cell>
          <cell r="C626" t="str">
            <v>عبدالكريم</v>
          </cell>
          <cell r="D626" t="str">
            <v>نادره</v>
          </cell>
          <cell r="E626" t="str">
            <v>ذكر</v>
          </cell>
          <cell r="F626">
            <v>35445</v>
          </cell>
          <cell r="G626" t="str">
            <v>انب</v>
          </cell>
          <cell r="H626" t="str">
            <v>السورية</v>
          </cell>
          <cell r="I626" t="str">
            <v>الأولى</v>
          </cell>
          <cell r="J626" t="str">
            <v>إدلب</v>
          </cell>
          <cell r="K626" t="str">
            <v>انب 21</v>
          </cell>
          <cell r="L626" t="str">
            <v>السيده زينب</v>
          </cell>
          <cell r="M626" t="str">
            <v>2014</v>
          </cell>
          <cell r="O626" t="str">
            <v>القنيطرة</v>
          </cell>
          <cell r="P626" t="str">
            <v>الأولى حديث</v>
          </cell>
          <cell r="R626">
            <v>0</v>
          </cell>
          <cell r="T626">
            <v>7000</v>
          </cell>
          <cell r="V626">
            <v>20000</v>
          </cell>
          <cell r="W626">
            <v>27000</v>
          </cell>
          <cell r="X626" t="str">
            <v>لا</v>
          </cell>
          <cell r="Y626">
            <v>27000</v>
          </cell>
          <cell r="Z626">
            <v>0</v>
          </cell>
          <cell r="AA626">
            <v>2</v>
          </cell>
          <cell r="AC626">
            <v>0</v>
          </cell>
          <cell r="AD626">
            <v>2</v>
          </cell>
          <cell r="AE626" t="str">
            <v>asad alatrash</v>
          </cell>
          <cell r="AF626" t="str">
            <v>abd ulkareem</v>
          </cell>
          <cell r="AG626" t="str">
            <v>nadira</v>
          </cell>
          <cell r="AH626" t="str">
            <v>idleb</v>
          </cell>
          <cell r="AI626" t="str">
            <v/>
          </cell>
          <cell r="AJ626" t="str">
            <v/>
          </cell>
          <cell r="AK626" t="str">
            <v/>
          </cell>
          <cell r="AL626" t="str">
            <v/>
          </cell>
          <cell r="AM626" t="str">
            <v/>
          </cell>
          <cell r="AN626" t="str">
            <v/>
          </cell>
          <cell r="AO626" t="str">
            <v/>
          </cell>
          <cell r="AP626" t="str">
            <v/>
          </cell>
          <cell r="AQ626" t="str">
            <v/>
          </cell>
          <cell r="AR626">
            <v>707375</v>
          </cell>
          <cell r="AS626" t="str">
            <v>أسعد الاطرش</v>
          </cell>
          <cell r="AT626" t="str">
            <v>عبدالكريم</v>
          </cell>
          <cell r="AU626" t="str">
            <v/>
          </cell>
          <cell r="AV626">
            <v>20000</v>
          </cell>
        </row>
        <row r="627">
          <cell r="A627">
            <v>707376</v>
          </cell>
          <cell r="B627" t="str">
            <v>أليسار علي</v>
          </cell>
          <cell r="C627" t="str">
            <v>علي</v>
          </cell>
          <cell r="D627" t="str">
            <v>داليا</v>
          </cell>
          <cell r="E627" t="str">
            <v>أنثى</v>
          </cell>
          <cell r="F627">
            <v>37641</v>
          </cell>
          <cell r="G627" t="str">
            <v>تل كمبتري</v>
          </cell>
          <cell r="H627" t="str">
            <v>العربية السورية</v>
          </cell>
          <cell r="I627" t="str">
            <v>الأولى</v>
          </cell>
          <cell r="J627" t="str">
            <v>حماة</v>
          </cell>
          <cell r="K627" t="str">
            <v>تل كمبتري 4</v>
          </cell>
          <cell r="L627" t="str">
            <v>جديدة عرطوز</v>
          </cell>
          <cell r="M627" t="str">
            <v>أدبي</v>
          </cell>
          <cell r="N627">
            <v>2022</v>
          </cell>
          <cell r="O627" t="str">
            <v>ريف دمشق</v>
          </cell>
          <cell r="P627" t="str">
            <v>الأولى حديث</v>
          </cell>
          <cell r="R627">
            <v>0</v>
          </cell>
          <cell r="T627">
            <v>6000</v>
          </cell>
          <cell r="V627">
            <v>30000</v>
          </cell>
          <cell r="W627">
            <v>36000</v>
          </cell>
          <cell r="X627" t="str">
            <v>لا</v>
          </cell>
          <cell r="Y627">
            <v>36000</v>
          </cell>
          <cell r="Z627">
            <v>0</v>
          </cell>
          <cell r="AA627">
            <v>3</v>
          </cell>
          <cell r="AC627">
            <v>0</v>
          </cell>
          <cell r="AD627">
            <v>3</v>
          </cell>
          <cell r="AE627" t="str">
            <v>ALISSAR ALI</v>
          </cell>
          <cell r="AF627" t="str">
            <v>ALI</v>
          </cell>
          <cell r="AG627" t="str">
            <v>DALIA</v>
          </cell>
          <cell r="AH627" t="str">
            <v>HAMA</v>
          </cell>
          <cell r="AI627" t="str">
            <v/>
          </cell>
          <cell r="AJ627" t="str">
            <v/>
          </cell>
          <cell r="AK627" t="str">
            <v/>
          </cell>
          <cell r="AL627" t="str">
            <v/>
          </cell>
          <cell r="AM627" t="str">
            <v/>
          </cell>
          <cell r="AN627" t="str">
            <v/>
          </cell>
          <cell r="AO627" t="str">
            <v/>
          </cell>
          <cell r="AP627" t="str">
            <v/>
          </cell>
          <cell r="AQ627" t="str">
            <v>إيقاف</v>
          </cell>
          <cell r="AR627">
            <v>707376</v>
          </cell>
          <cell r="AS627" t="str">
            <v>أليسار علي</v>
          </cell>
          <cell r="AT627" t="str">
            <v>علي</v>
          </cell>
          <cell r="AU627" t="str">
            <v/>
          </cell>
          <cell r="AV627">
            <v>30000</v>
          </cell>
        </row>
        <row r="628">
          <cell r="A628">
            <v>707377</v>
          </cell>
          <cell r="B628" t="str">
            <v>آسيا اللحام</v>
          </cell>
          <cell r="C628" t="str">
            <v>عصام</v>
          </cell>
          <cell r="D628" t="str">
            <v>سميرة</v>
          </cell>
          <cell r="E628" t="str">
            <v>أنثى</v>
          </cell>
          <cell r="F628">
            <v>37671</v>
          </cell>
          <cell r="G628" t="str">
            <v>دبي</v>
          </cell>
          <cell r="H628" t="str">
            <v xml:space="preserve">عربي سوري </v>
          </cell>
          <cell r="I628" t="str">
            <v>الأولى</v>
          </cell>
          <cell r="J628" t="str">
            <v>ريف دمشق</v>
          </cell>
          <cell r="K628" t="str">
            <v>حلبون 212</v>
          </cell>
          <cell r="L628" t="str">
            <v xml:space="preserve">ريف دمشق </v>
          </cell>
          <cell r="M628" t="str">
            <v>علمي</v>
          </cell>
          <cell r="N628">
            <v>2021</v>
          </cell>
          <cell r="O628" t="str">
            <v>ريف دمشق</v>
          </cell>
          <cell r="P628" t="str">
            <v>الأولى حديث</v>
          </cell>
          <cell r="R628">
            <v>0</v>
          </cell>
          <cell r="T628">
            <v>6000</v>
          </cell>
          <cell r="V628">
            <v>20000</v>
          </cell>
          <cell r="W628">
            <v>26000</v>
          </cell>
          <cell r="X628" t="str">
            <v>لا</v>
          </cell>
          <cell r="Y628">
            <v>26000</v>
          </cell>
          <cell r="Z628">
            <v>0</v>
          </cell>
          <cell r="AA628">
            <v>2</v>
          </cell>
          <cell r="AC628">
            <v>0</v>
          </cell>
          <cell r="AD628">
            <v>2</v>
          </cell>
          <cell r="AE628" t="str">
            <v xml:space="preserve">assia  allaham </v>
          </cell>
          <cell r="AF628" t="str">
            <v xml:space="preserve">essam </v>
          </cell>
          <cell r="AG628" t="str">
            <v>smira</v>
          </cell>
          <cell r="AH628" t="str">
            <v xml:space="preserve">dbai </v>
          </cell>
          <cell r="AI628" t="str">
            <v/>
          </cell>
          <cell r="AJ628" t="str">
            <v/>
          </cell>
          <cell r="AK628" t="str">
            <v/>
          </cell>
          <cell r="AL628" t="str">
            <v/>
          </cell>
          <cell r="AM628" t="str">
            <v/>
          </cell>
          <cell r="AN628" t="str">
            <v/>
          </cell>
          <cell r="AO628" t="str">
            <v/>
          </cell>
          <cell r="AP628" t="str">
            <v/>
          </cell>
          <cell r="AQ628" t="str">
            <v/>
          </cell>
          <cell r="AR628">
            <v>707377</v>
          </cell>
          <cell r="AS628" t="str">
            <v>آسيا اللحام</v>
          </cell>
          <cell r="AT628" t="str">
            <v>عصام</v>
          </cell>
          <cell r="AU628" t="str">
            <v/>
          </cell>
          <cell r="AV628">
            <v>20000</v>
          </cell>
        </row>
        <row r="629">
          <cell r="A629">
            <v>707378</v>
          </cell>
          <cell r="B629" t="str">
            <v>آلاء أرناؤوط</v>
          </cell>
          <cell r="C629" t="str">
            <v>محمدفاروق</v>
          </cell>
          <cell r="D629" t="str">
            <v>عبير</v>
          </cell>
          <cell r="E629" t="str">
            <v>أنثى</v>
          </cell>
          <cell r="F629">
            <v>32247</v>
          </cell>
          <cell r="G629" t="str">
            <v>دمشق</v>
          </cell>
          <cell r="H629" t="str">
            <v>السورية</v>
          </cell>
          <cell r="I629" t="str">
            <v>الأولى</v>
          </cell>
          <cell r="J629" t="str">
            <v>دمشق</v>
          </cell>
          <cell r="K629" t="str">
            <v>ساروجة بحصة جوانية 65</v>
          </cell>
          <cell r="L629" t="str">
            <v>ضاحية قدسيا</v>
          </cell>
          <cell r="M629" t="str">
            <v>2005</v>
          </cell>
          <cell r="O629" t="str">
            <v>ريف دمشق</v>
          </cell>
          <cell r="P629" t="str">
            <v>الأولى حديث</v>
          </cell>
          <cell r="R629">
            <v>0</v>
          </cell>
          <cell r="T629">
            <v>7000</v>
          </cell>
          <cell r="V629">
            <v>50000</v>
          </cell>
          <cell r="W629">
            <v>57000</v>
          </cell>
          <cell r="X629" t="str">
            <v>لا</v>
          </cell>
          <cell r="Y629">
            <v>57000</v>
          </cell>
          <cell r="Z629">
            <v>0</v>
          </cell>
          <cell r="AA629">
            <v>5</v>
          </cell>
          <cell r="AC629">
            <v>0</v>
          </cell>
          <cell r="AD629">
            <v>5</v>
          </cell>
          <cell r="AE629" t="str">
            <v>alaa arnaut</v>
          </cell>
          <cell r="AF629" t="str">
            <v>mohamad farok</v>
          </cell>
          <cell r="AG629" t="str">
            <v>aber</v>
          </cell>
          <cell r="AH629" t="str">
            <v>damascus</v>
          </cell>
          <cell r="AI629" t="str">
            <v/>
          </cell>
          <cell r="AJ629" t="str">
            <v/>
          </cell>
          <cell r="AK629" t="str">
            <v/>
          </cell>
          <cell r="AL629" t="str">
            <v/>
          </cell>
          <cell r="AM629" t="str">
            <v/>
          </cell>
          <cell r="AN629" t="str">
            <v/>
          </cell>
          <cell r="AO629" t="str">
            <v/>
          </cell>
          <cell r="AP629" t="str">
            <v/>
          </cell>
          <cell r="AQ629" t="str">
            <v/>
          </cell>
          <cell r="AR629">
            <v>707378</v>
          </cell>
          <cell r="AS629" t="str">
            <v>آلاء أرناؤط</v>
          </cell>
          <cell r="AT629" t="str">
            <v>محمدفاروق</v>
          </cell>
          <cell r="AU629" t="str">
            <v/>
          </cell>
          <cell r="AV629">
            <v>50000</v>
          </cell>
        </row>
        <row r="630">
          <cell r="A630">
            <v>707379</v>
          </cell>
          <cell r="B630" t="str">
            <v>بكري القصيباتي</v>
          </cell>
          <cell r="C630" t="str">
            <v>احمد</v>
          </cell>
          <cell r="D630" t="str">
            <v>اسماء</v>
          </cell>
          <cell r="E630" t="str">
            <v>ذكر</v>
          </cell>
          <cell r="F630">
            <v>37789</v>
          </cell>
          <cell r="G630" t="str">
            <v>دمشق</v>
          </cell>
          <cell r="H630" t="str">
            <v>العربية السورية</v>
          </cell>
          <cell r="I630" t="str">
            <v>الأولى</v>
          </cell>
          <cell r="J630" t="str">
            <v>دمشق</v>
          </cell>
          <cell r="K630" t="str">
            <v>قنوات حيواطية 365</v>
          </cell>
          <cell r="L630" t="str">
            <v>مجتهد</v>
          </cell>
          <cell r="M630" t="str">
            <v>علمي</v>
          </cell>
          <cell r="N630">
            <v>2021</v>
          </cell>
          <cell r="O630" t="str">
            <v>دمشق</v>
          </cell>
          <cell r="P630" t="str">
            <v>الأولى حديث</v>
          </cell>
          <cell r="R630">
            <v>0</v>
          </cell>
          <cell r="T630">
            <v>7000</v>
          </cell>
          <cell r="V630">
            <v>20000</v>
          </cell>
          <cell r="W630">
            <v>27000</v>
          </cell>
          <cell r="X630" t="str">
            <v>لا</v>
          </cell>
          <cell r="Y630">
            <v>27000</v>
          </cell>
          <cell r="Z630">
            <v>0</v>
          </cell>
          <cell r="AA630">
            <v>2</v>
          </cell>
          <cell r="AC630">
            <v>0</v>
          </cell>
          <cell r="AD630">
            <v>2</v>
          </cell>
          <cell r="AE630" t="str">
            <v>Bakre Al kasebate</v>
          </cell>
          <cell r="AF630" t="str">
            <v>Ahmed</v>
          </cell>
          <cell r="AG630" t="str">
            <v>Asmaa</v>
          </cell>
          <cell r="AH630" t="str">
            <v>Damascus</v>
          </cell>
          <cell r="AI630" t="str">
            <v/>
          </cell>
          <cell r="AJ630" t="str">
            <v/>
          </cell>
          <cell r="AK630" t="str">
            <v/>
          </cell>
          <cell r="AL630" t="str">
            <v/>
          </cell>
          <cell r="AM630" t="str">
            <v/>
          </cell>
          <cell r="AN630" t="str">
            <v/>
          </cell>
          <cell r="AO630" t="str">
            <v/>
          </cell>
          <cell r="AP630" t="str">
            <v/>
          </cell>
          <cell r="AQ630" t="str">
            <v/>
          </cell>
          <cell r="AR630">
            <v>707379</v>
          </cell>
          <cell r="AS630" t="str">
            <v>بكري القصيباتي</v>
          </cell>
          <cell r="AT630" t="str">
            <v>احمد</v>
          </cell>
          <cell r="AU630" t="str">
            <v/>
          </cell>
          <cell r="AV630">
            <v>20000</v>
          </cell>
        </row>
        <row r="631">
          <cell r="A631">
            <v>707380</v>
          </cell>
          <cell r="B631" t="str">
            <v>بيان الأحمد</v>
          </cell>
          <cell r="C631" t="str">
            <v>عبد السميع</v>
          </cell>
          <cell r="D631" t="str">
            <v>رضية</v>
          </cell>
          <cell r="E631" t="str">
            <v>أنثى</v>
          </cell>
          <cell r="F631">
            <v>37657</v>
          </cell>
          <cell r="G631" t="str">
            <v>دمشق</v>
          </cell>
          <cell r="H631" t="str">
            <v>السورية</v>
          </cell>
          <cell r="I631" t="str">
            <v>الأولى</v>
          </cell>
          <cell r="J631" t="str">
            <v>إدلب</v>
          </cell>
          <cell r="K631" t="str">
            <v>بسامس 76</v>
          </cell>
          <cell r="L631" t="str">
            <v>مشروع دمر مساكن الحرس</v>
          </cell>
          <cell r="M631" t="str">
            <v>0</v>
          </cell>
          <cell r="O631" t="str">
            <v>0</v>
          </cell>
          <cell r="P631" t="str">
            <v>الأولى حديث</v>
          </cell>
          <cell r="T631">
            <v>7000</v>
          </cell>
          <cell r="V631">
            <v>3000</v>
          </cell>
          <cell r="W631">
            <v>10000</v>
          </cell>
          <cell r="X631" t="str">
            <v>لا</v>
          </cell>
          <cell r="Y631">
            <v>10000</v>
          </cell>
          <cell r="Z631">
            <v>0</v>
          </cell>
          <cell r="AA631">
            <v>6</v>
          </cell>
          <cell r="AC631">
            <v>0</v>
          </cell>
          <cell r="AD631">
            <v>6</v>
          </cell>
          <cell r="AE631" t="str">
            <v>bian alahmad</v>
          </cell>
          <cell r="AF631" t="str">
            <v>abd alsamee</v>
          </cell>
          <cell r="AG631" t="str">
            <v>radea</v>
          </cell>
          <cell r="AH631" t="str">
            <v>damascus</v>
          </cell>
          <cell r="AI631" t="str">
            <v/>
          </cell>
          <cell r="AJ631" t="str">
            <v/>
          </cell>
          <cell r="AK631" t="str">
            <v/>
          </cell>
          <cell r="AL631" t="str">
            <v/>
          </cell>
          <cell r="AM631" t="str">
            <v/>
          </cell>
          <cell r="AN631" t="str">
            <v/>
          </cell>
          <cell r="AO631" t="str">
            <v/>
          </cell>
          <cell r="AP631" t="str">
            <v/>
          </cell>
          <cell r="AQ631" t="str">
            <v/>
          </cell>
          <cell r="AR631">
            <v>707380</v>
          </cell>
          <cell r="AS631" t="str">
            <v>بيان الأحمد</v>
          </cell>
          <cell r="AT631" t="str">
            <v>عبد السميع</v>
          </cell>
          <cell r="AU631" t="str">
            <v/>
          </cell>
          <cell r="AV631">
            <v>3000</v>
          </cell>
        </row>
        <row r="632">
          <cell r="A632">
            <v>707381</v>
          </cell>
          <cell r="B632" t="str">
            <v>تبارك استانبولي</v>
          </cell>
          <cell r="C632" t="str">
            <v>محمد عيد</v>
          </cell>
          <cell r="D632" t="str">
            <v>خلود ناجي الحايك</v>
          </cell>
          <cell r="E632" t="str">
            <v>أنثى</v>
          </cell>
          <cell r="F632">
            <v>37816</v>
          </cell>
          <cell r="G632" t="str">
            <v>دمشق</v>
          </cell>
          <cell r="H632" t="str">
            <v>السورية</v>
          </cell>
          <cell r="I632" t="str">
            <v>الأولى</v>
          </cell>
          <cell r="J632" t="str">
            <v>دمشق</v>
          </cell>
          <cell r="K632" t="str">
            <v>قيسر 189</v>
          </cell>
          <cell r="L632" t="str">
            <v>الميدان</v>
          </cell>
          <cell r="M632" t="str">
            <v>أدبي</v>
          </cell>
          <cell r="N632">
            <v>2021</v>
          </cell>
          <cell r="O632" t="str">
            <v>دمشق</v>
          </cell>
          <cell r="P632" t="str">
            <v>الأولى حديث</v>
          </cell>
          <cell r="R632">
            <v>0</v>
          </cell>
          <cell r="T632">
            <v>7000</v>
          </cell>
          <cell r="V632">
            <v>40000</v>
          </cell>
          <cell r="W632">
            <v>47000</v>
          </cell>
          <cell r="X632" t="str">
            <v>لا</v>
          </cell>
          <cell r="Y632">
            <v>47000</v>
          </cell>
          <cell r="Z632">
            <v>0</v>
          </cell>
          <cell r="AA632">
            <v>4</v>
          </cell>
          <cell r="AC632">
            <v>0</v>
          </cell>
          <cell r="AD632">
            <v>4</v>
          </cell>
          <cell r="AE632" t="str">
            <v>tabarak istanbuli</v>
          </cell>
          <cell r="AF632" t="str">
            <v>mohammad eid</v>
          </cell>
          <cell r="AG632" t="str">
            <v>khlood</v>
          </cell>
          <cell r="AH632" t="str">
            <v>damascus</v>
          </cell>
          <cell r="AI632" t="str">
            <v/>
          </cell>
          <cell r="AJ632" t="str">
            <v/>
          </cell>
          <cell r="AK632" t="str">
            <v/>
          </cell>
          <cell r="AL632" t="str">
            <v/>
          </cell>
          <cell r="AM632" t="str">
            <v/>
          </cell>
          <cell r="AN632" t="str">
            <v/>
          </cell>
          <cell r="AO632" t="str">
            <v/>
          </cell>
          <cell r="AP632" t="str">
            <v/>
          </cell>
          <cell r="AQ632" t="str">
            <v/>
          </cell>
          <cell r="AR632">
            <v>707381</v>
          </cell>
          <cell r="AS632" t="str">
            <v>تبارك استانبولي</v>
          </cell>
          <cell r="AT632" t="str">
            <v>محمد عيد</v>
          </cell>
          <cell r="AU632" t="str">
            <v/>
          </cell>
          <cell r="AV632">
            <v>40000</v>
          </cell>
        </row>
        <row r="633">
          <cell r="A633">
            <v>707382</v>
          </cell>
          <cell r="B633" t="str">
            <v>تقى عثمان</v>
          </cell>
          <cell r="C633" t="str">
            <v>صالح</v>
          </cell>
          <cell r="D633" t="str">
            <v>حنان</v>
          </cell>
          <cell r="E633" t="str">
            <v>أنثى</v>
          </cell>
          <cell r="F633">
            <v>34478</v>
          </cell>
          <cell r="G633" t="str">
            <v>عربين</v>
          </cell>
          <cell r="H633" t="str">
            <v>العربية السورية</v>
          </cell>
          <cell r="I633" t="str">
            <v>الأولى</v>
          </cell>
          <cell r="J633" t="str">
            <v>ريف دمشق</v>
          </cell>
          <cell r="K633" t="str">
            <v>عربين 221</v>
          </cell>
          <cell r="L633" t="str">
            <v>ريف دمشق - عربين</v>
          </cell>
          <cell r="M633" t="str">
            <v>أدبي</v>
          </cell>
          <cell r="N633">
            <v>2012</v>
          </cell>
          <cell r="O633" t="str">
            <v>ريف دمشق</v>
          </cell>
          <cell r="P633" t="str">
            <v>الأولى حديث</v>
          </cell>
          <cell r="R633">
            <v>0</v>
          </cell>
          <cell r="T633">
            <v>7000</v>
          </cell>
          <cell r="V633">
            <v>40000</v>
          </cell>
          <cell r="W633">
            <v>47000</v>
          </cell>
          <cell r="X633" t="str">
            <v>لا</v>
          </cell>
          <cell r="Y633">
            <v>47000</v>
          </cell>
          <cell r="Z633">
            <v>0</v>
          </cell>
          <cell r="AA633">
            <v>4</v>
          </cell>
          <cell r="AC633">
            <v>0</v>
          </cell>
          <cell r="AD633">
            <v>4</v>
          </cell>
          <cell r="AE633" t="str">
            <v>Toka Othman</v>
          </cell>
          <cell r="AF633" t="str">
            <v>Saleh</v>
          </cell>
          <cell r="AG633" t="str">
            <v>Hanan</v>
          </cell>
          <cell r="AH633" t="str">
            <v>Arben</v>
          </cell>
          <cell r="AI633" t="str">
            <v/>
          </cell>
          <cell r="AJ633" t="str">
            <v/>
          </cell>
          <cell r="AK633" t="str">
            <v/>
          </cell>
          <cell r="AL633" t="str">
            <v/>
          </cell>
          <cell r="AM633" t="str">
            <v/>
          </cell>
          <cell r="AN633" t="str">
            <v/>
          </cell>
          <cell r="AO633" t="str">
            <v/>
          </cell>
          <cell r="AP633" t="str">
            <v/>
          </cell>
          <cell r="AQ633" t="str">
            <v/>
          </cell>
          <cell r="AR633">
            <v>707382</v>
          </cell>
          <cell r="AS633" t="str">
            <v>تقى عثمان</v>
          </cell>
          <cell r="AT633" t="str">
            <v>صالح</v>
          </cell>
          <cell r="AU633" t="str">
            <v/>
          </cell>
          <cell r="AV633">
            <v>40000</v>
          </cell>
        </row>
        <row r="634">
          <cell r="A634">
            <v>707383</v>
          </cell>
          <cell r="B634" t="str">
            <v>ثريا الكنج</v>
          </cell>
          <cell r="C634" t="str">
            <v>موفق</v>
          </cell>
          <cell r="D634" t="str">
            <v>غرندل</v>
          </cell>
          <cell r="E634" t="str">
            <v>أنثى</v>
          </cell>
          <cell r="F634">
            <v>35674</v>
          </cell>
          <cell r="G634" t="str">
            <v>كفر بني</v>
          </cell>
          <cell r="H634" t="str">
            <v>السورية</v>
          </cell>
          <cell r="I634" t="str">
            <v>الأولى</v>
          </cell>
          <cell r="J634" t="str">
            <v>إدلب</v>
          </cell>
          <cell r="K634" t="str">
            <v>كفر بني 40</v>
          </cell>
          <cell r="L634" t="str">
            <v>السويداء</v>
          </cell>
          <cell r="M634" t="str">
            <v>2015</v>
          </cell>
          <cell r="O634" t="str">
            <v>السويداء</v>
          </cell>
          <cell r="P634" t="str">
            <v>الأولى حديث</v>
          </cell>
          <cell r="R634">
            <v>0</v>
          </cell>
          <cell r="T634">
            <v>7000</v>
          </cell>
          <cell r="V634">
            <v>40000</v>
          </cell>
          <cell r="W634">
            <v>47000</v>
          </cell>
          <cell r="X634" t="str">
            <v>لا</v>
          </cell>
          <cell r="Y634">
            <v>47000</v>
          </cell>
          <cell r="Z634">
            <v>0</v>
          </cell>
          <cell r="AA634">
            <v>4</v>
          </cell>
          <cell r="AC634">
            <v>0</v>
          </cell>
          <cell r="AD634">
            <v>4</v>
          </cell>
          <cell r="AE634" t="str">
            <v>thorea alkanj</v>
          </cell>
          <cell r="AF634" t="str">
            <v>moafak</v>
          </cell>
          <cell r="AG634" t="str">
            <v>grandal</v>
          </cell>
          <cell r="AH634" t="str">
            <v>edleb</v>
          </cell>
          <cell r="AI634" t="str">
            <v/>
          </cell>
          <cell r="AJ634" t="str">
            <v/>
          </cell>
          <cell r="AK634" t="str">
            <v/>
          </cell>
          <cell r="AL634" t="str">
            <v/>
          </cell>
          <cell r="AM634" t="str">
            <v/>
          </cell>
          <cell r="AN634" t="str">
            <v/>
          </cell>
          <cell r="AO634" t="str">
            <v/>
          </cell>
          <cell r="AP634" t="str">
            <v/>
          </cell>
          <cell r="AQ634" t="str">
            <v/>
          </cell>
          <cell r="AR634">
            <v>707383</v>
          </cell>
          <cell r="AS634" t="str">
            <v>ثريا الكنج</v>
          </cell>
          <cell r="AT634" t="str">
            <v>موفق</v>
          </cell>
          <cell r="AU634" t="str">
            <v/>
          </cell>
          <cell r="AV634">
            <v>40000</v>
          </cell>
        </row>
        <row r="635">
          <cell r="A635">
            <v>707384</v>
          </cell>
          <cell r="B635" t="str">
            <v>جعفرالصادق البدراني</v>
          </cell>
          <cell r="C635" t="str">
            <v>محمد</v>
          </cell>
          <cell r="D635" t="str">
            <v>خزنه</v>
          </cell>
          <cell r="E635" t="str">
            <v>ذكر</v>
          </cell>
          <cell r="F635">
            <v>31243</v>
          </cell>
          <cell r="G635" t="str">
            <v xml:space="preserve">دير الزور </v>
          </cell>
          <cell r="H635" t="str">
            <v>العربية السورية</v>
          </cell>
          <cell r="I635" t="str">
            <v>الأولى</v>
          </cell>
          <cell r="J635" t="str">
            <v>دير الزور</v>
          </cell>
          <cell r="K635" t="str">
            <v>العبد أساس 69</v>
          </cell>
          <cell r="L635" t="str">
            <v>دمشق - السيدة زينب</v>
          </cell>
          <cell r="M635" t="str">
            <v>علمي</v>
          </cell>
          <cell r="N635">
            <v>2004</v>
          </cell>
          <cell r="O635" t="str">
            <v>دير الزور</v>
          </cell>
          <cell r="P635" t="str">
            <v>الأولى حديث</v>
          </cell>
          <cell r="R635">
            <v>0</v>
          </cell>
          <cell r="T635">
            <v>7000</v>
          </cell>
          <cell r="V635">
            <v>40000</v>
          </cell>
          <cell r="W635">
            <v>47000</v>
          </cell>
          <cell r="X635" t="str">
            <v>لا</v>
          </cell>
          <cell r="Y635">
            <v>47000</v>
          </cell>
          <cell r="Z635">
            <v>0</v>
          </cell>
          <cell r="AA635">
            <v>4</v>
          </cell>
          <cell r="AC635">
            <v>0</v>
          </cell>
          <cell r="AD635">
            <v>4</v>
          </cell>
          <cell r="AE635" t="str">
            <v>Gaffar Alsadeq Albadrani</v>
          </cell>
          <cell r="AF635" t="str">
            <v>Mohammed</v>
          </cell>
          <cell r="AG635" t="str">
            <v>Khazna</v>
          </cell>
          <cell r="AH635" t="str">
            <v>Deir ez-Zor</v>
          </cell>
          <cell r="AI635" t="str">
            <v/>
          </cell>
          <cell r="AJ635" t="str">
            <v/>
          </cell>
          <cell r="AK635" t="str">
            <v/>
          </cell>
          <cell r="AL635" t="str">
            <v/>
          </cell>
          <cell r="AM635" t="str">
            <v/>
          </cell>
          <cell r="AN635" t="str">
            <v/>
          </cell>
          <cell r="AO635" t="str">
            <v/>
          </cell>
          <cell r="AP635" t="str">
            <v/>
          </cell>
          <cell r="AQ635" t="str">
            <v/>
          </cell>
          <cell r="AR635">
            <v>707384</v>
          </cell>
          <cell r="AS635" t="str">
            <v>جعفرالصادق البدراني</v>
          </cell>
          <cell r="AT635" t="str">
            <v>محمد</v>
          </cell>
          <cell r="AU635" t="str">
            <v/>
          </cell>
          <cell r="AV635">
            <v>40000</v>
          </cell>
        </row>
        <row r="636">
          <cell r="A636">
            <v>707385</v>
          </cell>
          <cell r="B636" t="str">
            <v>جمال المنصور</v>
          </cell>
          <cell r="C636" t="str">
            <v>محمد</v>
          </cell>
          <cell r="D636" t="str">
            <v>فضه</v>
          </cell>
          <cell r="E636" t="str">
            <v>ذكر</v>
          </cell>
          <cell r="F636">
            <v>28491</v>
          </cell>
          <cell r="G636" t="str">
            <v>جباب</v>
          </cell>
          <cell r="H636" t="str">
            <v>السورية</v>
          </cell>
          <cell r="I636" t="str">
            <v>الأولى</v>
          </cell>
          <cell r="J636" t="str">
            <v>درعا</v>
          </cell>
          <cell r="K636" t="str">
            <v>جباب 271</v>
          </cell>
          <cell r="L636" t="str">
            <v>دمشق</v>
          </cell>
          <cell r="M636" t="str">
            <v>2014</v>
          </cell>
          <cell r="O636" t="str">
            <v>درعا</v>
          </cell>
          <cell r="P636" t="str">
            <v>الأولى حديث</v>
          </cell>
          <cell r="R636">
            <v>0</v>
          </cell>
          <cell r="T636">
            <v>7000</v>
          </cell>
          <cell r="V636">
            <v>30000</v>
          </cell>
          <cell r="W636">
            <v>37000</v>
          </cell>
          <cell r="X636" t="str">
            <v>لا</v>
          </cell>
          <cell r="Y636">
            <v>37000</v>
          </cell>
          <cell r="Z636">
            <v>0</v>
          </cell>
          <cell r="AA636">
            <v>3</v>
          </cell>
          <cell r="AC636">
            <v>0</v>
          </cell>
          <cell r="AD636">
            <v>3</v>
          </cell>
          <cell r="AE636" t="str">
            <v>jamal almansour</v>
          </cell>
          <cell r="AF636" t="str">
            <v>mohammad</v>
          </cell>
          <cell r="AG636" t="str">
            <v>fuda</v>
          </cell>
          <cell r="AH636" t="str">
            <v>daraa</v>
          </cell>
          <cell r="AI636" t="str">
            <v/>
          </cell>
          <cell r="AJ636" t="str">
            <v/>
          </cell>
          <cell r="AK636" t="str">
            <v/>
          </cell>
          <cell r="AL636" t="str">
            <v/>
          </cell>
          <cell r="AM636" t="str">
            <v/>
          </cell>
          <cell r="AN636" t="str">
            <v/>
          </cell>
          <cell r="AO636" t="str">
            <v/>
          </cell>
          <cell r="AP636" t="str">
            <v/>
          </cell>
          <cell r="AQ636" t="str">
            <v/>
          </cell>
          <cell r="AR636">
            <v>707385</v>
          </cell>
          <cell r="AS636" t="str">
            <v>جمال المنصور</v>
          </cell>
          <cell r="AT636" t="str">
            <v>محمد</v>
          </cell>
          <cell r="AU636" t="str">
            <v/>
          </cell>
          <cell r="AV636">
            <v>30000</v>
          </cell>
        </row>
        <row r="637">
          <cell r="A637">
            <v>707386</v>
          </cell>
          <cell r="B637" t="str">
            <v>جنان العبد</v>
          </cell>
          <cell r="C637" t="str">
            <v>احمد</v>
          </cell>
          <cell r="D637" t="str">
            <v>شمسه</v>
          </cell>
          <cell r="E637" t="str">
            <v>ذكر</v>
          </cell>
          <cell r="F637">
            <v>35862</v>
          </cell>
          <cell r="G637" t="str">
            <v xml:space="preserve">دمشق </v>
          </cell>
          <cell r="H637" t="str">
            <v>السورية</v>
          </cell>
          <cell r="I637" t="str">
            <v>الأولى</v>
          </cell>
          <cell r="J637" t="str">
            <v>0</v>
          </cell>
          <cell r="K637" t="str">
            <v>الميدان حقلة 91</v>
          </cell>
          <cell r="L637" t="str">
            <v xml:space="preserve">جرمانا القريات </v>
          </cell>
          <cell r="M637" t="str">
            <v>علمي</v>
          </cell>
          <cell r="N637">
            <v>2016</v>
          </cell>
          <cell r="O637" t="str">
            <v>السويداء</v>
          </cell>
          <cell r="P637" t="str">
            <v>الأولى حديث</v>
          </cell>
          <cell r="T637">
            <v>7000</v>
          </cell>
          <cell r="V637">
            <v>1500</v>
          </cell>
          <cell r="W637">
            <v>8500</v>
          </cell>
          <cell r="X637" t="str">
            <v>لا</v>
          </cell>
          <cell r="Y637">
            <v>8500</v>
          </cell>
          <cell r="Z637">
            <v>0</v>
          </cell>
          <cell r="AA637">
            <v>3</v>
          </cell>
          <cell r="AC637">
            <v>0</v>
          </cell>
          <cell r="AD637">
            <v>3</v>
          </cell>
          <cell r="AE637" t="str">
            <v>nassouh kablan harb</v>
          </cell>
          <cell r="AF637" t="str">
            <v>ali</v>
          </cell>
          <cell r="AG637" t="str">
            <v>rehab</v>
          </cell>
          <cell r="AH637" t="str">
            <v xml:space="preserve">damascus </v>
          </cell>
          <cell r="AI637" t="str">
            <v/>
          </cell>
          <cell r="AJ637" t="str">
            <v/>
          </cell>
          <cell r="AK637" t="str">
            <v/>
          </cell>
          <cell r="AL637" t="str">
            <v/>
          </cell>
          <cell r="AM637" t="str">
            <v/>
          </cell>
          <cell r="AN637" t="str">
            <v/>
          </cell>
          <cell r="AO637" t="str">
            <v/>
          </cell>
          <cell r="AP637" t="str">
            <v/>
          </cell>
          <cell r="AQ637" t="str">
            <v/>
          </cell>
          <cell r="AR637">
            <v>707386</v>
          </cell>
          <cell r="AS637" t="str">
            <v>جنان العبد</v>
          </cell>
          <cell r="AT637" t="str">
            <v>احمد</v>
          </cell>
          <cell r="AU637" t="str">
            <v/>
          </cell>
          <cell r="AV637">
            <v>1500</v>
          </cell>
        </row>
        <row r="638">
          <cell r="A638">
            <v>707387</v>
          </cell>
          <cell r="B638" t="str">
            <v>جنان رابعه</v>
          </cell>
          <cell r="C638" t="str">
            <v>محمدنذار</v>
          </cell>
          <cell r="D638" t="str">
            <v>سوسن</v>
          </cell>
          <cell r="E638" t="str">
            <v>أنثى</v>
          </cell>
          <cell r="F638">
            <v>37625</v>
          </cell>
          <cell r="G638" t="str">
            <v>دمشق</v>
          </cell>
          <cell r="H638" t="str">
            <v>العربية السورية</v>
          </cell>
          <cell r="I638" t="str">
            <v>الأولى</v>
          </cell>
          <cell r="J638" t="str">
            <v>دمشق</v>
          </cell>
          <cell r="K638" t="str">
            <v>القدم 220</v>
          </cell>
          <cell r="L638" t="str">
            <v>أوتستراد صحنايا - مقابل التاون سنتر</v>
          </cell>
          <cell r="M638" t="str">
            <v>علمي</v>
          </cell>
          <cell r="N638">
            <v>2021</v>
          </cell>
          <cell r="O638" t="str">
            <v>دمشق</v>
          </cell>
          <cell r="P638" t="str">
            <v>الأولى حديث</v>
          </cell>
          <cell r="R638">
            <v>0</v>
          </cell>
          <cell r="T638">
            <v>6000</v>
          </cell>
          <cell r="V638">
            <v>30000</v>
          </cell>
          <cell r="W638">
            <v>36000</v>
          </cell>
          <cell r="X638" t="str">
            <v>لا</v>
          </cell>
          <cell r="Y638">
            <v>36000</v>
          </cell>
          <cell r="Z638">
            <v>0</v>
          </cell>
          <cell r="AA638">
            <v>3</v>
          </cell>
          <cell r="AC638">
            <v>0</v>
          </cell>
          <cell r="AD638">
            <v>3</v>
          </cell>
          <cell r="AE638" t="str">
            <v>jenan Raba'a</v>
          </cell>
          <cell r="AF638" t="str">
            <v>Mohammad Nizar</v>
          </cell>
          <cell r="AG638" t="str">
            <v>Sawasan</v>
          </cell>
          <cell r="AH638" t="str">
            <v>Damascus</v>
          </cell>
          <cell r="AI638" t="str">
            <v/>
          </cell>
          <cell r="AJ638" t="str">
            <v/>
          </cell>
          <cell r="AK638" t="str">
            <v/>
          </cell>
          <cell r="AL638" t="str">
            <v/>
          </cell>
          <cell r="AM638" t="str">
            <v/>
          </cell>
          <cell r="AN638" t="str">
            <v/>
          </cell>
          <cell r="AO638" t="str">
            <v/>
          </cell>
          <cell r="AP638" t="str">
            <v/>
          </cell>
          <cell r="AQ638" t="str">
            <v/>
          </cell>
          <cell r="AR638">
            <v>707387</v>
          </cell>
          <cell r="AS638" t="str">
            <v>جنان رابعه</v>
          </cell>
          <cell r="AT638" t="str">
            <v>محمدنذار</v>
          </cell>
          <cell r="AU638" t="str">
            <v/>
          </cell>
          <cell r="AV638">
            <v>30000</v>
          </cell>
        </row>
        <row r="639">
          <cell r="A639">
            <v>707388</v>
          </cell>
          <cell r="B639" t="str">
            <v>حسام سليمان</v>
          </cell>
          <cell r="C639" t="str">
            <v>اياد</v>
          </cell>
          <cell r="D639" t="str">
            <v>منال محمد</v>
          </cell>
          <cell r="E639" t="str">
            <v>ذكر</v>
          </cell>
          <cell r="F639">
            <v>35823</v>
          </cell>
          <cell r="G639" t="str">
            <v>حماه</v>
          </cell>
          <cell r="H639" t="str">
            <v>السورية</v>
          </cell>
          <cell r="I639" t="str">
            <v>الأولى</v>
          </cell>
          <cell r="J639" t="str">
            <v>حماة</v>
          </cell>
          <cell r="K639" t="str">
            <v>حماه حورات عمورين 12</v>
          </cell>
          <cell r="L639" t="str">
            <v>قطنا</v>
          </cell>
          <cell r="M639" t="str">
            <v>2015</v>
          </cell>
          <cell r="O639" t="str">
            <v>حماة</v>
          </cell>
          <cell r="P639" t="str">
            <v>الأولى حديث</v>
          </cell>
          <cell r="T639">
            <v>7000</v>
          </cell>
          <cell r="V639">
            <v>25000</v>
          </cell>
          <cell r="W639">
            <v>32000</v>
          </cell>
          <cell r="X639" t="str">
            <v>لا</v>
          </cell>
          <cell r="Y639">
            <v>32000</v>
          </cell>
          <cell r="Z639">
            <v>0</v>
          </cell>
          <cell r="AA639">
            <v>5</v>
          </cell>
          <cell r="AC639">
            <v>0</v>
          </cell>
          <cell r="AD639">
            <v>5</v>
          </cell>
          <cell r="AE639" t="str">
            <v>husam suliman</v>
          </cell>
          <cell r="AF639" t="str">
            <v>eyad</v>
          </cell>
          <cell r="AG639" t="str">
            <v>manal</v>
          </cell>
          <cell r="AH639" t="str">
            <v>hama</v>
          </cell>
          <cell r="AI639" t="str">
            <v/>
          </cell>
          <cell r="AJ639" t="str">
            <v/>
          </cell>
          <cell r="AK639" t="str">
            <v/>
          </cell>
          <cell r="AL639" t="str">
            <v/>
          </cell>
          <cell r="AM639" t="str">
            <v/>
          </cell>
          <cell r="AN639" t="str">
            <v/>
          </cell>
          <cell r="AO639" t="str">
            <v/>
          </cell>
          <cell r="AP639" t="str">
            <v/>
          </cell>
          <cell r="AQ639" t="str">
            <v/>
          </cell>
          <cell r="AR639">
            <v>707388</v>
          </cell>
          <cell r="AS639" t="str">
            <v>حسام سليمان</v>
          </cell>
          <cell r="AT639" t="str">
            <v>اياد</v>
          </cell>
          <cell r="AU639" t="str">
            <v/>
          </cell>
          <cell r="AV639">
            <v>25000</v>
          </cell>
        </row>
        <row r="640">
          <cell r="A640">
            <v>707389</v>
          </cell>
          <cell r="B640" t="str">
            <v>حسام عازر</v>
          </cell>
          <cell r="C640" t="str">
            <v>سالم</v>
          </cell>
          <cell r="D640" t="str">
            <v>ماجده</v>
          </cell>
          <cell r="E640" t="str">
            <v>ذكر</v>
          </cell>
          <cell r="F640">
            <v>29145</v>
          </cell>
          <cell r="G640" t="str">
            <v>دمشق</v>
          </cell>
          <cell r="H640" t="str">
            <v>العربية السورية</v>
          </cell>
          <cell r="I640" t="str">
            <v>الأولى</v>
          </cell>
          <cell r="J640" t="str">
            <v>ريف دمشق</v>
          </cell>
          <cell r="K640" t="str">
            <v>حينه 52</v>
          </cell>
          <cell r="L640" t="str">
            <v>قصاع</v>
          </cell>
          <cell r="M640" t="str">
            <v>أدبي</v>
          </cell>
          <cell r="N640">
            <v>1998</v>
          </cell>
          <cell r="O640" t="str">
            <v>دمشق</v>
          </cell>
          <cell r="P640" t="str">
            <v>الأولى حديث</v>
          </cell>
          <cell r="T640">
            <v>7000</v>
          </cell>
          <cell r="V640">
            <v>20000</v>
          </cell>
          <cell r="W640">
            <v>27000</v>
          </cell>
          <cell r="X640" t="str">
            <v>لا</v>
          </cell>
          <cell r="Y640">
            <v>27000</v>
          </cell>
          <cell r="Z640">
            <v>0</v>
          </cell>
          <cell r="AA640">
            <v>4</v>
          </cell>
          <cell r="AC640">
            <v>0</v>
          </cell>
          <cell r="AD640">
            <v>4</v>
          </cell>
          <cell r="AE640" t="str">
            <v>housam aazer</v>
          </cell>
          <cell r="AF640" t="str">
            <v>salem</v>
          </cell>
          <cell r="AG640" t="str">
            <v>majeda</v>
          </cell>
          <cell r="AH640" t="str">
            <v>damascus</v>
          </cell>
          <cell r="AI640" t="str">
            <v/>
          </cell>
          <cell r="AJ640" t="str">
            <v/>
          </cell>
          <cell r="AK640" t="str">
            <v/>
          </cell>
          <cell r="AL640" t="str">
            <v/>
          </cell>
          <cell r="AM640" t="str">
            <v/>
          </cell>
          <cell r="AN640" t="str">
            <v/>
          </cell>
          <cell r="AO640" t="str">
            <v/>
          </cell>
          <cell r="AP640" t="str">
            <v/>
          </cell>
          <cell r="AQ640" t="str">
            <v/>
          </cell>
          <cell r="AR640">
            <v>707389</v>
          </cell>
          <cell r="AS640" t="str">
            <v>حسام عازر</v>
          </cell>
          <cell r="AT640" t="str">
            <v>سالم</v>
          </cell>
          <cell r="AU640" t="str">
            <v/>
          </cell>
          <cell r="AV640">
            <v>20000</v>
          </cell>
        </row>
        <row r="641">
          <cell r="A641">
            <v>707390</v>
          </cell>
          <cell r="B641" t="str">
            <v>حسن ابراهيم</v>
          </cell>
          <cell r="C641" t="str">
            <v>يوسف</v>
          </cell>
          <cell r="D641" t="str">
            <v>هناء</v>
          </cell>
          <cell r="E641" t="str">
            <v>ذكر</v>
          </cell>
          <cell r="F641">
            <v>37367</v>
          </cell>
          <cell r="G641" t="str">
            <v>جبلة</v>
          </cell>
          <cell r="H641" t="str">
            <v>عربي سوري</v>
          </cell>
          <cell r="I641" t="str">
            <v>الأولى</v>
          </cell>
          <cell r="J641" t="str">
            <v>اللاذقية</v>
          </cell>
          <cell r="K641" t="str">
            <v>بساتين وبجدية31</v>
          </cell>
          <cell r="L641" t="str">
            <v>جبلة-حي العمارة</v>
          </cell>
          <cell r="M641" t="str">
            <v>علمي</v>
          </cell>
          <cell r="N641">
            <v>2020</v>
          </cell>
          <cell r="O641" t="str">
            <v>اللاذقية</v>
          </cell>
          <cell r="P641" t="str">
            <v>الأولى حديث</v>
          </cell>
          <cell r="T641">
            <v>7000</v>
          </cell>
          <cell r="V641">
            <v>48000</v>
          </cell>
          <cell r="W641">
            <v>55000</v>
          </cell>
          <cell r="X641" t="str">
            <v>لا</v>
          </cell>
          <cell r="Y641">
            <v>55000</v>
          </cell>
          <cell r="Z641">
            <v>0</v>
          </cell>
          <cell r="AA641">
            <v>6</v>
          </cell>
          <cell r="AC641">
            <v>0</v>
          </cell>
          <cell r="AD641">
            <v>6</v>
          </cell>
          <cell r="AE641" t="str">
            <v>hasan  ibrahim</v>
          </cell>
          <cell r="AF641" t="str">
            <v>yousef</v>
          </cell>
          <cell r="AG641" t="str">
            <v>hanaa</v>
          </cell>
          <cell r="AH641" t="str">
            <v>jableh</v>
          </cell>
          <cell r="AI641" t="str">
            <v/>
          </cell>
          <cell r="AJ641" t="str">
            <v/>
          </cell>
          <cell r="AK641" t="str">
            <v/>
          </cell>
          <cell r="AL641" t="str">
            <v/>
          </cell>
          <cell r="AM641" t="str">
            <v/>
          </cell>
          <cell r="AN641" t="str">
            <v/>
          </cell>
          <cell r="AO641" t="str">
            <v/>
          </cell>
          <cell r="AP641" t="str">
            <v/>
          </cell>
          <cell r="AQ641" t="str">
            <v/>
          </cell>
          <cell r="AR641">
            <v>707390</v>
          </cell>
          <cell r="AS641" t="str">
            <v>حسن ابراهيم</v>
          </cell>
          <cell r="AT641" t="str">
            <v>يوسف</v>
          </cell>
          <cell r="AU641" t="str">
            <v/>
          </cell>
          <cell r="AV641">
            <v>48000</v>
          </cell>
        </row>
        <row r="642">
          <cell r="A642">
            <v>707391</v>
          </cell>
          <cell r="B642" t="str">
            <v>حسين الشمالي</v>
          </cell>
          <cell r="C642" t="str">
            <v>علي</v>
          </cell>
          <cell r="D642" t="str">
            <v>وجيهه</v>
          </cell>
          <cell r="E642" t="str">
            <v>ذكر</v>
          </cell>
          <cell r="F642">
            <v>25579</v>
          </cell>
          <cell r="G642" t="str">
            <v>دمشق</v>
          </cell>
          <cell r="H642" t="str">
            <v>السورية</v>
          </cell>
          <cell r="I642" t="str">
            <v>الأولى</v>
          </cell>
          <cell r="J642" t="str">
            <v>القنيطرة</v>
          </cell>
          <cell r="K642" t="str">
            <v>عين فيت 154/35</v>
          </cell>
          <cell r="L642" t="str">
            <v>التضامن</v>
          </cell>
          <cell r="M642" t="str">
            <v>1999</v>
          </cell>
          <cell r="O642" t="str">
            <v>دمشق</v>
          </cell>
          <cell r="P642" t="str">
            <v>الأولى حديث</v>
          </cell>
          <cell r="R642">
            <v>0</v>
          </cell>
          <cell r="T642">
            <v>7000</v>
          </cell>
          <cell r="V642">
            <v>50000</v>
          </cell>
          <cell r="W642">
            <v>57000</v>
          </cell>
          <cell r="X642" t="str">
            <v>لا</v>
          </cell>
          <cell r="Y642">
            <v>57000</v>
          </cell>
          <cell r="Z642">
            <v>0</v>
          </cell>
          <cell r="AA642">
            <v>5</v>
          </cell>
          <cell r="AC642">
            <v>0</v>
          </cell>
          <cell r="AD642">
            <v>5</v>
          </cell>
          <cell r="AE642" t="str">
            <v>husen  alshmaly</v>
          </cell>
          <cell r="AF642" t="str">
            <v>ali</v>
          </cell>
          <cell r="AG642" t="str">
            <v>wgeha</v>
          </cell>
          <cell r="AH642" t="str">
            <v>damascus</v>
          </cell>
          <cell r="AI642" t="str">
            <v/>
          </cell>
          <cell r="AJ642" t="str">
            <v/>
          </cell>
          <cell r="AK642" t="str">
            <v/>
          </cell>
          <cell r="AL642" t="str">
            <v/>
          </cell>
          <cell r="AM642" t="str">
            <v/>
          </cell>
          <cell r="AN642" t="str">
            <v/>
          </cell>
          <cell r="AO642" t="str">
            <v/>
          </cell>
          <cell r="AP642" t="str">
            <v/>
          </cell>
          <cell r="AQ642" t="str">
            <v/>
          </cell>
          <cell r="AR642">
            <v>707391</v>
          </cell>
          <cell r="AS642" t="str">
            <v>حسين الشمالي</v>
          </cell>
          <cell r="AT642" t="str">
            <v>علي</v>
          </cell>
          <cell r="AU642" t="str">
            <v/>
          </cell>
          <cell r="AV642">
            <v>50000</v>
          </cell>
        </row>
        <row r="643">
          <cell r="A643">
            <v>707392</v>
          </cell>
          <cell r="B643" t="str">
            <v>حضيري الهيشان</v>
          </cell>
          <cell r="C643" t="str">
            <v>جاسم</v>
          </cell>
          <cell r="D643" t="str">
            <v>وضحه</v>
          </cell>
          <cell r="E643" t="str">
            <v>ذكر</v>
          </cell>
          <cell r="F643">
            <v>32874</v>
          </cell>
          <cell r="G643" t="str">
            <v>الحصين</v>
          </cell>
          <cell r="H643" t="str">
            <v>عربي سوري</v>
          </cell>
          <cell r="I643" t="str">
            <v>الأولى</v>
          </cell>
          <cell r="J643" t="str">
            <v>دير الزور</v>
          </cell>
          <cell r="K643" t="str">
            <v>الحصين 15</v>
          </cell>
          <cell r="L643" t="str">
            <v>ريف دمشق</v>
          </cell>
          <cell r="M643" t="str">
            <v>أدبي</v>
          </cell>
          <cell r="N643">
            <v>2012</v>
          </cell>
          <cell r="O643" t="str">
            <v>دير الزور</v>
          </cell>
          <cell r="P643" t="str">
            <v>الأولى حديث</v>
          </cell>
          <cell r="R643">
            <v>0</v>
          </cell>
          <cell r="T643">
            <v>7000</v>
          </cell>
          <cell r="V643">
            <v>50000</v>
          </cell>
          <cell r="W643">
            <v>57000</v>
          </cell>
          <cell r="X643" t="str">
            <v>لا</v>
          </cell>
          <cell r="Y643">
            <v>57000</v>
          </cell>
          <cell r="Z643">
            <v>0</v>
          </cell>
          <cell r="AA643">
            <v>5</v>
          </cell>
          <cell r="AC643">
            <v>0</v>
          </cell>
          <cell r="AD643">
            <v>5</v>
          </cell>
          <cell r="AE643" t="str">
            <v>HADERE ALHESHAN</v>
          </cell>
          <cell r="AF643" t="str">
            <v>JASEM</v>
          </cell>
          <cell r="AG643" t="str">
            <v>WADHA</v>
          </cell>
          <cell r="AH643" t="str">
            <v>DEER ALZOUR</v>
          </cell>
          <cell r="AI643" t="str">
            <v/>
          </cell>
          <cell r="AJ643" t="str">
            <v/>
          </cell>
          <cell r="AK643" t="str">
            <v/>
          </cell>
          <cell r="AL643" t="str">
            <v/>
          </cell>
          <cell r="AM643" t="str">
            <v/>
          </cell>
          <cell r="AN643" t="str">
            <v/>
          </cell>
          <cell r="AO643" t="str">
            <v/>
          </cell>
          <cell r="AP643" t="str">
            <v/>
          </cell>
          <cell r="AQ643" t="str">
            <v/>
          </cell>
          <cell r="AR643">
            <v>707392</v>
          </cell>
          <cell r="AS643" t="str">
            <v>حضيري الهيشان</v>
          </cell>
          <cell r="AT643" t="str">
            <v>جاسم</v>
          </cell>
          <cell r="AU643" t="str">
            <v/>
          </cell>
          <cell r="AV643">
            <v>50000</v>
          </cell>
        </row>
        <row r="644">
          <cell r="A644">
            <v>707393</v>
          </cell>
          <cell r="B644" t="str">
            <v>حمزة الخليل</v>
          </cell>
          <cell r="C644" t="str">
            <v>تركي</v>
          </cell>
          <cell r="D644" t="str">
            <v>حلوة</v>
          </cell>
          <cell r="E644" t="str">
            <v>ذكر</v>
          </cell>
          <cell r="F644">
            <v>36546</v>
          </cell>
          <cell r="G644" t="str">
            <v>عوينات كبيرة</v>
          </cell>
          <cell r="H644" t="str">
            <v>السورية</v>
          </cell>
          <cell r="I644" t="str">
            <v>الأولى</v>
          </cell>
          <cell r="J644" t="str">
            <v>إدلب</v>
          </cell>
          <cell r="K644" t="str">
            <v>حميمات الداير 4</v>
          </cell>
          <cell r="L644" t="str">
            <v>المزة 86</v>
          </cell>
          <cell r="M644" t="str">
            <v>2018</v>
          </cell>
          <cell r="O644" t="str">
            <v>دمشق</v>
          </cell>
          <cell r="P644" t="str">
            <v>الأولى حديث</v>
          </cell>
          <cell r="R644">
            <v>0</v>
          </cell>
          <cell r="T644">
            <v>7000</v>
          </cell>
          <cell r="V644">
            <v>60000</v>
          </cell>
          <cell r="W644">
            <v>67000</v>
          </cell>
          <cell r="X644" t="str">
            <v>لا</v>
          </cell>
          <cell r="Y644">
            <v>67000</v>
          </cell>
          <cell r="Z644">
            <v>0</v>
          </cell>
          <cell r="AA644">
            <v>6</v>
          </cell>
          <cell r="AC644">
            <v>0</v>
          </cell>
          <cell r="AD644">
            <v>6</v>
          </cell>
          <cell r="AE644" t="str">
            <v>hamzeh alkalil</v>
          </cell>
          <cell r="AF644" t="str">
            <v>turky</v>
          </cell>
          <cell r="AG644" t="str">
            <v>hlwa</v>
          </cell>
          <cell r="AH644" t="str">
            <v>awenat kabera</v>
          </cell>
          <cell r="AI644" t="str">
            <v/>
          </cell>
          <cell r="AJ644" t="str">
            <v/>
          </cell>
          <cell r="AK644" t="str">
            <v/>
          </cell>
          <cell r="AL644" t="str">
            <v/>
          </cell>
          <cell r="AM644" t="str">
            <v/>
          </cell>
          <cell r="AN644" t="str">
            <v/>
          </cell>
          <cell r="AO644" t="str">
            <v/>
          </cell>
          <cell r="AP644" t="str">
            <v/>
          </cell>
          <cell r="AQ644" t="str">
            <v/>
          </cell>
          <cell r="AR644">
            <v>707393</v>
          </cell>
          <cell r="AS644" t="str">
            <v>حمزة الخليل</v>
          </cell>
          <cell r="AT644" t="str">
            <v>تركي</v>
          </cell>
          <cell r="AU644" t="str">
            <v/>
          </cell>
          <cell r="AV644">
            <v>60000</v>
          </cell>
        </row>
        <row r="645">
          <cell r="A645">
            <v>707395</v>
          </cell>
          <cell r="B645" t="str">
            <v>حمزه يوسف</v>
          </cell>
          <cell r="C645" t="str">
            <v>امين</v>
          </cell>
          <cell r="D645" t="str">
            <v>نجاح</v>
          </cell>
          <cell r="E645" t="str">
            <v>ذكر</v>
          </cell>
          <cell r="F645">
            <v>31965</v>
          </cell>
          <cell r="G645" t="str">
            <v>دمشق</v>
          </cell>
          <cell r="H645" t="str">
            <v>السورية</v>
          </cell>
          <cell r="I645" t="str">
            <v>الأولى</v>
          </cell>
          <cell r="J645" t="str">
            <v>درعا</v>
          </cell>
          <cell r="K645" t="str">
            <v>درعا 2894</v>
          </cell>
          <cell r="L645" t="str">
            <v>المزة اتستراد</v>
          </cell>
          <cell r="M645" t="str">
            <v>0</v>
          </cell>
          <cell r="O645" t="str">
            <v>0</v>
          </cell>
          <cell r="P645" t="str">
            <v>الأولى حديث</v>
          </cell>
          <cell r="T645">
            <v>7000</v>
          </cell>
          <cell r="V645">
            <v>2500</v>
          </cell>
          <cell r="W645">
            <v>9500</v>
          </cell>
          <cell r="X645" t="str">
            <v>لا</v>
          </cell>
          <cell r="Y645">
            <v>9500</v>
          </cell>
          <cell r="Z645">
            <v>0</v>
          </cell>
          <cell r="AA645">
            <v>5</v>
          </cell>
          <cell r="AC645">
            <v>0</v>
          </cell>
          <cell r="AD645">
            <v>5</v>
          </cell>
          <cell r="AE645" t="str">
            <v>hamzeh yosef</v>
          </cell>
          <cell r="AF645" t="str">
            <v>amen</v>
          </cell>
          <cell r="AG645" t="str">
            <v>njah</v>
          </cell>
          <cell r="AH645" t="str">
            <v>damascus</v>
          </cell>
          <cell r="AI645" t="str">
            <v/>
          </cell>
          <cell r="AJ645" t="str">
            <v/>
          </cell>
          <cell r="AK645" t="str">
            <v/>
          </cell>
          <cell r="AL645" t="str">
            <v/>
          </cell>
          <cell r="AM645" t="str">
            <v/>
          </cell>
          <cell r="AN645" t="str">
            <v/>
          </cell>
          <cell r="AO645" t="str">
            <v/>
          </cell>
          <cell r="AP645" t="str">
            <v/>
          </cell>
          <cell r="AQ645" t="str">
            <v/>
          </cell>
          <cell r="AR645">
            <v>707395</v>
          </cell>
          <cell r="AS645" t="str">
            <v>حمزه يوسف</v>
          </cell>
          <cell r="AT645" t="str">
            <v>امين</v>
          </cell>
          <cell r="AU645" t="str">
            <v/>
          </cell>
          <cell r="AV645">
            <v>2500</v>
          </cell>
        </row>
        <row r="646">
          <cell r="A646">
            <v>707396</v>
          </cell>
          <cell r="B646" t="str">
            <v>حنان ديبو</v>
          </cell>
          <cell r="C646" t="str">
            <v>سعيد</v>
          </cell>
          <cell r="D646" t="str">
            <v>وعد</v>
          </cell>
          <cell r="E646" t="str">
            <v>أنثى</v>
          </cell>
          <cell r="F646">
            <v>33366</v>
          </cell>
          <cell r="G646" t="str">
            <v>الكسوة</v>
          </cell>
          <cell r="H646" t="str">
            <v>العربية السورية</v>
          </cell>
          <cell r="I646" t="str">
            <v>الأولى</v>
          </cell>
          <cell r="J646" t="str">
            <v>حماة</v>
          </cell>
          <cell r="K646" t="str">
            <v>متنا 3</v>
          </cell>
          <cell r="L646" t="str">
            <v>مساكن الكسوة</v>
          </cell>
          <cell r="M646" t="str">
            <v>أدبي</v>
          </cell>
          <cell r="N646">
            <v>2010</v>
          </cell>
          <cell r="O646" t="str">
            <v>القنيطرة</v>
          </cell>
          <cell r="P646" t="str">
            <v>الأولى حديث</v>
          </cell>
          <cell r="T646">
            <v>7000</v>
          </cell>
          <cell r="V646">
            <v>2000</v>
          </cell>
          <cell r="W646">
            <v>9000</v>
          </cell>
          <cell r="X646" t="str">
            <v>لا</v>
          </cell>
          <cell r="Y646">
            <v>9000</v>
          </cell>
          <cell r="Z646">
            <v>0</v>
          </cell>
          <cell r="AA646">
            <v>4</v>
          </cell>
          <cell r="AC646">
            <v>0</v>
          </cell>
          <cell r="AD646">
            <v>4</v>
          </cell>
          <cell r="AE646" t="str">
            <v>hanan  debuo</v>
          </cell>
          <cell r="AF646" t="str">
            <v>saeed</v>
          </cell>
          <cell r="AG646" t="str">
            <v>waed</v>
          </cell>
          <cell r="AH646" t="str">
            <v>alkswa</v>
          </cell>
          <cell r="AI646" t="str">
            <v/>
          </cell>
          <cell r="AJ646" t="str">
            <v/>
          </cell>
          <cell r="AK646" t="str">
            <v/>
          </cell>
          <cell r="AL646" t="str">
            <v/>
          </cell>
          <cell r="AM646" t="str">
            <v/>
          </cell>
          <cell r="AN646" t="str">
            <v/>
          </cell>
          <cell r="AO646" t="str">
            <v/>
          </cell>
          <cell r="AP646" t="str">
            <v/>
          </cell>
          <cell r="AQ646" t="str">
            <v/>
          </cell>
          <cell r="AR646">
            <v>707396</v>
          </cell>
          <cell r="AS646" t="str">
            <v>حنان ديبو</v>
          </cell>
          <cell r="AT646" t="str">
            <v>سعيد</v>
          </cell>
          <cell r="AU646" t="str">
            <v/>
          </cell>
          <cell r="AV646">
            <v>2000</v>
          </cell>
        </row>
        <row r="647">
          <cell r="A647">
            <v>707397</v>
          </cell>
          <cell r="B647" t="str">
            <v>حنان شهاب</v>
          </cell>
          <cell r="C647" t="str">
            <v>خضر</v>
          </cell>
          <cell r="D647" t="str">
            <v>سميرة</v>
          </cell>
          <cell r="E647" t="str">
            <v>أنثى</v>
          </cell>
          <cell r="F647">
            <v>34767</v>
          </cell>
          <cell r="G647" t="str">
            <v>دمشق</v>
          </cell>
          <cell r="H647" t="str">
            <v>السورية</v>
          </cell>
          <cell r="I647" t="str">
            <v>الأولى</v>
          </cell>
          <cell r="J647" t="str">
            <v>حمص</v>
          </cell>
          <cell r="K647" t="str">
            <v>تدمر شرقي 87</v>
          </cell>
          <cell r="L647" t="str">
            <v>دمر البلد</v>
          </cell>
          <cell r="M647" t="str">
            <v>علمي</v>
          </cell>
          <cell r="N647">
            <v>2013</v>
          </cell>
          <cell r="O647" t="str">
            <v>ريف دمشق</v>
          </cell>
          <cell r="P647" t="str">
            <v>الأولى حديث</v>
          </cell>
          <cell r="R647">
            <v>0</v>
          </cell>
          <cell r="T647">
            <v>7000</v>
          </cell>
          <cell r="V647">
            <v>60000</v>
          </cell>
          <cell r="W647">
            <v>67000</v>
          </cell>
          <cell r="X647" t="str">
            <v>لا</v>
          </cell>
          <cell r="Y647">
            <v>67000</v>
          </cell>
          <cell r="Z647">
            <v>0</v>
          </cell>
          <cell r="AA647">
            <v>6</v>
          </cell>
          <cell r="AC647">
            <v>0</v>
          </cell>
          <cell r="AD647">
            <v>6</v>
          </cell>
          <cell r="AE647" t="str">
            <v>hanan shehab</v>
          </cell>
          <cell r="AF647" t="str">
            <v>khedr</v>
          </cell>
          <cell r="AG647" t="str">
            <v>samera</v>
          </cell>
          <cell r="AH647" t="str">
            <v>damascus</v>
          </cell>
          <cell r="AI647" t="str">
            <v/>
          </cell>
          <cell r="AJ647" t="str">
            <v/>
          </cell>
          <cell r="AK647" t="str">
            <v/>
          </cell>
          <cell r="AL647" t="str">
            <v/>
          </cell>
          <cell r="AM647" t="str">
            <v/>
          </cell>
          <cell r="AN647" t="str">
            <v/>
          </cell>
          <cell r="AO647" t="str">
            <v/>
          </cell>
          <cell r="AP647" t="str">
            <v/>
          </cell>
          <cell r="AQ647" t="str">
            <v/>
          </cell>
          <cell r="AR647">
            <v>707397</v>
          </cell>
          <cell r="AS647" t="str">
            <v>حنان شهاب</v>
          </cell>
          <cell r="AT647" t="str">
            <v>خضر</v>
          </cell>
          <cell r="AU647" t="str">
            <v/>
          </cell>
          <cell r="AV647">
            <v>60000</v>
          </cell>
        </row>
        <row r="648">
          <cell r="A648">
            <v>707398</v>
          </cell>
          <cell r="B648" t="str">
            <v>حنان محمد</v>
          </cell>
          <cell r="C648" t="str">
            <v>ابراهيم</v>
          </cell>
          <cell r="D648" t="str">
            <v>شاديه</v>
          </cell>
          <cell r="E648" t="str">
            <v>أنثى</v>
          </cell>
          <cell r="F648">
            <v>36162</v>
          </cell>
          <cell r="G648" t="str">
            <v>هامه</v>
          </cell>
          <cell r="H648" t="str">
            <v>السورية</v>
          </cell>
          <cell r="I648" t="str">
            <v>الأولى</v>
          </cell>
          <cell r="J648" t="str">
            <v>طرطوس</v>
          </cell>
          <cell r="K648" t="str">
            <v>القمقمة 1</v>
          </cell>
          <cell r="L648" t="str">
            <v>الهامة جبل الورد</v>
          </cell>
          <cell r="M648" t="str">
            <v>علمي</v>
          </cell>
          <cell r="N648">
            <v>2016</v>
          </cell>
          <cell r="O648" t="str">
            <v>ريف دمشق</v>
          </cell>
          <cell r="P648" t="str">
            <v>الأولى حديث</v>
          </cell>
          <cell r="R648">
            <v>0</v>
          </cell>
          <cell r="T648">
            <v>7000</v>
          </cell>
          <cell r="V648">
            <v>60000</v>
          </cell>
          <cell r="W648">
            <v>67000</v>
          </cell>
          <cell r="X648" t="str">
            <v>لا</v>
          </cell>
          <cell r="Y648">
            <v>67000</v>
          </cell>
          <cell r="Z648">
            <v>0</v>
          </cell>
          <cell r="AA648">
            <v>6</v>
          </cell>
          <cell r="AC648">
            <v>0</v>
          </cell>
          <cell r="AD648">
            <v>6</v>
          </cell>
          <cell r="AE648" t="str">
            <v>hanan mohammad</v>
          </cell>
          <cell r="AF648" t="str">
            <v>ebrahem</v>
          </cell>
          <cell r="AG648" t="str">
            <v>shadea</v>
          </cell>
          <cell r="AH648" t="str">
            <v>damascus suburb</v>
          </cell>
          <cell r="AI648" t="str">
            <v/>
          </cell>
          <cell r="AJ648" t="str">
            <v/>
          </cell>
          <cell r="AK648" t="str">
            <v/>
          </cell>
          <cell r="AL648" t="str">
            <v/>
          </cell>
          <cell r="AM648" t="str">
            <v/>
          </cell>
          <cell r="AN648" t="str">
            <v/>
          </cell>
          <cell r="AO648" t="str">
            <v/>
          </cell>
          <cell r="AP648" t="str">
            <v/>
          </cell>
          <cell r="AQ648" t="str">
            <v/>
          </cell>
          <cell r="AR648">
            <v>707398</v>
          </cell>
          <cell r="AS648" t="str">
            <v>حنان محمد</v>
          </cell>
          <cell r="AT648" t="str">
            <v>ابراهيم</v>
          </cell>
          <cell r="AU648" t="str">
            <v/>
          </cell>
          <cell r="AV648">
            <v>60000</v>
          </cell>
        </row>
        <row r="649">
          <cell r="A649">
            <v>707399</v>
          </cell>
          <cell r="B649" t="str">
            <v>حنين عامر</v>
          </cell>
          <cell r="C649" t="str">
            <v>حسن</v>
          </cell>
          <cell r="D649" t="str">
            <v>نبال</v>
          </cell>
          <cell r="E649" t="str">
            <v>أنثى</v>
          </cell>
          <cell r="F649">
            <v>34112</v>
          </cell>
          <cell r="G649" t="str">
            <v>السويداء</v>
          </cell>
          <cell r="H649" t="str">
            <v>السورية</v>
          </cell>
          <cell r="I649" t="str">
            <v>الأولى</v>
          </cell>
          <cell r="J649" t="str">
            <v>السويداء</v>
          </cell>
          <cell r="K649" t="str">
            <v>الشبكي 28</v>
          </cell>
          <cell r="L649" t="str">
            <v>صحنايا</v>
          </cell>
          <cell r="M649" t="str">
            <v>أدبي</v>
          </cell>
          <cell r="N649">
            <v>2011</v>
          </cell>
          <cell r="O649" t="str">
            <v>السويداء</v>
          </cell>
          <cell r="P649" t="str">
            <v>الأولى حديث</v>
          </cell>
          <cell r="T649">
            <v>7000</v>
          </cell>
          <cell r="V649">
            <v>32000</v>
          </cell>
          <cell r="W649">
            <v>39000</v>
          </cell>
          <cell r="X649" t="str">
            <v>لا</v>
          </cell>
          <cell r="Y649">
            <v>39000</v>
          </cell>
          <cell r="Z649">
            <v>0</v>
          </cell>
          <cell r="AA649">
            <v>4</v>
          </cell>
          <cell r="AC649">
            <v>0</v>
          </cell>
          <cell r="AD649">
            <v>4</v>
          </cell>
          <cell r="AE649" t="str">
            <v>haneen amer</v>
          </cell>
          <cell r="AF649" t="str">
            <v>hasan</v>
          </cell>
          <cell r="AG649" t="str">
            <v>nebal</v>
          </cell>
          <cell r="AH649" t="str">
            <v>alswedaa</v>
          </cell>
          <cell r="AI649" t="str">
            <v/>
          </cell>
          <cell r="AJ649" t="str">
            <v/>
          </cell>
          <cell r="AK649" t="str">
            <v/>
          </cell>
          <cell r="AL649" t="str">
            <v/>
          </cell>
          <cell r="AM649" t="str">
            <v/>
          </cell>
          <cell r="AN649" t="str">
            <v/>
          </cell>
          <cell r="AO649" t="str">
            <v/>
          </cell>
          <cell r="AP649" t="str">
            <v/>
          </cell>
          <cell r="AQ649" t="str">
            <v>إيقاف</v>
          </cell>
          <cell r="AR649">
            <v>707399</v>
          </cell>
          <cell r="AS649" t="str">
            <v>حنين عامر</v>
          </cell>
          <cell r="AT649" t="str">
            <v>حسن</v>
          </cell>
          <cell r="AU649" t="str">
            <v/>
          </cell>
          <cell r="AV649">
            <v>32000</v>
          </cell>
        </row>
        <row r="650">
          <cell r="A650">
            <v>707400</v>
          </cell>
          <cell r="B650" t="str">
            <v>ختام محمد</v>
          </cell>
          <cell r="C650" t="str">
            <v>يونس</v>
          </cell>
          <cell r="D650" t="str">
            <v>بشيره</v>
          </cell>
          <cell r="E650" t="str">
            <v>أنثى</v>
          </cell>
          <cell r="F650">
            <v>35691</v>
          </cell>
          <cell r="G650" t="str">
            <v>دمشق</v>
          </cell>
          <cell r="H650" t="str">
            <v>السورية</v>
          </cell>
          <cell r="I650" t="str">
            <v>الأولى</v>
          </cell>
          <cell r="J650" t="str">
            <v>طرطوس</v>
          </cell>
          <cell r="K650" t="str">
            <v>بستان الصوج 18</v>
          </cell>
          <cell r="L650" t="str">
            <v>مشروع دمر</v>
          </cell>
          <cell r="M650" t="str">
            <v>0</v>
          </cell>
          <cell r="O650" t="str">
            <v>0</v>
          </cell>
          <cell r="P650" t="str">
            <v>الأولى حديث</v>
          </cell>
          <cell r="T650">
            <v>7000</v>
          </cell>
          <cell r="V650">
            <v>3000</v>
          </cell>
          <cell r="W650">
            <v>10000</v>
          </cell>
          <cell r="X650" t="str">
            <v>لا</v>
          </cell>
          <cell r="Y650">
            <v>10000</v>
          </cell>
          <cell r="Z650">
            <v>0</v>
          </cell>
          <cell r="AA650">
            <v>6</v>
          </cell>
          <cell r="AC650">
            <v>0</v>
          </cell>
          <cell r="AD650">
            <v>6</v>
          </cell>
          <cell r="AE650" t="str">
            <v>ketam mohamad</v>
          </cell>
          <cell r="AF650" t="str">
            <v>yunes</v>
          </cell>
          <cell r="AG650" t="str">
            <v>bashera</v>
          </cell>
          <cell r="AH650" t="str">
            <v>damascus</v>
          </cell>
          <cell r="AI650" t="str">
            <v/>
          </cell>
          <cell r="AJ650" t="str">
            <v/>
          </cell>
          <cell r="AK650" t="str">
            <v/>
          </cell>
          <cell r="AL650" t="str">
            <v/>
          </cell>
          <cell r="AM650" t="str">
            <v/>
          </cell>
          <cell r="AN650" t="str">
            <v/>
          </cell>
          <cell r="AO650" t="str">
            <v/>
          </cell>
          <cell r="AP650" t="str">
            <v/>
          </cell>
          <cell r="AQ650" t="str">
            <v/>
          </cell>
          <cell r="AR650">
            <v>707400</v>
          </cell>
          <cell r="AS650" t="str">
            <v>ختام محمد</v>
          </cell>
          <cell r="AT650" t="str">
            <v>يونس</v>
          </cell>
          <cell r="AU650" t="str">
            <v/>
          </cell>
          <cell r="AV650">
            <v>3000</v>
          </cell>
        </row>
        <row r="651">
          <cell r="A651">
            <v>707401</v>
          </cell>
          <cell r="B651" t="str">
            <v>خطار ملاك</v>
          </cell>
          <cell r="C651" t="str">
            <v>عقاب</v>
          </cell>
          <cell r="D651" t="str">
            <v>هيلا</v>
          </cell>
          <cell r="E651" t="str">
            <v>ذكر</v>
          </cell>
          <cell r="F651">
            <v>29664</v>
          </cell>
          <cell r="G651" t="str">
            <v>الكويت</v>
          </cell>
          <cell r="H651" t="str">
            <v>العربية السورية</v>
          </cell>
          <cell r="I651" t="str">
            <v>الأولى</v>
          </cell>
          <cell r="J651" t="str">
            <v>ريف دمشق</v>
          </cell>
          <cell r="K651" t="str">
            <v>اشرفية صحنايا 183</v>
          </cell>
          <cell r="L651" t="str">
            <v xml:space="preserve">اشرفية صحنايا </v>
          </cell>
          <cell r="M651" t="str">
            <v>أدبي</v>
          </cell>
          <cell r="N651">
            <v>2000</v>
          </cell>
          <cell r="O651" t="str">
            <v>دمشق</v>
          </cell>
          <cell r="P651" t="str">
            <v>الأولى حديث</v>
          </cell>
          <cell r="T651">
            <v>6000</v>
          </cell>
          <cell r="V651">
            <v>3000</v>
          </cell>
          <cell r="W651">
            <v>9000</v>
          </cell>
          <cell r="X651" t="str">
            <v>لا</v>
          </cell>
          <cell r="Y651">
            <v>9000</v>
          </cell>
          <cell r="Z651">
            <v>0</v>
          </cell>
          <cell r="AA651">
            <v>6</v>
          </cell>
          <cell r="AC651">
            <v>0</v>
          </cell>
          <cell r="AD651">
            <v>6</v>
          </cell>
          <cell r="AE651" t="str">
            <v>khattar mallak</v>
          </cell>
          <cell r="AF651" t="str">
            <v>okab</v>
          </cell>
          <cell r="AG651" t="str">
            <v>hella</v>
          </cell>
          <cell r="AH651" t="str">
            <v>alkwait</v>
          </cell>
          <cell r="AI651" t="str">
            <v/>
          </cell>
          <cell r="AJ651" t="str">
            <v/>
          </cell>
          <cell r="AK651" t="str">
            <v/>
          </cell>
          <cell r="AL651" t="str">
            <v/>
          </cell>
          <cell r="AM651" t="str">
            <v/>
          </cell>
          <cell r="AN651" t="str">
            <v/>
          </cell>
          <cell r="AO651" t="str">
            <v/>
          </cell>
          <cell r="AP651" t="str">
            <v/>
          </cell>
          <cell r="AQ651" t="str">
            <v/>
          </cell>
          <cell r="AR651">
            <v>707401</v>
          </cell>
          <cell r="AS651" t="str">
            <v>خطار ملاك</v>
          </cell>
          <cell r="AT651" t="str">
            <v>عقاب</v>
          </cell>
          <cell r="AU651" t="str">
            <v/>
          </cell>
          <cell r="AV651">
            <v>3000</v>
          </cell>
        </row>
        <row r="652">
          <cell r="A652">
            <v>707402</v>
          </cell>
          <cell r="B652" t="str">
            <v>دارين صطوف القاسم</v>
          </cell>
          <cell r="C652" t="str">
            <v>محمود</v>
          </cell>
          <cell r="D652" t="str">
            <v>بدريه</v>
          </cell>
          <cell r="E652" t="str">
            <v>أنثى</v>
          </cell>
          <cell r="F652">
            <v>34755</v>
          </cell>
          <cell r="G652" t="str">
            <v>مورك</v>
          </cell>
          <cell r="H652" t="str">
            <v>السورية</v>
          </cell>
          <cell r="I652" t="str">
            <v>الأولى</v>
          </cell>
          <cell r="J652" t="str">
            <v>حماة</v>
          </cell>
          <cell r="K652" t="str">
            <v>مورك 117</v>
          </cell>
          <cell r="L652" t="str">
            <v>يلدا</v>
          </cell>
          <cell r="M652" t="str">
            <v>2013</v>
          </cell>
          <cell r="O652" t="str">
            <v>القنيطرة</v>
          </cell>
          <cell r="P652" t="str">
            <v>الأولى حديث</v>
          </cell>
          <cell r="R652">
            <v>0</v>
          </cell>
          <cell r="T652">
            <v>7000</v>
          </cell>
          <cell r="V652">
            <v>60000</v>
          </cell>
          <cell r="W652">
            <v>67000</v>
          </cell>
          <cell r="X652" t="str">
            <v>لا</v>
          </cell>
          <cell r="Y652">
            <v>67000</v>
          </cell>
          <cell r="Z652">
            <v>0</v>
          </cell>
          <cell r="AA652">
            <v>6</v>
          </cell>
          <cell r="AC652">
            <v>0</v>
          </cell>
          <cell r="AD652">
            <v>6</v>
          </cell>
          <cell r="AE652" t="str">
            <v>daren satuf alkasem</v>
          </cell>
          <cell r="AF652" t="str">
            <v>mahmoud</v>
          </cell>
          <cell r="AG652" t="str">
            <v>badrea</v>
          </cell>
          <cell r="AH652" t="str">
            <v>hama</v>
          </cell>
          <cell r="AI652" t="str">
            <v/>
          </cell>
          <cell r="AJ652" t="str">
            <v/>
          </cell>
          <cell r="AK652" t="str">
            <v/>
          </cell>
          <cell r="AL652" t="str">
            <v/>
          </cell>
          <cell r="AM652" t="str">
            <v/>
          </cell>
          <cell r="AN652" t="str">
            <v/>
          </cell>
          <cell r="AO652" t="str">
            <v/>
          </cell>
          <cell r="AP652" t="str">
            <v/>
          </cell>
          <cell r="AQ652" t="str">
            <v/>
          </cell>
          <cell r="AR652">
            <v>707402</v>
          </cell>
          <cell r="AS652" t="str">
            <v>دارين صطوف القاسم</v>
          </cell>
          <cell r="AT652" t="str">
            <v>محمود</v>
          </cell>
          <cell r="AU652" t="str">
            <v/>
          </cell>
          <cell r="AV652">
            <v>60000</v>
          </cell>
        </row>
        <row r="653">
          <cell r="A653">
            <v>707403</v>
          </cell>
          <cell r="B653" t="str">
            <v>داليا حاج ياسين</v>
          </cell>
          <cell r="C653" t="str">
            <v>حسن</v>
          </cell>
          <cell r="D653" t="str">
            <v>جليلة</v>
          </cell>
          <cell r="E653" t="str">
            <v>أنثى</v>
          </cell>
          <cell r="F653">
            <v>32843</v>
          </cell>
          <cell r="G653" t="str">
            <v>فيلون</v>
          </cell>
          <cell r="H653" t="str">
            <v>العربية السورية</v>
          </cell>
          <cell r="I653" t="str">
            <v>الأولى</v>
          </cell>
          <cell r="J653" t="str">
            <v>إدلب</v>
          </cell>
          <cell r="K653" t="str">
            <v>فيلون 12</v>
          </cell>
          <cell r="L653" t="str">
            <v>دويلعة</v>
          </cell>
          <cell r="M653" t="str">
            <v>أدبي</v>
          </cell>
          <cell r="N653">
            <v>2009</v>
          </cell>
          <cell r="O653" t="str">
            <v>دمشق</v>
          </cell>
          <cell r="P653" t="str">
            <v>الأولى حديث</v>
          </cell>
          <cell r="R653">
            <v>0</v>
          </cell>
          <cell r="T653">
            <v>7000</v>
          </cell>
          <cell r="V653">
            <v>50000</v>
          </cell>
          <cell r="W653">
            <v>57000</v>
          </cell>
          <cell r="X653" t="str">
            <v>لا</v>
          </cell>
          <cell r="Y653">
            <v>57000</v>
          </cell>
          <cell r="Z653">
            <v>0</v>
          </cell>
          <cell r="AA653">
            <v>5</v>
          </cell>
          <cell r="AC653">
            <v>0</v>
          </cell>
          <cell r="AD653">
            <v>5</v>
          </cell>
          <cell r="AE653" t="str">
            <v>Dalea Haj Yaseen</v>
          </cell>
          <cell r="AF653" t="str">
            <v>Hasan</v>
          </cell>
          <cell r="AG653" t="str">
            <v>Jalela</v>
          </cell>
          <cell r="AH653" t="str">
            <v>Telon</v>
          </cell>
          <cell r="AI653" t="str">
            <v/>
          </cell>
          <cell r="AJ653" t="str">
            <v/>
          </cell>
          <cell r="AK653" t="str">
            <v/>
          </cell>
          <cell r="AL653" t="str">
            <v/>
          </cell>
          <cell r="AM653" t="str">
            <v/>
          </cell>
          <cell r="AN653" t="str">
            <v/>
          </cell>
          <cell r="AO653" t="str">
            <v/>
          </cell>
          <cell r="AP653" t="str">
            <v/>
          </cell>
          <cell r="AQ653" t="str">
            <v/>
          </cell>
          <cell r="AR653">
            <v>707403</v>
          </cell>
          <cell r="AS653" t="str">
            <v>داليا حاج ياسين</v>
          </cell>
          <cell r="AT653" t="str">
            <v>حسن</v>
          </cell>
          <cell r="AU653" t="str">
            <v/>
          </cell>
          <cell r="AV653">
            <v>50000</v>
          </cell>
        </row>
        <row r="654">
          <cell r="A654">
            <v>707404</v>
          </cell>
          <cell r="B654" t="str">
            <v>داليا معتوق</v>
          </cell>
          <cell r="C654" t="str">
            <v>نعمان</v>
          </cell>
          <cell r="D654" t="str">
            <v>ميليثونا</v>
          </cell>
          <cell r="E654" t="str">
            <v>أنثى</v>
          </cell>
          <cell r="F654">
            <v>29962</v>
          </cell>
          <cell r="G654" t="str">
            <v>اسبانيا</v>
          </cell>
          <cell r="H654" t="str">
            <v>العربية السورية</v>
          </cell>
          <cell r="I654" t="str">
            <v>الأولى</v>
          </cell>
          <cell r="J654" t="str">
            <v>دمشق</v>
          </cell>
          <cell r="K654" t="str">
            <v>جادة صفا 26</v>
          </cell>
          <cell r="L654" t="str">
            <v>كفرسوسة</v>
          </cell>
          <cell r="M654" t="str">
            <v>أدبي</v>
          </cell>
          <cell r="N654">
            <v>2000</v>
          </cell>
          <cell r="O654" t="str">
            <v>دمشق</v>
          </cell>
          <cell r="P654" t="str">
            <v>الأولى حديث</v>
          </cell>
          <cell r="R654">
            <v>0</v>
          </cell>
          <cell r="T654">
            <v>7000</v>
          </cell>
          <cell r="V654">
            <v>60000</v>
          </cell>
          <cell r="W654">
            <v>67000</v>
          </cell>
          <cell r="X654" t="str">
            <v>لا</v>
          </cell>
          <cell r="Y654">
            <v>67000</v>
          </cell>
          <cell r="Z654">
            <v>0</v>
          </cell>
          <cell r="AA654">
            <v>6</v>
          </cell>
          <cell r="AC654">
            <v>0</v>
          </cell>
          <cell r="AD654">
            <v>6</v>
          </cell>
          <cell r="AE654" t="str">
            <v>DALIA MATOUK</v>
          </cell>
          <cell r="AF654" t="str">
            <v>NOUMAN</v>
          </cell>
          <cell r="AG654" t="str">
            <v>MELETHONA</v>
          </cell>
          <cell r="AH654" t="str">
            <v>ISPANIA</v>
          </cell>
          <cell r="AI654" t="str">
            <v/>
          </cell>
          <cell r="AJ654" t="str">
            <v/>
          </cell>
          <cell r="AK654" t="str">
            <v/>
          </cell>
          <cell r="AL654" t="str">
            <v/>
          </cell>
          <cell r="AM654" t="str">
            <v/>
          </cell>
          <cell r="AN654" t="str">
            <v/>
          </cell>
          <cell r="AO654" t="str">
            <v/>
          </cell>
          <cell r="AP654" t="str">
            <v/>
          </cell>
          <cell r="AQ654" t="str">
            <v/>
          </cell>
          <cell r="AR654">
            <v>707404</v>
          </cell>
          <cell r="AS654" t="str">
            <v>داليا معتوق</v>
          </cell>
          <cell r="AT654" t="str">
            <v>نعمان</v>
          </cell>
          <cell r="AU654" t="str">
            <v/>
          </cell>
          <cell r="AV654">
            <v>60000</v>
          </cell>
        </row>
        <row r="655">
          <cell r="A655">
            <v>707405</v>
          </cell>
          <cell r="B655" t="str">
            <v>دريد العبدالله</v>
          </cell>
          <cell r="C655" t="str">
            <v>محمدوليد</v>
          </cell>
          <cell r="D655" t="str">
            <v>بشرى</v>
          </cell>
          <cell r="E655" t="str">
            <v>ذكر</v>
          </cell>
          <cell r="F655">
            <v>31798</v>
          </cell>
          <cell r="G655" t="str">
            <v>دمشق</v>
          </cell>
          <cell r="H655" t="str">
            <v>العربية السورية</v>
          </cell>
          <cell r="I655" t="str">
            <v>الأولى</v>
          </cell>
          <cell r="J655" t="str">
            <v>دير الزور</v>
          </cell>
          <cell r="K655" t="str">
            <v>دير الزور - الغرب خ 76</v>
          </cell>
          <cell r="L655" t="str">
            <v>ريف دمشق - جديدة عرطوز البلد</v>
          </cell>
          <cell r="M655" t="str">
            <v>أدبي</v>
          </cell>
          <cell r="N655">
            <v>2006</v>
          </cell>
          <cell r="O655" t="str">
            <v>الحسكة</v>
          </cell>
          <cell r="P655" t="str">
            <v>الأولى حديث</v>
          </cell>
          <cell r="R655">
            <v>0</v>
          </cell>
          <cell r="T655">
            <v>6000</v>
          </cell>
          <cell r="V655">
            <v>50000</v>
          </cell>
          <cell r="W655">
            <v>56000</v>
          </cell>
          <cell r="X655" t="str">
            <v>لا</v>
          </cell>
          <cell r="Y655">
            <v>56000</v>
          </cell>
          <cell r="Z655">
            <v>0</v>
          </cell>
          <cell r="AA655">
            <v>5</v>
          </cell>
          <cell r="AC655">
            <v>0</v>
          </cell>
          <cell r="AD655">
            <v>5</v>
          </cell>
          <cell r="AE655" t="str">
            <v>DURAID ALABDULLA</v>
          </cell>
          <cell r="AF655" t="str">
            <v>MOHAMAD WALED</v>
          </cell>
          <cell r="AG655" t="str">
            <v>BUSHRA</v>
          </cell>
          <cell r="AH655" t="str">
            <v>DAMASCUS</v>
          </cell>
          <cell r="AI655" t="str">
            <v/>
          </cell>
          <cell r="AJ655" t="str">
            <v/>
          </cell>
          <cell r="AK655" t="str">
            <v/>
          </cell>
          <cell r="AL655" t="str">
            <v/>
          </cell>
          <cell r="AM655" t="str">
            <v/>
          </cell>
          <cell r="AN655" t="str">
            <v/>
          </cell>
          <cell r="AO655" t="str">
            <v/>
          </cell>
          <cell r="AP655" t="str">
            <v/>
          </cell>
          <cell r="AQ655" t="str">
            <v/>
          </cell>
          <cell r="AR655">
            <v>707405</v>
          </cell>
          <cell r="AS655" t="str">
            <v>دريد العبدالله</v>
          </cell>
          <cell r="AT655" t="str">
            <v>محمدوليد</v>
          </cell>
          <cell r="AU655" t="str">
            <v/>
          </cell>
          <cell r="AV655">
            <v>50000</v>
          </cell>
        </row>
        <row r="656">
          <cell r="A656">
            <v>707406</v>
          </cell>
          <cell r="B656" t="str">
            <v>دلع الميهوب</v>
          </cell>
          <cell r="C656" t="str">
            <v>سليمان</v>
          </cell>
          <cell r="D656" t="str">
            <v>سلوى</v>
          </cell>
          <cell r="E656" t="str">
            <v>أنثى</v>
          </cell>
          <cell r="F656">
            <v>37991</v>
          </cell>
          <cell r="G656" t="str">
            <v>سلميه</v>
          </cell>
          <cell r="H656" t="str">
            <v>عربية سوري</v>
          </cell>
          <cell r="I656" t="str">
            <v>الأولى</v>
          </cell>
          <cell r="J656" t="str">
            <v>حماة</v>
          </cell>
          <cell r="K656" t="str">
            <v>سمنه 16</v>
          </cell>
          <cell r="L656" t="str">
            <v>المزة</v>
          </cell>
          <cell r="M656" t="str">
            <v>أدبي</v>
          </cell>
          <cell r="N656">
            <v>2021</v>
          </cell>
          <cell r="O656" t="str">
            <v>حماة</v>
          </cell>
          <cell r="P656" t="str">
            <v>الأولى حديث</v>
          </cell>
          <cell r="R656">
            <v>0</v>
          </cell>
          <cell r="T656">
            <v>7000</v>
          </cell>
          <cell r="V656">
            <v>60000</v>
          </cell>
          <cell r="W656">
            <v>67000</v>
          </cell>
          <cell r="X656" t="str">
            <v>لا</v>
          </cell>
          <cell r="Y656">
            <v>67000</v>
          </cell>
          <cell r="Z656">
            <v>0</v>
          </cell>
          <cell r="AA656">
            <v>6</v>
          </cell>
          <cell r="AC656">
            <v>0</v>
          </cell>
          <cell r="AD656">
            <v>6</v>
          </cell>
          <cell r="AE656" t="str">
            <v>dile almihub</v>
          </cell>
          <cell r="AF656" t="str">
            <v>sulayman</v>
          </cell>
          <cell r="AG656" t="str">
            <v>salwaa</v>
          </cell>
          <cell r="AH656" t="str">
            <v>salmih</v>
          </cell>
          <cell r="AI656" t="str">
            <v/>
          </cell>
          <cell r="AJ656" t="str">
            <v/>
          </cell>
          <cell r="AK656" t="str">
            <v/>
          </cell>
          <cell r="AL656" t="str">
            <v/>
          </cell>
          <cell r="AM656" t="str">
            <v/>
          </cell>
          <cell r="AN656" t="str">
            <v/>
          </cell>
          <cell r="AO656" t="str">
            <v/>
          </cell>
          <cell r="AP656" t="str">
            <v/>
          </cell>
          <cell r="AQ656" t="str">
            <v/>
          </cell>
          <cell r="AR656">
            <v>707406</v>
          </cell>
          <cell r="AS656" t="str">
            <v>دلع الميهوب</v>
          </cell>
          <cell r="AT656" t="str">
            <v>سليمان</v>
          </cell>
          <cell r="AU656" t="str">
            <v/>
          </cell>
          <cell r="AV656">
            <v>60000</v>
          </cell>
        </row>
        <row r="657">
          <cell r="A657">
            <v>707407</v>
          </cell>
          <cell r="B657" t="str">
            <v>ديانا الشلي</v>
          </cell>
          <cell r="C657" t="str">
            <v>ياسر</v>
          </cell>
          <cell r="D657" t="str">
            <v>ملك</v>
          </cell>
          <cell r="E657" t="str">
            <v>أنثى</v>
          </cell>
          <cell r="F657">
            <v>35800</v>
          </cell>
          <cell r="G657" t="str">
            <v xml:space="preserve">دمشق </v>
          </cell>
          <cell r="H657" t="str">
            <v xml:space="preserve">عربي سوري </v>
          </cell>
          <cell r="I657" t="str">
            <v>الأولى</v>
          </cell>
          <cell r="J657" t="str">
            <v>حماة</v>
          </cell>
          <cell r="K657" t="str">
            <v>الحتان 24</v>
          </cell>
          <cell r="L657" t="str">
            <v xml:space="preserve">دمشق </v>
          </cell>
          <cell r="M657" t="str">
            <v>علمي</v>
          </cell>
          <cell r="N657">
            <v>2015</v>
          </cell>
          <cell r="O657" t="str">
            <v>حماة</v>
          </cell>
          <cell r="P657" t="str">
            <v>الأولى حديث</v>
          </cell>
          <cell r="R657">
            <v>0</v>
          </cell>
          <cell r="T657">
            <v>7000</v>
          </cell>
          <cell r="V657">
            <v>30000</v>
          </cell>
          <cell r="W657">
            <v>37000</v>
          </cell>
          <cell r="X657" t="str">
            <v>لا</v>
          </cell>
          <cell r="Y657">
            <v>37000</v>
          </cell>
          <cell r="Z657">
            <v>0</v>
          </cell>
          <cell r="AA657">
            <v>3</v>
          </cell>
          <cell r="AC657">
            <v>0</v>
          </cell>
          <cell r="AD657">
            <v>3</v>
          </cell>
          <cell r="AE657" t="str">
            <v>deana  alshle</v>
          </cell>
          <cell r="AF657" t="str">
            <v>yaser</v>
          </cell>
          <cell r="AG657" t="str">
            <v xml:space="preserve">malak </v>
          </cell>
          <cell r="AH657" t="str">
            <v>damascous</v>
          </cell>
          <cell r="AI657" t="str">
            <v/>
          </cell>
          <cell r="AJ657" t="str">
            <v/>
          </cell>
          <cell r="AK657" t="str">
            <v/>
          </cell>
          <cell r="AL657" t="str">
            <v/>
          </cell>
          <cell r="AM657" t="str">
            <v/>
          </cell>
          <cell r="AN657" t="str">
            <v/>
          </cell>
          <cell r="AO657" t="str">
            <v/>
          </cell>
          <cell r="AP657" t="str">
            <v/>
          </cell>
          <cell r="AQ657" t="str">
            <v/>
          </cell>
          <cell r="AR657">
            <v>707407</v>
          </cell>
          <cell r="AS657" t="str">
            <v>ديانا الشلي</v>
          </cell>
          <cell r="AT657" t="str">
            <v>ياسر</v>
          </cell>
          <cell r="AU657" t="str">
            <v/>
          </cell>
          <cell r="AV657">
            <v>30000</v>
          </cell>
        </row>
        <row r="658">
          <cell r="A658">
            <v>707408</v>
          </cell>
          <cell r="B658" t="str">
            <v>ديانا سلمان</v>
          </cell>
          <cell r="C658" t="str">
            <v>محمد</v>
          </cell>
          <cell r="D658" t="str">
            <v>عيده</v>
          </cell>
          <cell r="E658" t="str">
            <v>أنثى</v>
          </cell>
          <cell r="F658">
            <v>31274</v>
          </cell>
          <cell r="G658" t="str">
            <v>الرصافي</v>
          </cell>
          <cell r="H658" t="str">
            <v>عربي سوري</v>
          </cell>
          <cell r="I658" t="str">
            <v>الأولى</v>
          </cell>
          <cell r="J658" t="str">
            <v>حماة</v>
          </cell>
          <cell r="K658" t="str">
            <v>رصافي 1</v>
          </cell>
          <cell r="L658" t="str">
            <v>دمشق</v>
          </cell>
          <cell r="M658" t="str">
            <v>علمي</v>
          </cell>
          <cell r="N658">
            <v>2003</v>
          </cell>
          <cell r="O658" t="str">
            <v>حماة</v>
          </cell>
          <cell r="P658" t="str">
            <v>الأولى حديث</v>
          </cell>
          <cell r="R658">
            <v>0</v>
          </cell>
          <cell r="T658">
            <v>6000</v>
          </cell>
          <cell r="V658">
            <v>60000</v>
          </cell>
          <cell r="W658">
            <v>66000</v>
          </cell>
          <cell r="X658" t="str">
            <v>لا</v>
          </cell>
          <cell r="Y658">
            <v>66000</v>
          </cell>
          <cell r="Z658">
            <v>0</v>
          </cell>
          <cell r="AA658">
            <v>6</v>
          </cell>
          <cell r="AC658">
            <v>0</v>
          </cell>
          <cell r="AD658">
            <v>6</v>
          </cell>
          <cell r="AE658" t="str">
            <v>diana salman</v>
          </cell>
          <cell r="AF658" t="str">
            <v>mhmad</v>
          </cell>
          <cell r="AG658" t="str">
            <v>aidah</v>
          </cell>
          <cell r="AH658" t="str">
            <v>alrsafi</v>
          </cell>
          <cell r="AI658" t="str">
            <v/>
          </cell>
          <cell r="AJ658" t="str">
            <v/>
          </cell>
          <cell r="AK658" t="str">
            <v/>
          </cell>
          <cell r="AL658" t="str">
            <v/>
          </cell>
          <cell r="AM658" t="str">
            <v/>
          </cell>
          <cell r="AN658" t="str">
            <v/>
          </cell>
          <cell r="AO658" t="str">
            <v/>
          </cell>
          <cell r="AP658" t="str">
            <v/>
          </cell>
          <cell r="AQ658" t="str">
            <v/>
          </cell>
          <cell r="AR658">
            <v>707408</v>
          </cell>
          <cell r="AS658" t="str">
            <v>ديانا سلمان</v>
          </cell>
          <cell r="AT658" t="str">
            <v>محمد</v>
          </cell>
          <cell r="AU658" t="str">
            <v/>
          </cell>
          <cell r="AV658">
            <v>60000</v>
          </cell>
        </row>
        <row r="659">
          <cell r="A659">
            <v>707409</v>
          </cell>
          <cell r="B659" t="str">
            <v>رانيه تقلا</v>
          </cell>
          <cell r="C659" t="str">
            <v>شحيده</v>
          </cell>
          <cell r="D659" t="str">
            <v>عليا</v>
          </cell>
          <cell r="E659" t="str">
            <v>أنثى</v>
          </cell>
          <cell r="F659">
            <v>31607</v>
          </cell>
          <cell r="G659" t="str">
            <v>قطنا</v>
          </cell>
          <cell r="H659" t="str">
            <v>السورية</v>
          </cell>
          <cell r="I659" t="str">
            <v>الأولى</v>
          </cell>
          <cell r="J659" t="str">
            <v>اللاذقية</v>
          </cell>
          <cell r="K659" t="str">
            <v>مقدمين 83</v>
          </cell>
          <cell r="L659" t="str">
            <v>قطنا</v>
          </cell>
          <cell r="M659" t="str">
            <v>0</v>
          </cell>
          <cell r="O659" t="str">
            <v>0</v>
          </cell>
          <cell r="P659" t="str">
            <v>الأولى حديث</v>
          </cell>
          <cell r="T659">
            <v>7000</v>
          </cell>
          <cell r="V659">
            <v>3000</v>
          </cell>
          <cell r="W659">
            <v>10000</v>
          </cell>
          <cell r="X659" t="str">
            <v>لا</v>
          </cell>
          <cell r="Y659">
            <v>10000</v>
          </cell>
          <cell r="Z659">
            <v>0</v>
          </cell>
          <cell r="AA659">
            <v>6</v>
          </cell>
          <cell r="AC659">
            <v>0</v>
          </cell>
          <cell r="AD659">
            <v>6</v>
          </cell>
          <cell r="AE659" t="str">
            <v>rania takla</v>
          </cell>
          <cell r="AF659" t="str">
            <v>shaheda</v>
          </cell>
          <cell r="AG659" t="str">
            <v>alia</v>
          </cell>
          <cell r="AH659" t="str">
            <v>katana</v>
          </cell>
          <cell r="AI659" t="str">
            <v/>
          </cell>
          <cell r="AJ659" t="str">
            <v/>
          </cell>
          <cell r="AK659" t="str">
            <v/>
          </cell>
          <cell r="AL659" t="str">
            <v/>
          </cell>
          <cell r="AM659" t="str">
            <v/>
          </cell>
          <cell r="AN659" t="str">
            <v/>
          </cell>
          <cell r="AO659" t="str">
            <v/>
          </cell>
          <cell r="AP659" t="str">
            <v/>
          </cell>
          <cell r="AQ659" t="str">
            <v/>
          </cell>
          <cell r="AR659">
            <v>707409</v>
          </cell>
          <cell r="AS659" t="str">
            <v>رانيه تقلا</v>
          </cell>
          <cell r="AT659" t="str">
            <v>شحيده</v>
          </cell>
          <cell r="AU659" t="str">
            <v/>
          </cell>
          <cell r="AV659">
            <v>3000</v>
          </cell>
        </row>
        <row r="660">
          <cell r="A660">
            <v>707410</v>
          </cell>
          <cell r="B660" t="str">
            <v>رانيه حداد</v>
          </cell>
          <cell r="C660" t="str">
            <v>علي</v>
          </cell>
          <cell r="D660" t="str">
            <v>امل</v>
          </cell>
          <cell r="E660" t="str">
            <v>أنثى</v>
          </cell>
          <cell r="F660">
            <v>26401</v>
          </cell>
          <cell r="G660" t="str">
            <v>دمشق</v>
          </cell>
          <cell r="H660" t="str">
            <v xml:space="preserve">العربية السورية </v>
          </cell>
          <cell r="I660" t="str">
            <v>الأولى</v>
          </cell>
          <cell r="J660" t="str">
            <v>اللاذقية</v>
          </cell>
          <cell r="K660" t="str">
            <v>حمام القراحلة 88</v>
          </cell>
          <cell r="L660" t="str">
            <v>المزرعة شارع الملعب</v>
          </cell>
          <cell r="M660" t="str">
            <v>علمي</v>
          </cell>
          <cell r="N660">
            <v>1990</v>
          </cell>
          <cell r="O660" t="str">
            <v>دمشق</v>
          </cell>
          <cell r="P660" t="str">
            <v>الأولى حديث</v>
          </cell>
          <cell r="T660">
            <v>7000</v>
          </cell>
          <cell r="V660">
            <v>32000</v>
          </cell>
          <cell r="W660">
            <v>39000</v>
          </cell>
          <cell r="X660" t="str">
            <v>لا</v>
          </cell>
          <cell r="Y660">
            <v>39000</v>
          </cell>
          <cell r="Z660">
            <v>0</v>
          </cell>
          <cell r="AA660">
            <v>4</v>
          </cell>
          <cell r="AC660">
            <v>0</v>
          </cell>
          <cell r="AD660">
            <v>4</v>
          </cell>
          <cell r="AE660" t="str">
            <v>RANIA HADAD</v>
          </cell>
          <cell r="AF660" t="str">
            <v>ALI</v>
          </cell>
          <cell r="AG660" t="str">
            <v>AMAL</v>
          </cell>
          <cell r="AH660" t="str">
            <v>DAMASCUS</v>
          </cell>
          <cell r="AI660" t="str">
            <v/>
          </cell>
          <cell r="AJ660" t="str">
            <v/>
          </cell>
          <cell r="AK660" t="str">
            <v/>
          </cell>
          <cell r="AL660" t="str">
            <v/>
          </cell>
          <cell r="AM660" t="str">
            <v/>
          </cell>
          <cell r="AN660" t="str">
            <v/>
          </cell>
          <cell r="AO660" t="str">
            <v/>
          </cell>
          <cell r="AP660" t="str">
            <v/>
          </cell>
          <cell r="AQ660" t="str">
            <v/>
          </cell>
          <cell r="AR660">
            <v>707410</v>
          </cell>
          <cell r="AS660" t="str">
            <v>رانيه حداد</v>
          </cell>
          <cell r="AT660" t="str">
            <v>علي</v>
          </cell>
          <cell r="AU660" t="str">
            <v/>
          </cell>
          <cell r="AV660">
            <v>32000</v>
          </cell>
        </row>
        <row r="661">
          <cell r="A661">
            <v>707411</v>
          </cell>
          <cell r="B661" t="str">
            <v>ربا العجيل</v>
          </cell>
          <cell r="C661" t="str">
            <v>محمد</v>
          </cell>
          <cell r="D661" t="str">
            <v>زهره</v>
          </cell>
          <cell r="E661" t="str">
            <v>أنثى</v>
          </cell>
          <cell r="F661">
            <v>37052</v>
          </cell>
          <cell r="G661" t="str">
            <v>دير الزور</v>
          </cell>
          <cell r="H661" t="str">
            <v xml:space="preserve">عربي سوري </v>
          </cell>
          <cell r="I661" t="str">
            <v>الأولى</v>
          </cell>
          <cell r="J661" t="str">
            <v>دير الزور</v>
          </cell>
          <cell r="K661" t="str">
            <v>حوايج ذياب اساس98</v>
          </cell>
          <cell r="L661" t="str">
            <v>دمشق</v>
          </cell>
          <cell r="M661" t="str">
            <v>علمي</v>
          </cell>
          <cell r="N661">
            <v>2020</v>
          </cell>
          <cell r="O661" t="str">
            <v>القنيطرة</v>
          </cell>
          <cell r="P661" t="str">
            <v>الأولى حديث</v>
          </cell>
          <cell r="T661">
            <v>6000</v>
          </cell>
          <cell r="V661">
            <v>2000</v>
          </cell>
          <cell r="W661">
            <v>8000</v>
          </cell>
          <cell r="X661" t="str">
            <v>لا</v>
          </cell>
          <cell r="Y661">
            <v>8000</v>
          </cell>
          <cell r="Z661">
            <v>0</v>
          </cell>
          <cell r="AA661">
            <v>4</v>
          </cell>
          <cell r="AC661">
            <v>0</v>
          </cell>
          <cell r="AD661">
            <v>4</v>
          </cell>
          <cell r="AE661" t="str">
            <v>roba alijeel</v>
          </cell>
          <cell r="AF661" t="str">
            <v>mohamaad</v>
          </cell>
          <cell r="AG661" t="str">
            <v>zahra</v>
          </cell>
          <cell r="AH661" t="str">
            <v>dear alzour</v>
          </cell>
          <cell r="AI661" t="str">
            <v/>
          </cell>
          <cell r="AJ661" t="str">
            <v/>
          </cell>
          <cell r="AK661" t="str">
            <v/>
          </cell>
          <cell r="AL661" t="str">
            <v/>
          </cell>
          <cell r="AM661" t="str">
            <v/>
          </cell>
          <cell r="AN661" t="str">
            <v/>
          </cell>
          <cell r="AO661" t="str">
            <v/>
          </cell>
          <cell r="AP661" t="str">
            <v/>
          </cell>
          <cell r="AQ661" t="str">
            <v/>
          </cell>
          <cell r="AR661">
            <v>707411</v>
          </cell>
          <cell r="AS661" t="str">
            <v>ربا العجيل</v>
          </cell>
          <cell r="AT661" t="str">
            <v>محمد</v>
          </cell>
          <cell r="AU661" t="str">
            <v/>
          </cell>
          <cell r="AV661">
            <v>2000</v>
          </cell>
        </row>
        <row r="662">
          <cell r="A662">
            <v>707414</v>
          </cell>
          <cell r="B662" t="str">
            <v>ردينه مضهور</v>
          </cell>
          <cell r="C662" t="str">
            <v>مصطفى</v>
          </cell>
          <cell r="D662" t="str">
            <v>منيره</v>
          </cell>
          <cell r="E662" t="str">
            <v>انثى</v>
          </cell>
          <cell r="F662">
            <v>33970</v>
          </cell>
          <cell r="G662" t="str">
            <v>القريتين 257</v>
          </cell>
          <cell r="H662" t="str">
            <v>السورية</v>
          </cell>
          <cell r="I662" t="str">
            <v>الأولى</v>
          </cell>
          <cell r="J662" t="str">
            <v>حمص</v>
          </cell>
          <cell r="K662" t="str">
            <v>القريتين 257</v>
          </cell>
          <cell r="L662" t="str">
            <v>جرمانا</v>
          </cell>
          <cell r="M662" t="str">
            <v>ادبي</v>
          </cell>
          <cell r="N662">
            <v>2013</v>
          </cell>
          <cell r="O662" t="str">
            <v>حمص</v>
          </cell>
          <cell r="P662" t="str">
            <v>الأولى حديث</v>
          </cell>
          <cell r="R662">
            <v>0</v>
          </cell>
          <cell r="T662">
            <v>7000</v>
          </cell>
          <cell r="V662">
            <v>30000</v>
          </cell>
          <cell r="W662">
            <v>37000</v>
          </cell>
          <cell r="X662" t="str">
            <v>لا</v>
          </cell>
          <cell r="Y662">
            <v>37000</v>
          </cell>
          <cell r="Z662">
            <v>0</v>
          </cell>
          <cell r="AA662">
            <v>3</v>
          </cell>
          <cell r="AC662">
            <v>0</v>
          </cell>
          <cell r="AD662">
            <v>3</v>
          </cell>
          <cell r="AE662" t="str">
            <v>ROUDAINA MADHOR</v>
          </cell>
          <cell r="AF662" t="str">
            <v>MOSTAFA</v>
          </cell>
          <cell r="AG662" t="str">
            <v>MNIRAA</v>
          </cell>
          <cell r="AH662" t="str">
            <v>ALKARIATEEN</v>
          </cell>
          <cell r="AI662" t="str">
            <v/>
          </cell>
          <cell r="AJ662" t="str">
            <v/>
          </cell>
          <cell r="AK662" t="str">
            <v/>
          </cell>
          <cell r="AL662" t="str">
            <v/>
          </cell>
          <cell r="AM662" t="str">
            <v/>
          </cell>
          <cell r="AN662" t="str">
            <v/>
          </cell>
          <cell r="AO662" t="str">
            <v/>
          </cell>
          <cell r="AP662" t="str">
            <v/>
          </cell>
          <cell r="AQ662" t="str">
            <v/>
          </cell>
          <cell r="AR662">
            <v>707414</v>
          </cell>
          <cell r="AS662" t="str">
            <v>ردينه مضهور</v>
          </cell>
          <cell r="AT662" t="str">
            <v>مصطفى</v>
          </cell>
          <cell r="AU662" t="str">
            <v/>
          </cell>
          <cell r="AV662">
            <v>30000</v>
          </cell>
        </row>
        <row r="663">
          <cell r="A663">
            <v>707415</v>
          </cell>
          <cell r="B663" t="str">
            <v>رشا السمان</v>
          </cell>
          <cell r="C663" t="str">
            <v>حميد</v>
          </cell>
          <cell r="D663" t="str">
            <v>زهري</v>
          </cell>
          <cell r="E663" t="str">
            <v>أنثى</v>
          </cell>
          <cell r="F663">
            <v>30533</v>
          </cell>
          <cell r="G663" t="str">
            <v>الحقف</v>
          </cell>
          <cell r="H663" t="str">
            <v>السورية</v>
          </cell>
          <cell r="I663" t="str">
            <v>الأولى</v>
          </cell>
          <cell r="J663" t="str">
            <v>السويداء</v>
          </cell>
          <cell r="K663" t="str">
            <v>شقا 52</v>
          </cell>
          <cell r="L663" t="str">
            <v>السويداء</v>
          </cell>
          <cell r="M663" t="str">
            <v>2009</v>
          </cell>
          <cell r="O663" t="str">
            <v>السويداء</v>
          </cell>
          <cell r="P663" t="str">
            <v>الأولى حديث</v>
          </cell>
          <cell r="R663">
            <v>0</v>
          </cell>
          <cell r="T663">
            <v>7000</v>
          </cell>
          <cell r="V663">
            <v>30000</v>
          </cell>
          <cell r="W663">
            <v>37000</v>
          </cell>
          <cell r="X663" t="str">
            <v>لا</v>
          </cell>
          <cell r="Y663">
            <v>37000</v>
          </cell>
          <cell r="Z663">
            <v>0</v>
          </cell>
          <cell r="AA663">
            <v>3</v>
          </cell>
          <cell r="AC663">
            <v>0</v>
          </cell>
          <cell r="AD663">
            <v>3</v>
          </cell>
          <cell r="AE663" t="str">
            <v>rsha alsman</v>
          </cell>
          <cell r="AF663" t="str">
            <v>hmed</v>
          </cell>
          <cell r="AG663" t="str">
            <v>zhri</v>
          </cell>
          <cell r="AH663" t="str">
            <v>alswedaa</v>
          </cell>
          <cell r="AI663" t="str">
            <v/>
          </cell>
          <cell r="AJ663" t="str">
            <v/>
          </cell>
          <cell r="AK663" t="str">
            <v/>
          </cell>
          <cell r="AL663" t="str">
            <v/>
          </cell>
          <cell r="AM663" t="str">
            <v/>
          </cell>
          <cell r="AN663" t="str">
            <v/>
          </cell>
          <cell r="AO663" t="str">
            <v/>
          </cell>
          <cell r="AP663" t="str">
            <v/>
          </cell>
          <cell r="AQ663" t="str">
            <v/>
          </cell>
          <cell r="AR663">
            <v>707415</v>
          </cell>
          <cell r="AS663" t="str">
            <v>رشا السمان</v>
          </cell>
          <cell r="AT663" t="str">
            <v>حميد</v>
          </cell>
          <cell r="AU663" t="str">
            <v/>
          </cell>
          <cell r="AV663">
            <v>30000</v>
          </cell>
        </row>
        <row r="664">
          <cell r="A664">
            <v>707416</v>
          </cell>
          <cell r="B664" t="str">
            <v>رغد مزعل</v>
          </cell>
          <cell r="C664" t="str">
            <v>تركي</v>
          </cell>
          <cell r="D664" t="str">
            <v>خيريه</v>
          </cell>
          <cell r="E664" t="str">
            <v>أنثى</v>
          </cell>
          <cell r="F664">
            <v>36853</v>
          </cell>
          <cell r="G664" t="str">
            <v>دمشق</v>
          </cell>
          <cell r="H664" t="str">
            <v>السورية</v>
          </cell>
          <cell r="I664" t="str">
            <v>الأولى</v>
          </cell>
          <cell r="J664" t="str">
            <v>ريف دمشق</v>
          </cell>
          <cell r="K664" t="str">
            <v>الضمير 564</v>
          </cell>
          <cell r="L664" t="str">
            <v>عدرا البلد</v>
          </cell>
          <cell r="M664" t="str">
            <v>2018</v>
          </cell>
          <cell r="O664" t="str">
            <v>ريف دمشق</v>
          </cell>
          <cell r="P664" t="str">
            <v>الأولى حديث</v>
          </cell>
          <cell r="R664">
            <v>0</v>
          </cell>
          <cell r="T664">
            <v>7000</v>
          </cell>
          <cell r="V664">
            <v>40000</v>
          </cell>
          <cell r="W664">
            <v>47000</v>
          </cell>
          <cell r="X664" t="str">
            <v>لا</v>
          </cell>
          <cell r="Y664">
            <v>47000</v>
          </cell>
          <cell r="Z664">
            <v>0</v>
          </cell>
          <cell r="AA664">
            <v>4</v>
          </cell>
          <cell r="AC664">
            <v>0</v>
          </cell>
          <cell r="AD664">
            <v>4</v>
          </cell>
          <cell r="AE664" t="str">
            <v>raghad mzel</v>
          </cell>
          <cell r="AF664" t="str">
            <v>trki</v>
          </cell>
          <cell r="AG664" t="str">
            <v>kherea</v>
          </cell>
          <cell r="AH664" t="str">
            <v>damascus</v>
          </cell>
          <cell r="AI664" t="str">
            <v/>
          </cell>
          <cell r="AJ664" t="str">
            <v/>
          </cell>
          <cell r="AK664" t="str">
            <v/>
          </cell>
          <cell r="AL664" t="str">
            <v/>
          </cell>
          <cell r="AM664" t="str">
            <v/>
          </cell>
          <cell r="AN664" t="str">
            <v/>
          </cell>
          <cell r="AO664" t="str">
            <v/>
          </cell>
          <cell r="AP664" t="str">
            <v/>
          </cell>
          <cell r="AQ664" t="str">
            <v/>
          </cell>
          <cell r="AR664">
            <v>707416</v>
          </cell>
          <cell r="AS664" t="str">
            <v>رغد مزعل</v>
          </cell>
          <cell r="AT664" t="str">
            <v>تركي</v>
          </cell>
          <cell r="AU664" t="str">
            <v/>
          </cell>
          <cell r="AV664">
            <v>40000</v>
          </cell>
        </row>
        <row r="665">
          <cell r="A665">
            <v>707417</v>
          </cell>
          <cell r="B665" t="str">
            <v>رنا عثمان</v>
          </cell>
          <cell r="C665" t="str">
            <v>أحمد</v>
          </cell>
          <cell r="D665" t="str">
            <v>نجيده</v>
          </cell>
          <cell r="E665" t="str">
            <v>أنثى</v>
          </cell>
          <cell r="F665">
            <v>31291</v>
          </cell>
          <cell r="G665" t="str">
            <v>دمشق</v>
          </cell>
          <cell r="H665" t="str">
            <v>سورية</v>
          </cell>
          <cell r="I665" t="str">
            <v>الأولى</v>
          </cell>
          <cell r="J665" t="str">
            <v>0</v>
          </cell>
          <cell r="K665" t="str">
            <v>بدوقة ١٤</v>
          </cell>
          <cell r="L665" t="str">
            <v>دمشق المزة</v>
          </cell>
          <cell r="M665" t="str">
            <v>أدبي</v>
          </cell>
          <cell r="N665">
            <v>2007</v>
          </cell>
          <cell r="O665" t="str">
            <v>دمشق</v>
          </cell>
          <cell r="P665" t="str">
            <v>الأولى حديث</v>
          </cell>
          <cell r="T665">
            <v>7000</v>
          </cell>
          <cell r="V665">
            <v>3000</v>
          </cell>
          <cell r="W665">
            <v>10000</v>
          </cell>
          <cell r="X665" t="str">
            <v>لا</v>
          </cell>
          <cell r="Y665">
            <v>10000</v>
          </cell>
          <cell r="Z665">
            <v>0</v>
          </cell>
          <cell r="AA665">
            <v>6</v>
          </cell>
          <cell r="AC665">
            <v>0</v>
          </cell>
          <cell r="AD665">
            <v>6</v>
          </cell>
          <cell r="AE665" t="str">
            <v>Rana othman</v>
          </cell>
          <cell r="AF665" t="str">
            <v>Ahmad</v>
          </cell>
          <cell r="AG665" t="str">
            <v>Najidah</v>
          </cell>
          <cell r="AH665" t="str">
            <v>0</v>
          </cell>
          <cell r="AI665" t="str">
            <v/>
          </cell>
          <cell r="AJ665" t="str">
            <v/>
          </cell>
          <cell r="AK665" t="str">
            <v/>
          </cell>
          <cell r="AL665" t="str">
            <v/>
          </cell>
          <cell r="AM665" t="str">
            <v/>
          </cell>
          <cell r="AN665" t="str">
            <v/>
          </cell>
          <cell r="AO665" t="str">
            <v/>
          </cell>
          <cell r="AP665" t="str">
            <v/>
          </cell>
          <cell r="AQ665" t="str">
            <v/>
          </cell>
          <cell r="AR665">
            <v>707417</v>
          </cell>
          <cell r="AS665" t="str">
            <v>رنا عثمان</v>
          </cell>
          <cell r="AT665" t="str">
            <v>أحمد</v>
          </cell>
          <cell r="AU665" t="str">
            <v/>
          </cell>
          <cell r="AV665">
            <v>3000</v>
          </cell>
        </row>
        <row r="666">
          <cell r="A666">
            <v>707418</v>
          </cell>
          <cell r="B666" t="str">
            <v>رنا ميا</v>
          </cell>
          <cell r="C666" t="str">
            <v>علي</v>
          </cell>
          <cell r="D666" t="str">
            <v>ربيحه</v>
          </cell>
          <cell r="E666" t="str">
            <v>أنثى</v>
          </cell>
          <cell r="F666">
            <v>32709</v>
          </cell>
          <cell r="G666" t="str">
            <v>دمشق</v>
          </cell>
          <cell r="H666" t="str">
            <v>عربي سوري</v>
          </cell>
          <cell r="I666" t="str">
            <v>الأولى</v>
          </cell>
          <cell r="J666" t="str">
            <v>اللاذقية</v>
          </cell>
          <cell r="K666" t="str">
            <v>عقيبة 16</v>
          </cell>
          <cell r="L666" t="str">
            <v>دمشق</v>
          </cell>
          <cell r="M666" t="str">
            <v>علمي</v>
          </cell>
          <cell r="N666">
            <v>2008</v>
          </cell>
          <cell r="O666" t="str">
            <v>دمشق</v>
          </cell>
          <cell r="P666" t="str">
            <v>الأولى حديث</v>
          </cell>
          <cell r="R666">
            <v>0</v>
          </cell>
          <cell r="T666">
            <v>7000</v>
          </cell>
          <cell r="V666">
            <v>40000</v>
          </cell>
          <cell r="W666">
            <v>47000</v>
          </cell>
          <cell r="X666" t="str">
            <v>لا</v>
          </cell>
          <cell r="Y666">
            <v>47000</v>
          </cell>
          <cell r="Z666">
            <v>0</v>
          </cell>
          <cell r="AA666">
            <v>4</v>
          </cell>
          <cell r="AC666">
            <v>0</v>
          </cell>
          <cell r="AD666">
            <v>4</v>
          </cell>
          <cell r="AE666" t="str">
            <v>rana  mea</v>
          </cell>
          <cell r="AF666" t="str">
            <v>ali</v>
          </cell>
          <cell r="AG666" t="str">
            <v>rabeha</v>
          </cell>
          <cell r="AH666" t="str">
            <v>damasccous</v>
          </cell>
          <cell r="AI666" t="str">
            <v/>
          </cell>
          <cell r="AJ666" t="str">
            <v/>
          </cell>
          <cell r="AK666" t="str">
            <v/>
          </cell>
          <cell r="AL666" t="str">
            <v/>
          </cell>
          <cell r="AM666" t="str">
            <v/>
          </cell>
          <cell r="AN666" t="str">
            <v/>
          </cell>
          <cell r="AO666" t="str">
            <v/>
          </cell>
          <cell r="AP666" t="str">
            <v/>
          </cell>
          <cell r="AQ666" t="str">
            <v/>
          </cell>
          <cell r="AR666">
            <v>707418</v>
          </cell>
          <cell r="AS666" t="str">
            <v>رنا ميا</v>
          </cell>
          <cell r="AT666" t="str">
            <v>علي</v>
          </cell>
          <cell r="AU666" t="str">
            <v/>
          </cell>
          <cell r="AV666">
            <v>40000</v>
          </cell>
        </row>
        <row r="667">
          <cell r="A667">
            <v>707419</v>
          </cell>
          <cell r="B667" t="str">
            <v>رنيم زيود</v>
          </cell>
          <cell r="C667" t="str">
            <v>منير</v>
          </cell>
          <cell r="D667" t="str">
            <v>قمر</v>
          </cell>
          <cell r="E667" t="str">
            <v>أنثى</v>
          </cell>
          <cell r="F667">
            <v>34951</v>
          </cell>
          <cell r="G667" t="str">
            <v>دمشق</v>
          </cell>
          <cell r="H667" t="str">
            <v>سوري</v>
          </cell>
          <cell r="I667" t="str">
            <v>الأولى</v>
          </cell>
          <cell r="J667" t="str">
            <v>اللاذقية</v>
          </cell>
          <cell r="K667" t="str">
            <v>القطرية 16</v>
          </cell>
          <cell r="L667" t="str">
            <v xml:space="preserve">دمشق </v>
          </cell>
          <cell r="M667" t="str">
            <v>2013</v>
          </cell>
          <cell r="O667" t="str">
            <v>دمشق</v>
          </cell>
          <cell r="P667" t="str">
            <v>الأولى حديث</v>
          </cell>
          <cell r="R667">
            <v>0</v>
          </cell>
          <cell r="T667">
            <v>7000</v>
          </cell>
          <cell r="V667">
            <v>40000</v>
          </cell>
          <cell r="W667">
            <v>47000</v>
          </cell>
          <cell r="X667" t="str">
            <v>لا</v>
          </cell>
          <cell r="Y667">
            <v>47000</v>
          </cell>
          <cell r="Z667">
            <v>0</v>
          </cell>
          <cell r="AA667">
            <v>4</v>
          </cell>
          <cell r="AC667">
            <v>0</v>
          </cell>
          <cell r="AD667">
            <v>4</v>
          </cell>
          <cell r="AE667" t="str">
            <v>ranim zaiod</v>
          </cell>
          <cell r="AF667" t="str">
            <v>mouner</v>
          </cell>
          <cell r="AG667" t="str">
            <v>qamar</v>
          </cell>
          <cell r="AH667" t="str">
            <v>damas</v>
          </cell>
          <cell r="AI667" t="str">
            <v/>
          </cell>
          <cell r="AJ667" t="str">
            <v/>
          </cell>
          <cell r="AK667" t="str">
            <v/>
          </cell>
          <cell r="AL667" t="str">
            <v/>
          </cell>
          <cell r="AM667" t="str">
            <v/>
          </cell>
          <cell r="AN667" t="str">
            <v/>
          </cell>
          <cell r="AO667" t="str">
            <v/>
          </cell>
          <cell r="AP667" t="str">
            <v/>
          </cell>
          <cell r="AQ667" t="str">
            <v/>
          </cell>
          <cell r="AR667">
            <v>707419</v>
          </cell>
          <cell r="AS667" t="str">
            <v>رنيم زيود</v>
          </cell>
          <cell r="AT667" t="str">
            <v>منير</v>
          </cell>
          <cell r="AU667" t="str">
            <v/>
          </cell>
          <cell r="AV667">
            <v>40000</v>
          </cell>
        </row>
        <row r="668">
          <cell r="A668">
            <v>707420</v>
          </cell>
          <cell r="B668" t="str">
            <v>رود الكويفي</v>
          </cell>
          <cell r="C668" t="str">
            <v>محمدديب</v>
          </cell>
          <cell r="D668" t="str">
            <v>منى</v>
          </cell>
          <cell r="E668" t="str">
            <v>أنثى</v>
          </cell>
          <cell r="F668">
            <v>34617</v>
          </cell>
          <cell r="G668" t="str">
            <v>زبداني</v>
          </cell>
          <cell r="H668" t="str">
            <v>العربية السورية</v>
          </cell>
          <cell r="I668" t="str">
            <v>الأولى</v>
          </cell>
          <cell r="J668" t="str">
            <v>ريف دمشق</v>
          </cell>
          <cell r="K668" t="str">
            <v>العارة 77</v>
          </cell>
          <cell r="L668" t="str">
            <v>بلودان</v>
          </cell>
          <cell r="M668" t="str">
            <v>علمي</v>
          </cell>
          <cell r="N668">
            <v>2012</v>
          </cell>
          <cell r="O668" t="str">
            <v>ريف دمشق</v>
          </cell>
          <cell r="P668" t="str">
            <v>الأولى حديث</v>
          </cell>
          <cell r="R668">
            <v>0</v>
          </cell>
          <cell r="T668">
            <v>7000</v>
          </cell>
          <cell r="V668">
            <v>60000</v>
          </cell>
          <cell r="W668">
            <v>67000</v>
          </cell>
          <cell r="X668" t="str">
            <v>لا</v>
          </cell>
          <cell r="Y668">
            <v>67000</v>
          </cell>
          <cell r="Z668">
            <v>0</v>
          </cell>
          <cell r="AA668">
            <v>6</v>
          </cell>
          <cell r="AC668">
            <v>0</v>
          </cell>
          <cell r="AD668">
            <v>6</v>
          </cell>
          <cell r="AE668" t="str">
            <v>rawad alkwaify</v>
          </cell>
          <cell r="AF668" t="str">
            <v>mhd dib</v>
          </cell>
          <cell r="AG668" t="str">
            <v>mona</v>
          </cell>
          <cell r="AH668" t="str">
            <v>zabadai</v>
          </cell>
          <cell r="AI668" t="str">
            <v/>
          </cell>
          <cell r="AJ668" t="str">
            <v/>
          </cell>
          <cell r="AK668" t="str">
            <v/>
          </cell>
          <cell r="AL668" t="str">
            <v/>
          </cell>
          <cell r="AM668" t="str">
            <v/>
          </cell>
          <cell r="AN668" t="str">
            <v/>
          </cell>
          <cell r="AO668" t="str">
            <v/>
          </cell>
          <cell r="AP668" t="str">
            <v/>
          </cell>
          <cell r="AQ668" t="str">
            <v/>
          </cell>
          <cell r="AR668">
            <v>707420</v>
          </cell>
          <cell r="AS668" t="str">
            <v>رود الكويفي</v>
          </cell>
          <cell r="AT668" t="str">
            <v>محمدديب</v>
          </cell>
          <cell r="AU668" t="str">
            <v/>
          </cell>
          <cell r="AV668">
            <v>60000</v>
          </cell>
        </row>
        <row r="669">
          <cell r="A669">
            <v>707421</v>
          </cell>
          <cell r="B669" t="str">
            <v>روز تقلا</v>
          </cell>
          <cell r="C669" t="str">
            <v>شحيده</v>
          </cell>
          <cell r="D669" t="str">
            <v>عليا</v>
          </cell>
          <cell r="E669" t="str">
            <v>أنثى</v>
          </cell>
          <cell r="F669">
            <v>28369</v>
          </cell>
          <cell r="G669" t="str">
            <v>قطنا</v>
          </cell>
          <cell r="H669" t="str">
            <v>السورية</v>
          </cell>
          <cell r="I669" t="str">
            <v>الأولى</v>
          </cell>
          <cell r="J669" t="str">
            <v>اللاذقية</v>
          </cell>
          <cell r="K669" t="str">
            <v>العيلة 30</v>
          </cell>
          <cell r="L669" t="str">
            <v>قطنا</v>
          </cell>
          <cell r="M669" t="str">
            <v>علمي</v>
          </cell>
          <cell r="N669">
            <v>2000</v>
          </cell>
          <cell r="O669" t="str">
            <v>ريف دمشق</v>
          </cell>
          <cell r="P669" t="str">
            <v>الأولى حديث</v>
          </cell>
          <cell r="T669">
            <v>7000</v>
          </cell>
          <cell r="V669">
            <v>3000</v>
          </cell>
          <cell r="W669">
            <v>10000</v>
          </cell>
          <cell r="X669" t="str">
            <v>لا</v>
          </cell>
          <cell r="Y669">
            <v>10000</v>
          </cell>
          <cell r="Z669">
            <v>0</v>
          </cell>
          <cell r="AA669">
            <v>6</v>
          </cell>
          <cell r="AC669">
            <v>0</v>
          </cell>
          <cell r="AD669">
            <v>6</v>
          </cell>
          <cell r="AE669" t="str">
            <v>roz takla</v>
          </cell>
          <cell r="AF669" t="str">
            <v>shaheda</v>
          </cell>
          <cell r="AG669" t="str">
            <v>alia</v>
          </cell>
          <cell r="AH669" t="str">
            <v>katana</v>
          </cell>
          <cell r="AI669" t="str">
            <v/>
          </cell>
          <cell r="AJ669" t="str">
            <v/>
          </cell>
          <cell r="AK669" t="str">
            <v/>
          </cell>
          <cell r="AL669" t="str">
            <v/>
          </cell>
          <cell r="AM669" t="str">
            <v/>
          </cell>
          <cell r="AN669" t="str">
            <v/>
          </cell>
          <cell r="AO669" t="str">
            <v/>
          </cell>
          <cell r="AP669" t="str">
            <v/>
          </cell>
          <cell r="AQ669" t="str">
            <v/>
          </cell>
          <cell r="AR669">
            <v>707421</v>
          </cell>
          <cell r="AS669" t="str">
            <v>روز تقلا</v>
          </cell>
          <cell r="AT669" t="str">
            <v>شحيده</v>
          </cell>
          <cell r="AU669" t="str">
            <v/>
          </cell>
          <cell r="AV669">
            <v>3000</v>
          </cell>
        </row>
        <row r="670">
          <cell r="A670">
            <v>707422</v>
          </cell>
          <cell r="B670" t="str">
            <v>روله جمعه</v>
          </cell>
          <cell r="C670" t="str">
            <v>نجيب</v>
          </cell>
          <cell r="D670" t="str">
            <v>سميره</v>
          </cell>
          <cell r="E670" t="str">
            <v>أنثى</v>
          </cell>
          <cell r="F670">
            <v>32510</v>
          </cell>
          <cell r="G670" t="str">
            <v>الاشرفية</v>
          </cell>
          <cell r="H670" t="str">
            <v>العربية السورية</v>
          </cell>
          <cell r="I670" t="str">
            <v>الأولى</v>
          </cell>
          <cell r="J670" t="str">
            <v>حماة</v>
          </cell>
          <cell r="K670" t="str">
            <v>انقورو33</v>
          </cell>
          <cell r="L670" t="str">
            <v>السومرية</v>
          </cell>
          <cell r="M670" t="str">
            <v>أدبي</v>
          </cell>
          <cell r="N670">
            <v>2009</v>
          </cell>
          <cell r="O670" t="str">
            <v>دير الزور</v>
          </cell>
          <cell r="P670" t="str">
            <v>الأولى حديث</v>
          </cell>
          <cell r="R670">
            <v>0</v>
          </cell>
          <cell r="T670">
            <v>7000</v>
          </cell>
          <cell r="V670">
            <v>60000</v>
          </cell>
          <cell r="W670">
            <v>67000</v>
          </cell>
          <cell r="X670" t="str">
            <v>لا</v>
          </cell>
          <cell r="Y670">
            <v>67000</v>
          </cell>
          <cell r="Z670">
            <v>0</v>
          </cell>
          <cell r="AA670">
            <v>6</v>
          </cell>
          <cell r="AC670">
            <v>0</v>
          </cell>
          <cell r="AD670">
            <v>6</v>
          </cell>
          <cell r="AE670" t="str">
            <v>rola jomaah</v>
          </cell>
          <cell r="AF670" t="str">
            <v>najib</v>
          </cell>
          <cell r="AG670" t="str">
            <v>sameara</v>
          </cell>
          <cell r="AH670" t="str">
            <v>hama</v>
          </cell>
          <cell r="AI670" t="str">
            <v/>
          </cell>
          <cell r="AJ670" t="str">
            <v/>
          </cell>
          <cell r="AK670" t="str">
            <v/>
          </cell>
          <cell r="AL670" t="str">
            <v/>
          </cell>
          <cell r="AM670" t="str">
            <v/>
          </cell>
          <cell r="AN670" t="str">
            <v/>
          </cell>
          <cell r="AO670" t="str">
            <v/>
          </cell>
          <cell r="AP670" t="str">
            <v/>
          </cell>
          <cell r="AQ670" t="str">
            <v/>
          </cell>
          <cell r="AR670">
            <v>707422</v>
          </cell>
          <cell r="AS670" t="str">
            <v>روله جمعه</v>
          </cell>
          <cell r="AT670" t="str">
            <v>نجيب</v>
          </cell>
          <cell r="AU670" t="str">
            <v/>
          </cell>
          <cell r="AV670">
            <v>60000</v>
          </cell>
        </row>
        <row r="671">
          <cell r="A671">
            <v>707423</v>
          </cell>
          <cell r="B671" t="str">
            <v>ريم الحداد</v>
          </cell>
          <cell r="C671" t="str">
            <v>محمدفؤاد</v>
          </cell>
          <cell r="D671" t="str">
            <v>حورية</v>
          </cell>
          <cell r="E671" t="str">
            <v>انثى</v>
          </cell>
          <cell r="F671">
            <v>32084</v>
          </cell>
          <cell r="G671" t="str">
            <v>دمشق</v>
          </cell>
          <cell r="H671" t="str">
            <v>السورية</v>
          </cell>
          <cell r="I671" t="str">
            <v>الأولى</v>
          </cell>
          <cell r="J671" t="str">
            <v>دمشق</v>
          </cell>
          <cell r="K671" t="str">
            <v>قنوات شويكة</v>
          </cell>
          <cell r="L671" t="str">
            <v>ميدان</v>
          </cell>
          <cell r="M671" t="str">
            <v>علمي</v>
          </cell>
          <cell r="N671">
            <v>2005</v>
          </cell>
          <cell r="O671" t="str">
            <v>دمشق</v>
          </cell>
          <cell r="P671" t="str">
            <v>الأولى حديث</v>
          </cell>
          <cell r="R671">
            <v>0</v>
          </cell>
          <cell r="T671">
            <v>7000</v>
          </cell>
          <cell r="V671">
            <v>30000</v>
          </cell>
          <cell r="W671">
            <v>37000</v>
          </cell>
          <cell r="X671" t="str">
            <v>لا</v>
          </cell>
          <cell r="Y671">
            <v>37000</v>
          </cell>
          <cell r="Z671">
            <v>0</v>
          </cell>
          <cell r="AA671">
            <v>3</v>
          </cell>
          <cell r="AC671">
            <v>0</v>
          </cell>
          <cell r="AD671">
            <v>3</v>
          </cell>
          <cell r="AE671" t="str">
            <v>REEM HDAD</v>
          </cell>
          <cell r="AF671" t="str">
            <v>MOHAMAD FOAD</v>
          </cell>
          <cell r="AG671" t="str">
            <v>HOOREA</v>
          </cell>
          <cell r="AH671" t="str">
            <v>DAMASCUS</v>
          </cell>
          <cell r="AI671" t="str">
            <v/>
          </cell>
          <cell r="AJ671" t="str">
            <v/>
          </cell>
          <cell r="AK671" t="str">
            <v/>
          </cell>
          <cell r="AL671" t="str">
            <v/>
          </cell>
          <cell r="AM671" t="str">
            <v/>
          </cell>
          <cell r="AN671" t="str">
            <v/>
          </cell>
          <cell r="AO671" t="str">
            <v/>
          </cell>
          <cell r="AP671" t="str">
            <v/>
          </cell>
          <cell r="AQ671" t="str">
            <v/>
          </cell>
          <cell r="AR671">
            <v>707423</v>
          </cell>
          <cell r="AS671" t="str">
            <v>ريم الحداد</v>
          </cell>
          <cell r="AT671" t="str">
            <v>محمدفؤاد</v>
          </cell>
          <cell r="AU671" t="str">
            <v/>
          </cell>
          <cell r="AV671">
            <v>30000</v>
          </cell>
        </row>
        <row r="672">
          <cell r="A672">
            <v>707424</v>
          </cell>
          <cell r="B672" t="str">
            <v>ريم يونس</v>
          </cell>
          <cell r="C672" t="str">
            <v>علي</v>
          </cell>
          <cell r="D672" t="str">
            <v>سعده</v>
          </cell>
          <cell r="E672" t="str">
            <v>أنثى</v>
          </cell>
          <cell r="F672">
            <v>32004</v>
          </cell>
          <cell r="G672" t="str">
            <v>الصوراني</v>
          </cell>
          <cell r="H672" t="str">
            <v>السورية</v>
          </cell>
          <cell r="I672" t="str">
            <v>الأولى</v>
          </cell>
          <cell r="J672" t="str">
            <v>طرطوس</v>
          </cell>
          <cell r="K672" t="str">
            <v>الصوراني 31</v>
          </cell>
          <cell r="L672" t="str">
            <v>الدحاديل</v>
          </cell>
          <cell r="M672" t="str">
            <v>2006</v>
          </cell>
          <cell r="O672" t="str">
            <v>طرطوس</v>
          </cell>
          <cell r="P672" t="str">
            <v>الأولى حديث</v>
          </cell>
          <cell r="R672">
            <v>0</v>
          </cell>
          <cell r="T672">
            <v>7000</v>
          </cell>
          <cell r="V672">
            <v>20000</v>
          </cell>
          <cell r="W672">
            <v>27000</v>
          </cell>
          <cell r="X672" t="str">
            <v>لا</v>
          </cell>
          <cell r="Y672">
            <v>27000</v>
          </cell>
          <cell r="Z672">
            <v>0</v>
          </cell>
          <cell r="AA672">
            <v>2</v>
          </cell>
          <cell r="AC672">
            <v>0</v>
          </cell>
          <cell r="AD672">
            <v>2</v>
          </cell>
          <cell r="AE672" t="str">
            <v>rim yones</v>
          </cell>
          <cell r="AF672" t="str">
            <v>ali</v>
          </cell>
          <cell r="AG672" t="str">
            <v>sada</v>
          </cell>
          <cell r="AH672" t="str">
            <v>tartus</v>
          </cell>
          <cell r="AI672" t="str">
            <v/>
          </cell>
          <cell r="AJ672" t="str">
            <v/>
          </cell>
          <cell r="AK672" t="str">
            <v/>
          </cell>
          <cell r="AL672" t="str">
            <v/>
          </cell>
          <cell r="AM672" t="str">
            <v/>
          </cell>
          <cell r="AN672" t="str">
            <v/>
          </cell>
          <cell r="AO672" t="str">
            <v/>
          </cell>
          <cell r="AP672" t="str">
            <v/>
          </cell>
          <cell r="AQ672" t="str">
            <v/>
          </cell>
          <cell r="AR672">
            <v>707424</v>
          </cell>
          <cell r="AS672" t="str">
            <v>ريم يونس</v>
          </cell>
          <cell r="AT672" t="str">
            <v>علي</v>
          </cell>
          <cell r="AU672" t="str">
            <v/>
          </cell>
          <cell r="AV672">
            <v>20000</v>
          </cell>
        </row>
        <row r="673">
          <cell r="A673">
            <v>707425</v>
          </cell>
          <cell r="B673" t="str">
            <v>زكيه الحموي</v>
          </cell>
          <cell r="C673" t="str">
            <v>محمد</v>
          </cell>
          <cell r="D673" t="str">
            <v>زكيه</v>
          </cell>
          <cell r="E673" t="str">
            <v>أنثى</v>
          </cell>
          <cell r="F673">
            <v>30980</v>
          </cell>
          <cell r="G673" t="str">
            <v xml:space="preserve">درعا </v>
          </cell>
          <cell r="H673" t="str">
            <v xml:space="preserve">عربي سوري </v>
          </cell>
          <cell r="I673" t="str">
            <v>الأولى</v>
          </cell>
          <cell r="J673" t="str">
            <v>حماة</v>
          </cell>
          <cell r="K673" t="str">
            <v>البيره 32</v>
          </cell>
          <cell r="L673" t="str">
            <v xml:space="preserve">الكسوة </v>
          </cell>
          <cell r="M673" t="str">
            <v>علمي</v>
          </cell>
          <cell r="N673">
            <v>2003</v>
          </cell>
          <cell r="O673" t="str">
            <v>حماة</v>
          </cell>
          <cell r="P673" t="str">
            <v>الأولى حديث</v>
          </cell>
          <cell r="T673">
            <v>7000</v>
          </cell>
          <cell r="V673">
            <v>40000</v>
          </cell>
          <cell r="W673">
            <v>46000</v>
          </cell>
          <cell r="X673" t="str">
            <v>لا</v>
          </cell>
          <cell r="Y673">
            <v>46000</v>
          </cell>
          <cell r="Z673">
            <v>0</v>
          </cell>
          <cell r="AA673">
            <v>5</v>
          </cell>
          <cell r="AC673">
            <v>0</v>
          </cell>
          <cell r="AD673">
            <v>5</v>
          </cell>
          <cell r="AE673" t="str">
            <v xml:space="preserve">zakai  alhamwi </v>
          </cell>
          <cell r="AF673" t="str">
            <v xml:space="preserve">mohmad </v>
          </cell>
          <cell r="AG673" t="str">
            <v>zakia</v>
          </cell>
          <cell r="AH673" t="str">
            <v>darra</v>
          </cell>
          <cell r="AI673" t="str">
            <v/>
          </cell>
          <cell r="AJ673" t="str">
            <v/>
          </cell>
          <cell r="AK673" t="str">
            <v/>
          </cell>
          <cell r="AL673" t="str">
            <v/>
          </cell>
          <cell r="AM673" t="str">
            <v/>
          </cell>
          <cell r="AN673" t="str">
            <v/>
          </cell>
          <cell r="AO673" t="str">
            <v/>
          </cell>
          <cell r="AP673" t="str">
            <v/>
          </cell>
          <cell r="AQ673" t="str">
            <v/>
          </cell>
          <cell r="AR673">
            <v>707425</v>
          </cell>
          <cell r="AS673" t="str">
            <v>زكيه الحموي</v>
          </cell>
          <cell r="AT673" t="str">
            <v>محمد</v>
          </cell>
          <cell r="AU673" t="str">
            <v/>
          </cell>
          <cell r="AV673">
            <v>40000</v>
          </cell>
        </row>
        <row r="674">
          <cell r="A674">
            <v>707426</v>
          </cell>
          <cell r="B674" t="str">
            <v>زهرالدين الخلف</v>
          </cell>
          <cell r="C674" t="str">
            <v>احمد</v>
          </cell>
          <cell r="D674" t="str">
            <v>خود</v>
          </cell>
          <cell r="E674" t="str">
            <v>ذكر</v>
          </cell>
          <cell r="F674">
            <v>31780</v>
          </cell>
          <cell r="G674" t="str">
            <v>معشوق</v>
          </cell>
          <cell r="H674" t="str">
            <v>العربية السورية</v>
          </cell>
          <cell r="I674" t="str">
            <v>الأولى</v>
          </cell>
          <cell r="J674" t="str">
            <v>الحسكة</v>
          </cell>
          <cell r="K674" t="str">
            <v>معشوق 93</v>
          </cell>
          <cell r="L674" t="str">
            <v>ريف دمشق - جديدة عرطوز</v>
          </cell>
          <cell r="M674" t="str">
            <v>أدبي</v>
          </cell>
          <cell r="N674">
            <v>2005</v>
          </cell>
          <cell r="O674" t="str">
            <v>الحسكة</v>
          </cell>
          <cell r="P674" t="str">
            <v>الأولى حديث</v>
          </cell>
          <cell r="T674">
            <v>7000</v>
          </cell>
          <cell r="V674">
            <v>30000</v>
          </cell>
          <cell r="W674">
            <v>37000</v>
          </cell>
          <cell r="X674" t="str">
            <v>لا</v>
          </cell>
          <cell r="Y674">
            <v>37000</v>
          </cell>
          <cell r="Z674">
            <v>0</v>
          </cell>
          <cell r="AA674">
            <v>6</v>
          </cell>
          <cell r="AC674">
            <v>0</v>
          </cell>
          <cell r="AD674">
            <v>6</v>
          </cell>
          <cell r="AE674" t="str">
            <v>Zhr Aldeen Alkhalf</v>
          </cell>
          <cell r="AF674" t="str">
            <v>Ahmed</v>
          </cell>
          <cell r="AG674" t="str">
            <v>Khod</v>
          </cell>
          <cell r="AH674" t="str">
            <v>Mashok</v>
          </cell>
          <cell r="AI674" t="str">
            <v/>
          </cell>
          <cell r="AJ674" t="str">
            <v/>
          </cell>
          <cell r="AK674" t="str">
            <v/>
          </cell>
          <cell r="AL674" t="str">
            <v/>
          </cell>
          <cell r="AM674" t="str">
            <v/>
          </cell>
          <cell r="AN674" t="str">
            <v/>
          </cell>
          <cell r="AO674" t="str">
            <v/>
          </cell>
          <cell r="AP674" t="str">
            <v/>
          </cell>
          <cell r="AQ674" t="str">
            <v/>
          </cell>
          <cell r="AR674">
            <v>707426</v>
          </cell>
          <cell r="AS674" t="str">
            <v>زهرالدين الخلف</v>
          </cell>
          <cell r="AT674" t="str">
            <v>احمد</v>
          </cell>
          <cell r="AU674" t="str">
            <v/>
          </cell>
          <cell r="AV674">
            <v>30000</v>
          </cell>
        </row>
        <row r="675">
          <cell r="A675">
            <v>707427</v>
          </cell>
          <cell r="B675" t="str">
            <v>زهور المحضر</v>
          </cell>
          <cell r="C675" t="str">
            <v>حسن</v>
          </cell>
          <cell r="D675" t="str">
            <v>رويده</v>
          </cell>
          <cell r="E675" t="str">
            <v>أنثى</v>
          </cell>
          <cell r="F675">
            <v>31798</v>
          </cell>
          <cell r="G675" t="str">
            <v>دمشق</v>
          </cell>
          <cell r="H675" t="str">
            <v>العربية السورية</v>
          </cell>
          <cell r="I675" t="str">
            <v>الأولى</v>
          </cell>
          <cell r="J675" t="str">
            <v>دمشق</v>
          </cell>
          <cell r="K675" t="str">
            <v>قنوات أعجام 18</v>
          </cell>
          <cell r="L675" t="str">
            <v>نهر عيشة</v>
          </cell>
          <cell r="M675" t="str">
            <v>علمي</v>
          </cell>
          <cell r="N675">
            <v>2005</v>
          </cell>
          <cell r="O675" t="str">
            <v>دمشق</v>
          </cell>
          <cell r="P675" t="str">
            <v>الأولى حديث</v>
          </cell>
          <cell r="R675">
            <v>0</v>
          </cell>
          <cell r="T675">
            <v>6000</v>
          </cell>
          <cell r="V675">
            <v>30000</v>
          </cell>
          <cell r="W675">
            <v>36000</v>
          </cell>
          <cell r="X675" t="str">
            <v>لا</v>
          </cell>
          <cell r="Y675">
            <v>36000</v>
          </cell>
          <cell r="Z675">
            <v>0</v>
          </cell>
          <cell r="AA675">
            <v>3</v>
          </cell>
          <cell r="AC675">
            <v>0</v>
          </cell>
          <cell r="AD675">
            <v>3</v>
          </cell>
          <cell r="AE675" t="str">
            <v>Zohor AlMahdar</v>
          </cell>
          <cell r="AF675" t="str">
            <v>Hasan</v>
          </cell>
          <cell r="AG675" t="str">
            <v>Rouaida</v>
          </cell>
          <cell r="AH675" t="str">
            <v>Damascus</v>
          </cell>
          <cell r="AI675" t="str">
            <v/>
          </cell>
          <cell r="AJ675" t="str">
            <v/>
          </cell>
          <cell r="AK675" t="str">
            <v/>
          </cell>
          <cell r="AL675" t="str">
            <v/>
          </cell>
          <cell r="AM675" t="str">
            <v/>
          </cell>
          <cell r="AN675" t="str">
            <v/>
          </cell>
          <cell r="AO675" t="str">
            <v/>
          </cell>
          <cell r="AP675" t="str">
            <v/>
          </cell>
          <cell r="AQ675" t="str">
            <v/>
          </cell>
          <cell r="AR675">
            <v>707427</v>
          </cell>
          <cell r="AS675" t="str">
            <v>زهور المحضر</v>
          </cell>
          <cell r="AT675" t="str">
            <v>حسن</v>
          </cell>
          <cell r="AU675" t="str">
            <v/>
          </cell>
          <cell r="AV675">
            <v>30000</v>
          </cell>
        </row>
        <row r="676">
          <cell r="A676">
            <v>707428</v>
          </cell>
          <cell r="B676" t="str">
            <v>زين العابدين علي</v>
          </cell>
          <cell r="C676" t="str">
            <v>مشهور</v>
          </cell>
          <cell r="D676" t="str">
            <v>براءة</v>
          </cell>
          <cell r="E676" t="str">
            <v>ذكر</v>
          </cell>
          <cell r="F676">
            <v>37261</v>
          </cell>
          <cell r="G676" t="str">
            <v>دمشق</v>
          </cell>
          <cell r="H676" t="str">
            <v>السورية</v>
          </cell>
          <cell r="I676" t="str">
            <v>الأولى</v>
          </cell>
          <cell r="J676" t="str">
            <v>اللاذقية</v>
          </cell>
          <cell r="K676" t="str">
            <v>عين الشرقية 54</v>
          </cell>
          <cell r="L676" t="str">
            <v>الميدان</v>
          </cell>
          <cell r="M676" t="str">
            <v>2022</v>
          </cell>
          <cell r="O676" t="str">
            <v>دمشق</v>
          </cell>
          <cell r="P676" t="str">
            <v>الأولى حديث</v>
          </cell>
          <cell r="R676">
            <v>0</v>
          </cell>
          <cell r="T676">
            <v>7000</v>
          </cell>
          <cell r="V676">
            <v>40000</v>
          </cell>
          <cell r="W676">
            <v>47000</v>
          </cell>
          <cell r="X676" t="str">
            <v>لا</v>
          </cell>
          <cell r="Y676">
            <v>47000</v>
          </cell>
          <cell r="Z676">
            <v>0</v>
          </cell>
          <cell r="AA676">
            <v>4</v>
          </cell>
          <cell r="AC676">
            <v>0</v>
          </cell>
          <cell r="AD676">
            <v>4</v>
          </cell>
          <cell r="AE676" t="str">
            <v>zin alabeden ali</v>
          </cell>
          <cell r="AF676" t="str">
            <v>mshhur</v>
          </cell>
          <cell r="AG676" t="str">
            <v>baraa</v>
          </cell>
          <cell r="AH676" t="str">
            <v>damascus</v>
          </cell>
          <cell r="AI676" t="str">
            <v/>
          </cell>
          <cell r="AJ676" t="str">
            <v/>
          </cell>
          <cell r="AK676" t="str">
            <v/>
          </cell>
          <cell r="AL676" t="str">
            <v/>
          </cell>
          <cell r="AM676" t="str">
            <v/>
          </cell>
          <cell r="AN676" t="str">
            <v/>
          </cell>
          <cell r="AO676" t="str">
            <v/>
          </cell>
          <cell r="AP676" t="str">
            <v/>
          </cell>
          <cell r="AQ676" t="str">
            <v/>
          </cell>
          <cell r="AR676">
            <v>707428</v>
          </cell>
          <cell r="AS676" t="str">
            <v>زين العابدين علي</v>
          </cell>
          <cell r="AT676" t="str">
            <v>مشهور</v>
          </cell>
          <cell r="AU676" t="str">
            <v/>
          </cell>
          <cell r="AV676">
            <v>40000</v>
          </cell>
        </row>
        <row r="677">
          <cell r="A677">
            <v>707429</v>
          </cell>
          <cell r="B677" t="str">
            <v>زين سليمان</v>
          </cell>
          <cell r="C677" t="str">
            <v>محمد</v>
          </cell>
          <cell r="D677" t="str">
            <v>ابتسام</v>
          </cell>
          <cell r="E677" t="str">
            <v>أنثى</v>
          </cell>
          <cell r="F677">
            <v>33203</v>
          </cell>
          <cell r="G677" t="str">
            <v>دمشق</v>
          </cell>
          <cell r="H677" t="str">
            <v>فلسطينية سورية</v>
          </cell>
          <cell r="I677" t="str">
            <v>الأولى</v>
          </cell>
          <cell r="J677" t="str">
            <v>0</v>
          </cell>
          <cell r="K677" t="str">
            <v>صفد علما 52002</v>
          </cell>
          <cell r="L677" t="str">
            <v>ركن الدين</v>
          </cell>
          <cell r="M677" t="str">
            <v>أدبي</v>
          </cell>
          <cell r="N677">
            <v>2008</v>
          </cell>
          <cell r="O677" t="str">
            <v>دمشق</v>
          </cell>
          <cell r="P677" t="str">
            <v>الأولى حديث</v>
          </cell>
          <cell r="R677">
            <v>0</v>
          </cell>
          <cell r="T677">
            <v>7000</v>
          </cell>
          <cell r="V677">
            <v>60000</v>
          </cell>
          <cell r="W677">
            <v>67000</v>
          </cell>
          <cell r="X677" t="str">
            <v>لا</v>
          </cell>
          <cell r="Y677">
            <v>67000</v>
          </cell>
          <cell r="Z677">
            <v>0</v>
          </cell>
          <cell r="AA677">
            <v>6</v>
          </cell>
          <cell r="AC677">
            <v>0</v>
          </cell>
          <cell r="AD677">
            <v>6</v>
          </cell>
          <cell r="AE677" t="str">
            <v>zin sulyman</v>
          </cell>
          <cell r="AF677" t="str">
            <v>mohammad</v>
          </cell>
          <cell r="AG677" t="str">
            <v>ebtesam</v>
          </cell>
          <cell r="AH677" t="str">
            <v>damas</v>
          </cell>
          <cell r="AI677" t="str">
            <v/>
          </cell>
          <cell r="AJ677" t="str">
            <v/>
          </cell>
          <cell r="AK677" t="str">
            <v/>
          </cell>
          <cell r="AL677" t="str">
            <v/>
          </cell>
          <cell r="AM677" t="str">
            <v/>
          </cell>
          <cell r="AN677" t="str">
            <v/>
          </cell>
          <cell r="AO677" t="str">
            <v/>
          </cell>
          <cell r="AP677" t="str">
            <v/>
          </cell>
          <cell r="AQ677" t="str">
            <v/>
          </cell>
          <cell r="AR677">
            <v>707429</v>
          </cell>
          <cell r="AS677" t="str">
            <v>زين سليمان</v>
          </cell>
          <cell r="AT677" t="str">
            <v>محمد</v>
          </cell>
          <cell r="AU677" t="str">
            <v/>
          </cell>
          <cell r="AV677">
            <v>60000</v>
          </cell>
        </row>
        <row r="678">
          <cell r="A678">
            <v>707430</v>
          </cell>
          <cell r="B678" t="str">
            <v>زينه نعامي</v>
          </cell>
          <cell r="C678" t="str">
            <v>فايزعلاءالدين</v>
          </cell>
          <cell r="D678" t="str">
            <v>ابتهاج</v>
          </cell>
          <cell r="E678" t="str">
            <v>أنثى</v>
          </cell>
          <cell r="F678">
            <v>36006</v>
          </cell>
          <cell r="G678" t="str">
            <v>مخيم اليرموك</v>
          </cell>
          <cell r="H678" t="str">
            <v>السورية</v>
          </cell>
          <cell r="I678" t="str">
            <v>الأولى</v>
          </cell>
          <cell r="J678" t="str">
            <v>دمشق</v>
          </cell>
          <cell r="K678" t="str">
            <v>جادة 755</v>
          </cell>
          <cell r="L678" t="str">
            <v>خربة الشياب</v>
          </cell>
          <cell r="M678" t="str">
            <v>0</v>
          </cell>
          <cell r="O678" t="str">
            <v>0</v>
          </cell>
          <cell r="P678" t="str">
            <v>الأولى حديث</v>
          </cell>
          <cell r="T678">
            <v>7000</v>
          </cell>
          <cell r="V678">
            <v>3000</v>
          </cell>
          <cell r="W678">
            <v>10000</v>
          </cell>
          <cell r="X678" t="str">
            <v>لا</v>
          </cell>
          <cell r="Y678">
            <v>10000</v>
          </cell>
          <cell r="Z678">
            <v>0</v>
          </cell>
          <cell r="AA678">
            <v>6</v>
          </cell>
          <cell r="AC678">
            <v>0</v>
          </cell>
          <cell r="AD678">
            <v>6</v>
          </cell>
          <cell r="AE678" t="str">
            <v>zina naami</v>
          </cell>
          <cell r="AF678" t="str">
            <v>fayz alaa alden</v>
          </cell>
          <cell r="AG678" t="str">
            <v>ebtehaj</v>
          </cell>
          <cell r="AH678" t="str">
            <v>damascus</v>
          </cell>
          <cell r="AI678" t="str">
            <v/>
          </cell>
          <cell r="AJ678" t="str">
            <v/>
          </cell>
          <cell r="AK678" t="str">
            <v/>
          </cell>
          <cell r="AL678" t="str">
            <v/>
          </cell>
          <cell r="AM678" t="str">
            <v/>
          </cell>
          <cell r="AN678" t="str">
            <v/>
          </cell>
          <cell r="AO678" t="str">
            <v/>
          </cell>
          <cell r="AP678" t="str">
            <v/>
          </cell>
          <cell r="AQ678" t="str">
            <v/>
          </cell>
          <cell r="AR678">
            <v>707430</v>
          </cell>
          <cell r="AS678" t="str">
            <v>زينه نعامي</v>
          </cell>
          <cell r="AT678" t="str">
            <v>فايزعلاءالدين</v>
          </cell>
          <cell r="AU678" t="str">
            <v/>
          </cell>
          <cell r="AV678">
            <v>3000</v>
          </cell>
        </row>
        <row r="679">
          <cell r="A679">
            <v>707431</v>
          </cell>
          <cell r="B679" t="str">
            <v>سارة القطان</v>
          </cell>
          <cell r="C679" t="str">
            <v>محمد سامح</v>
          </cell>
          <cell r="D679" t="str">
            <v>خوله</v>
          </cell>
          <cell r="E679" t="str">
            <v>أنثى</v>
          </cell>
          <cell r="F679">
            <v>0</v>
          </cell>
          <cell r="G679" t="str">
            <v>دمشق</v>
          </cell>
          <cell r="H679" t="str">
            <v>السورية</v>
          </cell>
          <cell r="I679" t="str">
            <v>الأولى</v>
          </cell>
          <cell r="J679" t="str">
            <v>دمشق</v>
          </cell>
          <cell r="K679" t="str">
            <v>شاغور شيخ 80</v>
          </cell>
          <cell r="L679" t="str">
            <v>جديدة عرطوز</v>
          </cell>
          <cell r="M679" t="str">
            <v>علمي</v>
          </cell>
          <cell r="N679">
            <v>2022</v>
          </cell>
          <cell r="O679" t="str">
            <v>ريف دمشق</v>
          </cell>
          <cell r="P679" t="str">
            <v>الأولى حديث</v>
          </cell>
          <cell r="R679">
            <v>0</v>
          </cell>
          <cell r="T679">
            <v>7000</v>
          </cell>
          <cell r="V679">
            <v>20000</v>
          </cell>
          <cell r="W679">
            <v>27000</v>
          </cell>
          <cell r="X679" t="str">
            <v>لا</v>
          </cell>
          <cell r="Y679">
            <v>27000</v>
          </cell>
          <cell r="Z679">
            <v>0</v>
          </cell>
          <cell r="AA679">
            <v>2</v>
          </cell>
          <cell r="AC679">
            <v>0</v>
          </cell>
          <cell r="AD679">
            <v>2</v>
          </cell>
          <cell r="AE679" t="str">
            <v>saara alkatan</v>
          </cell>
          <cell r="AF679" t="str">
            <v>mohammad sameh</v>
          </cell>
          <cell r="AG679" t="str">
            <v>khawla</v>
          </cell>
          <cell r="AH679" t="str">
            <v>damascus</v>
          </cell>
          <cell r="AI679" t="str">
            <v/>
          </cell>
          <cell r="AJ679" t="str">
            <v/>
          </cell>
          <cell r="AK679" t="str">
            <v/>
          </cell>
          <cell r="AL679" t="str">
            <v/>
          </cell>
          <cell r="AM679" t="str">
            <v/>
          </cell>
          <cell r="AN679" t="str">
            <v/>
          </cell>
          <cell r="AO679" t="str">
            <v/>
          </cell>
          <cell r="AP679" t="str">
            <v/>
          </cell>
          <cell r="AQ679" t="str">
            <v/>
          </cell>
          <cell r="AR679">
            <v>707431</v>
          </cell>
          <cell r="AS679" t="str">
            <v>سارة القطان</v>
          </cell>
          <cell r="AT679" t="str">
            <v>محمد سامح</v>
          </cell>
          <cell r="AU679" t="str">
            <v/>
          </cell>
          <cell r="AV679">
            <v>20000</v>
          </cell>
        </row>
        <row r="680">
          <cell r="A680">
            <v>707432</v>
          </cell>
          <cell r="B680" t="str">
            <v>ساره العبيدالحسين</v>
          </cell>
          <cell r="C680" t="str">
            <v>فوزي</v>
          </cell>
          <cell r="D680" t="str">
            <v>منور</v>
          </cell>
          <cell r="E680" t="str">
            <v>أنثى</v>
          </cell>
          <cell r="F680">
            <v>32794</v>
          </cell>
          <cell r="G680" t="str">
            <v>الرياض</v>
          </cell>
          <cell r="H680" t="str">
            <v>العربية السورية</v>
          </cell>
          <cell r="I680" t="str">
            <v>الأولى</v>
          </cell>
          <cell r="J680" t="str">
            <v>دمشق</v>
          </cell>
          <cell r="K680" t="str">
            <v>ساروجة ورد 105</v>
          </cell>
          <cell r="L680" t="str">
            <v>دمشق باب شرقي</v>
          </cell>
          <cell r="M680" t="str">
            <v>علمي</v>
          </cell>
          <cell r="N680">
            <v>2008</v>
          </cell>
          <cell r="O680" t="str">
            <v>ريف دمشق</v>
          </cell>
          <cell r="P680" t="str">
            <v>الأولى حديث</v>
          </cell>
          <cell r="R680">
            <v>0</v>
          </cell>
          <cell r="T680">
            <v>7000</v>
          </cell>
          <cell r="V680">
            <v>60000</v>
          </cell>
          <cell r="W680">
            <v>67000</v>
          </cell>
          <cell r="X680" t="str">
            <v>لا</v>
          </cell>
          <cell r="Y680">
            <v>67000</v>
          </cell>
          <cell r="Z680">
            <v>0</v>
          </cell>
          <cell r="AA680">
            <v>6</v>
          </cell>
          <cell r="AC680">
            <v>0</v>
          </cell>
          <cell r="AD680">
            <v>6</v>
          </cell>
          <cell r="AE680" t="str">
            <v>sara alabied alhseen</v>
          </cell>
          <cell r="AF680" t="str">
            <v>fawzi</v>
          </cell>
          <cell r="AG680" t="str">
            <v>mnawar</v>
          </cell>
          <cell r="AH680" t="str">
            <v>saudi</v>
          </cell>
          <cell r="AI680" t="str">
            <v/>
          </cell>
          <cell r="AJ680" t="str">
            <v/>
          </cell>
          <cell r="AK680" t="str">
            <v/>
          </cell>
          <cell r="AL680" t="str">
            <v/>
          </cell>
          <cell r="AM680" t="str">
            <v/>
          </cell>
          <cell r="AN680" t="str">
            <v/>
          </cell>
          <cell r="AO680" t="str">
            <v/>
          </cell>
          <cell r="AP680" t="str">
            <v/>
          </cell>
          <cell r="AQ680" t="str">
            <v/>
          </cell>
          <cell r="AR680">
            <v>707432</v>
          </cell>
          <cell r="AS680" t="str">
            <v>ساره العبيدالحسين</v>
          </cell>
          <cell r="AT680" t="str">
            <v>فوزي</v>
          </cell>
          <cell r="AU680" t="str">
            <v/>
          </cell>
          <cell r="AV680">
            <v>60000</v>
          </cell>
        </row>
        <row r="681">
          <cell r="A681">
            <v>707433</v>
          </cell>
          <cell r="B681" t="str">
            <v>سدرا بكز</v>
          </cell>
          <cell r="C681" t="str">
            <v>مروان</v>
          </cell>
          <cell r="D681" t="str">
            <v>مياده</v>
          </cell>
          <cell r="E681" t="str">
            <v>أنثى</v>
          </cell>
          <cell r="F681">
            <v>37466</v>
          </cell>
          <cell r="G681" t="str">
            <v>قدسيا</v>
          </cell>
          <cell r="H681" t="str">
            <v>السورية</v>
          </cell>
          <cell r="I681" t="str">
            <v>الأولى</v>
          </cell>
          <cell r="J681" t="str">
            <v>القنيطرة</v>
          </cell>
          <cell r="K681" t="str">
            <v>الخشنية 46/45</v>
          </cell>
          <cell r="L681" t="str">
            <v>قدسيا</v>
          </cell>
          <cell r="M681" t="str">
            <v>2021</v>
          </cell>
          <cell r="O681" t="str">
            <v>دمشق</v>
          </cell>
          <cell r="P681" t="str">
            <v>الأولى حديث</v>
          </cell>
          <cell r="R681">
            <v>0</v>
          </cell>
          <cell r="T681">
            <v>7000</v>
          </cell>
          <cell r="V681">
            <v>20000</v>
          </cell>
          <cell r="W681">
            <v>27000</v>
          </cell>
          <cell r="X681" t="str">
            <v>لا</v>
          </cell>
          <cell r="Y681">
            <v>27000</v>
          </cell>
          <cell r="Z681">
            <v>0</v>
          </cell>
          <cell r="AA681">
            <v>2</v>
          </cell>
          <cell r="AC681">
            <v>0</v>
          </cell>
          <cell r="AD681">
            <v>2</v>
          </cell>
          <cell r="AE681" t="str">
            <v>sedra bkz</v>
          </cell>
          <cell r="AF681" t="str">
            <v>mrwan</v>
          </cell>
          <cell r="AG681" t="str">
            <v>meada</v>
          </cell>
          <cell r="AH681" t="str">
            <v>kudsia</v>
          </cell>
          <cell r="AI681" t="str">
            <v/>
          </cell>
          <cell r="AJ681" t="str">
            <v/>
          </cell>
          <cell r="AK681" t="str">
            <v/>
          </cell>
          <cell r="AL681" t="str">
            <v/>
          </cell>
          <cell r="AM681" t="str">
            <v/>
          </cell>
          <cell r="AN681" t="str">
            <v/>
          </cell>
          <cell r="AO681" t="str">
            <v/>
          </cell>
          <cell r="AP681" t="str">
            <v/>
          </cell>
          <cell r="AQ681" t="str">
            <v/>
          </cell>
          <cell r="AR681">
            <v>707433</v>
          </cell>
          <cell r="AS681" t="str">
            <v>سدرا بكز</v>
          </cell>
          <cell r="AT681" t="str">
            <v>مروان</v>
          </cell>
          <cell r="AU681" t="str">
            <v/>
          </cell>
          <cell r="AV681">
            <v>20000</v>
          </cell>
        </row>
        <row r="682">
          <cell r="A682">
            <v>707434</v>
          </cell>
          <cell r="B682" t="str">
            <v>سلام قاضي امين</v>
          </cell>
          <cell r="C682" t="str">
            <v>سامر</v>
          </cell>
          <cell r="D682" t="str">
            <v>منال</v>
          </cell>
          <cell r="E682" t="str">
            <v>أنثى</v>
          </cell>
          <cell r="F682">
            <v>37788</v>
          </cell>
          <cell r="G682" t="str">
            <v>دمشق</v>
          </cell>
          <cell r="H682" t="str">
            <v>العربية السورية</v>
          </cell>
          <cell r="I682" t="str">
            <v>الأولى</v>
          </cell>
          <cell r="J682" t="str">
            <v>دمشق</v>
          </cell>
          <cell r="K682" t="str">
            <v>شاغور اصلاح 96</v>
          </cell>
          <cell r="L682" t="str">
            <v xml:space="preserve">ببيلا </v>
          </cell>
          <cell r="M682" t="str">
            <v>علمي</v>
          </cell>
          <cell r="N682">
            <v>2021</v>
          </cell>
          <cell r="O682" t="str">
            <v>دمشق</v>
          </cell>
          <cell r="P682" t="str">
            <v>الأولى حديث</v>
          </cell>
          <cell r="R682">
            <v>0</v>
          </cell>
          <cell r="T682">
            <v>7000</v>
          </cell>
          <cell r="V682">
            <v>30000</v>
          </cell>
          <cell r="W682">
            <v>37000</v>
          </cell>
          <cell r="X682" t="str">
            <v>لا</v>
          </cell>
          <cell r="Y682">
            <v>37000</v>
          </cell>
          <cell r="Z682">
            <v>0</v>
          </cell>
          <cell r="AA682">
            <v>3</v>
          </cell>
          <cell r="AC682">
            <v>0</v>
          </cell>
          <cell r="AD682">
            <v>3</v>
          </cell>
          <cell r="AE682" t="str">
            <v>salam kadi ameen</v>
          </cell>
          <cell r="AF682" t="str">
            <v>samer</v>
          </cell>
          <cell r="AG682" t="str">
            <v>manal</v>
          </cell>
          <cell r="AH682" t="str">
            <v>damas</v>
          </cell>
          <cell r="AI682" t="str">
            <v/>
          </cell>
          <cell r="AJ682" t="str">
            <v/>
          </cell>
          <cell r="AK682" t="str">
            <v/>
          </cell>
          <cell r="AL682" t="str">
            <v/>
          </cell>
          <cell r="AM682" t="str">
            <v/>
          </cell>
          <cell r="AN682" t="str">
            <v/>
          </cell>
          <cell r="AO682" t="str">
            <v/>
          </cell>
          <cell r="AP682" t="str">
            <v/>
          </cell>
          <cell r="AQ682" t="str">
            <v/>
          </cell>
          <cell r="AR682">
            <v>707434</v>
          </cell>
          <cell r="AS682" t="str">
            <v>سلام قاضي امين</v>
          </cell>
          <cell r="AT682" t="str">
            <v>سامر</v>
          </cell>
          <cell r="AU682" t="str">
            <v/>
          </cell>
          <cell r="AV682">
            <v>30000</v>
          </cell>
        </row>
        <row r="683">
          <cell r="A683">
            <v>707435</v>
          </cell>
          <cell r="B683" t="str">
            <v>سما بيبي</v>
          </cell>
          <cell r="C683" t="str">
            <v>بكري</v>
          </cell>
          <cell r="D683" t="str">
            <v>عروبة</v>
          </cell>
          <cell r="E683" t="str">
            <v>أنثى</v>
          </cell>
          <cell r="F683">
            <v>35444</v>
          </cell>
          <cell r="G683" t="str">
            <v>حلب</v>
          </cell>
          <cell r="H683" t="str">
            <v>السورية</v>
          </cell>
          <cell r="I683" t="str">
            <v>الأولى</v>
          </cell>
          <cell r="J683" t="str">
            <v>حلب</v>
          </cell>
          <cell r="K683" t="str">
            <v>شماعين 123</v>
          </cell>
          <cell r="L683" t="str">
            <v>حلب</v>
          </cell>
          <cell r="M683" t="str">
            <v>أدبي</v>
          </cell>
          <cell r="N683">
            <v>2014</v>
          </cell>
          <cell r="O683" t="str">
            <v>حلب</v>
          </cell>
          <cell r="P683" t="str">
            <v>الأولى حديث</v>
          </cell>
          <cell r="T683">
            <v>7000</v>
          </cell>
          <cell r="V683">
            <v>32000</v>
          </cell>
          <cell r="W683">
            <v>39000</v>
          </cell>
          <cell r="X683" t="str">
            <v>لا</v>
          </cell>
          <cell r="Y683">
            <v>39000</v>
          </cell>
          <cell r="Z683">
            <v>0</v>
          </cell>
          <cell r="AA683">
            <v>4</v>
          </cell>
          <cell r="AC683">
            <v>0</v>
          </cell>
          <cell r="AD683">
            <v>4</v>
          </cell>
          <cell r="AE683" t="str">
            <v>sama bebei</v>
          </cell>
          <cell r="AF683" t="str">
            <v>bakri</v>
          </cell>
          <cell r="AG683" t="str">
            <v>auroba</v>
          </cell>
          <cell r="AH683" t="str">
            <v>aleppo</v>
          </cell>
          <cell r="AI683" t="str">
            <v/>
          </cell>
          <cell r="AJ683" t="str">
            <v/>
          </cell>
          <cell r="AK683" t="str">
            <v/>
          </cell>
          <cell r="AL683" t="str">
            <v/>
          </cell>
          <cell r="AM683" t="str">
            <v/>
          </cell>
          <cell r="AN683" t="str">
            <v/>
          </cell>
          <cell r="AO683" t="str">
            <v/>
          </cell>
          <cell r="AP683" t="str">
            <v/>
          </cell>
          <cell r="AQ683" t="str">
            <v>إيقاف</v>
          </cell>
          <cell r="AR683">
            <v>707435</v>
          </cell>
          <cell r="AS683" t="str">
            <v>سما بيبي</v>
          </cell>
          <cell r="AT683" t="str">
            <v>بكري</v>
          </cell>
          <cell r="AU683" t="str">
            <v/>
          </cell>
          <cell r="AV683">
            <v>32000</v>
          </cell>
        </row>
        <row r="684">
          <cell r="A684">
            <v>707436</v>
          </cell>
          <cell r="B684" t="str">
            <v>سماح اتمت</v>
          </cell>
          <cell r="C684" t="str">
            <v>وليد</v>
          </cell>
          <cell r="D684" t="str">
            <v>سلوى</v>
          </cell>
          <cell r="E684" t="str">
            <v>أنثى</v>
          </cell>
          <cell r="F684">
            <v>34890</v>
          </cell>
          <cell r="G684" t="str">
            <v>حرفا</v>
          </cell>
          <cell r="H684" t="str">
            <v>عربي سوري</v>
          </cell>
          <cell r="I684" t="str">
            <v>الأولى</v>
          </cell>
          <cell r="J684" t="str">
            <v>ريف دمشق</v>
          </cell>
          <cell r="K684" t="str">
            <v>حرفا 22</v>
          </cell>
          <cell r="L684" t="str">
            <v>حرفا</v>
          </cell>
          <cell r="M684" t="str">
            <v>أدبي</v>
          </cell>
          <cell r="N684">
            <v>2014</v>
          </cell>
          <cell r="O684" t="str">
            <v>ريف دمشق</v>
          </cell>
          <cell r="P684" t="str">
            <v>الأولى حديث</v>
          </cell>
          <cell r="R684">
            <v>0</v>
          </cell>
          <cell r="T684">
            <v>6000</v>
          </cell>
          <cell r="V684">
            <v>60000</v>
          </cell>
          <cell r="W684">
            <v>66000</v>
          </cell>
          <cell r="X684" t="str">
            <v>لا</v>
          </cell>
          <cell r="Y684">
            <v>66000</v>
          </cell>
          <cell r="Z684">
            <v>0</v>
          </cell>
          <cell r="AA684">
            <v>6</v>
          </cell>
          <cell r="AC684">
            <v>0</v>
          </cell>
          <cell r="AD684">
            <v>6</v>
          </cell>
          <cell r="AE684" t="str">
            <v>smah atmat</v>
          </cell>
          <cell r="AF684" t="str">
            <v>walid</v>
          </cell>
          <cell r="AG684" t="str">
            <v>salwa</v>
          </cell>
          <cell r="AH684" t="str">
            <v>rif damascus</v>
          </cell>
          <cell r="AI684" t="str">
            <v/>
          </cell>
          <cell r="AJ684" t="str">
            <v/>
          </cell>
          <cell r="AK684" t="str">
            <v/>
          </cell>
          <cell r="AL684" t="str">
            <v/>
          </cell>
          <cell r="AM684" t="str">
            <v/>
          </cell>
          <cell r="AN684" t="str">
            <v/>
          </cell>
          <cell r="AO684" t="str">
            <v/>
          </cell>
          <cell r="AP684" t="str">
            <v/>
          </cell>
          <cell r="AQ684" t="str">
            <v/>
          </cell>
          <cell r="AR684">
            <v>707436</v>
          </cell>
          <cell r="AS684" t="str">
            <v>سماح اتمت</v>
          </cell>
          <cell r="AT684" t="str">
            <v>وليد</v>
          </cell>
          <cell r="AU684" t="str">
            <v/>
          </cell>
          <cell r="AV684">
            <v>60000</v>
          </cell>
        </row>
        <row r="685">
          <cell r="A685">
            <v>707437</v>
          </cell>
          <cell r="B685" t="str">
            <v>سماح قنوت</v>
          </cell>
          <cell r="C685" t="str">
            <v>محمدأديب</v>
          </cell>
          <cell r="D685" t="str">
            <v>فاكية</v>
          </cell>
          <cell r="E685" t="str">
            <v>أنثى</v>
          </cell>
          <cell r="F685">
            <v>32948</v>
          </cell>
          <cell r="G685" t="str">
            <v>دمشق</v>
          </cell>
          <cell r="H685" t="str">
            <v>السورية</v>
          </cell>
          <cell r="I685" t="str">
            <v>الأولى</v>
          </cell>
          <cell r="J685" t="str">
            <v>حماة</v>
          </cell>
          <cell r="K685" t="str">
            <v>بارودية 33</v>
          </cell>
          <cell r="L685" t="str">
            <v>جديدة الشيباني</v>
          </cell>
          <cell r="M685" t="str">
            <v>2008</v>
          </cell>
          <cell r="O685" t="str">
            <v>حمص</v>
          </cell>
          <cell r="P685" t="str">
            <v>الأولى حديث</v>
          </cell>
          <cell r="R685">
            <v>0</v>
          </cell>
          <cell r="T685">
            <v>7000</v>
          </cell>
          <cell r="V685">
            <v>20000</v>
          </cell>
          <cell r="W685">
            <v>27000</v>
          </cell>
          <cell r="X685" t="str">
            <v>لا</v>
          </cell>
          <cell r="Y685">
            <v>27000</v>
          </cell>
          <cell r="Z685">
            <v>0</v>
          </cell>
          <cell r="AA685">
            <v>2</v>
          </cell>
          <cell r="AC685">
            <v>0</v>
          </cell>
          <cell r="AD685">
            <v>2</v>
          </cell>
          <cell r="AE685" t="str">
            <v>samah kannut</v>
          </cell>
          <cell r="AF685" t="str">
            <v>mohamad adeb</v>
          </cell>
          <cell r="AG685" t="str">
            <v>fakea</v>
          </cell>
          <cell r="AH685" t="str">
            <v>damascus</v>
          </cell>
          <cell r="AI685" t="str">
            <v/>
          </cell>
          <cell r="AJ685" t="str">
            <v/>
          </cell>
          <cell r="AK685" t="str">
            <v/>
          </cell>
          <cell r="AL685" t="str">
            <v/>
          </cell>
          <cell r="AM685" t="str">
            <v/>
          </cell>
          <cell r="AN685" t="str">
            <v/>
          </cell>
          <cell r="AO685" t="str">
            <v/>
          </cell>
          <cell r="AP685" t="str">
            <v/>
          </cell>
          <cell r="AQ685" t="str">
            <v/>
          </cell>
          <cell r="AR685">
            <v>707437</v>
          </cell>
          <cell r="AS685" t="str">
            <v>سماح قنوت</v>
          </cell>
          <cell r="AT685" t="str">
            <v>محمدأديب</v>
          </cell>
          <cell r="AU685" t="str">
            <v/>
          </cell>
          <cell r="AV685">
            <v>20000</v>
          </cell>
        </row>
        <row r="686">
          <cell r="A686">
            <v>707438</v>
          </cell>
          <cell r="B686" t="str">
            <v>سنا ملص</v>
          </cell>
          <cell r="C686" t="str">
            <v>وائل</v>
          </cell>
          <cell r="D686" t="str">
            <v>ماريه شكري</v>
          </cell>
          <cell r="E686" t="str">
            <v>أنثى</v>
          </cell>
          <cell r="F686">
            <v>36632</v>
          </cell>
          <cell r="G686" t="str">
            <v>دمشق</v>
          </cell>
          <cell r="H686" t="str">
            <v>السورية</v>
          </cell>
          <cell r="I686" t="str">
            <v>الأولى</v>
          </cell>
          <cell r="J686" t="str">
            <v>دمشق</v>
          </cell>
          <cell r="K686" t="str">
            <v>شاغور برغل 22</v>
          </cell>
          <cell r="L686" t="str">
            <v>مزة اوتستراد</v>
          </cell>
          <cell r="M686" t="str">
            <v>علمي</v>
          </cell>
          <cell r="N686">
            <v>2018</v>
          </cell>
          <cell r="O686" t="str">
            <v>غير سورية</v>
          </cell>
          <cell r="P686" t="str">
            <v>الأولى حديث</v>
          </cell>
          <cell r="R686">
            <v>0</v>
          </cell>
          <cell r="T686">
            <v>7000</v>
          </cell>
          <cell r="V686">
            <v>60000</v>
          </cell>
          <cell r="W686">
            <v>67000</v>
          </cell>
          <cell r="X686" t="str">
            <v>لا</v>
          </cell>
          <cell r="Y686">
            <v>67000</v>
          </cell>
          <cell r="Z686">
            <v>0</v>
          </cell>
          <cell r="AA686">
            <v>6</v>
          </cell>
          <cell r="AC686">
            <v>0</v>
          </cell>
          <cell r="AD686">
            <v>6</v>
          </cell>
          <cell r="AE686" t="str">
            <v>Sana Malas</v>
          </cell>
          <cell r="AF686" t="str">
            <v>Wael</v>
          </cell>
          <cell r="AG686" t="str">
            <v>Maria</v>
          </cell>
          <cell r="AH686" t="str">
            <v>Damascus, Syria</v>
          </cell>
          <cell r="AI686" t="str">
            <v/>
          </cell>
          <cell r="AJ686" t="str">
            <v/>
          </cell>
          <cell r="AK686" t="str">
            <v/>
          </cell>
          <cell r="AL686" t="str">
            <v/>
          </cell>
          <cell r="AM686" t="str">
            <v/>
          </cell>
          <cell r="AN686" t="str">
            <v/>
          </cell>
          <cell r="AO686" t="str">
            <v/>
          </cell>
          <cell r="AP686" t="str">
            <v/>
          </cell>
          <cell r="AQ686" t="str">
            <v/>
          </cell>
          <cell r="AR686">
            <v>707438</v>
          </cell>
          <cell r="AS686" t="str">
            <v>سنا ملص</v>
          </cell>
          <cell r="AT686" t="str">
            <v>وائل</v>
          </cell>
          <cell r="AU686" t="str">
            <v/>
          </cell>
          <cell r="AV686">
            <v>60000</v>
          </cell>
        </row>
        <row r="687">
          <cell r="A687">
            <v>707439</v>
          </cell>
          <cell r="B687" t="str">
            <v>شادي كريم</v>
          </cell>
          <cell r="C687" t="str">
            <v>عباس</v>
          </cell>
          <cell r="D687" t="str">
            <v>سناء</v>
          </cell>
          <cell r="E687" t="str">
            <v>ذكر</v>
          </cell>
          <cell r="F687">
            <v>31460</v>
          </cell>
          <cell r="G687" t="str">
            <v>دمشق</v>
          </cell>
          <cell r="H687" t="str">
            <v>العربية السورية</v>
          </cell>
          <cell r="I687" t="str">
            <v>الأولى</v>
          </cell>
          <cell r="J687" t="str">
            <v>دمشق</v>
          </cell>
          <cell r="K687" t="str">
            <v>جورة جرن 19</v>
          </cell>
          <cell r="L687" t="str">
            <v>تجارة</v>
          </cell>
          <cell r="M687" t="str">
            <v>أدبي</v>
          </cell>
          <cell r="N687">
            <v>2004</v>
          </cell>
          <cell r="O687" t="str">
            <v>دمشق</v>
          </cell>
          <cell r="P687" t="str">
            <v>الأولى حديث</v>
          </cell>
          <cell r="T687">
            <v>7000</v>
          </cell>
          <cell r="V687">
            <v>10000</v>
          </cell>
          <cell r="W687">
            <v>17000</v>
          </cell>
          <cell r="X687" t="str">
            <v>لا</v>
          </cell>
          <cell r="Y687">
            <v>17000</v>
          </cell>
          <cell r="Z687">
            <v>0</v>
          </cell>
          <cell r="AA687">
            <v>2</v>
          </cell>
          <cell r="AC687">
            <v>0</v>
          </cell>
          <cell r="AD687">
            <v>2</v>
          </cell>
          <cell r="AE687" t="str">
            <v>shadi karem</v>
          </cell>
          <cell r="AF687" t="str">
            <v>abaas</v>
          </cell>
          <cell r="AG687" t="str">
            <v>sanaa</v>
          </cell>
          <cell r="AH687" t="str">
            <v>damas</v>
          </cell>
          <cell r="AI687" t="str">
            <v/>
          </cell>
          <cell r="AJ687" t="str">
            <v/>
          </cell>
          <cell r="AK687" t="str">
            <v/>
          </cell>
          <cell r="AL687" t="str">
            <v/>
          </cell>
          <cell r="AM687" t="str">
            <v/>
          </cell>
          <cell r="AN687" t="str">
            <v/>
          </cell>
          <cell r="AO687" t="str">
            <v/>
          </cell>
          <cell r="AP687" t="str">
            <v/>
          </cell>
          <cell r="AQ687" t="str">
            <v/>
          </cell>
          <cell r="AR687">
            <v>707439</v>
          </cell>
          <cell r="AS687" t="str">
            <v>شادي كريم</v>
          </cell>
          <cell r="AT687" t="str">
            <v>عباس</v>
          </cell>
          <cell r="AU687" t="str">
            <v/>
          </cell>
          <cell r="AV687">
            <v>10000</v>
          </cell>
        </row>
        <row r="688">
          <cell r="A688">
            <v>707440</v>
          </cell>
          <cell r="B688" t="str">
            <v>شربل خنيفس</v>
          </cell>
          <cell r="C688" t="str">
            <v>عماد</v>
          </cell>
          <cell r="D688" t="str">
            <v>نجوى</v>
          </cell>
          <cell r="E688" t="str">
            <v>ذكر</v>
          </cell>
          <cell r="F688">
            <v>34505</v>
          </cell>
          <cell r="G688" t="str">
            <v>تبنه</v>
          </cell>
          <cell r="H688" t="str">
            <v>العربية السورية</v>
          </cell>
          <cell r="I688" t="str">
            <v>الأولى</v>
          </cell>
          <cell r="J688" t="str">
            <v>درعا</v>
          </cell>
          <cell r="K688" t="str">
            <v>تبنه62</v>
          </cell>
          <cell r="L688" t="str">
            <v>دمشق</v>
          </cell>
          <cell r="M688" t="str">
            <v>أدبي</v>
          </cell>
          <cell r="N688">
            <v>2013</v>
          </cell>
          <cell r="O688" t="str">
            <v>درعا</v>
          </cell>
          <cell r="P688" t="str">
            <v>الأولى حديث</v>
          </cell>
          <cell r="T688">
            <v>7000</v>
          </cell>
          <cell r="V688">
            <v>2000</v>
          </cell>
          <cell r="W688">
            <v>9000</v>
          </cell>
          <cell r="X688" t="str">
            <v>لا</v>
          </cell>
          <cell r="Y688">
            <v>9000</v>
          </cell>
          <cell r="Z688">
            <v>0</v>
          </cell>
          <cell r="AA688">
            <v>4</v>
          </cell>
          <cell r="AC688">
            <v>0</v>
          </cell>
          <cell r="AD688">
            <v>4</v>
          </cell>
          <cell r="AE688" t="str">
            <v>sherbel khnefes</v>
          </cell>
          <cell r="AF688" t="str">
            <v>emad</v>
          </cell>
          <cell r="AG688" t="str">
            <v>najwa</v>
          </cell>
          <cell r="AH688" t="str">
            <v>tabna</v>
          </cell>
          <cell r="AI688" t="str">
            <v/>
          </cell>
          <cell r="AJ688" t="str">
            <v/>
          </cell>
          <cell r="AK688" t="str">
            <v/>
          </cell>
          <cell r="AL688" t="str">
            <v/>
          </cell>
          <cell r="AM688" t="str">
            <v/>
          </cell>
          <cell r="AN688" t="str">
            <v/>
          </cell>
          <cell r="AO688" t="str">
            <v/>
          </cell>
          <cell r="AP688" t="str">
            <v/>
          </cell>
          <cell r="AQ688" t="str">
            <v/>
          </cell>
          <cell r="AR688">
            <v>707440</v>
          </cell>
          <cell r="AS688" t="str">
            <v>شربل خنيفس</v>
          </cell>
          <cell r="AT688" t="str">
            <v>عماد</v>
          </cell>
          <cell r="AU688" t="str">
            <v/>
          </cell>
          <cell r="AV688">
            <v>2000</v>
          </cell>
        </row>
        <row r="689">
          <cell r="A689">
            <v>707441</v>
          </cell>
          <cell r="B689" t="str">
            <v>شعبان عباس</v>
          </cell>
          <cell r="C689" t="str">
            <v>محمد</v>
          </cell>
          <cell r="D689" t="str">
            <v>امون</v>
          </cell>
          <cell r="E689" t="str">
            <v>ذكر</v>
          </cell>
          <cell r="F689">
            <v>32509</v>
          </cell>
          <cell r="G689" t="str">
            <v xml:space="preserve">حماة </v>
          </cell>
          <cell r="H689" t="str">
            <v xml:space="preserve">عربي سوري </v>
          </cell>
          <cell r="I689" t="str">
            <v>الأولى</v>
          </cell>
          <cell r="J689" t="str">
            <v>حماة</v>
          </cell>
          <cell r="K689" t="str">
            <v>عين كروم 72</v>
          </cell>
          <cell r="L689" t="str">
            <v xml:space="preserve">الكسوة </v>
          </cell>
          <cell r="M689" t="str">
            <v>أدبي</v>
          </cell>
          <cell r="N689">
            <v>1989</v>
          </cell>
          <cell r="O689" t="str">
            <v>حماة</v>
          </cell>
          <cell r="P689" t="str">
            <v>الأولى حديث</v>
          </cell>
          <cell r="T689">
            <v>6000</v>
          </cell>
          <cell r="V689">
            <v>25000</v>
          </cell>
          <cell r="W689">
            <v>31000</v>
          </cell>
          <cell r="X689" t="str">
            <v>لا</v>
          </cell>
          <cell r="Y689">
            <v>31000</v>
          </cell>
          <cell r="Z689">
            <v>0</v>
          </cell>
          <cell r="AA689">
            <v>5</v>
          </cell>
          <cell r="AC689">
            <v>0</v>
          </cell>
          <cell r="AD689">
            <v>5</v>
          </cell>
          <cell r="AE689" t="str">
            <v>shaban  abass</v>
          </cell>
          <cell r="AF689" t="str">
            <v xml:space="preserve">mohamad </v>
          </cell>
          <cell r="AG689" t="str">
            <v>amoon</v>
          </cell>
          <cell r="AH689" t="str">
            <v>hama</v>
          </cell>
          <cell r="AI689" t="str">
            <v/>
          </cell>
          <cell r="AJ689" t="str">
            <v/>
          </cell>
          <cell r="AK689" t="str">
            <v/>
          </cell>
          <cell r="AL689" t="str">
            <v/>
          </cell>
          <cell r="AM689" t="str">
            <v/>
          </cell>
          <cell r="AN689" t="str">
            <v/>
          </cell>
          <cell r="AO689" t="str">
            <v/>
          </cell>
          <cell r="AP689" t="str">
            <v/>
          </cell>
          <cell r="AQ689" t="str">
            <v/>
          </cell>
          <cell r="AR689">
            <v>707441</v>
          </cell>
          <cell r="AS689" t="str">
            <v>شعبان عباس</v>
          </cell>
          <cell r="AT689" t="str">
            <v>محمد</v>
          </cell>
          <cell r="AU689" t="str">
            <v/>
          </cell>
          <cell r="AV689">
            <v>25000</v>
          </cell>
        </row>
        <row r="690">
          <cell r="A690">
            <v>707442</v>
          </cell>
          <cell r="B690" t="str">
            <v>شهاب بربار</v>
          </cell>
          <cell r="C690" t="str">
            <v>محمود</v>
          </cell>
          <cell r="D690" t="str">
            <v>مريم</v>
          </cell>
          <cell r="E690" t="str">
            <v>ذكر</v>
          </cell>
          <cell r="F690">
            <v>35806</v>
          </cell>
          <cell r="G690" t="str">
            <v>حماه</v>
          </cell>
          <cell r="H690" t="str">
            <v>فلسطيني سوري</v>
          </cell>
          <cell r="I690" t="str">
            <v>الأولى</v>
          </cell>
          <cell r="J690" t="str">
            <v>0</v>
          </cell>
          <cell r="K690" t="str">
            <v>يافا 85182</v>
          </cell>
          <cell r="L690" t="str">
            <v>الزاهرة الجديدة</v>
          </cell>
          <cell r="M690" t="str">
            <v>2015</v>
          </cell>
          <cell r="O690" t="str">
            <v>حماة</v>
          </cell>
          <cell r="P690" t="str">
            <v>الأولى حديث</v>
          </cell>
          <cell r="R690">
            <v>0</v>
          </cell>
          <cell r="T690">
            <v>7000</v>
          </cell>
          <cell r="V690">
            <v>40000</v>
          </cell>
          <cell r="W690">
            <v>47000</v>
          </cell>
          <cell r="X690" t="str">
            <v>لا</v>
          </cell>
          <cell r="Y690">
            <v>47000</v>
          </cell>
          <cell r="Z690">
            <v>0</v>
          </cell>
          <cell r="AA690">
            <v>4</v>
          </cell>
          <cell r="AC690">
            <v>0</v>
          </cell>
          <cell r="AD690">
            <v>4</v>
          </cell>
          <cell r="AE690" t="str">
            <v>shahab barbar</v>
          </cell>
          <cell r="AF690" t="str">
            <v>mahmoud</v>
          </cell>
          <cell r="AG690" t="str">
            <v>mariam</v>
          </cell>
          <cell r="AH690" t="str">
            <v>hama</v>
          </cell>
          <cell r="AI690" t="str">
            <v/>
          </cell>
          <cell r="AJ690" t="str">
            <v/>
          </cell>
          <cell r="AK690" t="str">
            <v/>
          </cell>
          <cell r="AL690" t="str">
            <v/>
          </cell>
          <cell r="AM690" t="str">
            <v/>
          </cell>
          <cell r="AN690" t="str">
            <v/>
          </cell>
          <cell r="AO690" t="str">
            <v/>
          </cell>
          <cell r="AP690" t="str">
            <v/>
          </cell>
          <cell r="AQ690" t="str">
            <v/>
          </cell>
          <cell r="AR690">
            <v>707442</v>
          </cell>
          <cell r="AS690" t="str">
            <v>شهاب بربار</v>
          </cell>
          <cell r="AT690" t="str">
            <v>محمود</v>
          </cell>
          <cell r="AU690" t="str">
            <v/>
          </cell>
          <cell r="AV690">
            <v>40000</v>
          </cell>
        </row>
        <row r="691">
          <cell r="A691">
            <v>707443</v>
          </cell>
          <cell r="B691" t="str">
            <v>شهناز الحمود</v>
          </cell>
          <cell r="C691" t="str">
            <v>حسين</v>
          </cell>
          <cell r="D691" t="str">
            <v>والدتهافضه</v>
          </cell>
          <cell r="E691" t="str">
            <v>أنثى</v>
          </cell>
          <cell r="F691">
            <v>26368</v>
          </cell>
          <cell r="G691" t="str">
            <v>دير الزور</v>
          </cell>
          <cell r="H691" t="str">
            <v>السورية</v>
          </cell>
          <cell r="I691" t="str">
            <v>الأولى</v>
          </cell>
          <cell r="J691" t="str">
            <v>دير الزور</v>
          </cell>
          <cell r="K691" t="str">
            <v>موحسن 419</v>
          </cell>
          <cell r="L691" t="str">
            <v>الكسوة</v>
          </cell>
          <cell r="M691" t="str">
            <v>أدبي</v>
          </cell>
          <cell r="N691">
            <v>1995</v>
          </cell>
          <cell r="O691" t="str">
            <v>ريف دمشق</v>
          </cell>
          <cell r="P691" t="str">
            <v>الأولى حديث</v>
          </cell>
          <cell r="R691">
            <v>0</v>
          </cell>
          <cell r="T691">
            <v>7000</v>
          </cell>
          <cell r="V691">
            <v>40000</v>
          </cell>
          <cell r="W691">
            <v>47000</v>
          </cell>
          <cell r="X691" t="str">
            <v>لا</v>
          </cell>
          <cell r="Y691">
            <v>47000</v>
          </cell>
          <cell r="Z691">
            <v>0</v>
          </cell>
          <cell r="AA691">
            <v>4</v>
          </cell>
          <cell r="AC691">
            <v>0</v>
          </cell>
          <cell r="AD691">
            <v>4</v>
          </cell>
          <cell r="AE691" t="str">
            <v>shahenaz alhamood</v>
          </cell>
          <cell r="AF691" t="str">
            <v>husaen</v>
          </cell>
          <cell r="AG691" t="str">
            <v>fuda</v>
          </cell>
          <cell r="AH691" t="str">
            <v>der alzoor</v>
          </cell>
          <cell r="AI691" t="str">
            <v/>
          </cell>
          <cell r="AJ691" t="str">
            <v/>
          </cell>
          <cell r="AK691" t="str">
            <v/>
          </cell>
          <cell r="AL691" t="str">
            <v/>
          </cell>
          <cell r="AM691" t="str">
            <v/>
          </cell>
          <cell r="AN691" t="str">
            <v/>
          </cell>
          <cell r="AO691" t="str">
            <v/>
          </cell>
          <cell r="AP691" t="str">
            <v/>
          </cell>
          <cell r="AQ691" t="str">
            <v/>
          </cell>
          <cell r="AR691">
            <v>707443</v>
          </cell>
          <cell r="AS691" t="str">
            <v>شهناز الحمود</v>
          </cell>
          <cell r="AT691" t="str">
            <v>حسين</v>
          </cell>
          <cell r="AU691" t="str">
            <v/>
          </cell>
          <cell r="AV691">
            <v>40000</v>
          </cell>
        </row>
        <row r="692">
          <cell r="A692">
            <v>707444</v>
          </cell>
          <cell r="B692" t="str">
            <v>صبا غرة</v>
          </cell>
          <cell r="C692" t="str">
            <v>بدر</v>
          </cell>
          <cell r="D692" t="str">
            <v>نعيمه</v>
          </cell>
          <cell r="E692" t="str">
            <v>أنثى</v>
          </cell>
          <cell r="F692">
            <v>34951</v>
          </cell>
          <cell r="G692" t="str">
            <v>حمص</v>
          </cell>
          <cell r="H692" t="str">
            <v xml:space="preserve">العربية السورية </v>
          </cell>
          <cell r="I692" t="str">
            <v>الأولى</v>
          </cell>
          <cell r="J692" t="str">
            <v>حمص</v>
          </cell>
          <cell r="K692" t="str">
            <v>السوديه 36</v>
          </cell>
          <cell r="L692" t="str">
            <v xml:space="preserve">المعضمية </v>
          </cell>
          <cell r="M692" t="str">
            <v>أدبي</v>
          </cell>
          <cell r="N692">
            <v>2013</v>
          </cell>
          <cell r="O692" t="str">
            <v>حمص</v>
          </cell>
          <cell r="P692" t="str">
            <v>الأولى حديث</v>
          </cell>
          <cell r="T692">
            <v>6000</v>
          </cell>
          <cell r="V692">
            <v>3000</v>
          </cell>
          <cell r="W692">
            <v>9000</v>
          </cell>
          <cell r="X692" t="str">
            <v>لا</v>
          </cell>
          <cell r="Y692">
            <v>9000</v>
          </cell>
          <cell r="Z692">
            <v>0</v>
          </cell>
          <cell r="AA692">
            <v>6</v>
          </cell>
          <cell r="AC692">
            <v>0</v>
          </cell>
          <cell r="AD692">
            <v>6</v>
          </cell>
          <cell r="AE692" t="str">
            <v>Siba Gira</v>
          </cell>
          <cell r="AF692" t="str">
            <v>Bader</v>
          </cell>
          <cell r="AG692" t="str">
            <v>Naima</v>
          </cell>
          <cell r="AH692" t="str">
            <v>Homs</v>
          </cell>
          <cell r="AI692" t="str">
            <v/>
          </cell>
          <cell r="AJ692" t="str">
            <v/>
          </cell>
          <cell r="AK692" t="str">
            <v/>
          </cell>
          <cell r="AL692" t="str">
            <v/>
          </cell>
          <cell r="AM692" t="str">
            <v/>
          </cell>
          <cell r="AN692" t="str">
            <v/>
          </cell>
          <cell r="AO692" t="str">
            <v/>
          </cell>
          <cell r="AP692" t="str">
            <v/>
          </cell>
          <cell r="AQ692" t="str">
            <v/>
          </cell>
          <cell r="AR692">
            <v>707444</v>
          </cell>
          <cell r="AS692" t="str">
            <v>صبا غره</v>
          </cell>
          <cell r="AT692" t="str">
            <v>بدر</v>
          </cell>
          <cell r="AU692" t="str">
            <v/>
          </cell>
          <cell r="AV692">
            <v>3000</v>
          </cell>
        </row>
        <row r="693">
          <cell r="A693">
            <v>707445</v>
          </cell>
          <cell r="B693" t="str">
            <v>صفاء اليوسف</v>
          </cell>
          <cell r="C693" t="str">
            <v>وهيب</v>
          </cell>
          <cell r="D693" t="str">
            <v>نادية</v>
          </cell>
          <cell r="E693" t="str">
            <v>أنثى</v>
          </cell>
          <cell r="F693">
            <v>31475</v>
          </cell>
          <cell r="G693" t="str">
            <v>المتعارض</v>
          </cell>
          <cell r="H693" t="str">
            <v>سورية</v>
          </cell>
          <cell r="I693" t="str">
            <v>الأولى</v>
          </cell>
          <cell r="J693" t="str">
            <v>حمص</v>
          </cell>
          <cell r="K693" t="str">
            <v xml:space="preserve"> جبلايا 44</v>
          </cell>
          <cell r="L693" t="str">
            <v>دمشق - التضامن</v>
          </cell>
          <cell r="M693" t="str">
            <v>أدبي</v>
          </cell>
          <cell r="N693">
            <v>2005</v>
          </cell>
          <cell r="O693" t="str">
            <v>حمص</v>
          </cell>
          <cell r="P693" t="str">
            <v>الأولى حديث</v>
          </cell>
          <cell r="R693">
            <v>0</v>
          </cell>
          <cell r="T693">
            <v>7000</v>
          </cell>
          <cell r="V693">
            <v>60000</v>
          </cell>
          <cell r="W693">
            <v>67000</v>
          </cell>
          <cell r="X693" t="str">
            <v>لا</v>
          </cell>
          <cell r="Y693">
            <v>67000</v>
          </cell>
          <cell r="Z693">
            <v>0</v>
          </cell>
          <cell r="AA693">
            <v>6</v>
          </cell>
          <cell r="AC693">
            <v>0</v>
          </cell>
          <cell r="AD693">
            <v>6</v>
          </cell>
          <cell r="AE693" t="str">
            <v>Safaa Alyousef</v>
          </cell>
          <cell r="AF693" t="str">
            <v>Waheeb</v>
          </cell>
          <cell r="AG693" t="str">
            <v>Nadya</v>
          </cell>
          <cell r="AH693" t="str">
            <v>Almetared</v>
          </cell>
          <cell r="AI693" t="str">
            <v/>
          </cell>
          <cell r="AJ693" t="str">
            <v/>
          </cell>
          <cell r="AK693" t="str">
            <v/>
          </cell>
          <cell r="AL693" t="str">
            <v/>
          </cell>
          <cell r="AM693" t="str">
            <v/>
          </cell>
          <cell r="AN693" t="str">
            <v/>
          </cell>
          <cell r="AO693" t="str">
            <v/>
          </cell>
          <cell r="AP693" t="str">
            <v/>
          </cell>
          <cell r="AQ693" t="str">
            <v/>
          </cell>
          <cell r="AR693">
            <v>707445</v>
          </cell>
          <cell r="AS693" t="str">
            <v>صفاء اليوسف</v>
          </cell>
          <cell r="AT693" t="str">
            <v>وهيب</v>
          </cell>
          <cell r="AU693" t="str">
            <v/>
          </cell>
          <cell r="AV693">
            <v>60000</v>
          </cell>
        </row>
        <row r="694">
          <cell r="A694">
            <v>707446</v>
          </cell>
          <cell r="B694" t="str">
            <v>صفاء مصطفى</v>
          </cell>
          <cell r="C694" t="str">
            <v>بوزان</v>
          </cell>
          <cell r="D694" t="str">
            <v>عدوله</v>
          </cell>
          <cell r="E694" t="str">
            <v>أنثى</v>
          </cell>
          <cell r="F694">
            <v>34950</v>
          </cell>
          <cell r="G694" t="str">
            <v>بيررش</v>
          </cell>
          <cell r="H694" t="str">
            <v>العربية السورية</v>
          </cell>
          <cell r="I694" t="str">
            <v>الأولى</v>
          </cell>
          <cell r="J694" t="str">
            <v>حلب</v>
          </cell>
          <cell r="K694" t="str">
            <v>بيررش 2</v>
          </cell>
          <cell r="L694" t="str">
            <v xml:space="preserve">أشرفية </v>
          </cell>
          <cell r="M694" t="str">
            <v>أدبي</v>
          </cell>
          <cell r="N694">
            <v>2022</v>
          </cell>
          <cell r="O694" t="str">
            <v>حلب</v>
          </cell>
          <cell r="P694" t="str">
            <v>الأولى حديث</v>
          </cell>
          <cell r="R694">
            <v>0</v>
          </cell>
          <cell r="T694">
            <v>7000</v>
          </cell>
          <cell r="V694">
            <v>60000</v>
          </cell>
          <cell r="W694">
            <v>67000</v>
          </cell>
          <cell r="X694" t="str">
            <v>لا</v>
          </cell>
          <cell r="Y694">
            <v>67000</v>
          </cell>
          <cell r="Z694">
            <v>0</v>
          </cell>
          <cell r="AA694">
            <v>6</v>
          </cell>
          <cell r="AC694">
            <v>0</v>
          </cell>
          <cell r="AD694">
            <v>6</v>
          </cell>
          <cell r="AE694" t="str">
            <v>SAFAA MOUSTAFA</v>
          </cell>
          <cell r="AF694" t="str">
            <v>BOZAN</v>
          </cell>
          <cell r="AG694" t="str">
            <v>ADOULAH</v>
          </cell>
          <cell r="AH694" t="str">
            <v>BERRSH</v>
          </cell>
          <cell r="AI694" t="str">
            <v/>
          </cell>
          <cell r="AJ694" t="str">
            <v/>
          </cell>
          <cell r="AK694" t="str">
            <v/>
          </cell>
          <cell r="AL694" t="str">
            <v/>
          </cell>
          <cell r="AM694" t="str">
            <v/>
          </cell>
          <cell r="AN694" t="str">
            <v/>
          </cell>
          <cell r="AO694" t="str">
            <v/>
          </cell>
          <cell r="AP694" t="str">
            <v/>
          </cell>
          <cell r="AQ694" t="str">
            <v/>
          </cell>
          <cell r="AR694">
            <v>707446</v>
          </cell>
          <cell r="AS694" t="str">
            <v>صفاء مصطفى</v>
          </cell>
          <cell r="AT694" t="str">
            <v>بوزان</v>
          </cell>
          <cell r="AU694" t="str">
            <v/>
          </cell>
          <cell r="AV694">
            <v>60000</v>
          </cell>
        </row>
        <row r="695">
          <cell r="A695">
            <v>707447</v>
          </cell>
          <cell r="B695" t="str">
            <v>صفيه محمد</v>
          </cell>
          <cell r="C695" t="str">
            <v>حسين</v>
          </cell>
          <cell r="D695" t="str">
            <v>ابتسام</v>
          </cell>
          <cell r="E695" t="str">
            <v>أنثى</v>
          </cell>
          <cell r="F695">
            <v>33283</v>
          </cell>
          <cell r="G695" t="str">
            <v>دمشق</v>
          </cell>
          <cell r="H695" t="str">
            <v>سورية</v>
          </cell>
          <cell r="I695" t="str">
            <v>الأولى</v>
          </cell>
          <cell r="J695" t="str">
            <v>طرطوس</v>
          </cell>
          <cell r="K695" t="str">
            <v>جارة الوادي 47</v>
          </cell>
          <cell r="L695" t="str">
            <v>ريف دمشق - مساكن الدوير</v>
          </cell>
          <cell r="M695" t="str">
            <v>أدبي</v>
          </cell>
          <cell r="N695">
            <v>2009</v>
          </cell>
          <cell r="O695" t="str">
            <v>طرطوس</v>
          </cell>
          <cell r="P695" t="str">
            <v>الأولى حديث</v>
          </cell>
          <cell r="T695">
            <v>7000</v>
          </cell>
          <cell r="V695">
            <v>2000</v>
          </cell>
          <cell r="W695">
            <v>9000</v>
          </cell>
          <cell r="X695" t="str">
            <v>لا</v>
          </cell>
          <cell r="Y695">
            <v>9000</v>
          </cell>
          <cell r="Z695">
            <v>0</v>
          </cell>
          <cell r="AA695">
            <v>4</v>
          </cell>
          <cell r="AC695">
            <v>0</v>
          </cell>
          <cell r="AD695">
            <v>4</v>
          </cell>
          <cell r="AE695" t="str">
            <v>Safea Mohmad</v>
          </cell>
          <cell r="AF695" t="str">
            <v>Hasen</v>
          </cell>
          <cell r="AG695" t="str">
            <v>Ebtsam</v>
          </cell>
          <cell r="AH695" t="str">
            <v>Damascus</v>
          </cell>
          <cell r="AI695" t="str">
            <v/>
          </cell>
          <cell r="AJ695" t="str">
            <v/>
          </cell>
          <cell r="AK695" t="str">
            <v/>
          </cell>
          <cell r="AL695" t="str">
            <v/>
          </cell>
          <cell r="AM695" t="str">
            <v/>
          </cell>
          <cell r="AN695" t="str">
            <v/>
          </cell>
          <cell r="AO695" t="str">
            <v/>
          </cell>
          <cell r="AP695" t="str">
            <v/>
          </cell>
          <cell r="AQ695" t="str">
            <v/>
          </cell>
          <cell r="AR695">
            <v>707447</v>
          </cell>
          <cell r="AS695" t="str">
            <v>صفيه محمد</v>
          </cell>
          <cell r="AT695" t="str">
            <v>حسين</v>
          </cell>
          <cell r="AU695" t="str">
            <v/>
          </cell>
          <cell r="AV695">
            <v>2000</v>
          </cell>
        </row>
        <row r="696">
          <cell r="A696">
            <v>707448</v>
          </cell>
          <cell r="B696" t="str">
            <v>صلاح الاحمد</v>
          </cell>
          <cell r="C696" t="str">
            <v>صبحي</v>
          </cell>
          <cell r="D696" t="str">
            <v>خوله</v>
          </cell>
          <cell r="E696" t="str">
            <v>ذكر</v>
          </cell>
          <cell r="F696">
            <v>35977</v>
          </cell>
          <cell r="G696" t="str">
            <v>تدمر</v>
          </cell>
          <cell r="H696" t="str">
            <v>السورية</v>
          </cell>
          <cell r="I696" t="str">
            <v>الأولى</v>
          </cell>
          <cell r="J696" t="str">
            <v>0</v>
          </cell>
          <cell r="K696" t="str">
            <v>زباري اساس ٢٦</v>
          </cell>
          <cell r="L696" t="str">
            <v>جرمانا التربة</v>
          </cell>
          <cell r="M696" t="str">
            <v>أدبي</v>
          </cell>
          <cell r="N696">
            <v>2017</v>
          </cell>
          <cell r="O696" t="str">
            <v>دمشق</v>
          </cell>
          <cell r="P696" t="str">
            <v>الأولى حديث</v>
          </cell>
          <cell r="R696">
            <v>0</v>
          </cell>
          <cell r="T696">
            <v>7000</v>
          </cell>
          <cell r="V696">
            <v>20000</v>
          </cell>
          <cell r="W696">
            <v>27000</v>
          </cell>
          <cell r="X696" t="str">
            <v>لا</v>
          </cell>
          <cell r="Y696">
            <v>27000</v>
          </cell>
          <cell r="Z696">
            <v>0</v>
          </cell>
          <cell r="AA696">
            <v>12</v>
          </cell>
          <cell r="AC696">
            <v>0</v>
          </cell>
          <cell r="AD696">
            <v>12</v>
          </cell>
          <cell r="AE696" t="str">
            <v>salah alahmad</v>
          </cell>
          <cell r="AF696" t="str">
            <v>soubhi</v>
          </cell>
          <cell r="AG696" t="str">
            <v>khola</v>
          </cell>
          <cell r="AH696" t="str">
            <v>palmira</v>
          </cell>
          <cell r="AI696" t="str">
            <v/>
          </cell>
          <cell r="AJ696" t="str">
            <v/>
          </cell>
          <cell r="AK696" t="str">
            <v/>
          </cell>
          <cell r="AL696" t="str">
            <v/>
          </cell>
          <cell r="AM696" t="str">
            <v/>
          </cell>
          <cell r="AN696" t="str">
            <v/>
          </cell>
          <cell r="AO696" t="str">
            <v/>
          </cell>
          <cell r="AP696" t="str">
            <v/>
          </cell>
          <cell r="AQ696" t="str">
            <v/>
          </cell>
          <cell r="AR696">
            <v>707448</v>
          </cell>
          <cell r="AS696" t="str">
            <v>صلاح الاحمد</v>
          </cell>
          <cell r="AT696" t="str">
            <v>صبحي</v>
          </cell>
          <cell r="AU696" t="str">
            <v/>
          </cell>
          <cell r="AV696">
            <v>20000</v>
          </cell>
        </row>
        <row r="697">
          <cell r="A697">
            <v>707449</v>
          </cell>
          <cell r="B697" t="str">
            <v>ضياء الحمير</v>
          </cell>
          <cell r="C697" t="str">
            <v>يوسف</v>
          </cell>
          <cell r="D697" t="str">
            <v>زهره</v>
          </cell>
          <cell r="E697" t="str">
            <v>ذكر</v>
          </cell>
          <cell r="F697">
            <v>29109</v>
          </cell>
          <cell r="G697" t="str">
            <v>نجيح</v>
          </cell>
          <cell r="H697" t="str">
            <v>السورية</v>
          </cell>
          <cell r="I697" t="str">
            <v>الأولى</v>
          </cell>
          <cell r="J697" t="str">
            <v>درعا</v>
          </cell>
          <cell r="K697" t="str">
            <v>النجيح 23</v>
          </cell>
          <cell r="L697" t="str">
            <v>مشروع دمر</v>
          </cell>
          <cell r="M697" t="str">
            <v>1998</v>
          </cell>
          <cell r="O697" t="str">
            <v>دمشق</v>
          </cell>
          <cell r="P697" t="str">
            <v>الأولى حديث</v>
          </cell>
          <cell r="T697">
            <v>7000</v>
          </cell>
          <cell r="V697">
            <v>48000</v>
          </cell>
          <cell r="W697">
            <v>55000</v>
          </cell>
          <cell r="X697" t="str">
            <v>لا</v>
          </cell>
          <cell r="Y697">
            <v>55000</v>
          </cell>
          <cell r="Z697">
            <v>0</v>
          </cell>
          <cell r="AA697">
            <v>6</v>
          </cell>
          <cell r="AC697">
            <v>0</v>
          </cell>
          <cell r="AD697">
            <v>6</v>
          </cell>
          <cell r="AE697" t="str">
            <v>diaa alhamer</v>
          </cell>
          <cell r="AF697" t="str">
            <v>yosef</v>
          </cell>
          <cell r="AG697" t="str">
            <v>zahra</v>
          </cell>
          <cell r="AH697" t="str">
            <v>daraa</v>
          </cell>
          <cell r="AI697" t="str">
            <v/>
          </cell>
          <cell r="AJ697" t="str">
            <v/>
          </cell>
          <cell r="AK697" t="str">
            <v/>
          </cell>
          <cell r="AL697" t="str">
            <v/>
          </cell>
          <cell r="AM697" t="str">
            <v/>
          </cell>
          <cell r="AN697" t="str">
            <v/>
          </cell>
          <cell r="AO697" t="str">
            <v/>
          </cell>
          <cell r="AP697" t="str">
            <v/>
          </cell>
          <cell r="AQ697" t="str">
            <v/>
          </cell>
          <cell r="AR697">
            <v>707449</v>
          </cell>
          <cell r="AS697" t="str">
            <v>ضياء الحمير</v>
          </cell>
          <cell r="AT697" t="str">
            <v>يوسف</v>
          </cell>
          <cell r="AU697" t="str">
            <v/>
          </cell>
          <cell r="AV697">
            <v>48000</v>
          </cell>
        </row>
        <row r="698">
          <cell r="A698">
            <v>707450</v>
          </cell>
          <cell r="B698" t="str">
            <v>عامر أسعد</v>
          </cell>
          <cell r="C698" t="str">
            <v>محمد</v>
          </cell>
          <cell r="D698" t="str">
            <v>نوزت</v>
          </cell>
          <cell r="E698" t="str">
            <v>ذكر</v>
          </cell>
          <cell r="F698">
            <v>30362</v>
          </cell>
          <cell r="G698" t="str">
            <v>حرستا</v>
          </cell>
          <cell r="H698" t="str">
            <v>العربية السورية</v>
          </cell>
          <cell r="I698" t="str">
            <v>الأولى</v>
          </cell>
          <cell r="J698" t="str">
            <v>ريف دمشق</v>
          </cell>
          <cell r="K698" t="str">
            <v>حرستا 408</v>
          </cell>
          <cell r="L698" t="str">
            <v>التل</v>
          </cell>
          <cell r="M698" t="str">
            <v>علمي</v>
          </cell>
          <cell r="N698">
            <v>2001</v>
          </cell>
          <cell r="O698" t="str">
            <v>ريف دمشق</v>
          </cell>
          <cell r="P698" t="str">
            <v>الأولى حديث</v>
          </cell>
          <cell r="R698">
            <v>0</v>
          </cell>
          <cell r="T698">
            <v>7000</v>
          </cell>
          <cell r="V698">
            <v>20000</v>
          </cell>
          <cell r="W698">
            <v>27000</v>
          </cell>
          <cell r="X698" t="str">
            <v>لا</v>
          </cell>
          <cell r="Y698">
            <v>27000</v>
          </cell>
          <cell r="Z698">
            <v>0</v>
          </cell>
          <cell r="AA698">
            <v>2</v>
          </cell>
          <cell r="AC698">
            <v>0</v>
          </cell>
          <cell r="AD698">
            <v>2</v>
          </cell>
          <cell r="AE698" t="str">
            <v>Amer Asaad</v>
          </cell>
          <cell r="AF698" t="str">
            <v>Mohmad</v>
          </cell>
          <cell r="AG698" t="str">
            <v>Nawzat</v>
          </cell>
          <cell r="AH698" t="str">
            <v>Harsta</v>
          </cell>
          <cell r="AI698" t="str">
            <v/>
          </cell>
          <cell r="AJ698" t="str">
            <v/>
          </cell>
          <cell r="AK698" t="str">
            <v/>
          </cell>
          <cell r="AL698" t="str">
            <v/>
          </cell>
          <cell r="AM698" t="str">
            <v/>
          </cell>
          <cell r="AN698" t="str">
            <v/>
          </cell>
          <cell r="AO698" t="str">
            <v/>
          </cell>
          <cell r="AP698" t="str">
            <v/>
          </cell>
          <cell r="AQ698" t="str">
            <v/>
          </cell>
          <cell r="AR698">
            <v>707450</v>
          </cell>
          <cell r="AS698" t="str">
            <v>عامر اسعد</v>
          </cell>
          <cell r="AT698" t="str">
            <v>محمد</v>
          </cell>
          <cell r="AU698" t="str">
            <v/>
          </cell>
          <cell r="AV698">
            <v>20000</v>
          </cell>
        </row>
        <row r="699">
          <cell r="A699">
            <v>707451</v>
          </cell>
          <cell r="B699" t="str">
            <v>عامر ريحان</v>
          </cell>
          <cell r="C699" t="str">
            <v>محمود</v>
          </cell>
          <cell r="D699" t="str">
            <v>نبيهه</v>
          </cell>
          <cell r="E699" t="str">
            <v>ذكر</v>
          </cell>
          <cell r="F699">
            <v>27072</v>
          </cell>
          <cell r="G699" t="str">
            <v>دمشق</v>
          </cell>
          <cell r="H699" t="str">
            <v>العربية السورية</v>
          </cell>
          <cell r="I699" t="str">
            <v>الأولى</v>
          </cell>
          <cell r="J699" t="str">
            <v>اللاذقية</v>
          </cell>
          <cell r="K699" t="str">
            <v>حرف السلكين خ 1</v>
          </cell>
          <cell r="L699" t="str">
            <v>دمشق المزة</v>
          </cell>
          <cell r="M699" t="str">
            <v>أدبي</v>
          </cell>
          <cell r="N699">
            <v>2000</v>
          </cell>
          <cell r="O699" t="str">
            <v>دمشق</v>
          </cell>
          <cell r="P699" t="str">
            <v>الأولى حديث</v>
          </cell>
          <cell r="R699">
            <v>0</v>
          </cell>
          <cell r="T699">
            <v>7000</v>
          </cell>
          <cell r="V699">
            <v>30000</v>
          </cell>
          <cell r="W699">
            <v>37000</v>
          </cell>
          <cell r="X699" t="str">
            <v>لا</v>
          </cell>
          <cell r="Y699">
            <v>37000</v>
          </cell>
          <cell r="Z699">
            <v>0</v>
          </cell>
          <cell r="AA699">
            <v>3</v>
          </cell>
          <cell r="AC699">
            <v>0</v>
          </cell>
          <cell r="AD699">
            <v>3</v>
          </cell>
          <cell r="AE699" t="str">
            <v>AMER RIHAN</v>
          </cell>
          <cell r="AF699" t="str">
            <v>MAHAMOUD</v>
          </cell>
          <cell r="AG699" t="str">
            <v>NABIHA</v>
          </cell>
          <cell r="AH699" t="str">
            <v>DAMASCUS</v>
          </cell>
          <cell r="AI699" t="str">
            <v/>
          </cell>
          <cell r="AJ699" t="str">
            <v/>
          </cell>
          <cell r="AK699" t="str">
            <v/>
          </cell>
          <cell r="AL699" t="str">
            <v/>
          </cell>
          <cell r="AM699" t="str">
            <v/>
          </cell>
          <cell r="AN699" t="str">
            <v/>
          </cell>
          <cell r="AO699" t="str">
            <v/>
          </cell>
          <cell r="AP699" t="str">
            <v/>
          </cell>
          <cell r="AQ699" t="str">
            <v/>
          </cell>
          <cell r="AR699">
            <v>707451</v>
          </cell>
          <cell r="AS699" t="str">
            <v>عامر ريحان</v>
          </cell>
          <cell r="AT699" t="str">
            <v>محمود</v>
          </cell>
          <cell r="AU699" t="str">
            <v/>
          </cell>
          <cell r="AV699">
            <v>30000</v>
          </cell>
        </row>
        <row r="700">
          <cell r="A700">
            <v>707452</v>
          </cell>
          <cell r="B700" t="str">
            <v>عبد العزيز عدي</v>
          </cell>
          <cell r="C700" t="str">
            <v>حسام</v>
          </cell>
          <cell r="D700" t="str">
            <v>رنا حداد</v>
          </cell>
          <cell r="E700" t="str">
            <v>ذكر</v>
          </cell>
          <cell r="F700">
            <v>33606</v>
          </cell>
          <cell r="G700" t="str">
            <v>حماه</v>
          </cell>
          <cell r="H700" t="str">
            <v>السورية</v>
          </cell>
          <cell r="I700" t="str">
            <v>الأولى</v>
          </cell>
          <cell r="J700" t="str">
            <v>حماة</v>
          </cell>
          <cell r="K700" t="str">
            <v>سوق الشجرة 11</v>
          </cell>
          <cell r="L700" t="str">
            <v>أبو رمانة</v>
          </cell>
          <cell r="M700" t="str">
            <v>علمي</v>
          </cell>
          <cell r="N700">
            <v>2009</v>
          </cell>
          <cell r="O700" t="str">
            <v>غير سورية</v>
          </cell>
          <cell r="P700" t="str">
            <v>الأولى حديث</v>
          </cell>
          <cell r="R700">
            <v>0</v>
          </cell>
          <cell r="T700">
            <v>7000</v>
          </cell>
          <cell r="V700">
            <v>60000</v>
          </cell>
          <cell r="W700">
            <v>67000</v>
          </cell>
          <cell r="X700" t="str">
            <v>لا</v>
          </cell>
          <cell r="Y700">
            <v>67000</v>
          </cell>
          <cell r="Z700">
            <v>0</v>
          </cell>
          <cell r="AA700">
            <v>6</v>
          </cell>
          <cell r="AC700">
            <v>0</v>
          </cell>
          <cell r="AD700">
            <v>6</v>
          </cell>
          <cell r="AE700" t="str">
            <v>abd alazez adi</v>
          </cell>
          <cell r="AF700" t="str">
            <v>husam</v>
          </cell>
          <cell r="AG700" t="str">
            <v>rana</v>
          </cell>
          <cell r="AH700" t="str">
            <v>hama</v>
          </cell>
          <cell r="AI700" t="str">
            <v/>
          </cell>
          <cell r="AJ700" t="str">
            <v/>
          </cell>
          <cell r="AK700" t="str">
            <v/>
          </cell>
          <cell r="AL700" t="str">
            <v/>
          </cell>
          <cell r="AM700" t="str">
            <v/>
          </cell>
          <cell r="AN700" t="str">
            <v/>
          </cell>
          <cell r="AO700" t="str">
            <v/>
          </cell>
          <cell r="AP700" t="str">
            <v/>
          </cell>
          <cell r="AQ700" t="str">
            <v/>
          </cell>
          <cell r="AR700">
            <v>707452</v>
          </cell>
          <cell r="AS700" t="str">
            <v>عبد العزيز عدي</v>
          </cell>
          <cell r="AT700" t="str">
            <v>حسام</v>
          </cell>
          <cell r="AU700" t="str">
            <v/>
          </cell>
          <cell r="AV700">
            <v>60000</v>
          </cell>
        </row>
        <row r="701">
          <cell r="A701">
            <v>707453</v>
          </cell>
          <cell r="B701" t="str">
            <v>عبدالعزيز ادريس</v>
          </cell>
          <cell r="C701" t="str">
            <v>بركات</v>
          </cell>
          <cell r="D701" t="str">
            <v>بدريه</v>
          </cell>
          <cell r="E701" t="str">
            <v>ذكر</v>
          </cell>
          <cell r="F701">
            <v>26942</v>
          </cell>
          <cell r="G701" t="str">
            <v>رحيبه</v>
          </cell>
          <cell r="H701" t="str">
            <v>السورية</v>
          </cell>
          <cell r="I701" t="str">
            <v>الأولى</v>
          </cell>
          <cell r="J701" t="str">
            <v>ريف دمشق</v>
          </cell>
          <cell r="K701" t="str">
            <v>بزينة 37</v>
          </cell>
          <cell r="L701" t="str">
            <v>الرحيبه</v>
          </cell>
          <cell r="M701" t="str">
            <v>2001</v>
          </cell>
          <cell r="O701" t="str">
            <v>دمشق</v>
          </cell>
          <cell r="P701" t="str">
            <v>الأولى حديث</v>
          </cell>
          <cell r="R701">
            <v>0</v>
          </cell>
          <cell r="T701">
            <v>7000</v>
          </cell>
          <cell r="V701">
            <v>20000</v>
          </cell>
          <cell r="W701">
            <v>27000</v>
          </cell>
          <cell r="X701" t="str">
            <v>لا</v>
          </cell>
          <cell r="Y701">
            <v>27000</v>
          </cell>
          <cell r="Z701">
            <v>0</v>
          </cell>
          <cell r="AA701">
            <v>2</v>
          </cell>
          <cell r="AC701">
            <v>0</v>
          </cell>
          <cell r="AD701">
            <v>2</v>
          </cell>
          <cell r="AE701" t="str">
            <v>abd alaziz edris</v>
          </cell>
          <cell r="AF701" t="str">
            <v>brkat</v>
          </cell>
          <cell r="AG701" t="str">
            <v>bdrea</v>
          </cell>
          <cell r="AH701" t="str">
            <v>damas suburb</v>
          </cell>
          <cell r="AI701" t="str">
            <v/>
          </cell>
          <cell r="AJ701" t="str">
            <v/>
          </cell>
          <cell r="AK701" t="str">
            <v/>
          </cell>
          <cell r="AL701" t="str">
            <v/>
          </cell>
          <cell r="AM701" t="str">
            <v/>
          </cell>
          <cell r="AN701" t="str">
            <v/>
          </cell>
          <cell r="AO701" t="str">
            <v/>
          </cell>
          <cell r="AP701" t="str">
            <v/>
          </cell>
          <cell r="AQ701" t="str">
            <v/>
          </cell>
          <cell r="AR701">
            <v>707453</v>
          </cell>
          <cell r="AS701" t="str">
            <v>عبدالعزيز ادريس</v>
          </cell>
          <cell r="AT701" t="str">
            <v>بركات</v>
          </cell>
          <cell r="AU701" t="str">
            <v/>
          </cell>
          <cell r="AV701">
            <v>20000</v>
          </cell>
        </row>
        <row r="702">
          <cell r="A702">
            <v>707454</v>
          </cell>
          <cell r="B702" t="str">
            <v>عبيده الشرعان</v>
          </cell>
          <cell r="C702" t="str">
            <v>هلال</v>
          </cell>
          <cell r="D702" t="str">
            <v>وفاء</v>
          </cell>
          <cell r="E702" t="str">
            <v>ذكر</v>
          </cell>
          <cell r="F702">
            <v>33771</v>
          </cell>
          <cell r="G702" t="str">
            <v>حمص</v>
          </cell>
          <cell r="H702" t="str">
            <v>السورية</v>
          </cell>
          <cell r="I702" t="str">
            <v>الأولى</v>
          </cell>
          <cell r="J702" t="str">
            <v>حمص</v>
          </cell>
          <cell r="K702" t="str">
            <v>حمص المشرفة 276</v>
          </cell>
          <cell r="L702" t="str">
            <v>حمص</v>
          </cell>
          <cell r="M702" t="str">
            <v>2013</v>
          </cell>
          <cell r="O702" t="str">
            <v>حمص</v>
          </cell>
          <cell r="P702" t="str">
            <v>الأولى حديث</v>
          </cell>
          <cell r="T702">
            <v>7000</v>
          </cell>
          <cell r="V702">
            <v>30000</v>
          </cell>
          <cell r="W702">
            <v>37000</v>
          </cell>
          <cell r="X702" t="str">
            <v>لا</v>
          </cell>
          <cell r="Y702">
            <v>37000</v>
          </cell>
          <cell r="Z702">
            <v>0</v>
          </cell>
          <cell r="AA702">
            <v>6</v>
          </cell>
          <cell r="AC702">
            <v>0</v>
          </cell>
          <cell r="AD702">
            <v>6</v>
          </cell>
          <cell r="AE702" t="str">
            <v>obaeda alsharaan</v>
          </cell>
          <cell r="AF702" t="str">
            <v>helal</v>
          </cell>
          <cell r="AG702" t="str">
            <v>wafaa</v>
          </cell>
          <cell r="AH702" t="str">
            <v>homs</v>
          </cell>
          <cell r="AI702" t="str">
            <v/>
          </cell>
          <cell r="AJ702" t="str">
            <v/>
          </cell>
          <cell r="AK702" t="str">
            <v/>
          </cell>
          <cell r="AL702" t="str">
            <v/>
          </cell>
          <cell r="AM702" t="str">
            <v/>
          </cell>
          <cell r="AN702" t="str">
            <v/>
          </cell>
          <cell r="AO702" t="str">
            <v/>
          </cell>
          <cell r="AP702" t="str">
            <v/>
          </cell>
          <cell r="AQ702" t="str">
            <v/>
          </cell>
          <cell r="AR702">
            <v>707454</v>
          </cell>
          <cell r="AS702" t="str">
            <v>عبيدة الشرعان</v>
          </cell>
          <cell r="AT702" t="str">
            <v>هلال</v>
          </cell>
          <cell r="AU702" t="str">
            <v/>
          </cell>
          <cell r="AV702">
            <v>30000</v>
          </cell>
        </row>
        <row r="703">
          <cell r="A703">
            <v>707455</v>
          </cell>
          <cell r="B703" t="str">
            <v>عبير حمدو</v>
          </cell>
          <cell r="C703" t="str">
            <v>عيسى</v>
          </cell>
          <cell r="D703" t="str">
            <v>نازك</v>
          </cell>
          <cell r="E703" t="str">
            <v>أنثى</v>
          </cell>
          <cell r="F703">
            <v>34911</v>
          </cell>
          <cell r="G703" t="str">
            <v>دركوش</v>
          </cell>
          <cell r="H703" t="str">
            <v>السورية</v>
          </cell>
          <cell r="I703" t="str">
            <v>الأولى</v>
          </cell>
          <cell r="J703" t="str">
            <v>إدلب</v>
          </cell>
          <cell r="K703" t="str">
            <v>الجميلية 9</v>
          </cell>
          <cell r="L703" t="str">
            <v>دحاديل</v>
          </cell>
          <cell r="M703" t="str">
            <v>أدبي</v>
          </cell>
          <cell r="N703">
            <v>2014</v>
          </cell>
          <cell r="O703" t="str">
            <v>القنيطرة</v>
          </cell>
          <cell r="P703" t="str">
            <v>الأولى حديث</v>
          </cell>
          <cell r="R703">
            <v>0</v>
          </cell>
          <cell r="T703">
            <v>7000</v>
          </cell>
          <cell r="V703">
            <v>30000</v>
          </cell>
          <cell r="W703">
            <v>37000</v>
          </cell>
          <cell r="X703" t="str">
            <v>لا</v>
          </cell>
          <cell r="Y703">
            <v>37000</v>
          </cell>
          <cell r="Z703">
            <v>0</v>
          </cell>
          <cell r="AA703">
            <v>3</v>
          </cell>
          <cell r="AC703">
            <v>0</v>
          </cell>
          <cell r="AD703">
            <v>3</v>
          </cell>
          <cell r="AE703" t="str">
            <v>aber hamdo</v>
          </cell>
          <cell r="AF703" t="str">
            <v>issa</v>
          </cell>
          <cell r="AG703" t="str">
            <v>nazek</v>
          </cell>
          <cell r="AH703" t="str">
            <v>idleb</v>
          </cell>
          <cell r="AI703" t="str">
            <v/>
          </cell>
          <cell r="AJ703" t="str">
            <v/>
          </cell>
          <cell r="AK703" t="str">
            <v/>
          </cell>
          <cell r="AL703" t="str">
            <v/>
          </cell>
          <cell r="AM703" t="str">
            <v/>
          </cell>
          <cell r="AN703" t="str">
            <v/>
          </cell>
          <cell r="AO703" t="str">
            <v/>
          </cell>
          <cell r="AP703" t="str">
            <v/>
          </cell>
          <cell r="AQ703" t="str">
            <v/>
          </cell>
          <cell r="AR703">
            <v>707455</v>
          </cell>
          <cell r="AS703" t="str">
            <v>عبير حمدو</v>
          </cell>
          <cell r="AT703" t="str">
            <v>عيسى</v>
          </cell>
          <cell r="AU703" t="str">
            <v/>
          </cell>
          <cell r="AV703">
            <v>30000</v>
          </cell>
        </row>
        <row r="704">
          <cell r="A704">
            <v>707456</v>
          </cell>
          <cell r="B704" t="str">
            <v>عبير سنيور</v>
          </cell>
          <cell r="C704" t="str">
            <v>نواف</v>
          </cell>
          <cell r="D704" t="str">
            <v>ابتسام</v>
          </cell>
          <cell r="E704" t="str">
            <v>أنثى</v>
          </cell>
          <cell r="F704">
            <v>33064</v>
          </cell>
          <cell r="G704" t="str">
            <v>المعوانه</v>
          </cell>
          <cell r="H704" t="str">
            <v>السورية</v>
          </cell>
          <cell r="I704" t="str">
            <v>الأولى</v>
          </cell>
          <cell r="J704" t="str">
            <v>طرطوس</v>
          </cell>
          <cell r="K704" t="str">
            <v>المعوانة 3</v>
          </cell>
          <cell r="L704" t="str">
            <v>مزة 86</v>
          </cell>
          <cell r="M704" t="str">
            <v>علمي</v>
          </cell>
          <cell r="N704">
            <v>2009</v>
          </cell>
          <cell r="O704" t="str">
            <v>طرطوس</v>
          </cell>
          <cell r="P704" t="str">
            <v>الأولى حديث</v>
          </cell>
          <cell r="R704">
            <v>0</v>
          </cell>
          <cell r="T704">
            <v>7000</v>
          </cell>
          <cell r="V704">
            <v>20000</v>
          </cell>
          <cell r="W704">
            <v>27000</v>
          </cell>
          <cell r="X704" t="str">
            <v>لا</v>
          </cell>
          <cell r="Y704">
            <v>27000</v>
          </cell>
          <cell r="Z704">
            <v>0</v>
          </cell>
          <cell r="AA704">
            <v>2</v>
          </cell>
          <cell r="AC704">
            <v>0</v>
          </cell>
          <cell r="AD704">
            <v>2</v>
          </cell>
          <cell r="AE704" t="str">
            <v>aber sanyor</v>
          </cell>
          <cell r="AF704" t="str">
            <v>nwaf</v>
          </cell>
          <cell r="AG704" t="str">
            <v>ebtesam</v>
          </cell>
          <cell r="AH704" t="str">
            <v>tartus</v>
          </cell>
          <cell r="AI704" t="str">
            <v/>
          </cell>
          <cell r="AJ704" t="str">
            <v/>
          </cell>
          <cell r="AK704" t="str">
            <v/>
          </cell>
          <cell r="AL704" t="str">
            <v/>
          </cell>
          <cell r="AM704" t="str">
            <v/>
          </cell>
          <cell r="AN704" t="str">
            <v/>
          </cell>
          <cell r="AO704" t="str">
            <v/>
          </cell>
          <cell r="AP704" t="str">
            <v/>
          </cell>
          <cell r="AQ704" t="str">
            <v/>
          </cell>
          <cell r="AR704">
            <v>707456</v>
          </cell>
          <cell r="AS704" t="str">
            <v>عبير سنيور</v>
          </cell>
          <cell r="AT704" t="str">
            <v>نواف</v>
          </cell>
          <cell r="AU704" t="str">
            <v/>
          </cell>
          <cell r="AV704">
            <v>20000</v>
          </cell>
        </row>
        <row r="705">
          <cell r="A705">
            <v>707457</v>
          </cell>
          <cell r="B705" t="str">
            <v>عفراء السيد</v>
          </cell>
          <cell r="C705" t="str">
            <v>محمدنور</v>
          </cell>
          <cell r="D705" t="str">
            <v>فاطمه</v>
          </cell>
          <cell r="E705" t="str">
            <v>أنثى</v>
          </cell>
          <cell r="F705">
            <v>34359</v>
          </cell>
          <cell r="G705" t="str">
            <v>حمص - تلدو</v>
          </cell>
          <cell r="H705" t="str">
            <v xml:space="preserve">العربية السورية </v>
          </cell>
          <cell r="I705" t="str">
            <v>الأولى</v>
          </cell>
          <cell r="J705" t="str">
            <v>حمص</v>
          </cell>
          <cell r="K705" t="str">
            <v>تلدو 79</v>
          </cell>
          <cell r="L705" t="str">
            <v xml:space="preserve">دمشق - ركن الدين </v>
          </cell>
          <cell r="M705" t="str">
            <v>علمي</v>
          </cell>
          <cell r="N705">
            <v>2010</v>
          </cell>
          <cell r="O705" t="str">
            <v>حمص</v>
          </cell>
          <cell r="P705" t="str">
            <v>الأولى حديث</v>
          </cell>
          <cell r="T705">
            <v>7000</v>
          </cell>
          <cell r="V705">
            <v>48000</v>
          </cell>
          <cell r="W705">
            <v>55000</v>
          </cell>
          <cell r="X705" t="str">
            <v>0</v>
          </cell>
          <cell r="Y705">
            <v>29400</v>
          </cell>
          <cell r="Z705">
            <v>25600</v>
          </cell>
          <cell r="AA705">
            <v>6</v>
          </cell>
          <cell r="AC705">
            <v>0</v>
          </cell>
          <cell r="AD705">
            <v>6</v>
          </cell>
          <cell r="AE705" t="str">
            <v>Afraa  Alsayed</v>
          </cell>
          <cell r="AF705" t="str">
            <v>Mohammed Noor</v>
          </cell>
          <cell r="AG705" t="str">
            <v>Fatimah Aljazzar</v>
          </cell>
          <cell r="AH705" t="str">
            <v xml:space="preserve">Taldo </v>
          </cell>
          <cell r="AI705" t="str">
            <v/>
          </cell>
          <cell r="AJ705" t="str">
            <v/>
          </cell>
          <cell r="AK705" t="str">
            <v/>
          </cell>
          <cell r="AL705" t="str">
            <v/>
          </cell>
          <cell r="AM705" t="str">
            <v/>
          </cell>
          <cell r="AN705" t="str">
            <v/>
          </cell>
          <cell r="AO705" t="str">
            <v/>
          </cell>
          <cell r="AP705" t="str">
            <v/>
          </cell>
          <cell r="AQ705" t="str">
            <v/>
          </cell>
          <cell r="AR705">
            <v>707457</v>
          </cell>
          <cell r="AS705" t="str">
            <v>عفراء السيد</v>
          </cell>
          <cell r="AT705" t="str">
            <v>محمدنور</v>
          </cell>
          <cell r="AU705" t="str">
            <v/>
          </cell>
          <cell r="AV705">
            <v>48000</v>
          </cell>
        </row>
        <row r="706">
          <cell r="A706">
            <v>707458</v>
          </cell>
          <cell r="B706" t="str">
            <v>علا النوري</v>
          </cell>
          <cell r="C706" t="str">
            <v>محمدنبيل</v>
          </cell>
          <cell r="D706" t="str">
            <v>فوزيه</v>
          </cell>
          <cell r="E706" t="str">
            <v>أنثى</v>
          </cell>
          <cell r="F706">
            <v>32874</v>
          </cell>
          <cell r="G706" t="str">
            <v>دمشق</v>
          </cell>
          <cell r="H706" t="str">
            <v>السورية</v>
          </cell>
          <cell r="I706" t="str">
            <v>الأولى</v>
          </cell>
          <cell r="J706" t="str">
            <v>دمشق</v>
          </cell>
          <cell r="K706" t="str">
            <v>محمص 15</v>
          </cell>
          <cell r="L706" t="str">
            <v>الميدان غواص</v>
          </cell>
          <cell r="M706" t="str">
            <v>2007</v>
          </cell>
          <cell r="O706" t="str">
            <v>دمشق</v>
          </cell>
          <cell r="P706" t="str">
            <v>الأولى حديث</v>
          </cell>
          <cell r="R706">
            <v>0</v>
          </cell>
          <cell r="T706">
            <v>7000</v>
          </cell>
          <cell r="V706">
            <v>30000</v>
          </cell>
          <cell r="W706">
            <v>37000</v>
          </cell>
          <cell r="X706" t="str">
            <v>لا</v>
          </cell>
          <cell r="Y706">
            <v>37000</v>
          </cell>
          <cell r="Z706">
            <v>0</v>
          </cell>
          <cell r="AA706">
            <v>3</v>
          </cell>
          <cell r="AC706">
            <v>0</v>
          </cell>
          <cell r="AD706">
            <v>3</v>
          </cell>
          <cell r="AE706" t="str">
            <v>ola alnori</v>
          </cell>
          <cell r="AF706" t="str">
            <v>mohamad nabel</v>
          </cell>
          <cell r="AG706" t="str">
            <v>fozea</v>
          </cell>
          <cell r="AH706" t="str">
            <v>damascus</v>
          </cell>
          <cell r="AI706" t="str">
            <v/>
          </cell>
          <cell r="AJ706" t="str">
            <v/>
          </cell>
          <cell r="AK706" t="str">
            <v/>
          </cell>
          <cell r="AL706" t="str">
            <v/>
          </cell>
          <cell r="AM706" t="str">
            <v/>
          </cell>
          <cell r="AN706" t="str">
            <v/>
          </cell>
          <cell r="AO706" t="str">
            <v/>
          </cell>
          <cell r="AP706" t="str">
            <v/>
          </cell>
          <cell r="AQ706" t="str">
            <v/>
          </cell>
          <cell r="AR706">
            <v>707458</v>
          </cell>
          <cell r="AS706" t="str">
            <v>علا النوري</v>
          </cell>
          <cell r="AT706" t="str">
            <v>محمدنبيل</v>
          </cell>
          <cell r="AU706" t="str">
            <v/>
          </cell>
          <cell r="AV706">
            <v>30000</v>
          </cell>
        </row>
        <row r="707">
          <cell r="A707">
            <v>707459</v>
          </cell>
          <cell r="B707" t="str">
            <v>علا عطيه</v>
          </cell>
          <cell r="C707" t="str">
            <v>امين</v>
          </cell>
          <cell r="D707" t="str">
            <v>سوريا</v>
          </cell>
          <cell r="E707" t="str">
            <v>أنثى</v>
          </cell>
          <cell r="F707">
            <v>31168</v>
          </cell>
          <cell r="G707" t="str">
            <v>طرطوس</v>
          </cell>
          <cell r="H707" t="str">
            <v>العربية السورية</v>
          </cell>
          <cell r="I707" t="str">
            <v>الأولى</v>
          </cell>
          <cell r="J707" t="str">
            <v>طرطوس</v>
          </cell>
          <cell r="K707" t="str">
            <v>بديغان 21</v>
          </cell>
          <cell r="L707" t="str">
            <v>دمشق</v>
          </cell>
          <cell r="M707" t="str">
            <v>أدبي</v>
          </cell>
          <cell r="N707">
            <v>2004</v>
          </cell>
          <cell r="O707" t="str">
            <v>طرطوس</v>
          </cell>
          <cell r="P707" t="str">
            <v>الأولى حديث</v>
          </cell>
          <cell r="T707">
            <v>7000</v>
          </cell>
          <cell r="V707">
            <v>48000</v>
          </cell>
          <cell r="W707">
            <v>55000</v>
          </cell>
          <cell r="X707" t="str">
            <v>لا</v>
          </cell>
          <cell r="Y707">
            <v>55000</v>
          </cell>
          <cell r="Z707">
            <v>0</v>
          </cell>
          <cell r="AA707">
            <v>6</v>
          </cell>
          <cell r="AC707">
            <v>0</v>
          </cell>
          <cell r="AD707">
            <v>6</v>
          </cell>
          <cell r="AE707" t="str">
            <v>ola atea</v>
          </cell>
          <cell r="AF707" t="str">
            <v>amen</v>
          </cell>
          <cell r="AG707" t="str">
            <v>syria</v>
          </cell>
          <cell r="AH707" t="str">
            <v>tartos</v>
          </cell>
          <cell r="AI707" t="str">
            <v/>
          </cell>
          <cell r="AJ707" t="str">
            <v/>
          </cell>
          <cell r="AK707" t="str">
            <v/>
          </cell>
          <cell r="AL707" t="str">
            <v/>
          </cell>
          <cell r="AM707" t="str">
            <v/>
          </cell>
          <cell r="AN707" t="str">
            <v/>
          </cell>
          <cell r="AO707" t="str">
            <v/>
          </cell>
          <cell r="AP707" t="str">
            <v/>
          </cell>
          <cell r="AQ707" t="str">
            <v/>
          </cell>
          <cell r="AR707">
            <v>707459</v>
          </cell>
          <cell r="AS707" t="str">
            <v>علا عطيه</v>
          </cell>
          <cell r="AT707" t="str">
            <v>امين</v>
          </cell>
          <cell r="AU707" t="str">
            <v/>
          </cell>
          <cell r="AV707">
            <v>48000</v>
          </cell>
        </row>
        <row r="708">
          <cell r="A708">
            <v>707460</v>
          </cell>
          <cell r="B708" t="str">
            <v>علي الغزبير</v>
          </cell>
          <cell r="C708" t="str">
            <v>فواز</v>
          </cell>
          <cell r="D708" t="str">
            <v>نهله</v>
          </cell>
          <cell r="E708" t="str">
            <v>ذكر</v>
          </cell>
          <cell r="F708">
            <v>36892</v>
          </cell>
          <cell r="G708" t="str">
            <v>دير الزور</v>
          </cell>
          <cell r="H708" t="str">
            <v>العربية السورية</v>
          </cell>
          <cell r="I708" t="str">
            <v>الأولى</v>
          </cell>
          <cell r="J708" t="str">
            <v>دير الزور</v>
          </cell>
          <cell r="K708" t="str">
            <v>قرية جديد عكيدات 79</v>
          </cell>
          <cell r="L708" t="str">
            <v>ريف دمشق النجهة</v>
          </cell>
          <cell r="M708" t="str">
            <v>علمي</v>
          </cell>
          <cell r="N708">
            <v>2020</v>
          </cell>
          <cell r="O708" t="str">
            <v>دمشق</v>
          </cell>
          <cell r="P708" t="str">
            <v>الأولى حديث</v>
          </cell>
          <cell r="R708">
            <v>0</v>
          </cell>
          <cell r="T708">
            <v>7000</v>
          </cell>
          <cell r="V708">
            <v>50000</v>
          </cell>
          <cell r="W708">
            <v>57000</v>
          </cell>
          <cell r="X708" t="str">
            <v>لا</v>
          </cell>
          <cell r="Y708">
            <v>57000</v>
          </cell>
          <cell r="Z708">
            <v>0</v>
          </cell>
          <cell r="AA708">
            <v>5</v>
          </cell>
          <cell r="AC708">
            <v>0</v>
          </cell>
          <cell r="AD708">
            <v>5</v>
          </cell>
          <cell r="AE708" t="str">
            <v>ali alghzbear</v>
          </cell>
          <cell r="AF708" t="str">
            <v>fawaz</v>
          </cell>
          <cell r="AG708" t="str">
            <v>nahla</v>
          </cell>
          <cell r="AH708" t="str">
            <v>dair alzour</v>
          </cell>
          <cell r="AI708" t="str">
            <v/>
          </cell>
          <cell r="AJ708" t="str">
            <v/>
          </cell>
          <cell r="AK708" t="str">
            <v/>
          </cell>
          <cell r="AL708" t="str">
            <v/>
          </cell>
          <cell r="AM708" t="str">
            <v/>
          </cell>
          <cell r="AN708" t="str">
            <v/>
          </cell>
          <cell r="AO708" t="str">
            <v/>
          </cell>
          <cell r="AP708" t="str">
            <v/>
          </cell>
          <cell r="AQ708" t="str">
            <v/>
          </cell>
          <cell r="AR708">
            <v>707460</v>
          </cell>
          <cell r="AS708" t="str">
            <v>علي الغزبير</v>
          </cell>
          <cell r="AT708" t="str">
            <v>فواز</v>
          </cell>
          <cell r="AU708" t="str">
            <v/>
          </cell>
          <cell r="AV708">
            <v>50000</v>
          </cell>
        </row>
        <row r="709">
          <cell r="A709">
            <v>707462</v>
          </cell>
          <cell r="B709" t="str">
            <v>علي حسن</v>
          </cell>
          <cell r="C709" t="str">
            <v>مدحت</v>
          </cell>
          <cell r="D709" t="str">
            <v>ساميه</v>
          </cell>
          <cell r="E709" t="str">
            <v>ذكر</v>
          </cell>
          <cell r="F709">
            <v>31568</v>
          </cell>
          <cell r="G709" t="str">
            <v>طرطوس</v>
          </cell>
          <cell r="H709" t="str">
            <v xml:space="preserve">عربي سوري </v>
          </cell>
          <cell r="I709" t="str">
            <v>الأولى</v>
          </cell>
          <cell r="J709" t="str">
            <v>طرطوس</v>
          </cell>
          <cell r="K709" t="str">
            <v>دمقس 24</v>
          </cell>
          <cell r="L709" t="str">
            <v xml:space="preserve">صفصافا ظهر بشير </v>
          </cell>
          <cell r="M709" t="str">
            <v>أدبي</v>
          </cell>
          <cell r="N709">
            <v>2006</v>
          </cell>
          <cell r="O709" t="str">
            <v>طرطوس</v>
          </cell>
          <cell r="P709" t="str">
            <v>الأولى حديث</v>
          </cell>
          <cell r="T709">
            <v>6000</v>
          </cell>
          <cell r="V709">
            <v>15000</v>
          </cell>
          <cell r="W709">
            <v>21000</v>
          </cell>
          <cell r="X709" t="str">
            <v>لا</v>
          </cell>
          <cell r="Y709">
            <v>21000</v>
          </cell>
          <cell r="Z709">
            <v>0</v>
          </cell>
          <cell r="AA709">
            <v>3</v>
          </cell>
          <cell r="AC709">
            <v>0</v>
          </cell>
          <cell r="AD709">
            <v>3</v>
          </cell>
          <cell r="AE709" t="str">
            <v>ali  hassan</v>
          </cell>
          <cell r="AF709" t="str">
            <v>mdhat</v>
          </cell>
          <cell r="AG709" t="str">
            <v>samia</v>
          </cell>
          <cell r="AH709" t="str">
            <v>tartws</v>
          </cell>
          <cell r="AI709" t="str">
            <v/>
          </cell>
          <cell r="AJ709" t="str">
            <v/>
          </cell>
          <cell r="AK709" t="str">
            <v/>
          </cell>
          <cell r="AL709" t="str">
            <v/>
          </cell>
          <cell r="AM709" t="str">
            <v/>
          </cell>
          <cell r="AN709" t="str">
            <v/>
          </cell>
          <cell r="AO709" t="str">
            <v/>
          </cell>
          <cell r="AP709" t="str">
            <v/>
          </cell>
          <cell r="AQ709" t="str">
            <v/>
          </cell>
          <cell r="AR709">
            <v>707462</v>
          </cell>
          <cell r="AS709" t="str">
            <v>علي حسن</v>
          </cell>
          <cell r="AT709" t="str">
            <v>مدحت</v>
          </cell>
          <cell r="AU709" t="str">
            <v/>
          </cell>
          <cell r="AV709">
            <v>15000</v>
          </cell>
        </row>
        <row r="710">
          <cell r="A710">
            <v>707463</v>
          </cell>
          <cell r="B710" t="str">
            <v>علي سليمان</v>
          </cell>
          <cell r="C710" t="str">
            <v>عيسى</v>
          </cell>
          <cell r="D710" t="str">
            <v>نديمه</v>
          </cell>
          <cell r="E710" t="str">
            <v>ذكر</v>
          </cell>
          <cell r="F710">
            <v>29281</v>
          </cell>
          <cell r="G710" t="str">
            <v>خربة ابو حمدان</v>
          </cell>
          <cell r="H710" t="str">
            <v>العربية السورية</v>
          </cell>
          <cell r="I710" t="str">
            <v>الأولى</v>
          </cell>
          <cell r="J710" t="str">
            <v>طرطوس</v>
          </cell>
          <cell r="K710" t="str">
            <v>خربة أبو حمدان 6</v>
          </cell>
          <cell r="L710" t="str">
            <v>دمشق</v>
          </cell>
          <cell r="M710" t="str">
            <v>0</v>
          </cell>
          <cell r="N710">
            <v>2000</v>
          </cell>
          <cell r="O710" t="str">
            <v>دمشق</v>
          </cell>
          <cell r="P710" t="str">
            <v>الأولى حديث</v>
          </cell>
          <cell r="T710">
            <v>7000</v>
          </cell>
          <cell r="V710">
            <v>2000</v>
          </cell>
          <cell r="W710">
            <v>9000</v>
          </cell>
          <cell r="X710" t="str">
            <v>لا</v>
          </cell>
          <cell r="Y710">
            <v>9000</v>
          </cell>
          <cell r="Z710">
            <v>0</v>
          </cell>
          <cell r="AA710">
            <v>4</v>
          </cell>
          <cell r="AC710">
            <v>0</v>
          </cell>
          <cell r="AD710">
            <v>4</v>
          </cell>
          <cell r="AE710" t="str">
            <v>ali  solaeman</v>
          </cell>
          <cell r="AF710" t="str">
            <v>esaa</v>
          </cell>
          <cell r="AG710" t="str">
            <v>nadema</v>
          </cell>
          <cell r="AH710" t="str">
            <v>khrba</v>
          </cell>
          <cell r="AI710" t="str">
            <v/>
          </cell>
          <cell r="AJ710" t="str">
            <v/>
          </cell>
          <cell r="AK710" t="str">
            <v/>
          </cell>
          <cell r="AL710" t="str">
            <v/>
          </cell>
          <cell r="AM710" t="str">
            <v/>
          </cell>
          <cell r="AN710" t="str">
            <v/>
          </cell>
          <cell r="AO710" t="str">
            <v/>
          </cell>
          <cell r="AP710" t="str">
            <v/>
          </cell>
          <cell r="AQ710" t="str">
            <v/>
          </cell>
          <cell r="AR710">
            <v>707463</v>
          </cell>
          <cell r="AS710" t="str">
            <v>علي سليمان</v>
          </cell>
          <cell r="AT710" t="str">
            <v>عيسى</v>
          </cell>
          <cell r="AU710" t="str">
            <v/>
          </cell>
          <cell r="AV710">
            <v>2000</v>
          </cell>
        </row>
        <row r="711">
          <cell r="A711">
            <v>707464</v>
          </cell>
          <cell r="B711" t="str">
            <v>عمر الحسياني</v>
          </cell>
          <cell r="C711" t="str">
            <v>احمد</v>
          </cell>
          <cell r="D711" t="str">
            <v>رسميه</v>
          </cell>
          <cell r="E711" t="str">
            <v>ذكر</v>
          </cell>
          <cell r="F711">
            <v>33635</v>
          </cell>
          <cell r="G711" t="str">
            <v>معضميه</v>
          </cell>
          <cell r="H711" t="str">
            <v>العربية السورية</v>
          </cell>
          <cell r="I711" t="str">
            <v>الأولى</v>
          </cell>
          <cell r="J711" t="str">
            <v>القنيطرة</v>
          </cell>
          <cell r="K711" t="str">
            <v>واسط 81\861</v>
          </cell>
          <cell r="L711" t="str">
            <v>خان الشيح</v>
          </cell>
          <cell r="M711" t="str">
            <v>أدبي</v>
          </cell>
          <cell r="N711">
            <v>2010</v>
          </cell>
          <cell r="O711" t="str">
            <v>القنيطرة</v>
          </cell>
          <cell r="P711" t="str">
            <v>الأولى حديث</v>
          </cell>
          <cell r="T711">
            <v>7000</v>
          </cell>
          <cell r="V711">
            <v>3000</v>
          </cell>
          <cell r="W711">
            <v>9000</v>
          </cell>
          <cell r="X711" t="str">
            <v>لا</v>
          </cell>
          <cell r="Y711">
            <v>9000</v>
          </cell>
          <cell r="Z711">
            <v>0</v>
          </cell>
          <cell r="AA711">
            <v>6</v>
          </cell>
          <cell r="AC711">
            <v>0</v>
          </cell>
          <cell r="AD711">
            <v>6</v>
          </cell>
          <cell r="AE711" t="str">
            <v>omar alhsiane</v>
          </cell>
          <cell r="AF711" t="str">
            <v>ahmad</v>
          </cell>
          <cell r="AG711" t="str">
            <v>rasmia</v>
          </cell>
          <cell r="AH711" t="str">
            <v>damascus subrub</v>
          </cell>
          <cell r="AI711" t="str">
            <v/>
          </cell>
          <cell r="AJ711" t="str">
            <v/>
          </cell>
          <cell r="AK711" t="str">
            <v/>
          </cell>
          <cell r="AL711" t="str">
            <v/>
          </cell>
          <cell r="AM711" t="str">
            <v/>
          </cell>
          <cell r="AN711" t="str">
            <v/>
          </cell>
          <cell r="AO711" t="str">
            <v/>
          </cell>
          <cell r="AP711" t="str">
            <v/>
          </cell>
          <cell r="AQ711" t="str">
            <v/>
          </cell>
          <cell r="AR711">
            <v>707464</v>
          </cell>
          <cell r="AS711" t="str">
            <v>عمر الحسياني</v>
          </cell>
          <cell r="AT711" t="str">
            <v>احمد</v>
          </cell>
          <cell r="AU711" t="str">
            <v/>
          </cell>
          <cell r="AV711">
            <v>3000</v>
          </cell>
        </row>
        <row r="712">
          <cell r="A712">
            <v>707465</v>
          </cell>
          <cell r="B712" t="str">
            <v>عمر ملاح</v>
          </cell>
          <cell r="C712" t="str">
            <v>صفوان</v>
          </cell>
          <cell r="D712" t="str">
            <v>رانيا</v>
          </cell>
          <cell r="E712" t="str">
            <v>ذكر</v>
          </cell>
          <cell r="F712">
            <v>36027</v>
          </cell>
          <cell r="G712" t="str">
            <v>حلب</v>
          </cell>
          <cell r="H712" t="str">
            <v>عربي سوري</v>
          </cell>
          <cell r="I712" t="str">
            <v>الأولى</v>
          </cell>
          <cell r="J712" t="str">
            <v>حلب</v>
          </cell>
          <cell r="K712" t="str">
            <v>البستان 30</v>
          </cell>
          <cell r="L712" t="str">
            <v>حلب</v>
          </cell>
          <cell r="M712" t="str">
            <v>أدبي</v>
          </cell>
          <cell r="N712">
            <v>2017</v>
          </cell>
          <cell r="O712" t="str">
            <v>حلب</v>
          </cell>
          <cell r="P712" t="str">
            <v>الأولى حديث</v>
          </cell>
          <cell r="R712">
            <v>0</v>
          </cell>
          <cell r="T712">
            <v>7000</v>
          </cell>
          <cell r="V712">
            <v>30000</v>
          </cell>
          <cell r="W712">
            <v>37000</v>
          </cell>
          <cell r="X712" t="str">
            <v>لا</v>
          </cell>
          <cell r="Y712">
            <v>37000</v>
          </cell>
          <cell r="Z712">
            <v>0</v>
          </cell>
          <cell r="AA712">
            <v>3</v>
          </cell>
          <cell r="AC712">
            <v>0</v>
          </cell>
          <cell r="AD712">
            <v>3</v>
          </cell>
          <cell r="AE712" t="str">
            <v>omar malah</v>
          </cell>
          <cell r="AF712" t="str">
            <v>safwan</v>
          </cell>
          <cell r="AG712" t="str">
            <v>rania</v>
          </cell>
          <cell r="AH712" t="str">
            <v>aleppo</v>
          </cell>
          <cell r="AI712" t="str">
            <v/>
          </cell>
          <cell r="AJ712" t="str">
            <v/>
          </cell>
          <cell r="AK712" t="str">
            <v/>
          </cell>
          <cell r="AL712" t="str">
            <v/>
          </cell>
          <cell r="AM712" t="str">
            <v/>
          </cell>
          <cell r="AN712" t="str">
            <v/>
          </cell>
          <cell r="AO712" t="str">
            <v/>
          </cell>
          <cell r="AP712" t="str">
            <v/>
          </cell>
          <cell r="AQ712" t="str">
            <v/>
          </cell>
          <cell r="AR712">
            <v>707465</v>
          </cell>
          <cell r="AS712" t="str">
            <v>عمر ملاح</v>
          </cell>
          <cell r="AT712" t="str">
            <v>صفوان</v>
          </cell>
          <cell r="AU712" t="str">
            <v/>
          </cell>
          <cell r="AV712">
            <v>30000</v>
          </cell>
        </row>
        <row r="713">
          <cell r="A713">
            <v>707466</v>
          </cell>
          <cell r="B713" t="str">
            <v>عيسى مواس</v>
          </cell>
          <cell r="C713" t="str">
            <v>جودت</v>
          </cell>
          <cell r="D713" t="str">
            <v>جوليت</v>
          </cell>
          <cell r="E713" t="str">
            <v>ذكر</v>
          </cell>
          <cell r="F713">
            <v>32527</v>
          </cell>
          <cell r="G713" t="str">
            <v>دمشق</v>
          </cell>
          <cell r="H713" t="str">
            <v>العربية السورية</v>
          </cell>
          <cell r="I713" t="str">
            <v>الأولى</v>
          </cell>
          <cell r="J713" t="str">
            <v>حمص</v>
          </cell>
          <cell r="K713" t="str">
            <v>حمص - القبو - رباح 69</v>
          </cell>
          <cell r="L713" t="str">
            <v>جرمانا</v>
          </cell>
          <cell r="M713" t="str">
            <v>علمي</v>
          </cell>
          <cell r="N713">
            <v>2007</v>
          </cell>
          <cell r="O713" t="str">
            <v>دمشق</v>
          </cell>
          <cell r="P713" t="str">
            <v>الأولى حديث</v>
          </cell>
          <cell r="T713">
            <v>7000</v>
          </cell>
          <cell r="V713">
            <v>30000</v>
          </cell>
          <cell r="W713">
            <v>37000</v>
          </cell>
          <cell r="X713" t="str">
            <v>لا</v>
          </cell>
          <cell r="Y713">
            <v>37000</v>
          </cell>
          <cell r="Z713">
            <v>0</v>
          </cell>
          <cell r="AA713">
            <v>6</v>
          </cell>
          <cell r="AC713">
            <v>0</v>
          </cell>
          <cell r="AD713">
            <v>6</v>
          </cell>
          <cell r="AE713" t="str">
            <v>issa mawas</v>
          </cell>
          <cell r="AF713" t="str">
            <v>jawdat</v>
          </cell>
          <cell r="AG713" t="str">
            <v>jouliet</v>
          </cell>
          <cell r="AH713" t="str">
            <v>0</v>
          </cell>
          <cell r="AI713" t="str">
            <v/>
          </cell>
          <cell r="AJ713" t="str">
            <v/>
          </cell>
          <cell r="AK713" t="str">
            <v/>
          </cell>
          <cell r="AL713" t="str">
            <v/>
          </cell>
          <cell r="AM713" t="str">
            <v/>
          </cell>
          <cell r="AN713" t="str">
            <v/>
          </cell>
          <cell r="AO713" t="str">
            <v/>
          </cell>
          <cell r="AP713" t="str">
            <v/>
          </cell>
          <cell r="AQ713" t="str">
            <v/>
          </cell>
          <cell r="AR713">
            <v>707466</v>
          </cell>
          <cell r="AS713" t="str">
            <v>عيسى مواس</v>
          </cell>
          <cell r="AT713" t="str">
            <v>جودت</v>
          </cell>
          <cell r="AU713" t="str">
            <v/>
          </cell>
          <cell r="AV713">
            <v>30000</v>
          </cell>
        </row>
        <row r="714">
          <cell r="A714">
            <v>707467</v>
          </cell>
          <cell r="B714" t="str">
            <v>غنوه الاحمدالشيخ</v>
          </cell>
          <cell r="C714" t="str">
            <v>حيدر</v>
          </cell>
          <cell r="D714" t="str">
            <v>ظبيه</v>
          </cell>
          <cell r="E714" t="str">
            <v>أنثى</v>
          </cell>
          <cell r="F714">
            <v>35796</v>
          </cell>
          <cell r="G714" t="str">
            <v>دير الزور</v>
          </cell>
          <cell r="H714" t="str">
            <v>السورية</v>
          </cell>
          <cell r="I714" t="str">
            <v>الأولى</v>
          </cell>
          <cell r="J714" t="str">
            <v>دير الزور</v>
          </cell>
          <cell r="K714" t="str">
            <v>أبو عابد 472</v>
          </cell>
          <cell r="L714" t="str">
            <v>مساكن برزة</v>
          </cell>
          <cell r="M714" t="str">
            <v>أدبي</v>
          </cell>
          <cell r="N714">
            <v>2015</v>
          </cell>
          <cell r="O714" t="str">
            <v>دير الزور</v>
          </cell>
          <cell r="P714" t="str">
            <v>الأولى حديث</v>
          </cell>
          <cell r="R714">
            <v>0</v>
          </cell>
          <cell r="T714">
            <v>7000</v>
          </cell>
          <cell r="V714">
            <v>40000</v>
          </cell>
          <cell r="W714">
            <v>47000</v>
          </cell>
          <cell r="X714" t="str">
            <v>لا</v>
          </cell>
          <cell r="Y714">
            <v>47000</v>
          </cell>
          <cell r="Z714">
            <v>0</v>
          </cell>
          <cell r="AA714">
            <v>4</v>
          </cell>
          <cell r="AC714">
            <v>0</v>
          </cell>
          <cell r="AD714">
            <v>4</v>
          </cell>
          <cell r="AE714" t="str">
            <v>ghenwa alahmad alsheekh</v>
          </cell>
          <cell r="AF714" t="str">
            <v>haydar</v>
          </cell>
          <cell r="AG714" t="str">
            <v>zabeah</v>
          </cell>
          <cell r="AH714" t="str">
            <v>deer alzoor</v>
          </cell>
          <cell r="AI714" t="str">
            <v/>
          </cell>
          <cell r="AJ714" t="str">
            <v/>
          </cell>
          <cell r="AK714" t="str">
            <v/>
          </cell>
          <cell r="AL714" t="str">
            <v/>
          </cell>
          <cell r="AM714" t="str">
            <v/>
          </cell>
          <cell r="AN714" t="str">
            <v/>
          </cell>
          <cell r="AO714" t="str">
            <v/>
          </cell>
          <cell r="AP714" t="str">
            <v/>
          </cell>
          <cell r="AQ714" t="str">
            <v/>
          </cell>
          <cell r="AR714">
            <v>707467</v>
          </cell>
          <cell r="AS714" t="str">
            <v>غنوه الاحمدالشيخ</v>
          </cell>
          <cell r="AT714" t="str">
            <v>حيدر</v>
          </cell>
          <cell r="AU714" t="str">
            <v/>
          </cell>
          <cell r="AV714">
            <v>40000</v>
          </cell>
        </row>
        <row r="715">
          <cell r="A715">
            <v>707469</v>
          </cell>
          <cell r="B715" t="str">
            <v>فارع الحسين العلي</v>
          </cell>
          <cell r="C715" t="str">
            <v>حسين</v>
          </cell>
          <cell r="D715" t="str">
            <v>فاطمة</v>
          </cell>
          <cell r="E715" t="str">
            <v>ذكر</v>
          </cell>
          <cell r="F715">
            <v>30317</v>
          </cell>
          <cell r="G715" t="str">
            <v>أبو قاووق</v>
          </cell>
          <cell r="H715" t="str">
            <v>السورية</v>
          </cell>
          <cell r="I715" t="str">
            <v>الأولى</v>
          </cell>
          <cell r="J715" t="str">
            <v>ريف دمشق</v>
          </cell>
          <cell r="K715" t="str">
            <v>أبو قاووق 16</v>
          </cell>
          <cell r="L715" t="str">
            <v>سعسع أبو قاووق</v>
          </cell>
          <cell r="M715" t="str">
            <v>أدبي</v>
          </cell>
          <cell r="N715">
            <v>2003</v>
          </cell>
          <cell r="O715" t="str">
            <v>دمشق</v>
          </cell>
          <cell r="P715" t="str">
            <v>الأولى حديث</v>
          </cell>
          <cell r="R715">
            <v>0</v>
          </cell>
          <cell r="T715">
            <v>7000</v>
          </cell>
          <cell r="V715">
            <v>60000</v>
          </cell>
          <cell r="W715">
            <v>67000</v>
          </cell>
          <cell r="X715" t="str">
            <v>لا</v>
          </cell>
          <cell r="Y715">
            <v>67000</v>
          </cell>
          <cell r="Z715">
            <v>0</v>
          </cell>
          <cell r="AA715">
            <v>6</v>
          </cell>
          <cell r="AC715">
            <v>0</v>
          </cell>
          <cell r="AD715">
            <v>6</v>
          </cell>
          <cell r="AE715" t="str">
            <v>faree alhusen alali</v>
          </cell>
          <cell r="AF715" t="str">
            <v>hasan</v>
          </cell>
          <cell r="AG715" t="str">
            <v>fatemah</v>
          </cell>
          <cell r="AH715" t="str">
            <v>damascus suburb</v>
          </cell>
          <cell r="AI715" t="str">
            <v/>
          </cell>
          <cell r="AJ715" t="str">
            <v/>
          </cell>
          <cell r="AK715" t="str">
            <v/>
          </cell>
          <cell r="AL715" t="str">
            <v/>
          </cell>
          <cell r="AM715" t="str">
            <v/>
          </cell>
          <cell r="AN715" t="str">
            <v/>
          </cell>
          <cell r="AO715" t="str">
            <v/>
          </cell>
          <cell r="AP715" t="str">
            <v/>
          </cell>
          <cell r="AQ715" t="str">
            <v>إيقاف</v>
          </cell>
          <cell r="AR715">
            <v>707469</v>
          </cell>
          <cell r="AS715" t="str">
            <v>فارع  الحسين العلي</v>
          </cell>
          <cell r="AT715" t="str">
            <v>حسن</v>
          </cell>
          <cell r="AU715" t="str">
            <v/>
          </cell>
          <cell r="AV715">
            <v>60000</v>
          </cell>
        </row>
        <row r="716">
          <cell r="A716">
            <v>707470</v>
          </cell>
          <cell r="B716" t="str">
            <v>فاطمه الزهراء موسى</v>
          </cell>
          <cell r="C716" t="str">
            <v>محمد بدوي</v>
          </cell>
          <cell r="D716" t="str">
            <v>زبيدة</v>
          </cell>
          <cell r="E716" t="str">
            <v>أنثى</v>
          </cell>
          <cell r="F716">
            <v>33604</v>
          </cell>
          <cell r="G716" t="str">
            <v>حجيرة</v>
          </cell>
          <cell r="H716" t="str">
            <v>العربية السورية</v>
          </cell>
          <cell r="I716" t="str">
            <v>الأولى</v>
          </cell>
          <cell r="J716" t="str">
            <v>ريف دمشق</v>
          </cell>
          <cell r="K716" t="str">
            <v>حجيرة 23</v>
          </cell>
          <cell r="L716" t="str">
            <v>حجيرة</v>
          </cell>
          <cell r="M716" t="str">
            <v>شرعي</v>
          </cell>
          <cell r="N716">
            <v>2022</v>
          </cell>
          <cell r="O716" t="str">
            <v>ريف دمشق</v>
          </cell>
          <cell r="P716" t="str">
            <v>الأولى حديث</v>
          </cell>
          <cell r="R716">
            <v>0</v>
          </cell>
          <cell r="T716">
            <v>7000</v>
          </cell>
          <cell r="V716">
            <v>20000</v>
          </cell>
          <cell r="W716">
            <v>27000</v>
          </cell>
          <cell r="X716" t="str">
            <v>لا</v>
          </cell>
          <cell r="Y716">
            <v>27000</v>
          </cell>
          <cell r="Z716">
            <v>0</v>
          </cell>
          <cell r="AA716">
            <v>2</v>
          </cell>
          <cell r="AC716">
            <v>0</v>
          </cell>
          <cell r="AD716">
            <v>2</v>
          </cell>
          <cell r="AE716" t="str">
            <v>fatema alzahraa mousa</v>
          </cell>
          <cell r="AF716" t="str">
            <v>mohamad badawi</v>
          </cell>
          <cell r="AG716" t="str">
            <v>zobayda</v>
          </cell>
          <cell r="AH716" t="str">
            <v>hajera</v>
          </cell>
          <cell r="AI716" t="str">
            <v/>
          </cell>
          <cell r="AJ716" t="str">
            <v/>
          </cell>
          <cell r="AK716" t="str">
            <v/>
          </cell>
          <cell r="AL716" t="str">
            <v/>
          </cell>
          <cell r="AM716" t="str">
            <v/>
          </cell>
          <cell r="AN716" t="str">
            <v/>
          </cell>
          <cell r="AO716" t="str">
            <v/>
          </cell>
          <cell r="AP716" t="str">
            <v/>
          </cell>
          <cell r="AQ716" t="str">
            <v>إيقاف</v>
          </cell>
          <cell r="AR716">
            <v>707470</v>
          </cell>
          <cell r="AS716" t="str">
            <v>فاطمه الزهراء موسى</v>
          </cell>
          <cell r="AT716" t="str">
            <v>محمد بدوي</v>
          </cell>
          <cell r="AU716" t="str">
            <v/>
          </cell>
          <cell r="AV716">
            <v>20000</v>
          </cell>
        </row>
        <row r="717">
          <cell r="A717">
            <v>707471</v>
          </cell>
          <cell r="B717" t="str">
            <v>فراس الدرويش</v>
          </cell>
          <cell r="C717" t="str">
            <v>خضر</v>
          </cell>
          <cell r="D717" t="str">
            <v>كفيه</v>
          </cell>
          <cell r="E717" t="str">
            <v>ذكر</v>
          </cell>
          <cell r="F717">
            <v>30256</v>
          </cell>
          <cell r="G717" t="str">
            <v>حمص</v>
          </cell>
          <cell r="H717" t="str">
            <v>السورية</v>
          </cell>
          <cell r="I717" t="str">
            <v>الأولى</v>
          </cell>
          <cell r="J717" t="str">
            <v>حمص</v>
          </cell>
          <cell r="K717" t="str">
            <v>حمص الدوير 74</v>
          </cell>
          <cell r="L717" t="str">
            <v>الكسوة</v>
          </cell>
          <cell r="M717" t="str">
            <v>2005</v>
          </cell>
          <cell r="O717" t="str">
            <v>حمص</v>
          </cell>
          <cell r="P717" t="str">
            <v>الأولى حديث</v>
          </cell>
          <cell r="T717">
            <v>7000</v>
          </cell>
          <cell r="V717">
            <v>10000</v>
          </cell>
          <cell r="W717">
            <v>17000</v>
          </cell>
          <cell r="X717" t="str">
            <v>لا</v>
          </cell>
          <cell r="Y717">
            <v>17000</v>
          </cell>
          <cell r="Z717">
            <v>0</v>
          </cell>
          <cell r="AA717">
            <v>2</v>
          </cell>
          <cell r="AC717">
            <v>0</v>
          </cell>
          <cell r="AD717">
            <v>2</v>
          </cell>
          <cell r="AE717" t="str">
            <v>firas aldarwesh</v>
          </cell>
          <cell r="AF717" t="str">
            <v>khder</v>
          </cell>
          <cell r="AG717" t="str">
            <v>kfeh</v>
          </cell>
          <cell r="AH717" t="str">
            <v>homs</v>
          </cell>
          <cell r="AI717" t="str">
            <v/>
          </cell>
          <cell r="AJ717" t="str">
            <v/>
          </cell>
          <cell r="AK717" t="str">
            <v/>
          </cell>
          <cell r="AL717" t="str">
            <v/>
          </cell>
          <cell r="AM717" t="str">
            <v/>
          </cell>
          <cell r="AN717" t="str">
            <v/>
          </cell>
          <cell r="AO717" t="str">
            <v/>
          </cell>
          <cell r="AP717" t="str">
            <v/>
          </cell>
          <cell r="AQ717" t="str">
            <v>إيقاف</v>
          </cell>
          <cell r="AR717">
            <v>707471</v>
          </cell>
          <cell r="AS717" t="str">
            <v>فراس الدرويش</v>
          </cell>
          <cell r="AT717" t="str">
            <v>خضر</v>
          </cell>
          <cell r="AU717" t="str">
            <v/>
          </cell>
          <cell r="AV717">
            <v>10000</v>
          </cell>
        </row>
        <row r="718">
          <cell r="A718">
            <v>707472</v>
          </cell>
          <cell r="B718" t="str">
            <v>كرم ابو حلا</v>
          </cell>
          <cell r="C718" t="str">
            <v>هايل</v>
          </cell>
          <cell r="D718" t="str">
            <v>آمال</v>
          </cell>
          <cell r="E718" t="str">
            <v>ذكر</v>
          </cell>
          <cell r="F718">
            <v>37987</v>
          </cell>
          <cell r="G718" t="str">
            <v xml:space="preserve">السويداء </v>
          </cell>
          <cell r="H718" t="str">
            <v>عربي سوري</v>
          </cell>
          <cell r="I718" t="str">
            <v>الأولى</v>
          </cell>
          <cell r="J718" t="str">
            <v>السويداء</v>
          </cell>
          <cell r="K718" t="str">
            <v>السويداء 130</v>
          </cell>
          <cell r="L718" t="str">
            <v>دمشق</v>
          </cell>
          <cell r="M718" t="str">
            <v>علمي</v>
          </cell>
          <cell r="N718">
            <v>2021</v>
          </cell>
          <cell r="O718" t="str">
            <v>السويداء</v>
          </cell>
          <cell r="P718" t="str">
            <v>الأولى حديث</v>
          </cell>
          <cell r="R718">
            <v>0</v>
          </cell>
          <cell r="T718">
            <v>7000</v>
          </cell>
          <cell r="V718">
            <v>40000</v>
          </cell>
          <cell r="W718">
            <v>47000</v>
          </cell>
          <cell r="X718" t="str">
            <v>لا</v>
          </cell>
          <cell r="Y718">
            <v>47000</v>
          </cell>
          <cell r="Z718">
            <v>0</v>
          </cell>
          <cell r="AA718">
            <v>4</v>
          </cell>
          <cell r="AC718">
            <v>0</v>
          </cell>
          <cell r="AD718">
            <v>4</v>
          </cell>
          <cell r="AE718" t="str">
            <v xml:space="preserve">karam abo hala </v>
          </cell>
          <cell r="AF718" t="str">
            <v>haeal</v>
          </cell>
          <cell r="AG718" t="str">
            <v>amaL</v>
          </cell>
          <cell r="AH718" t="str">
            <v>ALSWAEDA</v>
          </cell>
          <cell r="AI718" t="str">
            <v/>
          </cell>
          <cell r="AJ718" t="str">
            <v/>
          </cell>
          <cell r="AK718" t="str">
            <v/>
          </cell>
          <cell r="AL718" t="str">
            <v/>
          </cell>
          <cell r="AM718" t="str">
            <v/>
          </cell>
          <cell r="AN718" t="str">
            <v/>
          </cell>
          <cell r="AO718" t="str">
            <v/>
          </cell>
          <cell r="AP718" t="str">
            <v/>
          </cell>
          <cell r="AQ718" t="str">
            <v/>
          </cell>
          <cell r="AR718">
            <v>707472</v>
          </cell>
          <cell r="AS718" t="str">
            <v>كرم ابو حلا</v>
          </cell>
          <cell r="AT718" t="str">
            <v>هايل</v>
          </cell>
          <cell r="AU718" t="str">
            <v/>
          </cell>
          <cell r="AV718">
            <v>40000</v>
          </cell>
        </row>
        <row r="719">
          <cell r="A719">
            <v>707473</v>
          </cell>
          <cell r="B719" t="str">
            <v>كنان عويدات</v>
          </cell>
          <cell r="C719" t="str">
            <v>صالح</v>
          </cell>
          <cell r="D719" t="str">
            <v>نوف</v>
          </cell>
          <cell r="E719" t="str">
            <v>ذكر</v>
          </cell>
          <cell r="F719">
            <v>32596</v>
          </cell>
          <cell r="G719" t="str">
            <v>جرمانا</v>
          </cell>
          <cell r="H719" t="str">
            <v>العربية السورية</v>
          </cell>
          <cell r="I719" t="str">
            <v>الأولى</v>
          </cell>
          <cell r="J719" t="str">
            <v>السويداء</v>
          </cell>
          <cell r="K719" t="str">
            <v>وقم3</v>
          </cell>
          <cell r="L719" t="str">
            <v>السويداء</v>
          </cell>
          <cell r="M719" t="str">
            <v>أدبي</v>
          </cell>
          <cell r="N719">
            <v>2008</v>
          </cell>
          <cell r="O719" t="str">
            <v>دمشق</v>
          </cell>
          <cell r="P719" t="str">
            <v>الأولى حديث</v>
          </cell>
          <cell r="R719">
            <v>0</v>
          </cell>
          <cell r="T719">
            <v>6000</v>
          </cell>
          <cell r="V719">
            <v>20000</v>
          </cell>
          <cell r="W719">
            <v>26000</v>
          </cell>
          <cell r="X719" t="str">
            <v>لا</v>
          </cell>
          <cell r="Y719">
            <v>26000</v>
          </cell>
          <cell r="Z719">
            <v>0</v>
          </cell>
          <cell r="AA719">
            <v>2</v>
          </cell>
          <cell r="AC719">
            <v>0</v>
          </cell>
          <cell r="AD719">
            <v>2</v>
          </cell>
          <cell r="AE719" t="str">
            <v>kinan  owiedat</v>
          </cell>
          <cell r="AF719" t="str">
            <v>saleh</v>
          </cell>
          <cell r="AG719" t="str">
            <v>noaf</v>
          </cell>
          <cell r="AH719" t="str">
            <v>jaramana</v>
          </cell>
          <cell r="AI719" t="str">
            <v/>
          </cell>
          <cell r="AJ719" t="str">
            <v/>
          </cell>
          <cell r="AK719" t="str">
            <v/>
          </cell>
          <cell r="AL719" t="str">
            <v/>
          </cell>
          <cell r="AM719" t="str">
            <v/>
          </cell>
          <cell r="AN719" t="str">
            <v/>
          </cell>
          <cell r="AO719" t="str">
            <v/>
          </cell>
          <cell r="AP719" t="str">
            <v/>
          </cell>
          <cell r="AQ719" t="str">
            <v>إيقاف</v>
          </cell>
          <cell r="AR719">
            <v>707473</v>
          </cell>
          <cell r="AS719" t="str">
            <v>كنان عويدات</v>
          </cell>
          <cell r="AT719" t="str">
            <v>صالح</v>
          </cell>
          <cell r="AU719" t="str">
            <v/>
          </cell>
          <cell r="AV719">
            <v>20000</v>
          </cell>
        </row>
        <row r="720">
          <cell r="A720">
            <v>707474</v>
          </cell>
          <cell r="B720" t="str">
            <v>لبنى حداد</v>
          </cell>
          <cell r="C720" t="str">
            <v>بديع</v>
          </cell>
          <cell r="D720" t="str">
            <v>عفاف</v>
          </cell>
          <cell r="E720" t="str">
            <v>أنثى</v>
          </cell>
          <cell r="F720">
            <v>27872</v>
          </cell>
          <cell r="G720" t="str">
            <v>دمشق</v>
          </cell>
          <cell r="H720" t="str">
            <v>العربية السورية</v>
          </cell>
          <cell r="I720" t="str">
            <v>الأولى</v>
          </cell>
          <cell r="J720" t="str">
            <v>طرطوس</v>
          </cell>
          <cell r="K720" t="str">
            <v>الدورة 5</v>
          </cell>
          <cell r="L720" t="str">
            <v>برزة مسبق الصنع</v>
          </cell>
          <cell r="M720" t="str">
            <v>علمي</v>
          </cell>
          <cell r="N720">
            <v>1994</v>
          </cell>
          <cell r="O720" t="str">
            <v>طرطوس</v>
          </cell>
          <cell r="P720" t="str">
            <v>الأولى حديث</v>
          </cell>
          <cell r="R720">
            <v>0</v>
          </cell>
          <cell r="T720">
            <v>7000</v>
          </cell>
          <cell r="V720">
            <v>40000</v>
          </cell>
          <cell r="W720">
            <v>47000</v>
          </cell>
          <cell r="X720" t="str">
            <v>لا</v>
          </cell>
          <cell r="Y720">
            <v>47000</v>
          </cell>
          <cell r="Z720">
            <v>0</v>
          </cell>
          <cell r="AA720">
            <v>4</v>
          </cell>
          <cell r="AC720">
            <v>0</v>
          </cell>
          <cell r="AD720">
            <v>4</v>
          </cell>
          <cell r="AE720" t="str">
            <v>LUBNA HADDAD</v>
          </cell>
          <cell r="AF720" t="str">
            <v>BADEH</v>
          </cell>
          <cell r="AG720" t="str">
            <v>AFAF</v>
          </cell>
          <cell r="AH720" t="str">
            <v>DAMSCUS</v>
          </cell>
          <cell r="AI720" t="str">
            <v/>
          </cell>
          <cell r="AJ720" t="str">
            <v/>
          </cell>
          <cell r="AK720" t="str">
            <v/>
          </cell>
          <cell r="AL720" t="str">
            <v/>
          </cell>
          <cell r="AM720" t="str">
            <v/>
          </cell>
          <cell r="AN720" t="str">
            <v/>
          </cell>
          <cell r="AO720" t="str">
            <v/>
          </cell>
          <cell r="AP720" t="str">
            <v/>
          </cell>
          <cell r="AQ720" t="str">
            <v/>
          </cell>
          <cell r="AR720">
            <v>707474</v>
          </cell>
          <cell r="AS720" t="str">
            <v>لبنى حداد</v>
          </cell>
          <cell r="AT720" t="str">
            <v>بديع</v>
          </cell>
          <cell r="AU720" t="str">
            <v/>
          </cell>
          <cell r="AV720">
            <v>40000</v>
          </cell>
        </row>
        <row r="721">
          <cell r="A721">
            <v>707475</v>
          </cell>
          <cell r="B721" t="str">
            <v>لجين صندوق</v>
          </cell>
          <cell r="C721" t="str">
            <v>حسن</v>
          </cell>
          <cell r="D721" t="str">
            <v>وفاء</v>
          </cell>
          <cell r="E721" t="str">
            <v>أنثى</v>
          </cell>
          <cell r="F721">
            <v>33314</v>
          </cell>
          <cell r="G721" t="str">
            <v>دمشق</v>
          </cell>
          <cell r="H721" t="str">
            <v>السورية</v>
          </cell>
          <cell r="I721" t="str">
            <v>الأولى</v>
          </cell>
          <cell r="J721" t="str">
            <v>دمشق</v>
          </cell>
          <cell r="K721" t="str">
            <v>قيمرية بحرة السودة 16</v>
          </cell>
          <cell r="L721" t="str">
            <v>المزة</v>
          </cell>
          <cell r="M721" t="str">
            <v>2009</v>
          </cell>
          <cell r="O721" t="str">
            <v>دمشق</v>
          </cell>
          <cell r="P721" t="str">
            <v>الأولى حديث</v>
          </cell>
          <cell r="R721">
            <v>0</v>
          </cell>
          <cell r="T721">
            <v>7000</v>
          </cell>
          <cell r="V721">
            <v>40000</v>
          </cell>
          <cell r="W721">
            <v>47000</v>
          </cell>
          <cell r="X721" t="str">
            <v>لا</v>
          </cell>
          <cell r="Y721">
            <v>47000</v>
          </cell>
          <cell r="Z721">
            <v>0</v>
          </cell>
          <cell r="AA721">
            <v>4</v>
          </cell>
          <cell r="AC721">
            <v>0</v>
          </cell>
          <cell r="AD721">
            <v>4</v>
          </cell>
          <cell r="AE721" t="str">
            <v>logaen sandok</v>
          </cell>
          <cell r="AF721" t="str">
            <v>hasan</v>
          </cell>
          <cell r="AG721" t="str">
            <v>wafaa</v>
          </cell>
          <cell r="AH721" t="str">
            <v>damascus</v>
          </cell>
          <cell r="AI721" t="str">
            <v/>
          </cell>
          <cell r="AJ721" t="str">
            <v/>
          </cell>
          <cell r="AK721" t="str">
            <v/>
          </cell>
          <cell r="AL721" t="str">
            <v/>
          </cell>
          <cell r="AM721" t="str">
            <v/>
          </cell>
          <cell r="AN721" t="str">
            <v/>
          </cell>
          <cell r="AO721" t="str">
            <v/>
          </cell>
          <cell r="AP721" t="str">
            <v/>
          </cell>
          <cell r="AQ721" t="str">
            <v/>
          </cell>
          <cell r="AR721">
            <v>707475</v>
          </cell>
          <cell r="AS721" t="str">
            <v>لجين صندوق</v>
          </cell>
          <cell r="AT721" t="str">
            <v>حسن</v>
          </cell>
          <cell r="AU721" t="str">
            <v/>
          </cell>
          <cell r="AV721">
            <v>40000</v>
          </cell>
        </row>
        <row r="722">
          <cell r="A722">
            <v>707476</v>
          </cell>
          <cell r="B722" t="str">
            <v>لونيت ناصر</v>
          </cell>
          <cell r="C722" t="str">
            <v>ناصر</v>
          </cell>
          <cell r="D722" t="str">
            <v>عليا</v>
          </cell>
          <cell r="E722" t="str">
            <v>أنثى</v>
          </cell>
          <cell r="F722">
            <v>31782</v>
          </cell>
          <cell r="G722" t="str">
            <v>دمشق</v>
          </cell>
          <cell r="H722" t="str">
            <v>السورية</v>
          </cell>
          <cell r="I722" t="str">
            <v>الأولى</v>
          </cell>
          <cell r="J722" t="str">
            <v>حماة</v>
          </cell>
          <cell r="K722" t="str">
            <v>عوج 59</v>
          </cell>
          <cell r="L722" t="str">
            <v>مساكن الحرس قدسيا</v>
          </cell>
          <cell r="M722" t="str">
            <v>0</v>
          </cell>
          <cell r="O722" t="str">
            <v>0</v>
          </cell>
          <cell r="P722" t="str">
            <v>الأولى حديث</v>
          </cell>
          <cell r="T722">
            <v>7000</v>
          </cell>
          <cell r="V722">
            <v>1500</v>
          </cell>
          <cell r="W722">
            <v>8500</v>
          </cell>
          <cell r="X722" t="str">
            <v>لا</v>
          </cell>
          <cell r="Y722">
            <v>8500</v>
          </cell>
          <cell r="Z722">
            <v>0</v>
          </cell>
          <cell r="AA722">
            <v>3</v>
          </cell>
          <cell r="AC722">
            <v>0</v>
          </cell>
          <cell r="AD722">
            <v>3</v>
          </cell>
          <cell r="AE722" t="str">
            <v>lonet naser</v>
          </cell>
          <cell r="AF722" t="str">
            <v>naser</v>
          </cell>
          <cell r="AG722" t="str">
            <v>alea</v>
          </cell>
          <cell r="AH722" t="str">
            <v>damascus</v>
          </cell>
          <cell r="AI722" t="str">
            <v/>
          </cell>
          <cell r="AJ722" t="str">
            <v/>
          </cell>
          <cell r="AK722" t="str">
            <v/>
          </cell>
          <cell r="AL722" t="str">
            <v/>
          </cell>
          <cell r="AM722" t="str">
            <v/>
          </cell>
          <cell r="AN722" t="str">
            <v/>
          </cell>
          <cell r="AO722" t="str">
            <v/>
          </cell>
          <cell r="AP722" t="str">
            <v/>
          </cell>
          <cell r="AQ722" t="str">
            <v/>
          </cell>
          <cell r="AR722">
            <v>707476</v>
          </cell>
          <cell r="AS722" t="str">
            <v>لونيت ناصر</v>
          </cell>
          <cell r="AT722" t="str">
            <v>ناصر</v>
          </cell>
          <cell r="AU722" t="str">
            <v/>
          </cell>
          <cell r="AV722">
            <v>1500</v>
          </cell>
        </row>
        <row r="723">
          <cell r="A723">
            <v>707477</v>
          </cell>
          <cell r="B723" t="str">
            <v>لؤى المتني</v>
          </cell>
          <cell r="C723" t="str">
            <v>سلامي</v>
          </cell>
          <cell r="D723" t="str">
            <v>عليا</v>
          </cell>
          <cell r="E723" t="str">
            <v>أنثى</v>
          </cell>
          <cell r="F723">
            <v>32822</v>
          </cell>
          <cell r="G723" t="str">
            <v>قنوات</v>
          </cell>
          <cell r="H723" t="str">
            <v>العربية السورية</v>
          </cell>
          <cell r="I723" t="str">
            <v>الأولى</v>
          </cell>
          <cell r="J723" t="str">
            <v>السويداء</v>
          </cell>
          <cell r="K723" t="str">
            <v>قنوات373</v>
          </cell>
          <cell r="L723" t="str">
            <v>السويداء</v>
          </cell>
          <cell r="M723" t="str">
            <v>أدبي</v>
          </cell>
          <cell r="N723">
            <v>2008</v>
          </cell>
          <cell r="O723" t="str">
            <v>السويداء</v>
          </cell>
          <cell r="P723" t="str">
            <v>الأولى حديث</v>
          </cell>
          <cell r="T723">
            <v>6000</v>
          </cell>
          <cell r="V723">
            <v>2000</v>
          </cell>
          <cell r="W723">
            <v>8000</v>
          </cell>
          <cell r="X723" t="str">
            <v>لا</v>
          </cell>
          <cell r="Y723">
            <v>8000</v>
          </cell>
          <cell r="Z723">
            <v>0</v>
          </cell>
          <cell r="AA723">
            <v>4</v>
          </cell>
          <cell r="AC723">
            <v>0</v>
          </cell>
          <cell r="AD723">
            <v>4</v>
          </cell>
          <cell r="AE723" t="str">
            <v>louaa almatny</v>
          </cell>
          <cell r="AF723" t="str">
            <v>salami</v>
          </cell>
          <cell r="AG723" t="str">
            <v>alia</v>
          </cell>
          <cell r="AH723" t="str">
            <v>swaida-kanwat</v>
          </cell>
          <cell r="AI723" t="str">
            <v/>
          </cell>
          <cell r="AJ723" t="str">
            <v/>
          </cell>
          <cell r="AK723" t="str">
            <v/>
          </cell>
          <cell r="AL723" t="str">
            <v/>
          </cell>
          <cell r="AM723" t="str">
            <v/>
          </cell>
          <cell r="AN723" t="str">
            <v/>
          </cell>
          <cell r="AO723" t="str">
            <v/>
          </cell>
          <cell r="AP723" t="str">
            <v/>
          </cell>
          <cell r="AQ723" t="str">
            <v/>
          </cell>
          <cell r="AR723">
            <v>707477</v>
          </cell>
          <cell r="AS723" t="str">
            <v>لؤى المتني</v>
          </cell>
          <cell r="AT723" t="str">
            <v>سلامي</v>
          </cell>
          <cell r="AU723" t="str">
            <v/>
          </cell>
          <cell r="AV723">
            <v>2000</v>
          </cell>
        </row>
        <row r="724">
          <cell r="A724">
            <v>707478</v>
          </cell>
          <cell r="B724" t="str">
            <v>مادلين شاهين</v>
          </cell>
          <cell r="C724" t="str">
            <v>شاهين</v>
          </cell>
          <cell r="D724" t="str">
            <v>ماري</v>
          </cell>
          <cell r="E724" t="str">
            <v>أنثى</v>
          </cell>
          <cell r="F724">
            <v>35440</v>
          </cell>
          <cell r="G724" t="str">
            <v>ابو كليفون</v>
          </cell>
          <cell r="H724" t="str">
            <v>العربية السورية</v>
          </cell>
          <cell r="I724" t="str">
            <v>الأولى</v>
          </cell>
          <cell r="J724" t="str">
            <v>حماة</v>
          </cell>
          <cell r="K724" t="str">
            <v>ابو كليفون 1</v>
          </cell>
          <cell r="L724" t="str">
            <v>مساكن الحرس</v>
          </cell>
          <cell r="M724" t="str">
            <v>علمي</v>
          </cell>
          <cell r="N724">
            <v>2014</v>
          </cell>
          <cell r="O724" t="str">
            <v>حماة</v>
          </cell>
          <cell r="P724" t="str">
            <v>الأولى حديث</v>
          </cell>
          <cell r="T724">
            <v>7000</v>
          </cell>
          <cell r="V724">
            <v>48000</v>
          </cell>
          <cell r="W724">
            <v>55000</v>
          </cell>
          <cell r="X724" t="str">
            <v>لا</v>
          </cell>
          <cell r="Y724">
            <v>55000</v>
          </cell>
          <cell r="Z724">
            <v>0</v>
          </cell>
          <cell r="AA724">
            <v>6</v>
          </cell>
          <cell r="AC724">
            <v>0</v>
          </cell>
          <cell r="AD724">
            <v>6</v>
          </cell>
          <cell r="AE724" t="str">
            <v>MADLEEN SHAHEEN</v>
          </cell>
          <cell r="AF724" t="str">
            <v>SHAHEEN</v>
          </cell>
          <cell r="AG724" t="str">
            <v>MARY</v>
          </cell>
          <cell r="AH724" t="str">
            <v>HAMA</v>
          </cell>
          <cell r="AI724" t="str">
            <v/>
          </cell>
          <cell r="AJ724" t="str">
            <v/>
          </cell>
          <cell r="AK724" t="str">
            <v/>
          </cell>
          <cell r="AL724" t="str">
            <v/>
          </cell>
          <cell r="AM724" t="str">
            <v/>
          </cell>
          <cell r="AN724" t="str">
            <v/>
          </cell>
          <cell r="AO724" t="str">
            <v/>
          </cell>
          <cell r="AP724" t="str">
            <v/>
          </cell>
          <cell r="AQ724" t="str">
            <v/>
          </cell>
          <cell r="AR724">
            <v>707478</v>
          </cell>
          <cell r="AS724" t="str">
            <v>مادلين شاهين</v>
          </cell>
          <cell r="AT724" t="str">
            <v>شاهين</v>
          </cell>
          <cell r="AU724" t="str">
            <v/>
          </cell>
          <cell r="AV724">
            <v>48000</v>
          </cell>
        </row>
        <row r="725">
          <cell r="A725">
            <v>707479</v>
          </cell>
          <cell r="B725" t="str">
            <v>مارينا خلوف</v>
          </cell>
          <cell r="C725" t="str">
            <v>حسام</v>
          </cell>
          <cell r="D725" t="str">
            <v>ميراث</v>
          </cell>
          <cell r="E725" t="str">
            <v>أنثى</v>
          </cell>
          <cell r="F725">
            <v>34578</v>
          </cell>
          <cell r="G725" t="str">
            <v>قدسيا</v>
          </cell>
          <cell r="H725" t="str">
            <v>السورية</v>
          </cell>
          <cell r="I725" t="str">
            <v>الأولى</v>
          </cell>
          <cell r="J725" t="str">
            <v>القنيطرة</v>
          </cell>
          <cell r="K725" t="str">
            <v>عين فيت 107/45</v>
          </cell>
          <cell r="L725" t="str">
            <v>قدسيا</v>
          </cell>
          <cell r="M725" t="str">
            <v>2013</v>
          </cell>
          <cell r="O725" t="str">
            <v>القنيطرة</v>
          </cell>
          <cell r="P725" t="str">
            <v>الأولى حديث</v>
          </cell>
          <cell r="R725">
            <v>0</v>
          </cell>
          <cell r="T725">
            <v>7000</v>
          </cell>
          <cell r="V725">
            <v>30000</v>
          </cell>
          <cell r="W725">
            <v>37000</v>
          </cell>
          <cell r="X725" t="str">
            <v>لا</v>
          </cell>
          <cell r="Y725">
            <v>37000</v>
          </cell>
          <cell r="Z725">
            <v>0</v>
          </cell>
          <cell r="AA725">
            <v>3</v>
          </cell>
          <cell r="AC725">
            <v>0</v>
          </cell>
          <cell r="AD725">
            <v>3</v>
          </cell>
          <cell r="AE725" t="str">
            <v>marena khlof</v>
          </cell>
          <cell r="AF725" t="str">
            <v>husam</v>
          </cell>
          <cell r="AG725" t="str">
            <v>mirath</v>
          </cell>
          <cell r="AH725" t="str">
            <v>kudsia</v>
          </cell>
          <cell r="AI725" t="str">
            <v/>
          </cell>
          <cell r="AJ725" t="str">
            <v/>
          </cell>
          <cell r="AK725" t="str">
            <v/>
          </cell>
          <cell r="AL725" t="str">
            <v/>
          </cell>
          <cell r="AM725" t="str">
            <v/>
          </cell>
          <cell r="AN725" t="str">
            <v/>
          </cell>
          <cell r="AO725" t="str">
            <v/>
          </cell>
          <cell r="AP725" t="str">
            <v/>
          </cell>
          <cell r="AQ725" t="str">
            <v/>
          </cell>
          <cell r="AR725">
            <v>707479</v>
          </cell>
          <cell r="AS725" t="str">
            <v>مارينا خلوف</v>
          </cell>
          <cell r="AT725" t="str">
            <v>حسام</v>
          </cell>
          <cell r="AU725" t="str">
            <v/>
          </cell>
          <cell r="AV725">
            <v>30000</v>
          </cell>
        </row>
        <row r="726">
          <cell r="A726">
            <v>707480</v>
          </cell>
          <cell r="B726" t="str">
            <v>مازن الابراهيم</v>
          </cell>
          <cell r="C726" t="str">
            <v>رامز</v>
          </cell>
          <cell r="D726" t="str">
            <v>منى</v>
          </cell>
          <cell r="E726" t="str">
            <v>ذكر</v>
          </cell>
          <cell r="F726">
            <v>35076</v>
          </cell>
          <cell r="G726" t="str">
            <v>الدرداء</v>
          </cell>
          <cell r="H726" t="str">
            <v>السورية</v>
          </cell>
          <cell r="I726" t="str">
            <v>الأولى</v>
          </cell>
          <cell r="J726" t="str">
            <v>حمص</v>
          </cell>
          <cell r="K726" t="str">
            <v>لدرداء 19</v>
          </cell>
          <cell r="L726" t="str">
            <v>حمص ناحية الرقامة الدرداء</v>
          </cell>
          <cell r="M726" t="str">
            <v>أدبي</v>
          </cell>
          <cell r="N726">
            <v>2015</v>
          </cell>
          <cell r="O726" t="str">
            <v>حمص</v>
          </cell>
          <cell r="P726" t="str">
            <v>الأولى حديث</v>
          </cell>
          <cell r="T726">
            <v>7000</v>
          </cell>
          <cell r="V726">
            <v>24000</v>
          </cell>
          <cell r="W726">
            <v>31000</v>
          </cell>
          <cell r="X726" t="str">
            <v>لا</v>
          </cell>
          <cell r="Y726">
            <v>31000</v>
          </cell>
          <cell r="Z726">
            <v>0</v>
          </cell>
          <cell r="AA726">
            <v>3</v>
          </cell>
          <cell r="AC726">
            <v>0</v>
          </cell>
          <cell r="AD726">
            <v>3</v>
          </cell>
          <cell r="AE726" t="str">
            <v>mazen alibrahim</v>
          </cell>
          <cell r="AF726" t="str">
            <v>ramez</v>
          </cell>
          <cell r="AG726" t="str">
            <v>mona</v>
          </cell>
          <cell r="AH726" t="str">
            <v>homs</v>
          </cell>
          <cell r="AI726" t="str">
            <v/>
          </cell>
          <cell r="AJ726" t="str">
            <v/>
          </cell>
          <cell r="AK726" t="str">
            <v/>
          </cell>
          <cell r="AL726" t="str">
            <v/>
          </cell>
          <cell r="AM726" t="str">
            <v/>
          </cell>
          <cell r="AN726" t="str">
            <v/>
          </cell>
          <cell r="AO726" t="str">
            <v/>
          </cell>
          <cell r="AP726" t="str">
            <v/>
          </cell>
          <cell r="AQ726" t="str">
            <v/>
          </cell>
          <cell r="AR726">
            <v>707480</v>
          </cell>
          <cell r="AS726" t="str">
            <v>مازن الابراهيم</v>
          </cell>
          <cell r="AT726" t="str">
            <v>رامز</v>
          </cell>
          <cell r="AU726" t="str">
            <v/>
          </cell>
          <cell r="AV726">
            <v>24000</v>
          </cell>
        </row>
        <row r="727">
          <cell r="A727">
            <v>707481</v>
          </cell>
          <cell r="B727" t="str">
            <v>ماهر الجازي</v>
          </cell>
          <cell r="C727" t="str">
            <v>محمد</v>
          </cell>
          <cell r="D727" t="str">
            <v>ماجده</v>
          </cell>
          <cell r="E727" t="str">
            <v>ذكر</v>
          </cell>
          <cell r="F727">
            <v>31859</v>
          </cell>
          <cell r="G727" t="str">
            <v xml:space="preserve">سبينه </v>
          </cell>
          <cell r="H727" t="str">
            <v>عربي سوري</v>
          </cell>
          <cell r="I727" t="str">
            <v>الأولى</v>
          </cell>
          <cell r="J727" t="str">
            <v>القنيطرة</v>
          </cell>
          <cell r="K727" t="str">
            <v>سلوقية 177/118</v>
          </cell>
          <cell r="L727" t="str">
            <v xml:space="preserve">السبينة </v>
          </cell>
          <cell r="M727" t="str">
            <v>أدبي</v>
          </cell>
          <cell r="N727">
            <v>2007</v>
          </cell>
          <cell r="O727" t="str">
            <v>القنيطرة</v>
          </cell>
          <cell r="P727" t="str">
            <v>الأولى حديث</v>
          </cell>
          <cell r="R727">
            <v>0</v>
          </cell>
          <cell r="T727">
            <v>7000</v>
          </cell>
          <cell r="V727">
            <v>60000</v>
          </cell>
          <cell r="W727">
            <v>67000</v>
          </cell>
          <cell r="X727" t="str">
            <v>لا</v>
          </cell>
          <cell r="Y727">
            <v>67000</v>
          </cell>
          <cell r="Z727">
            <v>0</v>
          </cell>
          <cell r="AA727">
            <v>6</v>
          </cell>
          <cell r="AC727">
            <v>0</v>
          </cell>
          <cell r="AD727">
            <v>6</v>
          </cell>
          <cell r="AE727" t="str">
            <v>MAHER  AL JAZI</v>
          </cell>
          <cell r="AF727" t="str">
            <v xml:space="preserve">MOHAMMAD </v>
          </cell>
          <cell r="AG727" t="str">
            <v xml:space="preserve">MAGEDA </v>
          </cell>
          <cell r="AH727" t="str">
            <v xml:space="preserve">DAMAS SUBURB </v>
          </cell>
          <cell r="AI727" t="str">
            <v/>
          </cell>
          <cell r="AJ727" t="str">
            <v/>
          </cell>
          <cell r="AK727" t="str">
            <v/>
          </cell>
          <cell r="AL727" t="str">
            <v/>
          </cell>
          <cell r="AM727" t="str">
            <v/>
          </cell>
          <cell r="AN727" t="str">
            <v/>
          </cell>
          <cell r="AO727" t="str">
            <v/>
          </cell>
          <cell r="AP727" t="str">
            <v/>
          </cell>
          <cell r="AQ727" t="str">
            <v/>
          </cell>
          <cell r="AR727">
            <v>707481</v>
          </cell>
          <cell r="AS727" t="str">
            <v>ماهر الجازي</v>
          </cell>
          <cell r="AT727" t="str">
            <v>محمد</v>
          </cell>
          <cell r="AU727" t="str">
            <v/>
          </cell>
          <cell r="AV727">
            <v>60000</v>
          </cell>
        </row>
        <row r="728">
          <cell r="A728">
            <v>707482</v>
          </cell>
          <cell r="B728" t="str">
            <v>مايا الجعل العبد الرزاق</v>
          </cell>
          <cell r="C728" t="str">
            <v>احمد</v>
          </cell>
          <cell r="D728" t="str">
            <v>فاطمه</v>
          </cell>
          <cell r="E728" t="str">
            <v>أنثى</v>
          </cell>
          <cell r="F728">
            <v>37561</v>
          </cell>
          <cell r="G728" t="str">
            <v>مخيم اليرموك</v>
          </cell>
          <cell r="H728" t="str">
            <v>العربية السورية</v>
          </cell>
          <cell r="I728" t="str">
            <v>الأولى</v>
          </cell>
          <cell r="J728" t="str">
            <v>دير الزور</v>
          </cell>
          <cell r="K728" t="str">
            <v>دبلان عشاير 13</v>
          </cell>
          <cell r="L728" t="str">
            <v>ببيلا</v>
          </cell>
          <cell r="M728" t="str">
            <v>علمي</v>
          </cell>
          <cell r="N728">
            <v>2021</v>
          </cell>
          <cell r="O728" t="str">
            <v>سعودية</v>
          </cell>
          <cell r="P728" t="str">
            <v>الأولى حديث</v>
          </cell>
          <cell r="R728">
            <v>0</v>
          </cell>
          <cell r="T728">
            <v>7000</v>
          </cell>
          <cell r="V728">
            <v>30000</v>
          </cell>
          <cell r="W728">
            <v>37000</v>
          </cell>
          <cell r="X728" t="str">
            <v>لا</v>
          </cell>
          <cell r="Y728">
            <v>37000</v>
          </cell>
          <cell r="Z728">
            <v>0</v>
          </cell>
          <cell r="AA728">
            <v>3</v>
          </cell>
          <cell r="AC728">
            <v>0</v>
          </cell>
          <cell r="AD728">
            <v>3</v>
          </cell>
          <cell r="AE728" t="str">
            <v>maya aljael abdulrazak</v>
          </cell>
          <cell r="AF728" t="str">
            <v>ahmad</v>
          </cell>
          <cell r="AG728" t="str">
            <v>fatmeh</v>
          </cell>
          <cell r="AH728" t="str">
            <v>yarmook camp</v>
          </cell>
          <cell r="AI728" t="str">
            <v/>
          </cell>
          <cell r="AJ728" t="str">
            <v/>
          </cell>
          <cell r="AK728" t="str">
            <v/>
          </cell>
          <cell r="AL728" t="str">
            <v/>
          </cell>
          <cell r="AM728" t="str">
            <v/>
          </cell>
          <cell r="AN728" t="str">
            <v/>
          </cell>
          <cell r="AO728" t="str">
            <v/>
          </cell>
          <cell r="AP728" t="str">
            <v/>
          </cell>
          <cell r="AQ728" t="str">
            <v/>
          </cell>
          <cell r="AR728">
            <v>707482</v>
          </cell>
          <cell r="AS728" t="str">
            <v>مايا الجعل العبد الرزاق</v>
          </cell>
          <cell r="AT728" t="str">
            <v>احمد</v>
          </cell>
          <cell r="AU728" t="str">
            <v/>
          </cell>
          <cell r="AV728">
            <v>30000</v>
          </cell>
        </row>
        <row r="729">
          <cell r="A729">
            <v>707483</v>
          </cell>
          <cell r="B729" t="str">
            <v>مايا العلي</v>
          </cell>
          <cell r="C729" t="str">
            <v>محمد</v>
          </cell>
          <cell r="D729" t="str">
            <v>لميس</v>
          </cell>
          <cell r="E729" t="str">
            <v>أنثى</v>
          </cell>
          <cell r="F729">
            <v>37622</v>
          </cell>
          <cell r="G729" t="str">
            <v>حمص</v>
          </cell>
          <cell r="H729" t="str">
            <v>السورية</v>
          </cell>
          <cell r="I729" t="str">
            <v>الأولى</v>
          </cell>
          <cell r="J729" t="str">
            <v>حمص</v>
          </cell>
          <cell r="K729" t="str">
            <v>كرم اللوز 1254</v>
          </cell>
          <cell r="L729" t="str">
            <v>مساكن الديماس العسكرية</v>
          </cell>
          <cell r="M729" t="str">
            <v>أدبي</v>
          </cell>
          <cell r="N729">
            <v>2020</v>
          </cell>
          <cell r="O729" t="str">
            <v>ريف دمشق</v>
          </cell>
          <cell r="P729" t="str">
            <v>الأولى حديث</v>
          </cell>
          <cell r="T729">
            <v>7000</v>
          </cell>
          <cell r="V729">
            <v>16000</v>
          </cell>
          <cell r="W729">
            <v>23000</v>
          </cell>
          <cell r="X729" t="str">
            <v>لا</v>
          </cell>
          <cell r="Y729">
            <v>23000</v>
          </cell>
          <cell r="Z729">
            <v>0</v>
          </cell>
          <cell r="AA729">
            <v>2</v>
          </cell>
          <cell r="AC729">
            <v>0</v>
          </cell>
          <cell r="AD729">
            <v>2</v>
          </cell>
          <cell r="AE729" t="str">
            <v>maya alali</v>
          </cell>
          <cell r="AF729" t="str">
            <v>mohammad</v>
          </cell>
          <cell r="AG729" t="str">
            <v>lamis</v>
          </cell>
          <cell r="AH729" t="str">
            <v>homs</v>
          </cell>
          <cell r="AI729" t="str">
            <v/>
          </cell>
          <cell r="AJ729" t="str">
            <v/>
          </cell>
          <cell r="AK729" t="str">
            <v/>
          </cell>
          <cell r="AL729" t="str">
            <v/>
          </cell>
          <cell r="AM729" t="str">
            <v/>
          </cell>
          <cell r="AN729" t="str">
            <v/>
          </cell>
          <cell r="AO729" t="str">
            <v/>
          </cell>
          <cell r="AP729" t="str">
            <v/>
          </cell>
          <cell r="AQ729" t="str">
            <v/>
          </cell>
          <cell r="AR729">
            <v>707483</v>
          </cell>
          <cell r="AS729" t="str">
            <v>مايا العلي</v>
          </cell>
          <cell r="AT729" t="str">
            <v>محمد</v>
          </cell>
          <cell r="AU729" t="str">
            <v/>
          </cell>
          <cell r="AV729">
            <v>16000</v>
          </cell>
        </row>
        <row r="730">
          <cell r="A730">
            <v>707484</v>
          </cell>
          <cell r="B730" t="str">
            <v>مايا سليمان</v>
          </cell>
          <cell r="C730" t="str">
            <v>علاء</v>
          </cell>
          <cell r="D730" t="str">
            <v>ساميه</v>
          </cell>
          <cell r="E730" t="str">
            <v>أنثى</v>
          </cell>
          <cell r="F730">
            <v>35076</v>
          </cell>
          <cell r="G730" t="str">
            <v>دمشق</v>
          </cell>
          <cell r="H730" t="str">
            <v>سوريا</v>
          </cell>
          <cell r="I730" t="str">
            <v>الأولى</v>
          </cell>
          <cell r="J730" t="str">
            <v>اللاذقية</v>
          </cell>
          <cell r="K730" t="str">
            <v>عرمتي 11</v>
          </cell>
          <cell r="L730" t="str">
            <v>دمشق/حي الورود/بناء فرن العلاء</v>
          </cell>
          <cell r="M730" t="str">
            <v>علمي</v>
          </cell>
          <cell r="N730">
            <v>2013</v>
          </cell>
          <cell r="O730" t="str">
            <v>اللاذقية</v>
          </cell>
          <cell r="P730" t="str">
            <v>الأولى حديث</v>
          </cell>
          <cell r="R730">
            <v>0</v>
          </cell>
          <cell r="T730">
            <v>7000</v>
          </cell>
          <cell r="V730">
            <v>60000</v>
          </cell>
          <cell r="W730">
            <v>67000</v>
          </cell>
          <cell r="X730" t="str">
            <v>لا</v>
          </cell>
          <cell r="Y730">
            <v>67000</v>
          </cell>
          <cell r="Z730">
            <v>0</v>
          </cell>
          <cell r="AA730">
            <v>6</v>
          </cell>
          <cell r="AC730">
            <v>0</v>
          </cell>
          <cell r="AD730">
            <v>6</v>
          </cell>
          <cell r="AE730" t="str">
            <v>Maya  Sulaiman</v>
          </cell>
          <cell r="AF730" t="str">
            <v>Alaa</v>
          </cell>
          <cell r="AG730" t="str">
            <v>Samia</v>
          </cell>
          <cell r="AH730" t="str">
            <v>Damascus</v>
          </cell>
          <cell r="AI730" t="str">
            <v/>
          </cell>
          <cell r="AJ730" t="str">
            <v/>
          </cell>
          <cell r="AK730" t="str">
            <v/>
          </cell>
          <cell r="AL730" t="str">
            <v/>
          </cell>
          <cell r="AM730" t="str">
            <v/>
          </cell>
          <cell r="AN730" t="str">
            <v/>
          </cell>
          <cell r="AO730" t="str">
            <v/>
          </cell>
          <cell r="AP730" t="str">
            <v/>
          </cell>
          <cell r="AQ730" t="str">
            <v/>
          </cell>
          <cell r="AR730">
            <v>707484</v>
          </cell>
          <cell r="AS730" t="str">
            <v>مايا سليمان</v>
          </cell>
          <cell r="AT730" t="str">
            <v>علاء</v>
          </cell>
          <cell r="AU730" t="str">
            <v/>
          </cell>
          <cell r="AV730">
            <v>60000</v>
          </cell>
        </row>
        <row r="731">
          <cell r="A731">
            <v>707485</v>
          </cell>
          <cell r="B731" t="str">
            <v>مايا عبيدو</v>
          </cell>
          <cell r="C731" t="str">
            <v>عبد المعين</v>
          </cell>
          <cell r="D731" t="str">
            <v>حسنه</v>
          </cell>
          <cell r="E731" t="str">
            <v>أنثى</v>
          </cell>
          <cell r="F731">
            <v>36363</v>
          </cell>
          <cell r="G731" t="str">
            <v>كسوه</v>
          </cell>
          <cell r="H731" t="str">
            <v>السورية</v>
          </cell>
          <cell r="I731" t="str">
            <v>الأولى</v>
          </cell>
          <cell r="J731" t="str">
            <v>حماة</v>
          </cell>
          <cell r="K731" t="str">
            <v>بعرين 133</v>
          </cell>
          <cell r="L731" t="str">
            <v>صحنايا</v>
          </cell>
          <cell r="M731" t="str">
            <v>2017</v>
          </cell>
          <cell r="O731" t="str">
            <v>حماة</v>
          </cell>
          <cell r="P731" t="str">
            <v>الأولى حديث</v>
          </cell>
          <cell r="R731">
            <v>0</v>
          </cell>
          <cell r="T731">
            <v>7000</v>
          </cell>
          <cell r="V731">
            <v>30000</v>
          </cell>
          <cell r="W731">
            <v>37000</v>
          </cell>
          <cell r="X731" t="str">
            <v>لا</v>
          </cell>
          <cell r="Y731">
            <v>37000</v>
          </cell>
          <cell r="Z731">
            <v>0</v>
          </cell>
          <cell r="AA731">
            <v>3</v>
          </cell>
          <cell r="AC731">
            <v>0</v>
          </cell>
          <cell r="AD731">
            <v>3</v>
          </cell>
          <cell r="AE731" t="str">
            <v>maya abedo</v>
          </cell>
          <cell r="AF731" t="str">
            <v>abd almuen</v>
          </cell>
          <cell r="AG731" t="str">
            <v>hasna</v>
          </cell>
          <cell r="AH731" t="str">
            <v>keswa</v>
          </cell>
          <cell r="AI731" t="str">
            <v/>
          </cell>
          <cell r="AJ731" t="str">
            <v/>
          </cell>
          <cell r="AK731" t="str">
            <v/>
          </cell>
          <cell r="AL731" t="str">
            <v/>
          </cell>
          <cell r="AM731" t="str">
            <v/>
          </cell>
          <cell r="AN731" t="str">
            <v/>
          </cell>
          <cell r="AO731" t="str">
            <v/>
          </cell>
          <cell r="AP731" t="str">
            <v/>
          </cell>
          <cell r="AQ731" t="str">
            <v/>
          </cell>
          <cell r="AR731">
            <v>707485</v>
          </cell>
          <cell r="AS731" t="str">
            <v>مايا عبيدو</v>
          </cell>
          <cell r="AT731" t="str">
            <v>عبد المعين</v>
          </cell>
          <cell r="AU731" t="str">
            <v/>
          </cell>
          <cell r="AV731">
            <v>30000</v>
          </cell>
        </row>
        <row r="732">
          <cell r="A732">
            <v>707486</v>
          </cell>
          <cell r="B732" t="str">
            <v>مجد اللحام</v>
          </cell>
          <cell r="C732" t="str">
            <v>زهير</v>
          </cell>
          <cell r="D732" t="str">
            <v>تغريد</v>
          </cell>
          <cell r="E732" t="str">
            <v>ذكر</v>
          </cell>
          <cell r="F732">
            <v>30202</v>
          </cell>
          <cell r="G732" t="str">
            <v>السويداء</v>
          </cell>
          <cell r="H732" t="str">
            <v>عربي سوري</v>
          </cell>
          <cell r="I732" t="str">
            <v>الأولى</v>
          </cell>
          <cell r="J732" t="str">
            <v>السويداء</v>
          </cell>
          <cell r="K732" t="str">
            <v>السويداء 1/1074</v>
          </cell>
          <cell r="L732" t="str">
            <v xml:space="preserve">ميدان - غواص </v>
          </cell>
          <cell r="M732" t="str">
            <v>علمي</v>
          </cell>
          <cell r="N732">
            <v>2000</v>
          </cell>
          <cell r="O732" t="str">
            <v>السويداء</v>
          </cell>
          <cell r="P732" t="str">
            <v>الأولى حديث</v>
          </cell>
          <cell r="T732">
            <v>7000</v>
          </cell>
          <cell r="V732">
            <v>40000</v>
          </cell>
          <cell r="W732">
            <v>47000</v>
          </cell>
          <cell r="X732" t="str">
            <v>لا</v>
          </cell>
          <cell r="Y732">
            <v>47000</v>
          </cell>
          <cell r="Z732">
            <v>0</v>
          </cell>
          <cell r="AA732">
            <v>5</v>
          </cell>
          <cell r="AC732">
            <v>0</v>
          </cell>
          <cell r="AD732">
            <v>5</v>
          </cell>
          <cell r="AE732" t="str">
            <v>Majd Al laham</v>
          </cell>
          <cell r="AF732" t="str">
            <v>Zuhair</v>
          </cell>
          <cell r="AG732" t="str">
            <v>Tagrid</v>
          </cell>
          <cell r="AH732" t="str">
            <v>As-Suwayda</v>
          </cell>
          <cell r="AI732" t="str">
            <v/>
          </cell>
          <cell r="AJ732" t="str">
            <v/>
          </cell>
          <cell r="AK732" t="str">
            <v/>
          </cell>
          <cell r="AL732" t="str">
            <v/>
          </cell>
          <cell r="AM732" t="str">
            <v/>
          </cell>
          <cell r="AN732" t="str">
            <v/>
          </cell>
          <cell r="AO732" t="str">
            <v/>
          </cell>
          <cell r="AP732" t="str">
            <v/>
          </cell>
          <cell r="AQ732" t="str">
            <v/>
          </cell>
          <cell r="AR732">
            <v>707486</v>
          </cell>
          <cell r="AS732" t="str">
            <v>مجد اللحام</v>
          </cell>
          <cell r="AT732" t="str">
            <v>زهير</v>
          </cell>
          <cell r="AU732" t="str">
            <v/>
          </cell>
          <cell r="AV732">
            <v>40000</v>
          </cell>
        </row>
        <row r="733">
          <cell r="A733">
            <v>707487</v>
          </cell>
          <cell r="B733" t="str">
            <v>محمد راشد</v>
          </cell>
          <cell r="C733" t="str">
            <v>احمد</v>
          </cell>
          <cell r="D733" t="str">
            <v>عليا</v>
          </cell>
          <cell r="E733" t="str">
            <v>ذكر</v>
          </cell>
          <cell r="F733">
            <v>32043</v>
          </cell>
          <cell r="G733" t="str">
            <v>دمشق</v>
          </cell>
          <cell r="H733" t="str">
            <v>السورية</v>
          </cell>
          <cell r="I733" t="str">
            <v>الأولى</v>
          </cell>
          <cell r="J733" t="str">
            <v>حماة</v>
          </cell>
          <cell r="K733" t="str">
            <v>مصياف 1122</v>
          </cell>
          <cell r="L733" t="str">
            <v>المزة</v>
          </cell>
          <cell r="M733" t="str">
            <v>علمي</v>
          </cell>
          <cell r="N733">
            <v>2007</v>
          </cell>
          <cell r="O733" t="str">
            <v>دمشق</v>
          </cell>
          <cell r="P733" t="str">
            <v>الأولى حديث</v>
          </cell>
          <cell r="R733">
            <v>0</v>
          </cell>
          <cell r="T733">
            <v>7000</v>
          </cell>
          <cell r="V733">
            <v>60000</v>
          </cell>
          <cell r="W733">
            <v>67000</v>
          </cell>
          <cell r="X733" t="str">
            <v>لا</v>
          </cell>
          <cell r="Y733">
            <v>67000</v>
          </cell>
          <cell r="Z733">
            <v>0</v>
          </cell>
          <cell r="AA733">
            <v>6</v>
          </cell>
          <cell r="AC733">
            <v>0</v>
          </cell>
          <cell r="AD733">
            <v>6</v>
          </cell>
          <cell r="AE733" t="str">
            <v>mohammad rashed</v>
          </cell>
          <cell r="AF733" t="str">
            <v>ahmad</v>
          </cell>
          <cell r="AG733" t="str">
            <v>alia</v>
          </cell>
          <cell r="AH733" t="str">
            <v>damascus</v>
          </cell>
          <cell r="AI733" t="str">
            <v/>
          </cell>
          <cell r="AJ733" t="str">
            <v/>
          </cell>
          <cell r="AK733" t="str">
            <v/>
          </cell>
          <cell r="AL733" t="str">
            <v/>
          </cell>
          <cell r="AM733" t="str">
            <v/>
          </cell>
          <cell r="AN733" t="str">
            <v/>
          </cell>
          <cell r="AO733" t="str">
            <v/>
          </cell>
          <cell r="AP733" t="str">
            <v/>
          </cell>
          <cell r="AQ733" t="str">
            <v>إيقاف</v>
          </cell>
          <cell r="AR733">
            <v>707487</v>
          </cell>
          <cell r="AS733" t="str">
            <v>محمد راشد</v>
          </cell>
          <cell r="AT733" t="str">
            <v>احمد</v>
          </cell>
          <cell r="AU733" t="str">
            <v/>
          </cell>
          <cell r="AV733">
            <v>60000</v>
          </cell>
        </row>
        <row r="734">
          <cell r="A734">
            <v>707488</v>
          </cell>
          <cell r="B734" t="str">
            <v>محمد زهير الطيان</v>
          </cell>
          <cell r="C734" t="str">
            <v>عبد الرزاق</v>
          </cell>
          <cell r="D734" t="str">
            <v>خلود</v>
          </cell>
          <cell r="E734" t="str">
            <v>ذكر</v>
          </cell>
          <cell r="F734">
            <v>0</v>
          </cell>
          <cell r="G734" t="str">
            <v>دمشق</v>
          </cell>
          <cell r="H734" t="str">
            <v>السورية</v>
          </cell>
          <cell r="I734" t="str">
            <v>الأولى</v>
          </cell>
          <cell r="J734" t="str">
            <v>دمشق</v>
          </cell>
          <cell r="K734" t="str">
            <v>ساروجة ديمجية 79</v>
          </cell>
          <cell r="L734" t="str">
            <v>القيمرية</v>
          </cell>
          <cell r="M734" t="str">
            <v>2022</v>
          </cell>
          <cell r="O734" t="str">
            <v>دمشق</v>
          </cell>
          <cell r="P734" t="str">
            <v>الأولى حديث</v>
          </cell>
          <cell r="R734">
            <v>0</v>
          </cell>
          <cell r="T734">
            <v>7000</v>
          </cell>
          <cell r="V734">
            <v>20000</v>
          </cell>
          <cell r="W734">
            <v>27000</v>
          </cell>
          <cell r="X734" t="str">
            <v>لا</v>
          </cell>
          <cell r="Y734">
            <v>27000</v>
          </cell>
          <cell r="Z734">
            <v>0</v>
          </cell>
          <cell r="AA734">
            <v>2</v>
          </cell>
          <cell r="AC734">
            <v>0</v>
          </cell>
          <cell r="AD734">
            <v>2</v>
          </cell>
          <cell r="AE734" t="str">
            <v>mohammad zuher altayan</v>
          </cell>
          <cell r="AF734" t="str">
            <v>abd alrazak</v>
          </cell>
          <cell r="AG734" t="str">
            <v>khloud</v>
          </cell>
          <cell r="AH734" t="str">
            <v>damascus</v>
          </cell>
          <cell r="AI734" t="str">
            <v/>
          </cell>
          <cell r="AJ734" t="str">
            <v/>
          </cell>
          <cell r="AK734" t="str">
            <v/>
          </cell>
          <cell r="AL734" t="str">
            <v/>
          </cell>
          <cell r="AM734" t="str">
            <v/>
          </cell>
          <cell r="AN734" t="str">
            <v/>
          </cell>
          <cell r="AO734" t="str">
            <v/>
          </cell>
          <cell r="AP734" t="str">
            <v/>
          </cell>
          <cell r="AQ734" t="str">
            <v/>
          </cell>
          <cell r="AR734">
            <v>707488</v>
          </cell>
          <cell r="AS734" t="str">
            <v>محمد زهير  الطيان</v>
          </cell>
          <cell r="AT734" t="str">
            <v>عبد الرزاق</v>
          </cell>
          <cell r="AU734" t="str">
            <v/>
          </cell>
          <cell r="AV734">
            <v>20000</v>
          </cell>
        </row>
        <row r="735">
          <cell r="A735">
            <v>707491</v>
          </cell>
          <cell r="B735" t="str">
            <v>محمد قشقو</v>
          </cell>
          <cell r="C735" t="str">
            <v>احمد</v>
          </cell>
          <cell r="D735" t="str">
            <v>زمزم</v>
          </cell>
          <cell r="E735" t="str">
            <v>ذكر</v>
          </cell>
          <cell r="F735">
            <v>33989</v>
          </cell>
          <cell r="G735" t="str">
            <v>معاره الارتيق</v>
          </cell>
          <cell r="H735" t="str">
            <v>السورية</v>
          </cell>
          <cell r="I735" t="str">
            <v>الأولى</v>
          </cell>
          <cell r="J735" t="str">
            <v>حلب</v>
          </cell>
          <cell r="K735" t="str">
            <v>معارة الارتيق 29</v>
          </cell>
          <cell r="L735" t="str">
            <v>حلب الخالدية</v>
          </cell>
          <cell r="M735" t="str">
            <v>2014</v>
          </cell>
          <cell r="O735" t="str">
            <v>حلب</v>
          </cell>
          <cell r="P735" t="str">
            <v>الأولى حديث</v>
          </cell>
          <cell r="T735">
            <v>7000</v>
          </cell>
          <cell r="V735">
            <v>10000</v>
          </cell>
          <cell r="W735">
            <v>17000</v>
          </cell>
          <cell r="X735" t="str">
            <v>لا</v>
          </cell>
          <cell r="Y735">
            <v>17000</v>
          </cell>
          <cell r="Z735">
            <v>0</v>
          </cell>
          <cell r="AA735">
            <v>2</v>
          </cell>
          <cell r="AC735">
            <v>0</v>
          </cell>
          <cell r="AD735">
            <v>2</v>
          </cell>
          <cell r="AE735" t="str">
            <v>mohamad kashko</v>
          </cell>
          <cell r="AF735" t="str">
            <v>ahmad</v>
          </cell>
          <cell r="AG735" t="str">
            <v>zamzam</v>
          </cell>
          <cell r="AH735" t="str">
            <v>aleppo</v>
          </cell>
          <cell r="AI735" t="str">
            <v/>
          </cell>
          <cell r="AJ735" t="str">
            <v/>
          </cell>
          <cell r="AK735" t="str">
            <v/>
          </cell>
          <cell r="AL735" t="str">
            <v/>
          </cell>
          <cell r="AM735" t="str">
            <v/>
          </cell>
          <cell r="AN735" t="str">
            <v/>
          </cell>
          <cell r="AO735" t="str">
            <v/>
          </cell>
          <cell r="AP735" t="str">
            <v/>
          </cell>
          <cell r="AQ735" t="str">
            <v/>
          </cell>
          <cell r="AR735">
            <v>707491</v>
          </cell>
          <cell r="AS735" t="str">
            <v>محمد قشقو</v>
          </cell>
          <cell r="AT735" t="str">
            <v>احمد</v>
          </cell>
          <cell r="AU735" t="str">
            <v/>
          </cell>
          <cell r="AV735">
            <v>10000</v>
          </cell>
        </row>
        <row r="736">
          <cell r="A736">
            <v>707492</v>
          </cell>
          <cell r="B736" t="str">
            <v>محمد أيهم طه</v>
          </cell>
          <cell r="C736" t="str">
            <v>ماجد</v>
          </cell>
          <cell r="D736" t="str">
            <v>همسه</v>
          </cell>
          <cell r="E736" t="str">
            <v>ذكر</v>
          </cell>
          <cell r="F736">
            <v>35972</v>
          </cell>
          <cell r="G736" t="str">
            <v>زبداني</v>
          </cell>
          <cell r="H736" t="str">
            <v>عربي سوري</v>
          </cell>
          <cell r="I736" t="str">
            <v>الأولى</v>
          </cell>
          <cell r="J736" t="str">
            <v>ريف دمشق</v>
          </cell>
          <cell r="K736" t="str">
            <v>عبد الحق 262</v>
          </cell>
          <cell r="L736" t="str">
            <v>زبداني</v>
          </cell>
          <cell r="M736" t="str">
            <v>علمي</v>
          </cell>
          <cell r="N736">
            <v>2016</v>
          </cell>
          <cell r="O736" t="str">
            <v>ريف دمشق</v>
          </cell>
          <cell r="P736" t="str">
            <v>الأولى حديث</v>
          </cell>
          <cell r="R736">
            <v>0</v>
          </cell>
          <cell r="T736">
            <v>7000</v>
          </cell>
          <cell r="V736">
            <v>60000</v>
          </cell>
          <cell r="W736">
            <v>67000</v>
          </cell>
          <cell r="X736" t="str">
            <v>لا</v>
          </cell>
          <cell r="Y736">
            <v>67000</v>
          </cell>
          <cell r="Z736">
            <v>0</v>
          </cell>
          <cell r="AA736">
            <v>6</v>
          </cell>
          <cell r="AC736">
            <v>0</v>
          </cell>
          <cell r="AD736">
            <v>6</v>
          </cell>
          <cell r="AE736" t="str">
            <v>Mohamed ayham taha</v>
          </cell>
          <cell r="AF736" t="str">
            <v>Majead</v>
          </cell>
          <cell r="AG736" t="str">
            <v>Hamsa</v>
          </cell>
          <cell r="AH736" t="str">
            <v>zabadani</v>
          </cell>
          <cell r="AI736" t="str">
            <v/>
          </cell>
          <cell r="AJ736" t="str">
            <v/>
          </cell>
          <cell r="AK736" t="str">
            <v/>
          </cell>
          <cell r="AL736" t="str">
            <v/>
          </cell>
          <cell r="AM736" t="str">
            <v/>
          </cell>
          <cell r="AN736" t="str">
            <v/>
          </cell>
          <cell r="AO736" t="str">
            <v/>
          </cell>
          <cell r="AP736" t="str">
            <v/>
          </cell>
          <cell r="AQ736" t="str">
            <v/>
          </cell>
          <cell r="AR736">
            <v>707492</v>
          </cell>
          <cell r="AS736" t="str">
            <v>محمدأيهم  طه</v>
          </cell>
          <cell r="AT736" t="str">
            <v>ماجد</v>
          </cell>
          <cell r="AU736" t="str">
            <v/>
          </cell>
          <cell r="AV736">
            <v>60000</v>
          </cell>
        </row>
        <row r="737">
          <cell r="A737">
            <v>707493</v>
          </cell>
          <cell r="B737" t="str">
            <v>محمد عدنان صليبي</v>
          </cell>
          <cell r="C737" t="str">
            <v>احمد</v>
          </cell>
          <cell r="D737" t="str">
            <v>منى</v>
          </cell>
          <cell r="E737" t="str">
            <v>ذكر</v>
          </cell>
          <cell r="F737">
            <v>37423</v>
          </cell>
          <cell r="G737" t="str">
            <v>سعسع</v>
          </cell>
          <cell r="H737" t="str">
            <v>السورية</v>
          </cell>
          <cell r="I737" t="str">
            <v>الأولى</v>
          </cell>
          <cell r="J737" t="str">
            <v>ريف دمشق</v>
          </cell>
          <cell r="K737" t="str">
            <v>سعسع 26</v>
          </cell>
          <cell r="L737" t="str">
            <v>سعسع</v>
          </cell>
          <cell r="M737" t="str">
            <v>علمي</v>
          </cell>
          <cell r="N737">
            <v>2022</v>
          </cell>
          <cell r="O737" t="str">
            <v>دمشق</v>
          </cell>
          <cell r="P737" t="str">
            <v>الأولى حديث</v>
          </cell>
          <cell r="R737">
            <v>0</v>
          </cell>
          <cell r="T737">
            <v>7000</v>
          </cell>
          <cell r="V737">
            <v>60000</v>
          </cell>
          <cell r="W737">
            <v>67000</v>
          </cell>
          <cell r="X737" t="str">
            <v>لا</v>
          </cell>
          <cell r="Y737">
            <v>67000</v>
          </cell>
          <cell r="Z737">
            <v>0</v>
          </cell>
          <cell r="AA737">
            <v>6</v>
          </cell>
          <cell r="AC737">
            <v>0</v>
          </cell>
          <cell r="AD737">
            <v>6</v>
          </cell>
          <cell r="AE737" t="str">
            <v>mhd adnan saliibi</v>
          </cell>
          <cell r="AF737" t="str">
            <v>ahmad</v>
          </cell>
          <cell r="AG737" t="str">
            <v>mona</v>
          </cell>
          <cell r="AH737" t="str">
            <v>sasaa</v>
          </cell>
          <cell r="AI737" t="str">
            <v/>
          </cell>
          <cell r="AJ737" t="str">
            <v/>
          </cell>
          <cell r="AK737" t="str">
            <v/>
          </cell>
          <cell r="AL737" t="str">
            <v/>
          </cell>
          <cell r="AM737" t="str">
            <v/>
          </cell>
          <cell r="AN737" t="str">
            <v/>
          </cell>
          <cell r="AO737" t="str">
            <v/>
          </cell>
          <cell r="AP737" t="str">
            <v/>
          </cell>
          <cell r="AQ737" t="str">
            <v/>
          </cell>
          <cell r="AR737">
            <v>707493</v>
          </cell>
          <cell r="AS737" t="str">
            <v>محمدعدنان  صليبي</v>
          </cell>
          <cell r="AT737" t="str">
            <v>احمد</v>
          </cell>
          <cell r="AU737" t="str">
            <v/>
          </cell>
          <cell r="AV737">
            <v>60000</v>
          </cell>
        </row>
        <row r="738">
          <cell r="A738">
            <v>707494</v>
          </cell>
          <cell r="B738" t="str">
            <v>محمد علاء العايق</v>
          </cell>
          <cell r="C738" t="str">
            <v>سمير</v>
          </cell>
          <cell r="D738" t="str">
            <v>هناده</v>
          </cell>
          <cell r="E738" t="str">
            <v>ذكر</v>
          </cell>
          <cell r="F738">
            <v>35796</v>
          </cell>
          <cell r="G738" t="str">
            <v>دمشق</v>
          </cell>
          <cell r="H738" t="str">
            <v>السورية</v>
          </cell>
          <cell r="I738" t="str">
            <v>الأولى</v>
          </cell>
          <cell r="J738" t="str">
            <v>دمشق</v>
          </cell>
          <cell r="K738" t="str">
            <v>صالحية شياحين 61</v>
          </cell>
          <cell r="L738" t="str">
            <v>مساكن الحرس حي العرين</v>
          </cell>
          <cell r="M738" t="str">
            <v>2018</v>
          </cell>
          <cell r="O738" t="str">
            <v>دمشق</v>
          </cell>
          <cell r="P738" t="str">
            <v>الأولى حديث</v>
          </cell>
          <cell r="R738">
            <v>0</v>
          </cell>
          <cell r="T738">
            <v>7000</v>
          </cell>
          <cell r="V738">
            <v>20000</v>
          </cell>
          <cell r="W738">
            <v>27000</v>
          </cell>
          <cell r="X738" t="str">
            <v>لا</v>
          </cell>
          <cell r="Y738">
            <v>27000</v>
          </cell>
          <cell r="Z738">
            <v>0</v>
          </cell>
          <cell r="AA738">
            <v>2</v>
          </cell>
          <cell r="AC738">
            <v>0</v>
          </cell>
          <cell r="AD738">
            <v>2</v>
          </cell>
          <cell r="AE738" t="str">
            <v>mohamad alaa alaik</v>
          </cell>
          <cell r="AF738" t="str">
            <v>samer</v>
          </cell>
          <cell r="AG738" t="str">
            <v>hnada</v>
          </cell>
          <cell r="AH738" t="str">
            <v>damascus</v>
          </cell>
          <cell r="AI738" t="str">
            <v/>
          </cell>
          <cell r="AJ738" t="str">
            <v/>
          </cell>
          <cell r="AK738" t="str">
            <v/>
          </cell>
          <cell r="AL738" t="str">
            <v/>
          </cell>
          <cell r="AM738" t="str">
            <v/>
          </cell>
          <cell r="AN738" t="str">
            <v/>
          </cell>
          <cell r="AO738" t="str">
            <v/>
          </cell>
          <cell r="AP738" t="str">
            <v/>
          </cell>
          <cell r="AQ738" t="str">
            <v/>
          </cell>
          <cell r="AR738">
            <v>707494</v>
          </cell>
          <cell r="AS738" t="str">
            <v>محمدعلاء  العايق</v>
          </cell>
          <cell r="AT738" t="str">
            <v>سمير</v>
          </cell>
          <cell r="AU738" t="str">
            <v/>
          </cell>
          <cell r="AV738">
            <v>20000</v>
          </cell>
        </row>
        <row r="739">
          <cell r="A739">
            <v>707495</v>
          </cell>
          <cell r="B739" t="str">
            <v>محمدنبيل الحوشان</v>
          </cell>
          <cell r="C739" t="str">
            <v>قاسم</v>
          </cell>
          <cell r="D739" t="str">
            <v>جميله</v>
          </cell>
          <cell r="E739" t="str">
            <v>ذكر</v>
          </cell>
          <cell r="F739">
            <v>33397</v>
          </cell>
          <cell r="G739" t="str">
            <v>محجه</v>
          </cell>
          <cell r="H739" t="str">
            <v>العربية السورية</v>
          </cell>
          <cell r="I739" t="str">
            <v>الأولى</v>
          </cell>
          <cell r="J739" t="str">
            <v>درعا</v>
          </cell>
          <cell r="K739" t="str">
            <v>محجة 196</v>
          </cell>
          <cell r="L739" t="str">
            <v>درعا</v>
          </cell>
          <cell r="M739" t="str">
            <v>علمي</v>
          </cell>
          <cell r="N739">
            <v>2009</v>
          </cell>
          <cell r="O739" t="str">
            <v>درعا</v>
          </cell>
          <cell r="P739" t="str">
            <v>الأولى حديث</v>
          </cell>
          <cell r="R739">
            <v>0</v>
          </cell>
          <cell r="T739">
            <v>7000</v>
          </cell>
          <cell r="V739">
            <v>30000</v>
          </cell>
          <cell r="W739">
            <v>37000</v>
          </cell>
          <cell r="X739" t="str">
            <v>لا</v>
          </cell>
          <cell r="Y739">
            <v>37000</v>
          </cell>
          <cell r="Z739">
            <v>0</v>
          </cell>
          <cell r="AA739">
            <v>3</v>
          </cell>
          <cell r="AC739">
            <v>0</v>
          </cell>
          <cell r="AD739">
            <v>3</v>
          </cell>
          <cell r="AE739" t="str">
            <v>MHD NABIL ALHOSHAN</v>
          </cell>
          <cell r="AF739" t="str">
            <v>KASEM</v>
          </cell>
          <cell r="AG739" t="str">
            <v>JAMELH</v>
          </cell>
          <cell r="AH739" t="str">
            <v>DARAA</v>
          </cell>
          <cell r="AI739" t="str">
            <v/>
          </cell>
          <cell r="AJ739" t="str">
            <v/>
          </cell>
          <cell r="AK739" t="str">
            <v/>
          </cell>
          <cell r="AL739" t="str">
            <v/>
          </cell>
          <cell r="AM739" t="str">
            <v/>
          </cell>
          <cell r="AN739" t="str">
            <v/>
          </cell>
          <cell r="AO739" t="str">
            <v/>
          </cell>
          <cell r="AP739" t="str">
            <v/>
          </cell>
          <cell r="AQ739" t="str">
            <v/>
          </cell>
          <cell r="AR739">
            <v>707495</v>
          </cell>
          <cell r="AS739" t="str">
            <v>محمدنبيل الحوشان</v>
          </cell>
          <cell r="AT739" t="str">
            <v>قاسم</v>
          </cell>
          <cell r="AU739" t="str">
            <v/>
          </cell>
          <cell r="AV739">
            <v>30000</v>
          </cell>
        </row>
        <row r="740">
          <cell r="A740">
            <v>707496</v>
          </cell>
          <cell r="B740" t="str">
            <v>مريانا العزام</v>
          </cell>
          <cell r="C740" t="str">
            <v>نضال</v>
          </cell>
          <cell r="D740" t="str">
            <v>ياسمين</v>
          </cell>
          <cell r="E740" t="str">
            <v>أنثى</v>
          </cell>
          <cell r="F740">
            <v>37501</v>
          </cell>
          <cell r="G740" t="str">
            <v>ازرع</v>
          </cell>
          <cell r="H740" t="str">
            <v>السورية</v>
          </cell>
          <cell r="I740" t="str">
            <v>الأولى</v>
          </cell>
          <cell r="J740" t="str">
            <v>درعا</v>
          </cell>
          <cell r="K740" t="str">
            <v>ازرع 240</v>
          </cell>
          <cell r="L740" t="str">
            <v>ازرع</v>
          </cell>
          <cell r="M740" t="str">
            <v>2020</v>
          </cell>
          <cell r="O740" t="str">
            <v>درعا</v>
          </cell>
          <cell r="P740" t="str">
            <v>الأولى حديث</v>
          </cell>
          <cell r="R740">
            <v>0</v>
          </cell>
          <cell r="T740">
            <v>7000</v>
          </cell>
          <cell r="V740">
            <v>30000</v>
          </cell>
          <cell r="W740">
            <v>37000</v>
          </cell>
          <cell r="X740" t="str">
            <v>لا</v>
          </cell>
          <cell r="Y740">
            <v>37000</v>
          </cell>
          <cell r="Z740">
            <v>0</v>
          </cell>
          <cell r="AA740">
            <v>3</v>
          </cell>
          <cell r="AC740">
            <v>0</v>
          </cell>
          <cell r="AD740">
            <v>3</v>
          </cell>
          <cell r="AE740" t="str">
            <v>mreana alazam</v>
          </cell>
          <cell r="AF740" t="str">
            <v>nedal</v>
          </cell>
          <cell r="AG740" t="str">
            <v>yasmen</v>
          </cell>
          <cell r="AH740" t="str">
            <v>daraa</v>
          </cell>
          <cell r="AI740" t="str">
            <v/>
          </cell>
          <cell r="AJ740" t="str">
            <v/>
          </cell>
          <cell r="AK740" t="str">
            <v/>
          </cell>
          <cell r="AL740" t="str">
            <v/>
          </cell>
          <cell r="AM740" t="str">
            <v/>
          </cell>
          <cell r="AN740" t="str">
            <v/>
          </cell>
          <cell r="AO740" t="str">
            <v/>
          </cell>
          <cell r="AP740" t="str">
            <v/>
          </cell>
          <cell r="AQ740" t="str">
            <v/>
          </cell>
          <cell r="AR740">
            <v>707496</v>
          </cell>
          <cell r="AS740" t="str">
            <v>مريانا العزام</v>
          </cell>
          <cell r="AT740" t="str">
            <v>نضال</v>
          </cell>
          <cell r="AU740" t="str">
            <v/>
          </cell>
          <cell r="AV740">
            <v>30000</v>
          </cell>
        </row>
        <row r="741">
          <cell r="A741">
            <v>707497</v>
          </cell>
          <cell r="B741" t="str">
            <v>مريم العبيد الذيب</v>
          </cell>
          <cell r="C741" t="str">
            <v>عبد الكريم</v>
          </cell>
          <cell r="D741" t="str">
            <v>فاديا</v>
          </cell>
          <cell r="E741" t="str">
            <v>أنثى</v>
          </cell>
          <cell r="F741">
            <v>35431</v>
          </cell>
          <cell r="G741" t="str">
            <v>دير الزور</v>
          </cell>
          <cell r="H741" t="str">
            <v>العربية السورية</v>
          </cell>
          <cell r="I741" t="str">
            <v>الأولى</v>
          </cell>
          <cell r="J741" t="str">
            <v>دير الزور</v>
          </cell>
          <cell r="K741" t="str">
            <v>البصيرة أساس 36</v>
          </cell>
          <cell r="L741" t="str">
            <v>القدم</v>
          </cell>
          <cell r="M741" t="str">
            <v>أدبي</v>
          </cell>
          <cell r="N741">
            <v>2014</v>
          </cell>
          <cell r="O741" t="str">
            <v>دير الزور</v>
          </cell>
          <cell r="P741" t="str">
            <v>الأولى حديث</v>
          </cell>
          <cell r="R741">
            <v>0</v>
          </cell>
          <cell r="T741">
            <v>7000</v>
          </cell>
          <cell r="V741">
            <v>30000</v>
          </cell>
          <cell r="W741">
            <v>37000</v>
          </cell>
          <cell r="X741" t="str">
            <v>لا</v>
          </cell>
          <cell r="Y741">
            <v>37000</v>
          </cell>
          <cell r="Z741">
            <v>0</v>
          </cell>
          <cell r="AA741">
            <v>3</v>
          </cell>
          <cell r="AC741">
            <v>0</v>
          </cell>
          <cell r="AD741">
            <v>3</v>
          </cell>
          <cell r="AE741" t="str">
            <v>mariam alabeed alzeab</v>
          </cell>
          <cell r="AF741" t="str">
            <v>abd alkaream</v>
          </cell>
          <cell r="AG741" t="str">
            <v>fadia</v>
          </cell>
          <cell r="AH741" t="str">
            <v>deer alzour</v>
          </cell>
          <cell r="AI741" t="str">
            <v/>
          </cell>
          <cell r="AJ741" t="str">
            <v/>
          </cell>
          <cell r="AK741" t="str">
            <v/>
          </cell>
          <cell r="AL741" t="str">
            <v/>
          </cell>
          <cell r="AM741" t="str">
            <v/>
          </cell>
          <cell r="AN741" t="str">
            <v/>
          </cell>
          <cell r="AO741" t="str">
            <v/>
          </cell>
          <cell r="AP741" t="str">
            <v/>
          </cell>
          <cell r="AQ741" t="str">
            <v/>
          </cell>
          <cell r="AR741">
            <v>707497</v>
          </cell>
          <cell r="AS741" t="str">
            <v>مريم العبيد الذيب</v>
          </cell>
          <cell r="AT741" t="str">
            <v>عبد الكريم</v>
          </cell>
          <cell r="AU741" t="str">
            <v/>
          </cell>
          <cell r="AV741">
            <v>30000</v>
          </cell>
        </row>
        <row r="742">
          <cell r="A742">
            <v>707498</v>
          </cell>
          <cell r="B742" t="str">
            <v>مريم رجوب</v>
          </cell>
          <cell r="C742" t="str">
            <v>علي</v>
          </cell>
          <cell r="D742" t="str">
            <v>الهام</v>
          </cell>
          <cell r="E742" t="str">
            <v>أنثى</v>
          </cell>
          <cell r="F742">
            <v>37987</v>
          </cell>
          <cell r="G742" t="str">
            <v>اللاذقية</v>
          </cell>
          <cell r="H742" t="str">
            <v>السورية</v>
          </cell>
          <cell r="I742" t="str">
            <v>الأولى</v>
          </cell>
          <cell r="J742" t="str">
            <v>اللاذقية</v>
          </cell>
          <cell r="K742" t="str">
            <v>قرية التربة 47</v>
          </cell>
          <cell r="L742" t="str">
            <v>اللاذقية</v>
          </cell>
          <cell r="M742" t="str">
            <v>أدبي</v>
          </cell>
          <cell r="N742">
            <v>2021</v>
          </cell>
          <cell r="O742" t="str">
            <v>اللاذقية</v>
          </cell>
          <cell r="P742" t="str">
            <v>الأولى حديث</v>
          </cell>
          <cell r="R742">
            <v>0</v>
          </cell>
          <cell r="T742">
            <v>7000</v>
          </cell>
          <cell r="V742">
            <v>50000</v>
          </cell>
          <cell r="W742">
            <v>57000</v>
          </cell>
          <cell r="X742" t="str">
            <v>لا</v>
          </cell>
          <cell r="Y742">
            <v>57000</v>
          </cell>
          <cell r="Z742">
            <v>0</v>
          </cell>
          <cell r="AA742">
            <v>5</v>
          </cell>
          <cell r="AC742">
            <v>0</v>
          </cell>
          <cell r="AD742">
            <v>5</v>
          </cell>
          <cell r="AE742" t="str">
            <v>maream rujob</v>
          </cell>
          <cell r="AF742" t="str">
            <v>ali</v>
          </cell>
          <cell r="AG742" t="str">
            <v>elham</v>
          </cell>
          <cell r="AH742" t="str">
            <v>latakia</v>
          </cell>
          <cell r="AI742" t="str">
            <v/>
          </cell>
          <cell r="AJ742" t="str">
            <v/>
          </cell>
          <cell r="AK742" t="str">
            <v/>
          </cell>
          <cell r="AL742" t="str">
            <v/>
          </cell>
          <cell r="AM742" t="str">
            <v/>
          </cell>
          <cell r="AN742" t="str">
            <v/>
          </cell>
          <cell r="AO742" t="str">
            <v/>
          </cell>
          <cell r="AP742" t="str">
            <v/>
          </cell>
          <cell r="AQ742" t="str">
            <v/>
          </cell>
          <cell r="AR742">
            <v>707498</v>
          </cell>
          <cell r="AS742" t="str">
            <v>مريم رجوب</v>
          </cell>
          <cell r="AT742" t="str">
            <v>علي</v>
          </cell>
          <cell r="AU742" t="str">
            <v/>
          </cell>
          <cell r="AV742">
            <v>50000</v>
          </cell>
        </row>
        <row r="743">
          <cell r="A743">
            <v>707499</v>
          </cell>
          <cell r="B743" t="str">
            <v>مصعب النداف</v>
          </cell>
          <cell r="C743" t="str">
            <v>عبدالستار</v>
          </cell>
          <cell r="D743" t="str">
            <v>فاطمة</v>
          </cell>
          <cell r="E743" t="str">
            <v>ذكر</v>
          </cell>
          <cell r="F743">
            <v>33072</v>
          </cell>
          <cell r="G743" t="str">
            <v>الكسوة</v>
          </cell>
          <cell r="H743" t="str">
            <v>عربي سوري</v>
          </cell>
          <cell r="I743" t="str">
            <v>الأولى</v>
          </cell>
          <cell r="J743" t="str">
            <v>ريف دمشق</v>
          </cell>
          <cell r="K743" t="str">
            <v>الكسوة 97</v>
          </cell>
          <cell r="L743" t="str">
            <v>ريف دمشق- الكسوة- الدوار الرئيسي</v>
          </cell>
          <cell r="M743" t="str">
            <v>علمي</v>
          </cell>
          <cell r="N743">
            <v>2007</v>
          </cell>
          <cell r="O743" t="str">
            <v>ريف دمشق</v>
          </cell>
          <cell r="P743" t="str">
            <v>الأولى حديث</v>
          </cell>
          <cell r="R743">
            <v>0</v>
          </cell>
          <cell r="T743">
            <v>7000</v>
          </cell>
          <cell r="V743">
            <v>60000</v>
          </cell>
          <cell r="W743">
            <v>67000</v>
          </cell>
          <cell r="X743" t="str">
            <v>لا</v>
          </cell>
          <cell r="Y743">
            <v>67000</v>
          </cell>
          <cell r="Z743">
            <v>0</v>
          </cell>
          <cell r="AA743">
            <v>6</v>
          </cell>
          <cell r="AC743">
            <v>0</v>
          </cell>
          <cell r="AD743">
            <v>6</v>
          </cell>
          <cell r="AE743" t="str">
            <v>MUSAAB ALNDAF</v>
          </cell>
          <cell r="AF743" t="str">
            <v>ABDALSATTAR</v>
          </cell>
          <cell r="AG743" t="str">
            <v>FATIMAH</v>
          </cell>
          <cell r="AH743" t="str">
            <v>DAMASCUS SUBURB - ALKISWA</v>
          </cell>
          <cell r="AI743" t="str">
            <v/>
          </cell>
          <cell r="AJ743" t="str">
            <v/>
          </cell>
          <cell r="AK743" t="str">
            <v/>
          </cell>
          <cell r="AL743" t="str">
            <v/>
          </cell>
          <cell r="AM743" t="str">
            <v/>
          </cell>
          <cell r="AN743" t="str">
            <v/>
          </cell>
          <cell r="AO743" t="str">
            <v/>
          </cell>
          <cell r="AP743" t="str">
            <v/>
          </cell>
          <cell r="AQ743" t="str">
            <v/>
          </cell>
          <cell r="AR743">
            <v>707499</v>
          </cell>
          <cell r="AS743" t="str">
            <v>مصعب النداف</v>
          </cell>
          <cell r="AT743" t="str">
            <v>عبدالستار</v>
          </cell>
          <cell r="AU743" t="str">
            <v/>
          </cell>
          <cell r="AV743">
            <v>60000</v>
          </cell>
        </row>
        <row r="744">
          <cell r="A744">
            <v>707500</v>
          </cell>
          <cell r="B744" t="str">
            <v>مها عبدالكريم</v>
          </cell>
          <cell r="C744" t="str">
            <v>عبدالرحمن</v>
          </cell>
          <cell r="D744" t="str">
            <v>رنا</v>
          </cell>
          <cell r="E744" t="str">
            <v>أنثى</v>
          </cell>
          <cell r="F744">
            <v>35517</v>
          </cell>
          <cell r="G744" t="str">
            <v>دمشق</v>
          </cell>
          <cell r="H744" t="str">
            <v>فلسطينية سورية</v>
          </cell>
          <cell r="I744" t="str">
            <v>الأولى</v>
          </cell>
          <cell r="J744" t="str">
            <v>0</v>
          </cell>
          <cell r="K744" t="str">
            <v>صفد مغار الخيط 89015</v>
          </cell>
          <cell r="L744" t="str">
            <v>الهامة</v>
          </cell>
          <cell r="M744" t="str">
            <v>أدبي</v>
          </cell>
          <cell r="N744">
            <v>2016</v>
          </cell>
          <cell r="O744" t="str">
            <v>حماة</v>
          </cell>
          <cell r="P744" t="str">
            <v>الأولى حديث</v>
          </cell>
          <cell r="R744">
            <v>0</v>
          </cell>
          <cell r="T744">
            <v>7000</v>
          </cell>
          <cell r="V744">
            <v>50000</v>
          </cell>
          <cell r="W744">
            <v>57000</v>
          </cell>
          <cell r="X744" t="str">
            <v>لا</v>
          </cell>
          <cell r="Y744">
            <v>57000</v>
          </cell>
          <cell r="Z744">
            <v>0</v>
          </cell>
          <cell r="AA744">
            <v>5</v>
          </cell>
          <cell r="AC744">
            <v>0</v>
          </cell>
          <cell r="AD744">
            <v>5</v>
          </cell>
          <cell r="AE744" t="str">
            <v>mha abd alkareem</v>
          </cell>
          <cell r="AF744" t="str">
            <v>abd alrahmman</v>
          </cell>
          <cell r="AG744" t="str">
            <v>rna</v>
          </cell>
          <cell r="AH744" t="str">
            <v>damascus</v>
          </cell>
          <cell r="AI744" t="str">
            <v/>
          </cell>
          <cell r="AJ744" t="str">
            <v/>
          </cell>
          <cell r="AK744" t="str">
            <v/>
          </cell>
          <cell r="AL744" t="str">
            <v/>
          </cell>
          <cell r="AM744" t="str">
            <v/>
          </cell>
          <cell r="AN744" t="str">
            <v/>
          </cell>
          <cell r="AO744" t="str">
            <v/>
          </cell>
          <cell r="AP744" t="str">
            <v/>
          </cell>
          <cell r="AQ744" t="str">
            <v/>
          </cell>
          <cell r="AR744">
            <v>707500</v>
          </cell>
          <cell r="AS744" t="str">
            <v>مها عبدالكريم</v>
          </cell>
          <cell r="AT744" t="str">
            <v>عبدالرحمن</v>
          </cell>
          <cell r="AU744" t="str">
            <v/>
          </cell>
          <cell r="AV744">
            <v>50000</v>
          </cell>
        </row>
        <row r="745">
          <cell r="A745">
            <v>707501</v>
          </cell>
          <cell r="B745" t="str">
            <v>موفق حجازي</v>
          </cell>
          <cell r="C745" t="str">
            <v>احمد</v>
          </cell>
          <cell r="D745" t="str">
            <v>نور الهدى</v>
          </cell>
          <cell r="E745" t="str">
            <v>ذكر</v>
          </cell>
          <cell r="F745">
            <v>0</v>
          </cell>
          <cell r="G745" t="str">
            <v>الرياض</v>
          </cell>
          <cell r="H745" t="str">
            <v>السورية</v>
          </cell>
          <cell r="I745" t="str">
            <v>الأولى</v>
          </cell>
          <cell r="J745" t="str">
            <v>ريف دمشق</v>
          </cell>
          <cell r="K745" t="str">
            <v>التل 528</v>
          </cell>
          <cell r="L745" t="str">
            <v>التل</v>
          </cell>
          <cell r="M745" t="str">
            <v>2022</v>
          </cell>
          <cell r="O745" t="str">
            <v>دمشق</v>
          </cell>
          <cell r="P745" t="str">
            <v>الأولى حديث</v>
          </cell>
          <cell r="R745">
            <v>0</v>
          </cell>
          <cell r="T745">
            <v>7000</v>
          </cell>
          <cell r="V745">
            <v>60000</v>
          </cell>
          <cell r="W745">
            <v>67000</v>
          </cell>
          <cell r="X745" t="str">
            <v>لا</v>
          </cell>
          <cell r="Y745">
            <v>67000</v>
          </cell>
          <cell r="Z745">
            <v>0</v>
          </cell>
          <cell r="AA745">
            <v>6</v>
          </cell>
          <cell r="AC745">
            <v>0</v>
          </cell>
          <cell r="AD745">
            <v>6</v>
          </cell>
          <cell r="AE745" t="str">
            <v>mofak hijazi</v>
          </cell>
          <cell r="AF745" t="str">
            <v>ahmad</v>
          </cell>
          <cell r="AG745" t="str">
            <v>noor alhuda</v>
          </cell>
          <cell r="AH745" t="str">
            <v>alriad</v>
          </cell>
          <cell r="AI745" t="str">
            <v/>
          </cell>
          <cell r="AJ745" t="str">
            <v/>
          </cell>
          <cell r="AK745" t="str">
            <v/>
          </cell>
          <cell r="AL745" t="str">
            <v/>
          </cell>
          <cell r="AM745" t="str">
            <v/>
          </cell>
          <cell r="AN745" t="str">
            <v/>
          </cell>
          <cell r="AO745" t="str">
            <v/>
          </cell>
          <cell r="AP745" t="str">
            <v/>
          </cell>
          <cell r="AQ745" t="str">
            <v/>
          </cell>
          <cell r="AR745">
            <v>707501</v>
          </cell>
          <cell r="AS745" t="str">
            <v>موفق حجازي</v>
          </cell>
          <cell r="AT745" t="str">
            <v>احمد</v>
          </cell>
          <cell r="AU745" t="str">
            <v/>
          </cell>
          <cell r="AV745">
            <v>60000</v>
          </cell>
        </row>
        <row r="746">
          <cell r="A746">
            <v>707502</v>
          </cell>
          <cell r="B746" t="str">
            <v>نبال الشمالي</v>
          </cell>
          <cell r="C746" t="str">
            <v>وحيد</v>
          </cell>
          <cell r="D746" t="str">
            <v>جونيت</v>
          </cell>
          <cell r="E746" t="str">
            <v>ذكر</v>
          </cell>
          <cell r="F746">
            <v>35802</v>
          </cell>
          <cell r="G746" t="str">
            <v>تلعداي</v>
          </cell>
          <cell r="H746" t="str">
            <v>السورية</v>
          </cell>
          <cell r="I746" t="str">
            <v>الأولى</v>
          </cell>
          <cell r="J746" t="str">
            <v>حمص</v>
          </cell>
          <cell r="K746" t="str">
            <v>تلعداي 5</v>
          </cell>
          <cell r="L746" t="str">
            <v>حمص</v>
          </cell>
          <cell r="M746" t="str">
            <v>أدبي</v>
          </cell>
          <cell r="N746">
            <v>2015</v>
          </cell>
          <cell r="O746" t="str">
            <v>حمص</v>
          </cell>
          <cell r="P746" t="str">
            <v>الأولى حديث</v>
          </cell>
          <cell r="T746">
            <v>7000</v>
          </cell>
          <cell r="V746">
            <v>40000</v>
          </cell>
          <cell r="W746">
            <v>47000</v>
          </cell>
          <cell r="X746" t="str">
            <v>لا</v>
          </cell>
          <cell r="Y746">
            <v>47000</v>
          </cell>
          <cell r="Z746">
            <v>0</v>
          </cell>
          <cell r="AA746">
            <v>5</v>
          </cell>
          <cell r="AC746">
            <v>0</v>
          </cell>
          <cell r="AD746">
            <v>5</v>
          </cell>
          <cell r="AE746" t="str">
            <v>nbal alshamali</v>
          </cell>
          <cell r="AF746" t="str">
            <v>wahed</v>
          </cell>
          <cell r="AG746" t="str">
            <v>jounet</v>
          </cell>
          <cell r="AH746" t="str">
            <v>homs</v>
          </cell>
          <cell r="AI746" t="str">
            <v/>
          </cell>
          <cell r="AJ746" t="str">
            <v/>
          </cell>
          <cell r="AK746" t="str">
            <v/>
          </cell>
          <cell r="AL746" t="str">
            <v/>
          </cell>
          <cell r="AM746" t="str">
            <v/>
          </cell>
          <cell r="AN746" t="str">
            <v/>
          </cell>
          <cell r="AO746" t="str">
            <v/>
          </cell>
          <cell r="AP746" t="str">
            <v/>
          </cell>
          <cell r="AQ746" t="str">
            <v/>
          </cell>
          <cell r="AR746">
            <v>707502</v>
          </cell>
          <cell r="AS746" t="str">
            <v>نبال الشمالي</v>
          </cell>
          <cell r="AT746" t="str">
            <v>وحيد</v>
          </cell>
          <cell r="AU746" t="str">
            <v/>
          </cell>
          <cell r="AV746">
            <v>40000</v>
          </cell>
        </row>
        <row r="747">
          <cell r="A747">
            <v>707503</v>
          </cell>
          <cell r="B747" t="str">
            <v>ندى تجور</v>
          </cell>
          <cell r="C747" t="str">
            <v>اسعد</v>
          </cell>
          <cell r="D747" t="str">
            <v>لمى</v>
          </cell>
          <cell r="E747" t="str">
            <v>أنثى</v>
          </cell>
          <cell r="F747">
            <v>36540</v>
          </cell>
          <cell r="G747" t="str">
            <v>القرداحة</v>
          </cell>
          <cell r="H747" t="str">
            <v>سورية</v>
          </cell>
          <cell r="I747" t="str">
            <v>الأولى</v>
          </cell>
          <cell r="J747" t="str">
            <v>اللاذقية</v>
          </cell>
          <cell r="K747" t="str">
            <v>مرج معيربان 57</v>
          </cell>
          <cell r="L747" t="str">
            <v>المزة 86</v>
          </cell>
          <cell r="M747" t="str">
            <v>2017</v>
          </cell>
          <cell r="O747" t="str">
            <v>اللاذقية</v>
          </cell>
          <cell r="P747" t="str">
            <v>الأولى حديث</v>
          </cell>
          <cell r="R747">
            <v>0</v>
          </cell>
          <cell r="T747">
            <v>7000</v>
          </cell>
          <cell r="V747">
            <v>60000</v>
          </cell>
          <cell r="W747">
            <v>67000</v>
          </cell>
          <cell r="X747" t="str">
            <v>نعم</v>
          </cell>
          <cell r="Y747">
            <v>35000</v>
          </cell>
          <cell r="Z747">
            <v>32000</v>
          </cell>
          <cell r="AA747">
            <v>6</v>
          </cell>
          <cell r="AC747">
            <v>0</v>
          </cell>
          <cell r="AD747">
            <v>6</v>
          </cell>
          <cell r="AE747" t="str">
            <v>nada tajjour</v>
          </cell>
          <cell r="AF747" t="str">
            <v>asaad</v>
          </cell>
          <cell r="AG747" t="str">
            <v>lama</v>
          </cell>
          <cell r="AH747" t="str">
            <v>latakia</v>
          </cell>
          <cell r="AI747" t="str">
            <v/>
          </cell>
          <cell r="AJ747" t="str">
            <v/>
          </cell>
          <cell r="AK747" t="str">
            <v/>
          </cell>
          <cell r="AL747" t="str">
            <v/>
          </cell>
          <cell r="AM747" t="str">
            <v/>
          </cell>
          <cell r="AN747" t="str">
            <v/>
          </cell>
          <cell r="AO747" t="str">
            <v/>
          </cell>
          <cell r="AP747" t="str">
            <v/>
          </cell>
          <cell r="AQ747" t="str">
            <v/>
          </cell>
          <cell r="AR747">
            <v>707503</v>
          </cell>
          <cell r="AS747" t="str">
            <v>ندى تجور</v>
          </cell>
          <cell r="AT747" t="str">
            <v>اسعد</v>
          </cell>
          <cell r="AU747" t="str">
            <v/>
          </cell>
          <cell r="AV747">
            <v>60000</v>
          </cell>
        </row>
        <row r="748">
          <cell r="A748">
            <v>707504</v>
          </cell>
          <cell r="B748" t="str">
            <v>نزهان عيسى</v>
          </cell>
          <cell r="C748" t="str">
            <v>محمد</v>
          </cell>
          <cell r="D748" t="str">
            <v>رقمه يوسف</v>
          </cell>
          <cell r="E748" t="str">
            <v>ذكر</v>
          </cell>
          <cell r="F748">
            <v>24425</v>
          </cell>
          <cell r="G748" t="str">
            <v>اومريك</v>
          </cell>
          <cell r="H748" t="str">
            <v>السورية</v>
          </cell>
          <cell r="I748" t="str">
            <v>الأولى</v>
          </cell>
          <cell r="J748" t="str">
            <v>الحسكة</v>
          </cell>
          <cell r="K748" t="str">
            <v>اومريك 9</v>
          </cell>
          <cell r="L748" t="str">
            <v>ركن الدين</v>
          </cell>
          <cell r="M748" t="str">
            <v>1989</v>
          </cell>
          <cell r="O748" t="str">
            <v>الحسكة</v>
          </cell>
          <cell r="P748" t="str">
            <v>الأولى حديث</v>
          </cell>
          <cell r="R748">
            <v>0</v>
          </cell>
          <cell r="T748">
            <v>7000</v>
          </cell>
          <cell r="V748">
            <v>40000</v>
          </cell>
          <cell r="W748">
            <v>47000</v>
          </cell>
          <cell r="X748" t="str">
            <v>لا</v>
          </cell>
          <cell r="Y748">
            <v>47000</v>
          </cell>
          <cell r="Z748">
            <v>0</v>
          </cell>
          <cell r="AA748">
            <v>4</v>
          </cell>
          <cell r="AC748">
            <v>0</v>
          </cell>
          <cell r="AD748">
            <v>4</v>
          </cell>
          <cell r="AE748" t="str">
            <v>nazhan issa</v>
          </cell>
          <cell r="AF748" t="str">
            <v>mohammad</v>
          </cell>
          <cell r="AG748" t="str">
            <v>rakma</v>
          </cell>
          <cell r="AH748" t="str">
            <v>alhassaka</v>
          </cell>
          <cell r="AI748" t="str">
            <v/>
          </cell>
          <cell r="AJ748" t="str">
            <v/>
          </cell>
          <cell r="AK748" t="str">
            <v/>
          </cell>
          <cell r="AL748" t="str">
            <v/>
          </cell>
          <cell r="AM748" t="str">
            <v/>
          </cell>
          <cell r="AN748" t="str">
            <v/>
          </cell>
          <cell r="AO748" t="str">
            <v/>
          </cell>
          <cell r="AP748" t="str">
            <v/>
          </cell>
          <cell r="AQ748" t="str">
            <v/>
          </cell>
          <cell r="AR748">
            <v>707504</v>
          </cell>
          <cell r="AS748" t="str">
            <v>نزهان عيسى</v>
          </cell>
          <cell r="AT748" t="str">
            <v>محمد</v>
          </cell>
          <cell r="AU748" t="str">
            <v/>
          </cell>
          <cell r="AV748">
            <v>40000</v>
          </cell>
        </row>
        <row r="749">
          <cell r="A749">
            <v>707505</v>
          </cell>
          <cell r="B749" t="str">
            <v>نسرين الحماده</v>
          </cell>
          <cell r="C749" t="str">
            <v>علي</v>
          </cell>
          <cell r="D749" t="str">
            <v>فاطمه</v>
          </cell>
          <cell r="E749" t="str">
            <v>أنثى</v>
          </cell>
          <cell r="F749">
            <v>34746</v>
          </cell>
          <cell r="G749" t="str">
            <v>الكويت</v>
          </cell>
          <cell r="H749" t="str">
            <v>العربية السورية</v>
          </cell>
          <cell r="I749" t="str">
            <v>الأولى</v>
          </cell>
          <cell r="J749" t="str">
            <v>دير الزور</v>
          </cell>
          <cell r="K749" t="str">
            <v>البحرة 159</v>
          </cell>
          <cell r="L749" t="str">
            <v>صحنايا</v>
          </cell>
          <cell r="M749" t="str">
            <v>أدبي</v>
          </cell>
          <cell r="N749">
            <v>2021</v>
          </cell>
          <cell r="O749" t="str">
            <v>ريف دمشق</v>
          </cell>
          <cell r="P749" t="str">
            <v>الأولى حديث</v>
          </cell>
          <cell r="R749">
            <v>0</v>
          </cell>
          <cell r="T749">
            <v>7000</v>
          </cell>
          <cell r="V749">
            <v>20000</v>
          </cell>
          <cell r="W749">
            <v>27000</v>
          </cell>
          <cell r="X749" t="str">
            <v>لا</v>
          </cell>
          <cell r="Y749">
            <v>27000</v>
          </cell>
          <cell r="Z749">
            <v>0</v>
          </cell>
          <cell r="AA749">
            <v>2</v>
          </cell>
          <cell r="AC749">
            <v>0</v>
          </cell>
          <cell r="AD749">
            <v>2</v>
          </cell>
          <cell r="AE749" t="str">
            <v>nasrean alhammad</v>
          </cell>
          <cell r="AF749" t="str">
            <v>ali</v>
          </cell>
          <cell r="AG749" t="str">
            <v>fateama</v>
          </cell>
          <cell r="AH749" t="str">
            <v>alqwait</v>
          </cell>
          <cell r="AI749" t="str">
            <v/>
          </cell>
          <cell r="AJ749" t="str">
            <v/>
          </cell>
          <cell r="AK749" t="str">
            <v/>
          </cell>
          <cell r="AL749" t="str">
            <v/>
          </cell>
          <cell r="AM749" t="str">
            <v/>
          </cell>
          <cell r="AN749" t="str">
            <v/>
          </cell>
          <cell r="AO749" t="str">
            <v/>
          </cell>
          <cell r="AP749" t="str">
            <v/>
          </cell>
          <cell r="AQ749" t="str">
            <v>إيقاف</v>
          </cell>
          <cell r="AR749">
            <v>707505</v>
          </cell>
          <cell r="AS749" t="str">
            <v>نسرين الحماده</v>
          </cell>
          <cell r="AT749" t="str">
            <v>علي</v>
          </cell>
          <cell r="AU749" t="str">
            <v/>
          </cell>
          <cell r="AV749">
            <v>20000</v>
          </cell>
        </row>
        <row r="750">
          <cell r="A750">
            <v>707506</v>
          </cell>
          <cell r="B750" t="str">
            <v>نسرين محمد</v>
          </cell>
          <cell r="C750" t="str">
            <v>سعيد</v>
          </cell>
          <cell r="D750" t="str">
            <v>دعد</v>
          </cell>
          <cell r="E750" t="str">
            <v>أنثى</v>
          </cell>
          <cell r="F750">
            <v>32215</v>
          </cell>
          <cell r="G750" t="str">
            <v>دمشق</v>
          </cell>
          <cell r="H750" t="str">
            <v>السورية</v>
          </cell>
          <cell r="I750" t="str">
            <v>الأولى</v>
          </cell>
          <cell r="J750" t="str">
            <v>اللاذقية</v>
          </cell>
          <cell r="K750" t="str">
            <v>الروضة 20</v>
          </cell>
          <cell r="L750" t="str">
            <v>السومرية</v>
          </cell>
          <cell r="M750" t="str">
            <v>2007</v>
          </cell>
          <cell r="O750" t="str">
            <v>دمشق</v>
          </cell>
          <cell r="P750" t="str">
            <v>الأولى حديث</v>
          </cell>
          <cell r="R750">
            <v>0</v>
          </cell>
          <cell r="T750">
            <v>7000</v>
          </cell>
          <cell r="V750">
            <v>60000</v>
          </cell>
          <cell r="W750">
            <v>67000</v>
          </cell>
          <cell r="X750" t="str">
            <v>لا</v>
          </cell>
          <cell r="Y750">
            <v>67000</v>
          </cell>
          <cell r="Z750">
            <v>0</v>
          </cell>
          <cell r="AA750">
            <v>6</v>
          </cell>
          <cell r="AC750">
            <v>0</v>
          </cell>
          <cell r="AD750">
            <v>6</v>
          </cell>
          <cell r="AE750" t="str">
            <v>nsren mohamad</v>
          </cell>
          <cell r="AF750" t="str">
            <v>saeed</v>
          </cell>
          <cell r="AG750" t="str">
            <v>daad</v>
          </cell>
          <cell r="AH750" t="str">
            <v>damascus</v>
          </cell>
          <cell r="AI750" t="str">
            <v/>
          </cell>
          <cell r="AJ750" t="str">
            <v/>
          </cell>
          <cell r="AK750" t="str">
            <v/>
          </cell>
          <cell r="AL750" t="str">
            <v/>
          </cell>
          <cell r="AM750" t="str">
            <v/>
          </cell>
          <cell r="AN750" t="str">
            <v/>
          </cell>
          <cell r="AO750" t="str">
            <v/>
          </cell>
          <cell r="AP750" t="str">
            <v/>
          </cell>
          <cell r="AQ750" t="str">
            <v/>
          </cell>
          <cell r="AR750">
            <v>707506</v>
          </cell>
          <cell r="AS750" t="str">
            <v>نسرين محمد</v>
          </cell>
          <cell r="AT750" t="str">
            <v>سعيد</v>
          </cell>
          <cell r="AU750" t="str">
            <v/>
          </cell>
          <cell r="AV750">
            <v>60000</v>
          </cell>
        </row>
        <row r="751">
          <cell r="A751">
            <v>707507</v>
          </cell>
          <cell r="B751" t="str">
            <v>نصوح قبلان حرب</v>
          </cell>
          <cell r="C751" t="str">
            <v>علي</v>
          </cell>
          <cell r="D751" t="str">
            <v>رحاب</v>
          </cell>
          <cell r="E751" t="str">
            <v>ذكر</v>
          </cell>
          <cell r="F751">
            <v>35862</v>
          </cell>
          <cell r="G751" t="str">
            <v xml:space="preserve">دمشق </v>
          </cell>
          <cell r="H751" t="str">
            <v>السورية</v>
          </cell>
          <cell r="I751" t="str">
            <v>الأولى</v>
          </cell>
          <cell r="J751" t="str">
            <v>0</v>
          </cell>
          <cell r="K751" t="str">
            <v>الميدان حقلة 91</v>
          </cell>
          <cell r="L751" t="str">
            <v xml:space="preserve">جرمانا القريات </v>
          </cell>
          <cell r="M751" t="str">
            <v>علمي</v>
          </cell>
          <cell r="N751">
            <v>2016</v>
          </cell>
          <cell r="O751" t="str">
            <v>السويداء</v>
          </cell>
          <cell r="P751" t="str">
            <v>الأولى حديث</v>
          </cell>
          <cell r="T751">
            <v>7000</v>
          </cell>
          <cell r="V751">
            <v>1500</v>
          </cell>
          <cell r="W751">
            <v>8500</v>
          </cell>
          <cell r="X751" t="str">
            <v>لا</v>
          </cell>
          <cell r="Y751">
            <v>8500</v>
          </cell>
          <cell r="Z751">
            <v>0</v>
          </cell>
          <cell r="AA751">
            <v>3</v>
          </cell>
          <cell r="AC751">
            <v>0</v>
          </cell>
          <cell r="AD751">
            <v>3</v>
          </cell>
          <cell r="AE751" t="str">
            <v>nassouh kablan harb</v>
          </cell>
          <cell r="AF751" t="str">
            <v>ali</v>
          </cell>
          <cell r="AG751" t="str">
            <v>rehab</v>
          </cell>
          <cell r="AH751" t="str">
            <v xml:space="preserve">damascus </v>
          </cell>
          <cell r="AI751" t="str">
            <v/>
          </cell>
          <cell r="AJ751" t="str">
            <v/>
          </cell>
          <cell r="AK751" t="str">
            <v/>
          </cell>
          <cell r="AL751" t="str">
            <v/>
          </cell>
          <cell r="AM751" t="str">
            <v/>
          </cell>
          <cell r="AN751" t="str">
            <v/>
          </cell>
          <cell r="AO751" t="str">
            <v/>
          </cell>
          <cell r="AP751" t="str">
            <v/>
          </cell>
          <cell r="AQ751" t="str">
            <v/>
          </cell>
          <cell r="AR751">
            <v>707507</v>
          </cell>
          <cell r="AS751" t="str">
            <v>نصوح  قبلان حرب</v>
          </cell>
          <cell r="AT751" t="str">
            <v>علي</v>
          </cell>
          <cell r="AU751" t="str">
            <v/>
          </cell>
          <cell r="AV751">
            <v>1500</v>
          </cell>
        </row>
        <row r="752">
          <cell r="A752">
            <v>707508</v>
          </cell>
          <cell r="B752" t="str">
            <v>نوار اسماعيل</v>
          </cell>
          <cell r="C752" t="str">
            <v>عادل</v>
          </cell>
          <cell r="D752" t="str">
            <v>سوسن</v>
          </cell>
          <cell r="E752" t="str">
            <v>ذكر</v>
          </cell>
          <cell r="F752">
            <v>35936</v>
          </cell>
          <cell r="G752" t="str">
            <v>بشمانا</v>
          </cell>
          <cell r="H752" t="str">
            <v>السورية</v>
          </cell>
          <cell r="I752" t="str">
            <v>الأولى</v>
          </cell>
          <cell r="J752" t="str">
            <v>اللاذقية</v>
          </cell>
          <cell r="K752" t="str">
            <v>بشمانا 32</v>
          </cell>
          <cell r="L752" t="str">
            <v>اللاذقية</v>
          </cell>
          <cell r="M752" t="str">
            <v>علمي</v>
          </cell>
          <cell r="N752">
            <v>2016</v>
          </cell>
          <cell r="O752" t="str">
            <v>اللاذقية</v>
          </cell>
          <cell r="P752" t="str">
            <v>الأولى حديث</v>
          </cell>
          <cell r="R752">
            <v>0</v>
          </cell>
          <cell r="T752">
            <v>7000</v>
          </cell>
          <cell r="V752">
            <v>20000</v>
          </cell>
          <cell r="W752">
            <v>27000</v>
          </cell>
          <cell r="X752" t="str">
            <v>لا</v>
          </cell>
          <cell r="Y752">
            <v>27000</v>
          </cell>
          <cell r="Z752">
            <v>0</v>
          </cell>
          <cell r="AA752">
            <v>2</v>
          </cell>
          <cell r="AC752">
            <v>0</v>
          </cell>
          <cell r="AD752">
            <v>2</v>
          </cell>
          <cell r="AE752" t="str">
            <v>nwar esmaeel</v>
          </cell>
          <cell r="AF752" t="str">
            <v>adel</v>
          </cell>
          <cell r="AG752" t="str">
            <v>swsan</v>
          </cell>
          <cell r="AH752" t="str">
            <v>latakia</v>
          </cell>
          <cell r="AI752" t="str">
            <v/>
          </cell>
          <cell r="AJ752" t="str">
            <v/>
          </cell>
          <cell r="AK752" t="str">
            <v/>
          </cell>
          <cell r="AL752" t="str">
            <v/>
          </cell>
          <cell r="AM752" t="str">
            <v/>
          </cell>
          <cell r="AN752" t="str">
            <v/>
          </cell>
          <cell r="AO752" t="str">
            <v/>
          </cell>
          <cell r="AP752" t="str">
            <v/>
          </cell>
          <cell r="AQ752" t="str">
            <v/>
          </cell>
          <cell r="AR752">
            <v>707508</v>
          </cell>
          <cell r="AS752" t="str">
            <v>نوار اسماعيل</v>
          </cell>
          <cell r="AT752" t="str">
            <v>عادل</v>
          </cell>
          <cell r="AU752" t="str">
            <v/>
          </cell>
          <cell r="AV752">
            <v>20000</v>
          </cell>
        </row>
        <row r="753">
          <cell r="A753">
            <v>707509</v>
          </cell>
          <cell r="B753" t="str">
            <v>نور الهدى بيطار</v>
          </cell>
          <cell r="C753" t="str">
            <v>محمود</v>
          </cell>
          <cell r="D753" t="str">
            <v>فاطمه</v>
          </cell>
          <cell r="E753" t="str">
            <v>أنثى</v>
          </cell>
          <cell r="F753">
            <v>36900</v>
          </cell>
          <cell r="G753" t="str">
            <v>التل</v>
          </cell>
          <cell r="H753" t="str">
            <v>السورية</v>
          </cell>
          <cell r="I753" t="str">
            <v>الأولى</v>
          </cell>
          <cell r="J753" t="str">
            <v>ريف دمشق</v>
          </cell>
          <cell r="K753" t="str">
            <v>رنكوس 100</v>
          </cell>
          <cell r="L753" t="str">
            <v>التل</v>
          </cell>
          <cell r="M753" t="str">
            <v>2018</v>
          </cell>
          <cell r="O753" t="str">
            <v>ريف دمشق</v>
          </cell>
          <cell r="P753" t="str">
            <v>الأولى حديث</v>
          </cell>
          <cell r="R753">
            <v>0</v>
          </cell>
          <cell r="T753">
            <v>7000</v>
          </cell>
          <cell r="V753">
            <v>60000</v>
          </cell>
          <cell r="W753">
            <v>67000</v>
          </cell>
          <cell r="X753" t="str">
            <v>لا</v>
          </cell>
          <cell r="Y753">
            <v>67000</v>
          </cell>
          <cell r="Z753">
            <v>0</v>
          </cell>
          <cell r="AA753">
            <v>6</v>
          </cell>
          <cell r="AC753">
            <v>0</v>
          </cell>
          <cell r="AD753">
            <v>6</v>
          </cell>
          <cell r="AE753" t="str">
            <v>nor alhuda betar</v>
          </cell>
          <cell r="AF753" t="str">
            <v>mahmoud</v>
          </cell>
          <cell r="AG753" t="str">
            <v>fatema</v>
          </cell>
          <cell r="AH753" t="str">
            <v>altal</v>
          </cell>
          <cell r="AI753" t="str">
            <v/>
          </cell>
          <cell r="AJ753" t="str">
            <v/>
          </cell>
          <cell r="AK753" t="str">
            <v/>
          </cell>
          <cell r="AL753" t="str">
            <v/>
          </cell>
          <cell r="AM753" t="str">
            <v/>
          </cell>
          <cell r="AN753" t="str">
            <v/>
          </cell>
          <cell r="AO753" t="str">
            <v/>
          </cell>
          <cell r="AP753" t="str">
            <v/>
          </cell>
          <cell r="AQ753" t="str">
            <v>إيقاف</v>
          </cell>
          <cell r="AR753">
            <v>707509</v>
          </cell>
          <cell r="AS753" t="str">
            <v>نور الهدى بيطار</v>
          </cell>
          <cell r="AT753" t="str">
            <v>محمود</v>
          </cell>
          <cell r="AU753" t="str">
            <v/>
          </cell>
          <cell r="AV753">
            <v>60000</v>
          </cell>
        </row>
        <row r="754">
          <cell r="A754">
            <v>707510</v>
          </cell>
          <cell r="B754" t="str">
            <v>نور بدران</v>
          </cell>
          <cell r="C754" t="str">
            <v>معين</v>
          </cell>
          <cell r="D754" t="str">
            <v>ناديا</v>
          </cell>
          <cell r="E754" t="str">
            <v>أنثى</v>
          </cell>
          <cell r="F754">
            <v>36995</v>
          </cell>
          <cell r="G754" t="str">
            <v>اللاذقية/جبلة</v>
          </cell>
          <cell r="H754" t="str">
            <v>العربية السورية</v>
          </cell>
          <cell r="I754" t="str">
            <v>الأولى</v>
          </cell>
          <cell r="J754" t="str">
            <v>اللاذقية</v>
          </cell>
          <cell r="K754" t="str">
            <v>بيلي29</v>
          </cell>
          <cell r="L754" t="str">
            <v>اللاذقية/جبلة غنيري</v>
          </cell>
          <cell r="M754" t="str">
            <v>أدبي</v>
          </cell>
          <cell r="N754">
            <v>2019</v>
          </cell>
          <cell r="O754" t="str">
            <v>اللاذقية</v>
          </cell>
          <cell r="P754" t="str">
            <v>الأولى حديث</v>
          </cell>
          <cell r="T754">
            <v>7000</v>
          </cell>
          <cell r="V754">
            <v>40000</v>
          </cell>
          <cell r="W754">
            <v>47000</v>
          </cell>
          <cell r="X754" t="str">
            <v>لا</v>
          </cell>
          <cell r="Y754">
            <v>47000</v>
          </cell>
          <cell r="Z754">
            <v>0</v>
          </cell>
          <cell r="AA754">
            <v>5</v>
          </cell>
          <cell r="AC754">
            <v>0</v>
          </cell>
          <cell r="AD754">
            <v>5</v>
          </cell>
          <cell r="AE754" t="str">
            <v>Nour Bdran</v>
          </cell>
          <cell r="AF754" t="str">
            <v>Moein</v>
          </cell>
          <cell r="AG754" t="str">
            <v>Nadia</v>
          </cell>
          <cell r="AH754" t="str">
            <v>Latakia</v>
          </cell>
          <cell r="AI754" t="str">
            <v/>
          </cell>
          <cell r="AJ754" t="str">
            <v/>
          </cell>
          <cell r="AK754" t="str">
            <v/>
          </cell>
          <cell r="AL754" t="str">
            <v/>
          </cell>
          <cell r="AM754" t="str">
            <v/>
          </cell>
          <cell r="AN754" t="str">
            <v/>
          </cell>
          <cell r="AO754" t="str">
            <v/>
          </cell>
          <cell r="AP754" t="str">
            <v/>
          </cell>
          <cell r="AQ754" t="str">
            <v/>
          </cell>
          <cell r="AR754">
            <v>707510</v>
          </cell>
          <cell r="AS754" t="str">
            <v>نور بدران</v>
          </cell>
          <cell r="AT754" t="str">
            <v>معين</v>
          </cell>
          <cell r="AU754" t="str">
            <v/>
          </cell>
          <cell r="AV754">
            <v>40000</v>
          </cell>
        </row>
        <row r="755">
          <cell r="A755">
            <v>707511</v>
          </cell>
          <cell r="B755" t="str">
            <v>نور حسن</v>
          </cell>
          <cell r="C755" t="str">
            <v>حسين</v>
          </cell>
          <cell r="D755" t="str">
            <v>لينة</v>
          </cell>
          <cell r="E755" t="str">
            <v>أنثى</v>
          </cell>
          <cell r="G755" t="str">
            <v>دمشق</v>
          </cell>
          <cell r="H755" t="str">
            <v>السورية</v>
          </cell>
          <cell r="I755" t="str">
            <v>الأولى</v>
          </cell>
          <cell r="J755" t="str">
            <v>حماة</v>
          </cell>
          <cell r="K755" t="str">
            <v>الحاره 4</v>
          </cell>
          <cell r="L755" t="str">
            <v>مساكن الديماس</v>
          </cell>
          <cell r="M755" t="str">
            <v>أدبي</v>
          </cell>
          <cell r="N755">
            <v>2022</v>
          </cell>
          <cell r="O755" t="str">
            <v>ريف دمشق</v>
          </cell>
          <cell r="P755" t="str">
            <v>الأولى حديث</v>
          </cell>
          <cell r="R755">
            <v>0</v>
          </cell>
          <cell r="T755">
            <v>7000</v>
          </cell>
          <cell r="V755">
            <v>40000</v>
          </cell>
          <cell r="W755">
            <v>47000</v>
          </cell>
          <cell r="X755" t="str">
            <v>لا</v>
          </cell>
          <cell r="Y755">
            <v>47000</v>
          </cell>
          <cell r="Z755">
            <v>0</v>
          </cell>
          <cell r="AA755">
            <v>4</v>
          </cell>
          <cell r="AC755">
            <v>0</v>
          </cell>
          <cell r="AD755">
            <v>4</v>
          </cell>
          <cell r="AE755" t="str">
            <v>noor hasan</v>
          </cell>
          <cell r="AF755" t="str">
            <v>husaen</v>
          </cell>
          <cell r="AG755" t="str">
            <v>lina</v>
          </cell>
          <cell r="AH755" t="str">
            <v>damascus</v>
          </cell>
          <cell r="AI755" t="str">
            <v/>
          </cell>
          <cell r="AJ755" t="str">
            <v/>
          </cell>
          <cell r="AK755" t="str">
            <v/>
          </cell>
          <cell r="AL755" t="str">
            <v/>
          </cell>
          <cell r="AM755" t="str">
            <v/>
          </cell>
          <cell r="AN755" t="str">
            <v/>
          </cell>
          <cell r="AO755" t="str">
            <v/>
          </cell>
          <cell r="AP755" t="str">
            <v/>
          </cell>
          <cell r="AQ755" t="str">
            <v/>
          </cell>
          <cell r="AR755">
            <v>707511</v>
          </cell>
          <cell r="AS755" t="str">
            <v>نور حسن</v>
          </cell>
          <cell r="AT755" t="str">
            <v>حسين</v>
          </cell>
          <cell r="AU755" t="str">
            <v/>
          </cell>
          <cell r="AV755">
            <v>40000</v>
          </cell>
        </row>
        <row r="756">
          <cell r="A756">
            <v>707512</v>
          </cell>
          <cell r="B756" t="str">
            <v>نورا عوده</v>
          </cell>
          <cell r="C756" t="str">
            <v>احمد</v>
          </cell>
          <cell r="D756" t="str">
            <v>زينب</v>
          </cell>
          <cell r="E756" t="str">
            <v>أنثى</v>
          </cell>
          <cell r="F756">
            <v>31570</v>
          </cell>
          <cell r="G756" t="str">
            <v>التل</v>
          </cell>
          <cell r="H756" t="str">
            <v>السورية</v>
          </cell>
          <cell r="I756" t="str">
            <v>الأولى</v>
          </cell>
          <cell r="J756" t="str">
            <v>ريف دمشق</v>
          </cell>
          <cell r="K756" t="str">
            <v>حرنة 19</v>
          </cell>
          <cell r="L756" t="str">
            <v>التل حرنة</v>
          </cell>
          <cell r="M756" t="str">
            <v>أدبي</v>
          </cell>
          <cell r="N756">
            <v>2009</v>
          </cell>
          <cell r="O756" t="str">
            <v>ريف دمشق</v>
          </cell>
          <cell r="P756" t="str">
            <v>الأولى حديث</v>
          </cell>
          <cell r="R756">
            <v>0</v>
          </cell>
          <cell r="T756">
            <v>7000</v>
          </cell>
          <cell r="V756">
            <v>20000</v>
          </cell>
          <cell r="W756">
            <v>27000</v>
          </cell>
          <cell r="X756" t="str">
            <v>لا</v>
          </cell>
          <cell r="Y756">
            <v>27000</v>
          </cell>
          <cell r="Z756">
            <v>0</v>
          </cell>
          <cell r="AA756">
            <v>2</v>
          </cell>
          <cell r="AC756">
            <v>0</v>
          </cell>
          <cell r="AD756">
            <v>2</v>
          </cell>
          <cell r="AE756" t="str">
            <v>noora awda</v>
          </cell>
          <cell r="AF756" t="str">
            <v>ahmad</v>
          </cell>
          <cell r="AG756" t="str">
            <v>zenab</v>
          </cell>
          <cell r="AH756" t="str">
            <v>altal</v>
          </cell>
          <cell r="AI756" t="str">
            <v/>
          </cell>
          <cell r="AJ756" t="str">
            <v/>
          </cell>
          <cell r="AK756" t="str">
            <v/>
          </cell>
          <cell r="AL756" t="str">
            <v/>
          </cell>
          <cell r="AM756" t="str">
            <v/>
          </cell>
          <cell r="AN756" t="str">
            <v/>
          </cell>
          <cell r="AO756" t="str">
            <v/>
          </cell>
          <cell r="AP756" t="str">
            <v/>
          </cell>
          <cell r="AQ756" t="str">
            <v/>
          </cell>
          <cell r="AR756">
            <v>707512</v>
          </cell>
          <cell r="AS756" t="str">
            <v>نورا عوده</v>
          </cell>
          <cell r="AT756" t="str">
            <v>احمد</v>
          </cell>
          <cell r="AU756" t="str">
            <v/>
          </cell>
          <cell r="AV756">
            <v>20000</v>
          </cell>
        </row>
        <row r="757">
          <cell r="A757">
            <v>707513</v>
          </cell>
          <cell r="B757" t="str">
            <v>نورس  معط الله</v>
          </cell>
          <cell r="C757" t="str">
            <v>مبروك</v>
          </cell>
          <cell r="D757" t="str">
            <v>فريزة</v>
          </cell>
          <cell r="E757" t="str">
            <v>ذكر</v>
          </cell>
          <cell r="F757">
            <v>35967</v>
          </cell>
          <cell r="G757" t="str">
            <v>المهدية</v>
          </cell>
          <cell r="H757" t="str">
            <v>التونسية</v>
          </cell>
          <cell r="I757" t="str">
            <v>الأولى</v>
          </cell>
          <cell r="J757" t="str">
            <v>0</v>
          </cell>
          <cell r="K757" t="str">
            <v>المهدية</v>
          </cell>
          <cell r="L757" t="str">
            <v>زاهرة</v>
          </cell>
          <cell r="M757" t="str">
            <v>علمي</v>
          </cell>
          <cell r="N757">
            <v>2016</v>
          </cell>
          <cell r="O757" t="str">
            <v>دمشق</v>
          </cell>
          <cell r="P757" t="str">
            <v>الأولى حديث</v>
          </cell>
          <cell r="R757">
            <v>0</v>
          </cell>
          <cell r="T757">
            <v>7000</v>
          </cell>
          <cell r="V757">
            <v>40000</v>
          </cell>
          <cell r="W757">
            <v>47000</v>
          </cell>
          <cell r="X757" t="str">
            <v>لا</v>
          </cell>
          <cell r="Y757">
            <v>47000</v>
          </cell>
          <cell r="Z757">
            <v>0</v>
          </cell>
          <cell r="AA757">
            <v>4</v>
          </cell>
          <cell r="AC757">
            <v>0</v>
          </cell>
          <cell r="AD757">
            <v>4</v>
          </cell>
          <cell r="AE757" t="str">
            <v>NAOURES BEN MAATALLAH</v>
          </cell>
          <cell r="AF757" t="str">
            <v>MABROK</v>
          </cell>
          <cell r="AG757" t="str">
            <v>FAREZA</v>
          </cell>
          <cell r="AH757" t="str">
            <v>TUNISIAN</v>
          </cell>
          <cell r="AI757" t="str">
            <v/>
          </cell>
          <cell r="AJ757" t="str">
            <v/>
          </cell>
          <cell r="AK757" t="str">
            <v/>
          </cell>
          <cell r="AL757" t="str">
            <v/>
          </cell>
          <cell r="AM757" t="str">
            <v/>
          </cell>
          <cell r="AN757" t="str">
            <v/>
          </cell>
          <cell r="AO757" t="str">
            <v/>
          </cell>
          <cell r="AP757" t="str">
            <v/>
          </cell>
          <cell r="AQ757" t="str">
            <v/>
          </cell>
          <cell r="AR757">
            <v>707513</v>
          </cell>
          <cell r="AS757" t="str">
            <v>نورس  ابن معط الله</v>
          </cell>
          <cell r="AT757" t="str">
            <v>مبروك</v>
          </cell>
          <cell r="AU757" t="str">
            <v/>
          </cell>
          <cell r="AV757">
            <v>40000</v>
          </cell>
        </row>
        <row r="758">
          <cell r="A758">
            <v>707514</v>
          </cell>
          <cell r="B758" t="str">
            <v>نورهان خريمه</v>
          </cell>
          <cell r="C758" t="str">
            <v>سليمان</v>
          </cell>
          <cell r="D758" t="str">
            <v>ساميلا</v>
          </cell>
          <cell r="E758" t="str">
            <v>أنثى</v>
          </cell>
          <cell r="F758">
            <v>33058</v>
          </cell>
          <cell r="G758" t="str">
            <v>حماه</v>
          </cell>
          <cell r="H758" t="str">
            <v>السورية</v>
          </cell>
          <cell r="I758" t="str">
            <v>الأولى</v>
          </cell>
          <cell r="J758" t="str">
            <v>حماة</v>
          </cell>
          <cell r="K758" t="str">
            <v>جورين 74</v>
          </cell>
          <cell r="L758" t="str">
            <v>معضمية الشام</v>
          </cell>
          <cell r="M758" t="str">
            <v>أدبي</v>
          </cell>
          <cell r="N758">
            <v>2008</v>
          </cell>
          <cell r="O758" t="str">
            <v>حماة</v>
          </cell>
          <cell r="P758" t="str">
            <v>الأولى حديث</v>
          </cell>
          <cell r="R758">
            <v>0</v>
          </cell>
          <cell r="T758">
            <v>7000</v>
          </cell>
          <cell r="V758">
            <v>50000</v>
          </cell>
          <cell r="W758">
            <v>57000</v>
          </cell>
          <cell r="X758" t="str">
            <v>لا</v>
          </cell>
          <cell r="Y758">
            <v>57000</v>
          </cell>
          <cell r="Z758">
            <v>0</v>
          </cell>
          <cell r="AA758">
            <v>5</v>
          </cell>
          <cell r="AC758">
            <v>0</v>
          </cell>
          <cell r="AD758">
            <v>5</v>
          </cell>
          <cell r="AE758" t="str">
            <v>norhan khremah</v>
          </cell>
          <cell r="AF758" t="str">
            <v>sulyman</v>
          </cell>
          <cell r="AG758" t="str">
            <v>samela</v>
          </cell>
          <cell r="AH758" t="str">
            <v>hama</v>
          </cell>
          <cell r="AI758" t="str">
            <v/>
          </cell>
          <cell r="AJ758" t="str">
            <v/>
          </cell>
          <cell r="AK758" t="str">
            <v/>
          </cell>
          <cell r="AL758" t="str">
            <v/>
          </cell>
          <cell r="AM758" t="str">
            <v/>
          </cell>
          <cell r="AN758" t="str">
            <v/>
          </cell>
          <cell r="AO758" t="str">
            <v/>
          </cell>
          <cell r="AP758" t="str">
            <v/>
          </cell>
          <cell r="AQ758" t="str">
            <v/>
          </cell>
          <cell r="AR758">
            <v>707514</v>
          </cell>
          <cell r="AS758" t="str">
            <v>نورهان خريمه</v>
          </cell>
          <cell r="AT758" t="str">
            <v>سليمان</v>
          </cell>
          <cell r="AU758" t="str">
            <v/>
          </cell>
          <cell r="AV758">
            <v>50000</v>
          </cell>
        </row>
        <row r="759">
          <cell r="A759">
            <v>707515</v>
          </cell>
          <cell r="B759" t="str">
            <v>هادي عثمان حسن</v>
          </cell>
          <cell r="C759" t="str">
            <v>عثمان</v>
          </cell>
          <cell r="D759" t="str">
            <v>فاطمه</v>
          </cell>
          <cell r="E759" t="str">
            <v>ذكر</v>
          </cell>
          <cell r="F759">
            <v>37142</v>
          </cell>
          <cell r="G759" t="str">
            <v>دمشق</v>
          </cell>
          <cell r="H759" t="str">
            <v>اللبنانية</v>
          </cell>
          <cell r="I759" t="str">
            <v>الأولى</v>
          </cell>
          <cell r="J759" t="str">
            <v>0</v>
          </cell>
          <cell r="K759" t="str">
            <v>طفيل 7</v>
          </cell>
          <cell r="L759" t="str">
            <v>برزة</v>
          </cell>
          <cell r="M759" t="str">
            <v>2021</v>
          </cell>
          <cell r="O759" t="str">
            <v>ريف دمشق</v>
          </cell>
          <cell r="P759" t="str">
            <v>الأولى حديث</v>
          </cell>
          <cell r="R759">
            <v>0</v>
          </cell>
          <cell r="T759">
            <v>7000</v>
          </cell>
          <cell r="V759">
            <v>30000</v>
          </cell>
          <cell r="W759">
            <v>37000</v>
          </cell>
          <cell r="X759" t="str">
            <v>لا</v>
          </cell>
          <cell r="Y759">
            <v>37000</v>
          </cell>
          <cell r="Z759">
            <v>0</v>
          </cell>
          <cell r="AA759">
            <v>3</v>
          </cell>
          <cell r="AC759">
            <v>0</v>
          </cell>
          <cell r="AD759">
            <v>3</v>
          </cell>
          <cell r="AE759" t="str">
            <v>hadi othman hasn</v>
          </cell>
          <cell r="AF759" t="str">
            <v>othman</v>
          </cell>
          <cell r="AG759" t="str">
            <v>fatema</v>
          </cell>
          <cell r="AH759" t="str">
            <v>damascus</v>
          </cell>
          <cell r="AI759" t="str">
            <v/>
          </cell>
          <cell r="AJ759" t="str">
            <v/>
          </cell>
          <cell r="AK759" t="str">
            <v/>
          </cell>
          <cell r="AL759" t="str">
            <v/>
          </cell>
          <cell r="AM759" t="str">
            <v/>
          </cell>
          <cell r="AN759" t="str">
            <v/>
          </cell>
          <cell r="AO759" t="str">
            <v/>
          </cell>
          <cell r="AP759" t="str">
            <v/>
          </cell>
          <cell r="AQ759" t="str">
            <v/>
          </cell>
          <cell r="AR759">
            <v>707515</v>
          </cell>
          <cell r="AS759" t="str">
            <v>هادي عثمان حسن</v>
          </cell>
          <cell r="AT759" t="str">
            <v>عثمان</v>
          </cell>
          <cell r="AU759" t="str">
            <v/>
          </cell>
          <cell r="AV759">
            <v>30000</v>
          </cell>
        </row>
        <row r="760">
          <cell r="A760">
            <v>707516</v>
          </cell>
          <cell r="B760" t="str">
            <v>هبة لحم العجنجي</v>
          </cell>
          <cell r="C760" t="str">
            <v>محمد بسام</v>
          </cell>
          <cell r="D760" t="str">
            <v>روضة</v>
          </cell>
          <cell r="E760" t="str">
            <v>انثى</v>
          </cell>
          <cell r="F760">
            <v>36623</v>
          </cell>
          <cell r="G760" t="str">
            <v>دمشق</v>
          </cell>
          <cell r="H760" t="str">
            <v>سورية</v>
          </cell>
          <cell r="I760" t="str">
            <v>الأولى</v>
          </cell>
          <cell r="J760" t="str">
            <v>0</v>
          </cell>
          <cell r="K760" t="str">
            <v>جب اسد الله ٧٣</v>
          </cell>
          <cell r="L760" t="str">
            <v>دمشق القديمة</v>
          </cell>
          <cell r="M760" t="str">
            <v>0</v>
          </cell>
          <cell r="N760">
            <v>2019</v>
          </cell>
          <cell r="O760" t="str">
            <v>دمشق</v>
          </cell>
          <cell r="P760" t="str">
            <v>الأولى حديث</v>
          </cell>
          <cell r="T760">
            <v>6000</v>
          </cell>
          <cell r="V760">
            <v>1500</v>
          </cell>
          <cell r="W760">
            <v>7500</v>
          </cell>
          <cell r="X760" t="str">
            <v>لا</v>
          </cell>
          <cell r="Y760">
            <v>7500</v>
          </cell>
          <cell r="Z760">
            <v>0</v>
          </cell>
          <cell r="AA760">
            <v>3</v>
          </cell>
          <cell r="AC760">
            <v>0</v>
          </cell>
          <cell r="AD760">
            <v>3</v>
          </cell>
          <cell r="AE760" t="str">
            <v>Hiba Al Ajanje</v>
          </cell>
          <cell r="AF760" t="str">
            <v>Basam</v>
          </cell>
          <cell r="AG760" t="str">
            <v>Rawda</v>
          </cell>
          <cell r="AH760" t="str">
            <v>Damascus</v>
          </cell>
          <cell r="AI760" t="str">
            <v/>
          </cell>
          <cell r="AJ760" t="str">
            <v/>
          </cell>
          <cell r="AK760" t="str">
            <v/>
          </cell>
          <cell r="AL760" t="str">
            <v/>
          </cell>
          <cell r="AM760" t="str">
            <v/>
          </cell>
          <cell r="AN760" t="str">
            <v/>
          </cell>
          <cell r="AO760" t="str">
            <v/>
          </cell>
          <cell r="AP760" t="str">
            <v/>
          </cell>
          <cell r="AQ760" t="str">
            <v/>
          </cell>
          <cell r="AR760">
            <v>707516</v>
          </cell>
          <cell r="AS760" t="str">
            <v>هبة لحم العجنجي</v>
          </cell>
          <cell r="AT760" t="str">
            <v>محمد بسام</v>
          </cell>
          <cell r="AU760" t="str">
            <v/>
          </cell>
          <cell r="AV760">
            <v>1500</v>
          </cell>
        </row>
        <row r="761">
          <cell r="A761">
            <v>707517</v>
          </cell>
          <cell r="B761" t="str">
            <v>هشام بعق</v>
          </cell>
          <cell r="C761" t="str">
            <v>محمد</v>
          </cell>
          <cell r="D761" t="str">
            <v>رحاب</v>
          </cell>
          <cell r="E761" t="str">
            <v>ذكر</v>
          </cell>
          <cell r="F761">
            <v>37181</v>
          </cell>
          <cell r="G761" t="str">
            <v>دوما</v>
          </cell>
          <cell r="H761" t="str">
            <v>سوري</v>
          </cell>
          <cell r="I761" t="str">
            <v>الأولى</v>
          </cell>
          <cell r="J761" t="str">
            <v>ريف دمشق</v>
          </cell>
          <cell r="K761" t="str">
            <v>الضمير 130</v>
          </cell>
          <cell r="L761" t="str">
            <v>شارع بغداد</v>
          </cell>
          <cell r="M761" t="str">
            <v>أدبي</v>
          </cell>
          <cell r="N761">
            <v>2022</v>
          </cell>
          <cell r="O761" t="str">
            <v>دمشق</v>
          </cell>
          <cell r="P761" t="str">
            <v>الأولى حديث</v>
          </cell>
          <cell r="R761">
            <v>0</v>
          </cell>
          <cell r="T761">
            <v>7000</v>
          </cell>
          <cell r="V761">
            <v>20000</v>
          </cell>
          <cell r="W761">
            <v>27000</v>
          </cell>
          <cell r="X761" t="str">
            <v>لا</v>
          </cell>
          <cell r="Y761">
            <v>27000</v>
          </cell>
          <cell r="Z761">
            <v>0</v>
          </cell>
          <cell r="AA761">
            <v>2</v>
          </cell>
          <cell r="AC761">
            <v>0</v>
          </cell>
          <cell r="AD761">
            <v>2</v>
          </cell>
          <cell r="AE761" t="str">
            <v>hisham baak</v>
          </cell>
          <cell r="AF761" t="str">
            <v>mohamad</v>
          </cell>
          <cell r="AG761" t="str">
            <v>rehab</v>
          </cell>
          <cell r="AH761" t="str">
            <v>douma</v>
          </cell>
          <cell r="AI761" t="str">
            <v/>
          </cell>
          <cell r="AJ761" t="str">
            <v/>
          </cell>
          <cell r="AK761" t="str">
            <v/>
          </cell>
          <cell r="AL761" t="str">
            <v/>
          </cell>
          <cell r="AM761" t="str">
            <v/>
          </cell>
          <cell r="AN761" t="str">
            <v/>
          </cell>
          <cell r="AO761" t="str">
            <v/>
          </cell>
          <cell r="AP761" t="str">
            <v/>
          </cell>
          <cell r="AQ761" t="str">
            <v/>
          </cell>
          <cell r="AR761">
            <v>707517</v>
          </cell>
          <cell r="AS761" t="str">
            <v>هشام بعق</v>
          </cell>
          <cell r="AT761" t="str">
            <v>محمد</v>
          </cell>
          <cell r="AU761" t="str">
            <v/>
          </cell>
          <cell r="AV761">
            <v>20000</v>
          </cell>
        </row>
        <row r="762">
          <cell r="A762">
            <v>707518</v>
          </cell>
          <cell r="B762" t="str">
            <v>هنادي عيسى</v>
          </cell>
          <cell r="C762" t="str">
            <v>فائز</v>
          </cell>
          <cell r="D762" t="str">
            <v>ذوات</v>
          </cell>
          <cell r="E762" t="str">
            <v>أنثى</v>
          </cell>
          <cell r="F762">
            <v>30334</v>
          </cell>
          <cell r="G762" t="str">
            <v>دمشق</v>
          </cell>
          <cell r="H762" t="str">
            <v>السورية</v>
          </cell>
          <cell r="I762" t="str">
            <v>الأولى</v>
          </cell>
          <cell r="J762" t="str">
            <v>طرطوس</v>
          </cell>
          <cell r="K762" t="str">
            <v>حاموش رسلان 7</v>
          </cell>
          <cell r="L762" t="str">
            <v>مزة سومرية</v>
          </cell>
          <cell r="M762" t="str">
            <v>أدبي</v>
          </cell>
          <cell r="N762">
            <v>2013</v>
          </cell>
          <cell r="O762" t="str">
            <v>دمشق</v>
          </cell>
          <cell r="P762" t="str">
            <v>الأولى حديث</v>
          </cell>
          <cell r="T762">
            <v>7000</v>
          </cell>
          <cell r="V762">
            <v>3000</v>
          </cell>
          <cell r="W762">
            <v>10000</v>
          </cell>
          <cell r="X762" t="str">
            <v>لا</v>
          </cell>
          <cell r="Y762">
            <v>10000</v>
          </cell>
          <cell r="Z762">
            <v>0</v>
          </cell>
          <cell r="AA762">
            <v>6</v>
          </cell>
          <cell r="AC762">
            <v>0</v>
          </cell>
          <cell r="AD762">
            <v>6</v>
          </cell>
          <cell r="AE762" t="str">
            <v>hanadi issa</v>
          </cell>
          <cell r="AF762" t="str">
            <v>faeez</v>
          </cell>
          <cell r="AG762" t="str">
            <v>thawat</v>
          </cell>
          <cell r="AH762" t="str">
            <v>damas</v>
          </cell>
          <cell r="AI762" t="str">
            <v/>
          </cell>
          <cell r="AJ762" t="str">
            <v/>
          </cell>
          <cell r="AK762" t="str">
            <v/>
          </cell>
          <cell r="AL762" t="str">
            <v/>
          </cell>
          <cell r="AM762" t="str">
            <v/>
          </cell>
          <cell r="AN762" t="str">
            <v/>
          </cell>
          <cell r="AO762" t="str">
            <v/>
          </cell>
          <cell r="AP762" t="str">
            <v/>
          </cell>
          <cell r="AQ762" t="str">
            <v/>
          </cell>
          <cell r="AR762">
            <v>707518</v>
          </cell>
          <cell r="AS762" t="str">
            <v>هنادي عيسى</v>
          </cell>
          <cell r="AT762" t="str">
            <v>فائز</v>
          </cell>
          <cell r="AU762" t="str">
            <v/>
          </cell>
          <cell r="AV762">
            <v>3000</v>
          </cell>
        </row>
        <row r="763">
          <cell r="A763">
            <v>707519</v>
          </cell>
          <cell r="B763" t="str">
            <v>هيثم شرم</v>
          </cell>
          <cell r="C763" t="str">
            <v>أحمد</v>
          </cell>
          <cell r="D763" t="str">
            <v>منى</v>
          </cell>
          <cell r="E763" t="str">
            <v>ذكر</v>
          </cell>
          <cell r="F763">
            <v>35862</v>
          </cell>
          <cell r="G763" t="str">
            <v>حلب</v>
          </cell>
          <cell r="H763" t="str">
            <v>السورية</v>
          </cell>
          <cell r="I763" t="str">
            <v>الأولى</v>
          </cell>
          <cell r="J763" t="str">
            <v>0</v>
          </cell>
          <cell r="K763" t="str">
            <v>المغايرة 52</v>
          </cell>
          <cell r="L763" t="str">
            <v>حلب</v>
          </cell>
          <cell r="M763" t="str">
            <v>علمي</v>
          </cell>
          <cell r="N763">
            <v>2020</v>
          </cell>
          <cell r="O763" t="str">
            <v>اللاذقية</v>
          </cell>
          <cell r="P763" t="str">
            <v>الأولى حديث</v>
          </cell>
          <cell r="R763">
            <v>0</v>
          </cell>
          <cell r="T763">
            <v>7000</v>
          </cell>
          <cell r="V763">
            <v>60000</v>
          </cell>
          <cell r="W763">
            <v>67000</v>
          </cell>
          <cell r="X763" t="str">
            <v>لا</v>
          </cell>
          <cell r="Y763">
            <v>67000</v>
          </cell>
          <cell r="Z763">
            <v>0</v>
          </cell>
          <cell r="AA763">
            <v>6</v>
          </cell>
          <cell r="AC763">
            <v>0</v>
          </cell>
          <cell r="AD763">
            <v>6</v>
          </cell>
          <cell r="AE763" t="str">
            <v>hatham  ahmad</v>
          </cell>
          <cell r="AF763" t="str">
            <v>ahmad</v>
          </cell>
          <cell r="AG763" t="str">
            <v>muna</v>
          </cell>
          <cell r="AH763" t="str">
            <v>aleppo</v>
          </cell>
          <cell r="AI763" t="str">
            <v/>
          </cell>
          <cell r="AJ763" t="str">
            <v/>
          </cell>
          <cell r="AK763" t="str">
            <v/>
          </cell>
          <cell r="AL763" t="str">
            <v/>
          </cell>
          <cell r="AM763" t="str">
            <v/>
          </cell>
          <cell r="AN763" t="str">
            <v/>
          </cell>
          <cell r="AO763" t="str">
            <v/>
          </cell>
          <cell r="AP763" t="str">
            <v/>
          </cell>
          <cell r="AQ763" t="str">
            <v/>
          </cell>
          <cell r="AR763">
            <v>707519</v>
          </cell>
          <cell r="AS763" t="str">
            <v>هيثم شرم</v>
          </cell>
          <cell r="AT763" t="str">
            <v>أحمد</v>
          </cell>
          <cell r="AU763" t="str">
            <v/>
          </cell>
          <cell r="AV763">
            <v>60000</v>
          </cell>
        </row>
        <row r="764">
          <cell r="A764">
            <v>707520</v>
          </cell>
          <cell r="B764" t="str">
            <v>هيه الشريف الحمدان</v>
          </cell>
          <cell r="C764" t="str">
            <v>فارس</v>
          </cell>
          <cell r="D764" t="str">
            <v>مريم</v>
          </cell>
          <cell r="E764" t="str">
            <v>أنثى</v>
          </cell>
          <cell r="F764">
            <v>35389</v>
          </cell>
          <cell r="G764" t="str">
            <v>تلعاكوله</v>
          </cell>
          <cell r="H764" t="str">
            <v>السورية</v>
          </cell>
          <cell r="I764" t="str">
            <v>الأولى</v>
          </cell>
          <cell r="J764" t="str">
            <v>حلب</v>
          </cell>
          <cell r="K764" t="str">
            <v>حيمر جيس 3</v>
          </cell>
          <cell r="L764" t="str">
            <v>حلب</v>
          </cell>
          <cell r="M764" t="str">
            <v>2018</v>
          </cell>
          <cell r="O764" t="str">
            <v>حلب</v>
          </cell>
          <cell r="P764" t="str">
            <v>الأولى حديث</v>
          </cell>
          <cell r="R764">
            <v>0</v>
          </cell>
          <cell r="T764">
            <v>7000</v>
          </cell>
          <cell r="V764">
            <v>40000</v>
          </cell>
          <cell r="W764">
            <v>47000</v>
          </cell>
          <cell r="X764" t="str">
            <v>لا</v>
          </cell>
          <cell r="Y764">
            <v>47000</v>
          </cell>
          <cell r="Z764">
            <v>0</v>
          </cell>
          <cell r="AA764">
            <v>4</v>
          </cell>
          <cell r="AC764">
            <v>0</v>
          </cell>
          <cell r="AD764">
            <v>4</v>
          </cell>
          <cell r="AE764" t="str">
            <v>hia alshref alhmdan</v>
          </cell>
          <cell r="AF764" t="str">
            <v>faris</v>
          </cell>
          <cell r="AG764" t="str">
            <v>maream</v>
          </cell>
          <cell r="AH764" t="str">
            <v>aleppo</v>
          </cell>
          <cell r="AI764" t="str">
            <v/>
          </cell>
          <cell r="AJ764" t="str">
            <v/>
          </cell>
          <cell r="AK764" t="str">
            <v/>
          </cell>
          <cell r="AL764" t="str">
            <v/>
          </cell>
          <cell r="AM764" t="str">
            <v/>
          </cell>
          <cell r="AN764" t="str">
            <v/>
          </cell>
          <cell r="AO764" t="str">
            <v/>
          </cell>
          <cell r="AP764" t="str">
            <v/>
          </cell>
          <cell r="AQ764" t="str">
            <v/>
          </cell>
          <cell r="AR764">
            <v>707520</v>
          </cell>
          <cell r="AS764" t="str">
            <v>هيه الشريف الحمدان</v>
          </cell>
          <cell r="AT764" t="str">
            <v>فارس</v>
          </cell>
          <cell r="AU764" t="str">
            <v/>
          </cell>
          <cell r="AV764">
            <v>40000</v>
          </cell>
        </row>
        <row r="765">
          <cell r="A765">
            <v>707521</v>
          </cell>
          <cell r="B765" t="str">
            <v>وسيم عيسى</v>
          </cell>
          <cell r="C765" t="str">
            <v>محمد</v>
          </cell>
          <cell r="D765" t="str">
            <v>سعاد</v>
          </cell>
          <cell r="E765" t="str">
            <v>ذكر</v>
          </cell>
          <cell r="F765">
            <v>33523</v>
          </cell>
          <cell r="G765" t="str">
            <v>دمشق</v>
          </cell>
          <cell r="H765" t="str">
            <v>عربي سوري</v>
          </cell>
          <cell r="I765" t="str">
            <v>الأولى</v>
          </cell>
          <cell r="J765" t="str">
            <v>طرطوس</v>
          </cell>
          <cell r="K765" t="str">
            <v>عين قضيب13</v>
          </cell>
          <cell r="L765" t="str">
            <v>مساكن الحرس</v>
          </cell>
          <cell r="M765" t="str">
            <v>علمي</v>
          </cell>
          <cell r="N765">
            <v>2009</v>
          </cell>
          <cell r="O765" t="str">
            <v>دمشق</v>
          </cell>
          <cell r="P765" t="str">
            <v>الأولى حديث</v>
          </cell>
          <cell r="R765">
            <v>0</v>
          </cell>
          <cell r="T765">
            <v>7000</v>
          </cell>
          <cell r="V765">
            <v>60000</v>
          </cell>
          <cell r="W765">
            <v>67000</v>
          </cell>
          <cell r="X765" t="str">
            <v>لا</v>
          </cell>
          <cell r="Y765">
            <v>67000</v>
          </cell>
          <cell r="Z765">
            <v>0</v>
          </cell>
          <cell r="AA765">
            <v>6</v>
          </cell>
          <cell r="AC765">
            <v>0</v>
          </cell>
          <cell r="AD765">
            <v>6</v>
          </cell>
          <cell r="AE765" t="str">
            <v xml:space="preserve">wseem </v>
          </cell>
          <cell r="AF765" t="str">
            <v>mohamad</v>
          </cell>
          <cell r="AG765" t="str">
            <v>souad</v>
          </cell>
          <cell r="AH765" t="str">
            <v>damascus</v>
          </cell>
          <cell r="AI765" t="str">
            <v/>
          </cell>
          <cell r="AJ765" t="str">
            <v/>
          </cell>
          <cell r="AK765" t="str">
            <v/>
          </cell>
          <cell r="AL765" t="str">
            <v/>
          </cell>
          <cell r="AM765" t="str">
            <v/>
          </cell>
          <cell r="AN765" t="str">
            <v/>
          </cell>
          <cell r="AO765" t="str">
            <v/>
          </cell>
          <cell r="AP765" t="str">
            <v/>
          </cell>
          <cell r="AQ765" t="str">
            <v/>
          </cell>
          <cell r="AR765">
            <v>707521</v>
          </cell>
          <cell r="AS765" t="str">
            <v>وسيم عيسى</v>
          </cell>
          <cell r="AT765" t="str">
            <v>محمد</v>
          </cell>
          <cell r="AU765" t="str">
            <v/>
          </cell>
          <cell r="AV765">
            <v>60000</v>
          </cell>
        </row>
        <row r="766">
          <cell r="A766">
            <v>707522</v>
          </cell>
          <cell r="B766" t="str">
            <v>وضاح صعب</v>
          </cell>
          <cell r="C766" t="str">
            <v>شكيب</v>
          </cell>
          <cell r="D766" t="str">
            <v>إسعاف</v>
          </cell>
          <cell r="E766" t="str">
            <v>ذكر</v>
          </cell>
          <cell r="F766">
            <v>32513</v>
          </cell>
          <cell r="G766" t="str">
            <v>السويداء</v>
          </cell>
          <cell r="H766" t="str">
            <v>عربية سورية</v>
          </cell>
          <cell r="I766" t="str">
            <v>الأولى</v>
          </cell>
          <cell r="J766" t="str">
            <v>السويداء</v>
          </cell>
          <cell r="K766" t="str">
            <v>الشريحي 9</v>
          </cell>
          <cell r="L766" t="str">
            <v>السويداء</v>
          </cell>
          <cell r="M766" t="str">
            <v>أدبي</v>
          </cell>
          <cell r="N766">
            <v>2007</v>
          </cell>
          <cell r="O766" t="str">
            <v>السويداء</v>
          </cell>
          <cell r="P766" t="str">
            <v>الأولى حديث</v>
          </cell>
          <cell r="T766">
            <v>7000</v>
          </cell>
          <cell r="V766">
            <v>30000</v>
          </cell>
          <cell r="W766">
            <v>37000</v>
          </cell>
          <cell r="X766" t="str">
            <v>لا</v>
          </cell>
          <cell r="Y766">
            <v>37000</v>
          </cell>
          <cell r="Z766">
            <v>0</v>
          </cell>
          <cell r="AA766">
            <v>6</v>
          </cell>
          <cell r="AC766">
            <v>0</v>
          </cell>
          <cell r="AD766">
            <v>6</v>
          </cell>
          <cell r="AE766" t="str">
            <v>WADAH SAEB</v>
          </cell>
          <cell r="AF766" t="str">
            <v>SHAKEB</v>
          </cell>
          <cell r="AG766" t="str">
            <v>ISAF</v>
          </cell>
          <cell r="AH766" t="str">
            <v>ALSWEIDA</v>
          </cell>
          <cell r="AI766" t="str">
            <v/>
          </cell>
          <cell r="AJ766" t="str">
            <v/>
          </cell>
          <cell r="AK766" t="str">
            <v/>
          </cell>
          <cell r="AL766" t="str">
            <v/>
          </cell>
          <cell r="AM766" t="str">
            <v/>
          </cell>
          <cell r="AN766" t="str">
            <v/>
          </cell>
          <cell r="AO766" t="str">
            <v/>
          </cell>
          <cell r="AP766" t="str">
            <v/>
          </cell>
          <cell r="AQ766" t="str">
            <v/>
          </cell>
          <cell r="AR766">
            <v>707522</v>
          </cell>
          <cell r="AS766" t="str">
            <v>وضاح صعب</v>
          </cell>
          <cell r="AT766" t="str">
            <v>شكيب</v>
          </cell>
          <cell r="AU766" t="str">
            <v/>
          </cell>
          <cell r="AV766">
            <v>30000</v>
          </cell>
        </row>
        <row r="767">
          <cell r="A767">
            <v>707523</v>
          </cell>
          <cell r="B767" t="str">
            <v>وعد قنطار</v>
          </cell>
          <cell r="C767" t="str">
            <v>محمدعيد</v>
          </cell>
          <cell r="D767" t="str">
            <v>رانيا</v>
          </cell>
          <cell r="E767" t="str">
            <v>أنثى</v>
          </cell>
          <cell r="F767">
            <v>33725</v>
          </cell>
          <cell r="G767" t="str">
            <v>غباغب</v>
          </cell>
          <cell r="H767" t="str">
            <v>السورية</v>
          </cell>
          <cell r="I767" t="str">
            <v>الأولى</v>
          </cell>
          <cell r="J767" t="str">
            <v>درعا</v>
          </cell>
          <cell r="K767" t="str">
            <v>غباغب 22</v>
          </cell>
          <cell r="L767" t="str">
            <v>غباغب</v>
          </cell>
          <cell r="M767" t="str">
            <v>أدبي</v>
          </cell>
          <cell r="N767">
            <v>2011</v>
          </cell>
          <cell r="O767" t="str">
            <v>درعا</v>
          </cell>
          <cell r="P767" t="str">
            <v>الأولى حديث</v>
          </cell>
          <cell r="R767">
            <v>0</v>
          </cell>
          <cell r="T767">
            <v>7000</v>
          </cell>
          <cell r="V767">
            <v>30000</v>
          </cell>
          <cell r="W767">
            <v>37000</v>
          </cell>
          <cell r="X767" t="str">
            <v>لا</v>
          </cell>
          <cell r="Y767">
            <v>37000</v>
          </cell>
          <cell r="Z767">
            <v>0</v>
          </cell>
          <cell r="AA767">
            <v>3</v>
          </cell>
          <cell r="AC767">
            <v>0</v>
          </cell>
          <cell r="AD767">
            <v>3</v>
          </cell>
          <cell r="AE767" t="str">
            <v>waad kentar</v>
          </cell>
          <cell r="AF767" t="str">
            <v>mohammad eid</v>
          </cell>
          <cell r="AG767" t="str">
            <v>rania</v>
          </cell>
          <cell r="AH767" t="str">
            <v>daraa</v>
          </cell>
          <cell r="AI767" t="str">
            <v/>
          </cell>
          <cell r="AJ767" t="str">
            <v/>
          </cell>
          <cell r="AK767" t="str">
            <v/>
          </cell>
          <cell r="AL767" t="str">
            <v/>
          </cell>
          <cell r="AM767" t="str">
            <v/>
          </cell>
          <cell r="AN767" t="str">
            <v/>
          </cell>
          <cell r="AO767" t="str">
            <v/>
          </cell>
          <cell r="AP767" t="str">
            <v/>
          </cell>
          <cell r="AQ767" t="str">
            <v/>
          </cell>
          <cell r="AR767">
            <v>707523</v>
          </cell>
          <cell r="AS767" t="str">
            <v>وعد قنطار</v>
          </cell>
          <cell r="AT767" t="str">
            <v>محمدعيد</v>
          </cell>
          <cell r="AU767" t="str">
            <v/>
          </cell>
          <cell r="AV767">
            <v>30000</v>
          </cell>
        </row>
        <row r="768">
          <cell r="A768">
            <v>707524</v>
          </cell>
          <cell r="B768" t="str">
            <v>وفاء عبدالحفيظ</v>
          </cell>
          <cell r="C768" t="str">
            <v>هشام</v>
          </cell>
          <cell r="D768" t="str">
            <v>والدتهانوره</v>
          </cell>
          <cell r="E768" t="str">
            <v>أنثى</v>
          </cell>
          <cell r="F768">
            <v>29615</v>
          </cell>
          <cell r="G768" t="str">
            <v>زملكا</v>
          </cell>
          <cell r="H768" t="str">
            <v>العربية السورية</v>
          </cell>
          <cell r="I768" t="str">
            <v>الأولى</v>
          </cell>
          <cell r="J768" t="str">
            <v>دمشق</v>
          </cell>
          <cell r="K768" t="str">
            <v>شاغور صوف 9</v>
          </cell>
          <cell r="L768" t="str">
            <v>دمشق - مشروع دمر</v>
          </cell>
          <cell r="M768" t="str">
            <v>أدبي</v>
          </cell>
          <cell r="N768">
            <v>1999</v>
          </cell>
          <cell r="O768" t="str">
            <v>دمشق</v>
          </cell>
          <cell r="P768" t="str">
            <v>الأولى حديث</v>
          </cell>
          <cell r="R768">
            <v>0</v>
          </cell>
          <cell r="T768">
            <v>7000</v>
          </cell>
          <cell r="V768">
            <v>60000</v>
          </cell>
          <cell r="W768">
            <v>67000</v>
          </cell>
          <cell r="X768" t="str">
            <v>لا</v>
          </cell>
          <cell r="Y768">
            <v>67000</v>
          </cell>
          <cell r="Z768">
            <v>0</v>
          </cell>
          <cell r="AA768">
            <v>6</v>
          </cell>
          <cell r="AC768">
            <v>0</v>
          </cell>
          <cell r="AD768">
            <v>6</v>
          </cell>
          <cell r="AE768" t="str">
            <v>Wafaa Abd AlHavez</v>
          </cell>
          <cell r="AF768" t="str">
            <v>Hesham</v>
          </cell>
          <cell r="AG768" t="str">
            <v>Noura</v>
          </cell>
          <cell r="AH768" t="str">
            <v>Zamlka</v>
          </cell>
          <cell r="AI768" t="str">
            <v/>
          </cell>
          <cell r="AJ768" t="str">
            <v/>
          </cell>
          <cell r="AK768" t="str">
            <v/>
          </cell>
          <cell r="AL768" t="str">
            <v/>
          </cell>
          <cell r="AM768" t="str">
            <v/>
          </cell>
          <cell r="AN768" t="str">
            <v/>
          </cell>
          <cell r="AO768" t="str">
            <v/>
          </cell>
          <cell r="AP768" t="str">
            <v/>
          </cell>
          <cell r="AQ768" t="str">
            <v/>
          </cell>
          <cell r="AR768">
            <v>707524</v>
          </cell>
          <cell r="AS768" t="str">
            <v>وفاء عبدالحفيظ</v>
          </cell>
          <cell r="AT768" t="str">
            <v>هشام</v>
          </cell>
          <cell r="AU768" t="str">
            <v/>
          </cell>
          <cell r="AV768">
            <v>60000</v>
          </cell>
        </row>
        <row r="769">
          <cell r="A769">
            <v>707525</v>
          </cell>
          <cell r="B769" t="str">
            <v>ولاء بدرة</v>
          </cell>
          <cell r="C769" t="str">
            <v>عرفان</v>
          </cell>
          <cell r="D769" t="str">
            <v>تهاني</v>
          </cell>
          <cell r="E769" t="str">
            <v>أنثى</v>
          </cell>
          <cell r="F769">
            <v>34094</v>
          </cell>
          <cell r="G769" t="str">
            <v>دمشق</v>
          </cell>
          <cell r="H769" t="str">
            <v>سورية</v>
          </cell>
          <cell r="I769" t="str">
            <v>الأولى</v>
          </cell>
          <cell r="J769" t="str">
            <v>إدلب</v>
          </cell>
          <cell r="K769" t="str">
            <v xml:space="preserve">بازار 74 </v>
          </cell>
          <cell r="L769" t="str">
            <v xml:space="preserve">ضاحية قدسيا </v>
          </cell>
          <cell r="M769" t="str">
            <v>أدبي</v>
          </cell>
          <cell r="N769">
            <v>2011</v>
          </cell>
          <cell r="O769" t="str">
            <v>دمشق</v>
          </cell>
          <cell r="P769" t="str">
            <v>الأولى حديث</v>
          </cell>
          <cell r="R769">
            <v>0</v>
          </cell>
          <cell r="T769">
            <v>7000</v>
          </cell>
          <cell r="V769">
            <v>40000</v>
          </cell>
          <cell r="W769">
            <v>47000</v>
          </cell>
          <cell r="X769" t="str">
            <v>لا</v>
          </cell>
          <cell r="Y769">
            <v>47000</v>
          </cell>
          <cell r="Z769">
            <v>0</v>
          </cell>
          <cell r="AA769">
            <v>4</v>
          </cell>
          <cell r="AC769">
            <v>0</v>
          </cell>
          <cell r="AD769">
            <v>4</v>
          </cell>
          <cell r="AE769" t="str">
            <v>walaa badra</v>
          </cell>
          <cell r="AF769" t="str">
            <v>erfan</v>
          </cell>
          <cell r="AG769" t="str">
            <v>tahani</v>
          </cell>
          <cell r="AH769" t="str">
            <v>damascos</v>
          </cell>
          <cell r="AI769" t="str">
            <v/>
          </cell>
          <cell r="AJ769" t="str">
            <v/>
          </cell>
          <cell r="AK769" t="str">
            <v/>
          </cell>
          <cell r="AL769" t="str">
            <v/>
          </cell>
          <cell r="AM769" t="str">
            <v/>
          </cell>
          <cell r="AN769" t="str">
            <v/>
          </cell>
          <cell r="AO769" t="str">
            <v/>
          </cell>
          <cell r="AP769" t="str">
            <v/>
          </cell>
          <cell r="AQ769" t="str">
            <v/>
          </cell>
          <cell r="AR769">
            <v>707525</v>
          </cell>
          <cell r="AS769" t="str">
            <v>ولاء بدرة</v>
          </cell>
          <cell r="AT769" t="str">
            <v>عرفان</v>
          </cell>
          <cell r="AU769" t="str">
            <v/>
          </cell>
          <cell r="AV769">
            <v>40000</v>
          </cell>
        </row>
        <row r="770">
          <cell r="A770">
            <v>707526</v>
          </cell>
          <cell r="B770" t="str">
            <v>ياسمين سوسو</v>
          </cell>
          <cell r="C770" t="str">
            <v>محمدديب</v>
          </cell>
          <cell r="D770" t="str">
            <v>وفاء</v>
          </cell>
          <cell r="E770" t="str">
            <v>أنثى</v>
          </cell>
          <cell r="F770">
            <v>34728</v>
          </cell>
          <cell r="G770" t="str">
            <v>ديرعطية</v>
          </cell>
          <cell r="H770" t="str">
            <v>سورية</v>
          </cell>
          <cell r="I770" t="str">
            <v>الأولى</v>
          </cell>
          <cell r="J770" t="str">
            <v>ريف دمشق</v>
          </cell>
          <cell r="K770" t="str">
            <v>ديرعطية ٢٢</v>
          </cell>
          <cell r="L770" t="str">
            <v>ديرعطية_الحي الجنوبي_جانب جامع النبي غيلان</v>
          </cell>
          <cell r="M770" t="str">
            <v>أدبي</v>
          </cell>
          <cell r="N770">
            <v>2012</v>
          </cell>
          <cell r="O770" t="str">
            <v>ريف دمشق</v>
          </cell>
          <cell r="P770" t="str">
            <v>الأولى حديث</v>
          </cell>
          <cell r="R770">
            <v>0</v>
          </cell>
          <cell r="T770">
            <v>6000</v>
          </cell>
          <cell r="V770">
            <v>60000</v>
          </cell>
          <cell r="W770">
            <v>66000</v>
          </cell>
          <cell r="X770" t="str">
            <v>لا</v>
          </cell>
          <cell r="Y770">
            <v>66000</v>
          </cell>
          <cell r="Z770">
            <v>0</v>
          </cell>
          <cell r="AA770">
            <v>6</v>
          </cell>
          <cell r="AC770">
            <v>0</v>
          </cell>
          <cell r="AD770">
            <v>6</v>
          </cell>
          <cell r="AE770" t="str">
            <v>Yasmin  Sousou</v>
          </cell>
          <cell r="AF770" t="str">
            <v>Mohamad Dib</v>
          </cell>
          <cell r="AG770" t="str">
            <v>Wafaa</v>
          </cell>
          <cell r="AH770" t="str">
            <v>Damas Suburb</v>
          </cell>
          <cell r="AI770" t="str">
            <v/>
          </cell>
          <cell r="AJ770" t="str">
            <v/>
          </cell>
          <cell r="AK770" t="str">
            <v/>
          </cell>
          <cell r="AL770" t="str">
            <v/>
          </cell>
          <cell r="AM770" t="str">
            <v/>
          </cell>
          <cell r="AN770" t="str">
            <v/>
          </cell>
          <cell r="AO770" t="str">
            <v/>
          </cell>
          <cell r="AP770" t="str">
            <v/>
          </cell>
          <cell r="AQ770" t="str">
            <v/>
          </cell>
          <cell r="AR770">
            <v>707526</v>
          </cell>
          <cell r="AS770" t="str">
            <v>ياسمين سوسو</v>
          </cell>
          <cell r="AT770" t="str">
            <v>محمدديب</v>
          </cell>
          <cell r="AU770" t="str">
            <v/>
          </cell>
          <cell r="AV770">
            <v>60000</v>
          </cell>
        </row>
        <row r="771">
          <cell r="A771">
            <v>707528</v>
          </cell>
          <cell r="B771" t="str">
            <v>يزن صقور</v>
          </cell>
          <cell r="C771" t="str">
            <v>باسم</v>
          </cell>
          <cell r="D771" t="str">
            <v>ثناء</v>
          </cell>
          <cell r="E771" t="str">
            <v>ذكر</v>
          </cell>
          <cell r="F771">
            <v>31797</v>
          </cell>
          <cell r="G771" t="str">
            <v>مخيم اليرموك</v>
          </cell>
          <cell r="H771" t="str">
            <v>السورية</v>
          </cell>
          <cell r="I771" t="str">
            <v>الأولى</v>
          </cell>
          <cell r="J771" t="str">
            <v>اللاذقية</v>
          </cell>
          <cell r="K771" t="str">
            <v>اللاذقية المتركية 26</v>
          </cell>
          <cell r="L771" t="str">
            <v>المزة 86</v>
          </cell>
          <cell r="M771" t="str">
            <v>أدبي</v>
          </cell>
          <cell r="N771">
            <v>2018</v>
          </cell>
          <cell r="O771" t="str">
            <v>دمشق</v>
          </cell>
          <cell r="P771" t="str">
            <v>الأولى حديث</v>
          </cell>
          <cell r="T771">
            <v>7000</v>
          </cell>
          <cell r="V771">
            <v>3000</v>
          </cell>
          <cell r="W771">
            <v>10000</v>
          </cell>
          <cell r="X771" t="str">
            <v>لا</v>
          </cell>
          <cell r="Y771">
            <v>10000</v>
          </cell>
          <cell r="Z771">
            <v>0</v>
          </cell>
          <cell r="AA771">
            <v>6</v>
          </cell>
          <cell r="AC771">
            <v>0</v>
          </cell>
          <cell r="AD771">
            <v>6</v>
          </cell>
          <cell r="AE771" t="str">
            <v>yazan sakour</v>
          </cell>
          <cell r="AF771" t="str">
            <v>basem</v>
          </cell>
          <cell r="AG771" t="str">
            <v>thanaa</v>
          </cell>
          <cell r="AH771" t="str">
            <v>damascus</v>
          </cell>
          <cell r="AI771" t="str">
            <v/>
          </cell>
          <cell r="AJ771" t="str">
            <v/>
          </cell>
          <cell r="AK771" t="str">
            <v/>
          </cell>
          <cell r="AL771" t="str">
            <v/>
          </cell>
          <cell r="AM771" t="str">
            <v/>
          </cell>
          <cell r="AN771" t="str">
            <v/>
          </cell>
          <cell r="AO771" t="str">
            <v/>
          </cell>
          <cell r="AP771" t="str">
            <v/>
          </cell>
          <cell r="AQ771" t="str">
            <v/>
          </cell>
          <cell r="AR771">
            <v>707528</v>
          </cell>
          <cell r="AS771" t="str">
            <v>يزن صقور</v>
          </cell>
          <cell r="AT771" t="str">
            <v>باسم</v>
          </cell>
          <cell r="AU771" t="str">
            <v/>
          </cell>
          <cell r="AV771">
            <v>3000</v>
          </cell>
        </row>
        <row r="772">
          <cell r="A772">
            <v>707529</v>
          </cell>
          <cell r="B772" t="str">
            <v>يزن غازي</v>
          </cell>
          <cell r="C772" t="str">
            <v>اياد</v>
          </cell>
          <cell r="D772" t="str">
            <v>فاطمه</v>
          </cell>
          <cell r="E772" t="str">
            <v>ذكر</v>
          </cell>
          <cell r="F772">
            <v>38367</v>
          </cell>
          <cell r="G772" t="str">
            <v>زبدين</v>
          </cell>
          <cell r="H772" t="str">
            <v>السورية</v>
          </cell>
          <cell r="I772" t="str">
            <v>الأولى</v>
          </cell>
          <cell r="J772" t="str">
            <v>ريف دمشق</v>
          </cell>
          <cell r="K772" t="str">
            <v>زبدين</v>
          </cell>
          <cell r="L772" t="str">
            <v>زبدين</v>
          </cell>
          <cell r="M772" t="str">
            <v>علمي</v>
          </cell>
          <cell r="N772">
            <v>2022</v>
          </cell>
          <cell r="O772" t="str">
            <v>دمشق</v>
          </cell>
          <cell r="P772" t="str">
            <v>الأولى حديث</v>
          </cell>
          <cell r="R772">
            <v>0</v>
          </cell>
          <cell r="T772">
            <v>7000</v>
          </cell>
          <cell r="V772">
            <v>20000</v>
          </cell>
          <cell r="W772">
            <v>27000</v>
          </cell>
          <cell r="X772" t="str">
            <v>لا</v>
          </cell>
          <cell r="Y772">
            <v>27000</v>
          </cell>
          <cell r="Z772">
            <v>0</v>
          </cell>
          <cell r="AA772">
            <v>2</v>
          </cell>
          <cell r="AC772">
            <v>0</v>
          </cell>
          <cell r="AD772">
            <v>2</v>
          </cell>
          <cell r="AE772" t="str">
            <v>YAZAN GHAZI</v>
          </cell>
          <cell r="AF772" t="str">
            <v>EYAD</v>
          </cell>
          <cell r="AG772" t="str">
            <v>FATIMA</v>
          </cell>
          <cell r="AH772" t="str">
            <v>ZIBDEN</v>
          </cell>
          <cell r="AI772" t="str">
            <v/>
          </cell>
          <cell r="AJ772" t="str">
            <v/>
          </cell>
          <cell r="AK772" t="str">
            <v/>
          </cell>
          <cell r="AL772" t="str">
            <v/>
          </cell>
          <cell r="AM772" t="str">
            <v/>
          </cell>
          <cell r="AN772" t="str">
            <v/>
          </cell>
          <cell r="AO772" t="str">
            <v/>
          </cell>
          <cell r="AP772" t="str">
            <v/>
          </cell>
          <cell r="AQ772" t="str">
            <v/>
          </cell>
          <cell r="AR772">
            <v>707529</v>
          </cell>
          <cell r="AS772" t="str">
            <v>يزن غازي</v>
          </cell>
          <cell r="AT772" t="str">
            <v>اياد</v>
          </cell>
          <cell r="AU772" t="str">
            <v/>
          </cell>
          <cell r="AV772">
            <v>20000</v>
          </cell>
        </row>
        <row r="773">
          <cell r="A773">
            <v>707530</v>
          </cell>
          <cell r="B773" t="str">
            <v>يسار الحلبي</v>
          </cell>
          <cell r="C773" t="str">
            <v>هايل</v>
          </cell>
          <cell r="D773" t="str">
            <v>رضية</v>
          </cell>
          <cell r="E773" t="str">
            <v>ذكر</v>
          </cell>
          <cell r="F773">
            <v>30722</v>
          </cell>
          <cell r="G773" t="str">
            <v>مصراته</v>
          </cell>
          <cell r="H773" t="str">
            <v>العربية السورية</v>
          </cell>
          <cell r="I773" t="str">
            <v>الأولى</v>
          </cell>
          <cell r="J773" t="str">
            <v>السويداء</v>
          </cell>
          <cell r="K773" t="str">
            <v>الثعلة200</v>
          </cell>
          <cell r="L773" t="str">
            <v>السويداء</v>
          </cell>
          <cell r="M773" t="str">
            <v>علمي</v>
          </cell>
          <cell r="N773">
            <v>2003</v>
          </cell>
          <cell r="O773" t="str">
            <v>السويداء</v>
          </cell>
          <cell r="P773" t="str">
            <v>الأولى حديث</v>
          </cell>
          <cell r="R773">
            <v>0</v>
          </cell>
          <cell r="T773">
            <v>6000</v>
          </cell>
          <cell r="V773">
            <v>40000</v>
          </cell>
          <cell r="W773">
            <v>46000</v>
          </cell>
          <cell r="X773" t="str">
            <v>لا</v>
          </cell>
          <cell r="Y773">
            <v>46000</v>
          </cell>
          <cell r="Z773">
            <v>0</v>
          </cell>
          <cell r="AA773">
            <v>4</v>
          </cell>
          <cell r="AC773">
            <v>0</v>
          </cell>
          <cell r="AD773">
            <v>4</v>
          </cell>
          <cell r="AE773" t="str">
            <v>yasar alhalabe</v>
          </cell>
          <cell r="AF773" t="str">
            <v>hayel</v>
          </cell>
          <cell r="AG773" t="str">
            <v>radea</v>
          </cell>
          <cell r="AH773" t="str">
            <v>libya-misrata</v>
          </cell>
          <cell r="AI773" t="str">
            <v/>
          </cell>
          <cell r="AJ773" t="str">
            <v/>
          </cell>
          <cell r="AK773" t="str">
            <v/>
          </cell>
          <cell r="AL773" t="str">
            <v/>
          </cell>
          <cell r="AM773" t="str">
            <v/>
          </cell>
          <cell r="AN773" t="str">
            <v/>
          </cell>
          <cell r="AO773" t="str">
            <v/>
          </cell>
          <cell r="AP773" t="str">
            <v/>
          </cell>
          <cell r="AQ773" t="str">
            <v/>
          </cell>
          <cell r="AR773">
            <v>707530</v>
          </cell>
          <cell r="AS773" t="str">
            <v>يسار الحلبي</v>
          </cell>
          <cell r="AT773" t="str">
            <v>هايل</v>
          </cell>
          <cell r="AU773" t="str">
            <v/>
          </cell>
          <cell r="AV773">
            <v>40000</v>
          </cell>
        </row>
        <row r="774">
          <cell r="A774">
            <v>707531</v>
          </cell>
          <cell r="B774" t="str">
            <v>يوسف الجداوي</v>
          </cell>
          <cell r="C774" t="str">
            <v>جميل</v>
          </cell>
          <cell r="D774" t="str">
            <v>فاطمه</v>
          </cell>
          <cell r="E774" t="str">
            <v>ذكر</v>
          </cell>
          <cell r="F774">
            <v>29776</v>
          </cell>
          <cell r="G774" t="str">
            <v>سلحب</v>
          </cell>
          <cell r="H774" t="str">
            <v>السورية</v>
          </cell>
          <cell r="I774" t="str">
            <v>الأولى</v>
          </cell>
          <cell r="J774" t="str">
            <v>حماة</v>
          </cell>
          <cell r="K774" t="str">
            <v>سلحب 433</v>
          </cell>
          <cell r="L774" t="str">
            <v>المزة 86</v>
          </cell>
          <cell r="M774" t="str">
            <v>2000</v>
          </cell>
          <cell r="O774" t="str">
            <v>حماة</v>
          </cell>
          <cell r="P774" t="str">
            <v>الأولى حديث</v>
          </cell>
          <cell r="R774">
            <v>0</v>
          </cell>
          <cell r="T774">
            <v>7000</v>
          </cell>
          <cell r="V774">
            <v>40000</v>
          </cell>
          <cell r="W774">
            <v>47000</v>
          </cell>
          <cell r="X774" t="str">
            <v>لا</v>
          </cell>
          <cell r="Y774">
            <v>47000</v>
          </cell>
          <cell r="Z774">
            <v>0</v>
          </cell>
          <cell r="AA774">
            <v>4</v>
          </cell>
          <cell r="AC774">
            <v>0</v>
          </cell>
          <cell r="AD774">
            <v>4</v>
          </cell>
          <cell r="AE774" t="str">
            <v>yousef aljaddawi</v>
          </cell>
          <cell r="AF774" t="str">
            <v>jamil</v>
          </cell>
          <cell r="AG774" t="str">
            <v>fatema</v>
          </cell>
          <cell r="AH774" t="str">
            <v>hama</v>
          </cell>
          <cell r="AI774" t="str">
            <v/>
          </cell>
          <cell r="AJ774" t="str">
            <v/>
          </cell>
          <cell r="AK774" t="str">
            <v/>
          </cell>
          <cell r="AL774" t="str">
            <v/>
          </cell>
          <cell r="AM774" t="str">
            <v/>
          </cell>
          <cell r="AN774" t="str">
            <v/>
          </cell>
          <cell r="AO774" t="str">
            <v/>
          </cell>
          <cell r="AP774" t="str">
            <v/>
          </cell>
          <cell r="AQ774" t="str">
            <v/>
          </cell>
          <cell r="AR774">
            <v>707531</v>
          </cell>
          <cell r="AS774" t="str">
            <v>يوسف الجداوي</v>
          </cell>
          <cell r="AT774" t="str">
            <v>جميل</v>
          </cell>
          <cell r="AU774" t="str">
            <v/>
          </cell>
          <cell r="AV774">
            <v>40000</v>
          </cell>
        </row>
        <row r="775">
          <cell r="A775">
            <v>707532</v>
          </cell>
          <cell r="B775" t="str">
            <v>نوف الفندي</v>
          </cell>
          <cell r="C775" t="str">
            <v>نصر</v>
          </cell>
          <cell r="D775" t="str">
            <v>نهيده</v>
          </cell>
          <cell r="E775" t="str">
            <v>أنثى</v>
          </cell>
          <cell r="F775">
            <v>34151</v>
          </cell>
          <cell r="G775" t="str">
            <v>موحسن</v>
          </cell>
          <cell r="H775" t="str">
            <v>العربية السورية</v>
          </cell>
          <cell r="I775" t="str">
            <v>الأولى</v>
          </cell>
          <cell r="J775" t="str">
            <v>دير الزور</v>
          </cell>
          <cell r="K775" t="str">
            <v>موحسن 241</v>
          </cell>
          <cell r="L775" t="str">
            <v>ركن الدين</v>
          </cell>
          <cell r="M775" t="str">
            <v>أدبي</v>
          </cell>
          <cell r="N775">
            <v>2012</v>
          </cell>
          <cell r="O775" t="str">
            <v>دمشق</v>
          </cell>
          <cell r="P775" t="str">
            <v>الأولى حديث</v>
          </cell>
          <cell r="R775">
            <v>0</v>
          </cell>
          <cell r="T775">
            <v>7000</v>
          </cell>
          <cell r="V775">
            <v>20000</v>
          </cell>
          <cell r="W775">
            <v>27000</v>
          </cell>
          <cell r="X775" t="str">
            <v>لا</v>
          </cell>
          <cell r="Y775">
            <v>27000</v>
          </cell>
          <cell r="Z775">
            <v>0</v>
          </cell>
          <cell r="AA775">
            <v>2</v>
          </cell>
          <cell r="AC775">
            <v>0</v>
          </cell>
          <cell r="AD775">
            <v>2</v>
          </cell>
          <cell r="AE775" t="str">
            <v>noof alfande</v>
          </cell>
          <cell r="AF775" t="str">
            <v>nsir</v>
          </cell>
          <cell r="AG775" t="str">
            <v>nheda</v>
          </cell>
          <cell r="AH775" t="str">
            <v>mo hasan</v>
          </cell>
          <cell r="AI775" t="str">
            <v/>
          </cell>
          <cell r="AJ775" t="str">
            <v/>
          </cell>
          <cell r="AK775" t="str">
            <v/>
          </cell>
          <cell r="AL775" t="str">
            <v/>
          </cell>
          <cell r="AM775" t="str">
            <v/>
          </cell>
          <cell r="AN775" t="str">
            <v/>
          </cell>
          <cell r="AO775" t="str">
            <v/>
          </cell>
          <cell r="AP775" t="str">
            <v/>
          </cell>
          <cell r="AQ775" t="str">
            <v/>
          </cell>
          <cell r="AR775">
            <v>707532</v>
          </cell>
          <cell r="AS775" t="str">
            <v>نوف الفندي</v>
          </cell>
          <cell r="AT775" t="str">
            <v>نصر</v>
          </cell>
          <cell r="AU775" t="str">
            <v/>
          </cell>
          <cell r="AV775">
            <v>20000</v>
          </cell>
        </row>
        <row r="776">
          <cell r="A776">
            <v>707533</v>
          </cell>
          <cell r="B776" t="str">
            <v>سامي قرموشة</v>
          </cell>
          <cell r="C776" t="str">
            <v>يوسف</v>
          </cell>
          <cell r="D776" t="str">
            <v>ساميه</v>
          </cell>
          <cell r="E776" t="str">
            <v>ذكر</v>
          </cell>
          <cell r="F776">
            <v>25765</v>
          </cell>
          <cell r="G776" t="str">
            <v>القريا</v>
          </cell>
          <cell r="H776" t="str">
            <v>العربية السورية</v>
          </cell>
          <cell r="I776" t="str">
            <v>الأولى</v>
          </cell>
          <cell r="J776" t="str">
            <v>السويداء</v>
          </cell>
          <cell r="K776" t="str">
            <v>القريا 274</v>
          </cell>
          <cell r="L776" t="str">
            <v>جرمانا</v>
          </cell>
          <cell r="M776" t="str">
            <v>علمي</v>
          </cell>
          <cell r="N776">
            <v>1989</v>
          </cell>
          <cell r="O776" t="str">
            <v>السويداء</v>
          </cell>
          <cell r="P776" t="str">
            <v>الأولى حديث</v>
          </cell>
          <cell r="R776">
            <v>0</v>
          </cell>
          <cell r="T776">
            <v>6000</v>
          </cell>
          <cell r="V776">
            <v>30000</v>
          </cell>
          <cell r="W776">
            <v>36000</v>
          </cell>
          <cell r="X776" t="str">
            <v>لا</v>
          </cell>
          <cell r="Y776">
            <v>36000</v>
          </cell>
          <cell r="Z776">
            <v>0</v>
          </cell>
          <cell r="AA776">
            <v>3</v>
          </cell>
          <cell r="AC776">
            <v>0</v>
          </cell>
          <cell r="AD776">
            <v>3</v>
          </cell>
          <cell r="AE776" t="str">
            <v>sami qarmoshah</v>
          </cell>
          <cell r="AF776" t="str">
            <v>youseef</v>
          </cell>
          <cell r="AG776" t="str">
            <v>samia</v>
          </cell>
          <cell r="AH776" t="str">
            <v>alswidaa</v>
          </cell>
          <cell r="AI776" t="str">
            <v/>
          </cell>
          <cell r="AJ776" t="str">
            <v/>
          </cell>
          <cell r="AK776" t="str">
            <v/>
          </cell>
          <cell r="AL776" t="str">
            <v/>
          </cell>
          <cell r="AM776" t="str">
            <v/>
          </cell>
          <cell r="AN776" t="str">
            <v/>
          </cell>
          <cell r="AO776" t="str">
            <v/>
          </cell>
          <cell r="AP776" t="str">
            <v/>
          </cell>
          <cell r="AQ776" t="str">
            <v/>
          </cell>
          <cell r="AR776">
            <v>707533</v>
          </cell>
          <cell r="AS776" t="str">
            <v>سامي قرموشة</v>
          </cell>
          <cell r="AT776" t="str">
            <v>يوسف</v>
          </cell>
          <cell r="AU776" t="str">
            <v/>
          </cell>
          <cell r="AV776">
            <v>30000</v>
          </cell>
        </row>
        <row r="777">
          <cell r="A777">
            <v>707534</v>
          </cell>
          <cell r="B777" t="str">
            <v>مسهوج الأحمد العساف</v>
          </cell>
          <cell r="C777" t="str">
            <v>جربوع</v>
          </cell>
          <cell r="D777" t="str">
            <v/>
          </cell>
          <cell r="E777" t="str">
            <v/>
          </cell>
          <cell r="G777" t="str">
            <v/>
          </cell>
          <cell r="H777" t="str">
            <v/>
          </cell>
          <cell r="I777" t="str">
            <v>الأولى</v>
          </cell>
          <cell r="J777" t="str">
            <v/>
          </cell>
          <cell r="K777" t="str">
            <v/>
          </cell>
          <cell r="L777" t="str">
            <v/>
          </cell>
          <cell r="M777" t="str">
            <v/>
          </cell>
          <cell r="O777" t="str">
            <v/>
          </cell>
          <cell r="P777" t="str">
            <v>الأولى حديث</v>
          </cell>
          <cell r="X777" t="str">
            <v/>
          </cell>
          <cell r="AE777" t="str">
            <v/>
          </cell>
          <cell r="AF777" t="str">
            <v/>
          </cell>
          <cell r="AG777" t="str">
            <v/>
          </cell>
          <cell r="AH777" t="str">
            <v/>
          </cell>
          <cell r="AI777" t="str">
            <v/>
          </cell>
          <cell r="AJ777" t="str">
            <v/>
          </cell>
          <cell r="AK777" t="str">
            <v/>
          </cell>
          <cell r="AL777" t="str">
            <v/>
          </cell>
          <cell r="AM777" t="str">
            <v/>
          </cell>
          <cell r="AN777" t="str">
            <v/>
          </cell>
          <cell r="AO777" t="str">
            <v/>
          </cell>
          <cell r="AP777" t="str">
            <v/>
          </cell>
          <cell r="AQ777" t="str">
            <v/>
          </cell>
          <cell r="AR777">
            <v>707534</v>
          </cell>
          <cell r="AS777" t="str">
            <v>مسهوج الأحمد العساف</v>
          </cell>
          <cell r="AT777" t="str">
            <v>جربوع</v>
          </cell>
          <cell r="AU777" t="str">
            <v/>
          </cell>
        </row>
      </sheetData>
      <sheetData sheetId="5" refreshError="1"/>
      <sheetData sheetId="6" refreshError="1"/>
      <sheetData sheetId="7" refreshError="1"/>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3"/>
  <sheetViews>
    <sheetView showGridLines="0" rightToLeft="1" tabSelected="1" workbookViewId="0">
      <selection activeCell="B8" sqref="B8:I12"/>
    </sheetView>
  </sheetViews>
  <sheetFormatPr defaultColWidth="9" defaultRowHeight="16.8" x14ac:dyDescent="0.5"/>
  <cols>
    <col min="1" max="1" width="2.19921875" style="71" customWidth="1"/>
    <col min="2" max="2" width="4.3984375" style="71" customWidth="1"/>
    <col min="3" max="6" width="9" style="71"/>
    <col min="7" max="7" width="1.3984375" style="71" customWidth="1"/>
    <col min="8" max="8" width="12.69921875" style="71" customWidth="1"/>
    <col min="9" max="9" width="16.8984375" style="71" customWidth="1"/>
    <col min="10" max="10" width="5" style="71" customWidth="1"/>
    <col min="11" max="11" width="9" style="71" customWidth="1"/>
    <col min="12" max="12" width="2.69921875" style="71" customWidth="1"/>
    <col min="13" max="13" width="9" style="71"/>
    <col min="14" max="14" width="9" style="71" customWidth="1"/>
    <col min="15" max="15" width="3.3984375" style="71" customWidth="1"/>
    <col min="16" max="17" width="9" style="71"/>
    <col min="18" max="18" width="4.69921875" style="71" customWidth="1"/>
    <col min="19" max="19" width="2" style="71" customWidth="1"/>
    <col min="20" max="20" width="8.8984375" style="71" customWidth="1"/>
    <col min="21" max="21" width="15.3984375" style="71" customWidth="1"/>
    <col min="22" max="16384" width="9" style="71"/>
  </cols>
  <sheetData>
    <row r="1" spans="1:22" ht="27" thickBot="1" x14ac:dyDescent="0.75">
      <c r="B1" s="644" t="s">
        <v>228</v>
      </c>
      <c r="C1" s="644"/>
      <c r="D1" s="644"/>
      <c r="E1" s="644"/>
      <c r="F1" s="644"/>
      <c r="G1" s="644"/>
      <c r="H1" s="644"/>
      <c r="I1" s="644"/>
      <c r="J1" s="644"/>
      <c r="K1" s="644"/>
      <c r="L1" s="644"/>
      <c r="M1" s="644"/>
      <c r="N1" s="644"/>
      <c r="O1" s="644"/>
      <c r="P1" s="644"/>
      <c r="Q1" s="644"/>
      <c r="R1" s="644"/>
      <c r="S1" s="644"/>
      <c r="T1" s="644"/>
      <c r="U1" s="644"/>
    </row>
    <row r="2" spans="1:22" ht="19.5" customHeight="1" thickBot="1" x14ac:dyDescent="0.7">
      <c r="B2" s="645" t="s">
        <v>167</v>
      </c>
      <c r="C2" s="645"/>
      <c r="D2" s="645"/>
      <c r="E2" s="645"/>
      <c r="F2" s="645"/>
      <c r="G2" s="645"/>
      <c r="H2" s="645"/>
      <c r="I2" s="645"/>
      <c r="J2" s="72"/>
      <c r="K2" s="646" t="s">
        <v>229</v>
      </c>
      <c r="L2" s="647"/>
      <c r="M2" s="647"/>
      <c r="N2" s="647"/>
      <c r="O2" s="647"/>
      <c r="P2" s="647"/>
      <c r="Q2" s="647"/>
      <c r="R2" s="647"/>
      <c r="S2" s="647"/>
      <c r="T2" s="650" t="s">
        <v>230</v>
      </c>
      <c r="U2" s="651"/>
    </row>
    <row r="3" spans="1:22" ht="22.5" customHeight="1" thickBot="1" x14ac:dyDescent="0.7">
      <c r="A3" s="73">
        <v>1</v>
      </c>
      <c r="B3" s="654" t="s">
        <v>231</v>
      </c>
      <c r="C3" s="655"/>
      <c r="D3" s="655"/>
      <c r="E3" s="655"/>
      <c r="F3" s="655"/>
      <c r="G3" s="655"/>
      <c r="H3" s="655"/>
      <c r="I3" s="656"/>
      <c r="K3" s="648"/>
      <c r="L3" s="649"/>
      <c r="M3" s="649"/>
      <c r="N3" s="649"/>
      <c r="O3" s="649"/>
      <c r="P3" s="649"/>
      <c r="Q3" s="649"/>
      <c r="R3" s="649"/>
      <c r="S3" s="649"/>
      <c r="T3" s="652"/>
      <c r="U3" s="653"/>
    </row>
    <row r="4" spans="1:22" ht="22.5" customHeight="1" thickBot="1" x14ac:dyDescent="0.7">
      <c r="A4" s="73">
        <v>2</v>
      </c>
      <c r="B4" s="636" t="s">
        <v>232</v>
      </c>
      <c r="C4" s="637"/>
      <c r="D4" s="637"/>
      <c r="E4" s="637"/>
      <c r="F4" s="637"/>
      <c r="G4" s="637"/>
      <c r="H4" s="637"/>
      <c r="I4" s="638"/>
      <c r="K4" s="639" t="s">
        <v>15</v>
      </c>
      <c r="L4" s="640"/>
      <c r="M4" s="640"/>
      <c r="N4" s="640"/>
      <c r="O4" s="640"/>
      <c r="P4" s="640"/>
      <c r="Q4" s="640"/>
      <c r="R4" s="640"/>
      <c r="S4" s="641"/>
      <c r="T4" s="642">
        <v>1</v>
      </c>
      <c r="U4" s="643"/>
    </row>
    <row r="5" spans="1:22" ht="22.5" customHeight="1" thickBot="1" x14ac:dyDescent="0.7">
      <c r="A5" s="73"/>
      <c r="B5" s="657" t="s">
        <v>233</v>
      </c>
      <c r="C5" s="658"/>
      <c r="D5" s="658"/>
      <c r="E5" s="658"/>
      <c r="F5" s="658"/>
      <c r="G5" s="658"/>
      <c r="H5" s="658"/>
      <c r="I5" s="74"/>
      <c r="K5" s="659" t="s">
        <v>234</v>
      </c>
      <c r="L5" s="660"/>
      <c r="M5" s="660"/>
      <c r="N5" s="660"/>
      <c r="O5" s="660"/>
      <c r="P5" s="660"/>
      <c r="Q5" s="660"/>
      <c r="R5" s="660"/>
      <c r="S5" s="660"/>
      <c r="T5" s="642">
        <v>1</v>
      </c>
      <c r="U5" s="643"/>
    </row>
    <row r="6" spans="1:22" ht="22.5" customHeight="1" thickBot="1" x14ac:dyDescent="0.7">
      <c r="A6" s="73"/>
      <c r="B6" s="661" t="s">
        <v>908</v>
      </c>
      <c r="C6" s="662"/>
      <c r="D6" s="662"/>
      <c r="E6" s="662"/>
      <c r="F6" s="662"/>
      <c r="G6" s="662"/>
      <c r="H6" s="662"/>
      <c r="I6" s="663"/>
      <c r="K6" s="659" t="s">
        <v>235</v>
      </c>
      <c r="L6" s="660"/>
      <c r="M6" s="660"/>
      <c r="N6" s="660"/>
      <c r="O6" s="660"/>
      <c r="P6" s="660"/>
      <c r="Q6" s="660"/>
      <c r="R6" s="660"/>
      <c r="S6" s="660"/>
      <c r="T6" s="664" t="s">
        <v>236</v>
      </c>
      <c r="U6" s="665"/>
    </row>
    <row r="7" spans="1:22" ht="22.5" customHeight="1" thickBot="1" x14ac:dyDescent="0.75">
      <c r="A7" s="73">
        <v>3</v>
      </c>
      <c r="B7" s="657" t="s">
        <v>169</v>
      </c>
      <c r="C7" s="658"/>
      <c r="D7" s="658"/>
      <c r="E7" s="658"/>
      <c r="F7" s="658"/>
      <c r="G7" s="658"/>
      <c r="H7" s="666" t="s">
        <v>168</v>
      </c>
      <c r="I7" s="667"/>
      <c r="K7" s="668" t="s">
        <v>237</v>
      </c>
      <c r="L7" s="669"/>
      <c r="M7" s="669"/>
      <c r="N7" s="669"/>
      <c r="O7" s="669"/>
      <c r="P7" s="669"/>
      <c r="Q7" s="669"/>
      <c r="R7" s="669"/>
      <c r="S7" s="670"/>
      <c r="T7" s="671">
        <v>0.5</v>
      </c>
      <c r="U7" s="672"/>
      <c r="V7" s="75"/>
    </row>
    <row r="8" spans="1:22" ht="22.5" customHeight="1" x14ac:dyDescent="0.65">
      <c r="A8" s="73">
        <v>4</v>
      </c>
      <c r="B8" s="673" t="s">
        <v>4323</v>
      </c>
      <c r="C8" s="673"/>
      <c r="D8" s="673"/>
      <c r="E8" s="673"/>
      <c r="F8" s="673"/>
      <c r="G8" s="673"/>
      <c r="H8" s="673"/>
      <c r="I8" s="673"/>
      <c r="J8" s="75"/>
      <c r="K8" s="676" t="s">
        <v>238</v>
      </c>
      <c r="L8" s="677"/>
      <c r="M8" s="677"/>
      <c r="N8" s="677"/>
      <c r="O8" s="677"/>
      <c r="P8" s="677"/>
      <c r="Q8" s="677"/>
      <c r="R8" s="677"/>
      <c r="S8" s="677"/>
      <c r="T8" s="678">
        <v>0.2</v>
      </c>
      <c r="U8" s="679"/>
    </row>
    <row r="9" spans="1:22" ht="22.5" customHeight="1" x14ac:dyDescent="0.65">
      <c r="A9" s="73"/>
      <c r="B9" s="674"/>
      <c r="C9" s="674"/>
      <c r="D9" s="674"/>
      <c r="E9" s="674"/>
      <c r="F9" s="674"/>
      <c r="G9" s="674"/>
      <c r="H9" s="674"/>
      <c r="I9" s="674"/>
      <c r="J9" s="76"/>
      <c r="K9" s="676"/>
      <c r="L9" s="677"/>
      <c r="M9" s="677"/>
      <c r="N9" s="677"/>
      <c r="O9" s="677"/>
      <c r="P9" s="677"/>
      <c r="Q9" s="677"/>
      <c r="R9" s="677"/>
      <c r="S9" s="677"/>
      <c r="T9" s="680"/>
      <c r="U9" s="679"/>
    </row>
    <row r="10" spans="1:22" ht="22.5" customHeight="1" x14ac:dyDescent="0.65">
      <c r="A10" s="73"/>
      <c r="B10" s="674"/>
      <c r="C10" s="674"/>
      <c r="D10" s="674"/>
      <c r="E10" s="674"/>
      <c r="F10" s="674"/>
      <c r="G10" s="674"/>
      <c r="H10" s="674"/>
      <c r="I10" s="674"/>
      <c r="K10" s="639" t="s">
        <v>239</v>
      </c>
      <c r="L10" s="640"/>
      <c r="M10" s="640"/>
      <c r="N10" s="640"/>
      <c r="O10" s="640"/>
      <c r="P10" s="640"/>
      <c r="Q10" s="640"/>
      <c r="R10" s="640"/>
      <c r="S10" s="641"/>
      <c r="T10" s="681">
        <v>0.2</v>
      </c>
      <c r="U10" s="682"/>
    </row>
    <row r="11" spans="1:22" ht="22.5" customHeight="1" x14ac:dyDescent="0.65">
      <c r="A11" s="73"/>
      <c r="B11" s="674"/>
      <c r="C11" s="674"/>
      <c r="D11" s="674"/>
      <c r="E11" s="674"/>
      <c r="F11" s="674"/>
      <c r="G11" s="674"/>
      <c r="H11" s="674"/>
      <c r="I11" s="674"/>
      <c r="K11" s="668" t="s">
        <v>240</v>
      </c>
      <c r="L11" s="669"/>
      <c r="M11" s="669"/>
      <c r="N11" s="669"/>
      <c r="O11" s="669"/>
      <c r="P11" s="669"/>
      <c r="Q11" s="669"/>
      <c r="R11" s="669"/>
      <c r="S11" s="670"/>
      <c r="T11" s="692">
        <v>0.2</v>
      </c>
      <c r="U11" s="693"/>
    </row>
    <row r="12" spans="1:22" ht="22.5" customHeight="1" thickBot="1" x14ac:dyDescent="0.7">
      <c r="A12" s="73"/>
      <c r="B12" s="675"/>
      <c r="C12" s="675"/>
      <c r="D12" s="675"/>
      <c r="E12" s="675"/>
      <c r="F12" s="675"/>
      <c r="G12" s="675"/>
      <c r="H12" s="675"/>
      <c r="I12" s="675"/>
      <c r="K12" s="694" t="s">
        <v>241</v>
      </c>
      <c r="L12" s="695"/>
      <c r="M12" s="695"/>
      <c r="N12" s="695"/>
      <c r="O12" s="695"/>
      <c r="P12" s="695"/>
      <c r="Q12" s="695"/>
      <c r="R12" s="695"/>
      <c r="S12" s="696"/>
      <c r="T12" s="697">
        <v>0.5</v>
      </c>
      <c r="U12" s="698"/>
    </row>
    <row r="13" spans="1:22" ht="22.5" customHeight="1" thickBot="1" x14ac:dyDescent="0.7">
      <c r="A13" s="73">
        <v>5</v>
      </c>
      <c r="B13" s="699" t="s">
        <v>242</v>
      </c>
      <c r="C13" s="700"/>
      <c r="D13" s="700"/>
      <c r="E13" s="700"/>
      <c r="F13" s="700"/>
      <c r="G13" s="700"/>
      <c r="H13" s="700"/>
      <c r="I13" s="701"/>
      <c r="K13" s="702" t="s">
        <v>243</v>
      </c>
      <c r="L13" s="703"/>
      <c r="M13" s="703"/>
      <c r="N13" s="703"/>
      <c r="O13" s="703"/>
      <c r="P13" s="703"/>
      <c r="Q13" s="703"/>
      <c r="R13" s="703"/>
      <c r="S13" s="703"/>
      <c r="T13" s="703"/>
      <c r="U13" s="703"/>
    </row>
    <row r="14" spans="1:22" ht="22.5" customHeight="1" x14ac:dyDescent="0.65">
      <c r="A14" s="73"/>
      <c r="B14" s="704" t="s">
        <v>909</v>
      </c>
      <c r="C14" s="704"/>
      <c r="D14" s="704"/>
      <c r="E14" s="704"/>
      <c r="F14" s="704"/>
      <c r="G14" s="704"/>
      <c r="H14" s="704"/>
      <c r="I14" s="704"/>
      <c r="K14" s="703"/>
      <c r="L14" s="703"/>
      <c r="M14" s="703"/>
      <c r="N14" s="703"/>
      <c r="O14" s="703"/>
      <c r="P14" s="703"/>
      <c r="Q14" s="703"/>
      <c r="R14" s="703"/>
      <c r="S14" s="703"/>
      <c r="T14" s="703"/>
      <c r="U14" s="703"/>
    </row>
    <row r="15" spans="1:22" ht="3.75" customHeight="1" x14ac:dyDescent="0.65">
      <c r="A15" s="73"/>
      <c r="B15" s="705"/>
      <c r="C15" s="705"/>
      <c r="D15" s="705"/>
      <c r="E15" s="705"/>
      <c r="F15" s="705"/>
      <c r="G15" s="705"/>
      <c r="H15" s="705"/>
      <c r="I15" s="705"/>
      <c r="K15" s="707"/>
      <c r="L15" s="707"/>
      <c r="M15" s="707"/>
      <c r="N15" s="707"/>
      <c r="O15" s="707"/>
      <c r="P15" s="707"/>
      <c r="Q15" s="707"/>
      <c r="R15" s="707"/>
      <c r="S15" s="707"/>
      <c r="T15" s="707"/>
      <c r="U15" s="707"/>
    </row>
    <row r="16" spans="1:22" ht="26.25" customHeight="1" x14ac:dyDescent="0.65">
      <c r="A16" s="73">
        <v>6</v>
      </c>
      <c r="B16" s="705"/>
      <c r="C16" s="705"/>
      <c r="D16" s="705"/>
      <c r="E16" s="705"/>
      <c r="F16" s="705"/>
      <c r="G16" s="705"/>
      <c r="H16" s="705"/>
      <c r="I16" s="705"/>
      <c r="K16" s="707"/>
      <c r="L16" s="707"/>
      <c r="M16" s="707"/>
      <c r="N16" s="707"/>
      <c r="O16" s="707"/>
      <c r="P16" s="707"/>
      <c r="Q16" s="707"/>
      <c r="R16" s="707"/>
      <c r="S16" s="707"/>
      <c r="T16" s="707"/>
      <c r="U16" s="707"/>
    </row>
    <row r="17" spans="2:21" ht="19.5" customHeight="1" x14ac:dyDescent="0.5">
      <c r="B17" s="705"/>
      <c r="C17" s="705"/>
      <c r="D17" s="705"/>
      <c r="E17" s="705"/>
      <c r="F17" s="705"/>
      <c r="G17" s="705"/>
      <c r="H17" s="705"/>
      <c r="I17" s="705"/>
      <c r="K17" s="707"/>
      <c r="L17" s="707"/>
      <c r="M17" s="707"/>
      <c r="N17" s="707"/>
      <c r="O17" s="707"/>
      <c r="P17" s="707"/>
      <c r="Q17" s="707"/>
      <c r="R17" s="707"/>
      <c r="S17" s="707"/>
      <c r="T17" s="707"/>
      <c r="U17" s="707"/>
    </row>
    <row r="18" spans="2:21" ht="19.5" customHeight="1" x14ac:dyDescent="0.65">
      <c r="B18" s="705"/>
      <c r="C18" s="705"/>
      <c r="D18" s="705"/>
      <c r="E18" s="705"/>
      <c r="F18" s="705"/>
      <c r="G18" s="705"/>
      <c r="H18" s="705"/>
      <c r="I18" s="705"/>
      <c r="K18" s="77"/>
      <c r="M18" s="707"/>
      <c r="N18" s="707"/>
      <c r="O18" s="707"/>
      <c r="P18" s="78"/>
      <c r="Q18" s="708"/>
      <c r="R18" s="708"/>
      <c r="S18" s="77"/>
      <c r="T18" s="77"/>
      <c r="U18" s="77"/>
    </row>
    <row r="19" spans="2:21" ht="21.75" customHeight="1" thickBot="1" x14ac:dyDescent="0.55000000000000004">
      <c r="B19" s="706"/>
      <c r="C19" s="706"/>
      <c r="D19" s="706"/>
      <c r="E19" s="706"/>
      <c r="F19" s="706"/>
      <c r="G19" s="706"/>
      <c r="H19" s="706"/>
      <c r="I19" s="706"/>
    </row>
    <row r="20" spans="2:21" ht="3.75" customHeight="1" thickBot="1" x14ac:dyDescent="0.55000000000000004"/>
    <row r="21" spans="2:21" ht="35.25" customHeight="1" x14ac:dyDescent="0.5">
      <c r="B21" s="683"/>
      <c r="C21" s="684"/>
      <c r="D21" s="684"/>
      <c r="E21" s="684"/>
      <c r="F21" s="684"/>
      <c r="G21" s="684"/>
      <c r="H21" s="684"/>
      <c r="I21" s="684"/>
      <c r="J21" s="684"/>
      <c r="K21" s="684"/>
      <c r="L21" s="684"/>
      <c r="M21" s="684"/>
      <c r="N21" s="684"/>
      <c r="O21" s="684"/>
      <c r="P21" s="684"/>
      <c r="Q21" s="684"/>
      <c r="R21" s="684"/>
      <c r="S21" s="684"/>
      <c r="T21" s="684"/>
      <c r="U21" s="685"/>
    </row>
    <row r="22" spans="2:21" ht="14.25" customHeight="1" x14ac:dyDescent="0.5">
      <c r="B22" s="686"/>
      <c r="C22" s="687"/>
      <c r="D22" s="687"/>
      <c r="E22" s="687"/>
      <c r="F22" s="687"/>
      <c r="G22" s="687"/>
      <c r="H22" s="687"/>
      <c r="I22" s="687"/>
      <c r="J22" s="687"/>
      <c r="K22" s="687"/>
      <c r="L22" s="687"/>
      <c r="M22" s="687"/>
      <c r="N22" s="687"/>
      <c r="O22" s="687"/>
      <c r="P22" s="687"/>
      <c r="Q22" s="687"/>
      <c r="R22" s="687"/>
      <c r="S22" s="687"/>
      <c r="T22" s="687"/>
      <c r="U22" s="688"/>
    </row>
    <row r="23" spans="2:21" ht="15" customHeight="1" thickBot="1" x14ac:dyDescent="0.55000000000000004">
      <c r="B23" s="689"/>
      <c r="C23" s="690"/>
      <c r="D23" s="690"/>
      <c r="E23" s="690"/>
      <c r="F23" s="690"/>
      <c r="G23" s="690"/>
      <c r="H23" s="690"/>
      <c r="I23" s="690"/>
      <c r="J23" s="690"/>
      <c r="K23" s="690"/>
      <c r="L23" s="690"/>
      <c r="M23" s="690"/>
      <c r="N23" s="690"/>
      <c r="O23" s="690"/>
      <c r="P23" s="690"/>
      <c r="Q23" s="690"/>
      <c r="R23" s="690"/>
      <c r="S23" s="690"/>
      <c r="T23" s="690"/>
      <c r="U23" s="691"/>
    </row>
  </sheetData>
  <mergeCells count="34">
    <mergeCell ref="B21:U23"/>
    <mergeCell ref="T11:U11"/>
    <mergeCell ref="K12:S12"/>
    <mergeCell ref="T12:U12"/>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B77"/>
  <sheetViews>
    <sheetView showGridLines="0" rightToLeft="1" workbookViewId="0">
      <selection activeCell="F1" sqref="F1"/>
    </sheetView>
  </sheetViews>
  <sheetFormatPr defaultColWidth="9" defaultRowHeight="13.8" x14ac:dyDescent="0.25"/>
  <cols>
    <col min="1" max="1" width="16" style="189" bestFit="1" customWidth="1"/>
    <col min="2" max="2" width="22.19921875" style="189" customWidth="1"/>
    <col min="3" max="3" width="18.8984375" style="189" customWidth="1"/>
    <col min="4" max="4" width="26" style="189" customWidth="1"/>
    <col min="5" max="5" width="20.3984375" style="189" customWidth="1"/>
    <col min="6" max="6" width="20" style="189" customWidth="1"/>
    <col min="7" max="7" width="11.69921875" style="189" bestFit="1" customWidth="1"/>
    <col min="8" max="8" width="60" style="189" customWidth="1"/>
    <col min="9" max="9" width="3" style="189" hidden="1" customWidth="1"/>
    <col min="10" max="10" width="13.69921875" style="189" hidden="1" customWidth="1"/>
    <col min="11" max="11" width="11" style="189" hidden="1" customWidth="1"/>
    <col min="12" max="12" width="3.19921875" style="189" hidden="1" customWidth="1"/>
    <col min="13" max="13" width="8.19921875" style="189" hidden="1" customWidth="1"/>
    <col min="14" max="14" width="20" style="190" hidden="1" customWidth="1"/>
    <col min="15" max="15" width="3" style="190" hidden="1" customWidth="1"/>
    <col min="16" max="16" width="13.69921875" style="189" hidden="1" customWidth="1"/>
    <col min="17" max="18" width="0" style="189" hidden="1" customWidth="1"/>
    <col min="19" max="19" width="3" style="189" hidden="1" customWidth="1"/>
    <col min="20" max="20" width="5.09765625" style="189" hidden="1" customWidth="1"/>
    <col min="21" max="21" width="2" style="189" hidden="1" customWidth="1"/>
    <col min="22" max="22" width="3.3984375" style="189" hidden="1" customWidth="1"/>
    <col min="23" max="23" width="3" style="189" hidden="1" customWidth="1"/>
    <col min="24" max="24" width="9.69921875" style="189" hidden="1" customWidth="1"/>
    <col min="25" max="26" width="0" style="189" hidden="1" customWidth="1"/>
    <col min="27" max="27" width="3" style="189" hidden="1" customWidth="1"/>
    <col min="28" max="28" width="5" style="189" hidden="1" customWidth="1"/>
    <col min="29" max="35" width="0" style="189" hidden="1" customWidth="1"/>
    <col min="36" max="16384" width="9" style="189"/>
  </cols>
  <sheetData>
    <row r="1" spans="1:28" ht="25.95" customHeight="1" x14ac:dyDescent="0.25">
      <c r="A1" s="713" t="s">
        <v>1402</v>
      </c>
      <c r="B1" s="713"/>
      <c r="C1" s="132"/>
      <c r="D1" s="188" t="e">
        <f>VLOOKUP(C1,ورقة2!A2:B1052,2,0)</f>
        <v>#N/A</v>
      </c>
      <c r="F1" s="189" t="e">
        <f>IF(VLOOKUP(C1,ورقة2!A1:AD2000,30,0)="","",VLOOKUP(C1,ورقة2!A1:AD2000,30,0))</f>
        <v>#N/A</v>
      </c>
    </row>
    <row r="2" spans="1:28" ht="46.95" customHeight="1" x14ac:dyDescent="0.25">
      <c r="A2" s="714"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الاول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714"/>
      <c r="C2" s="714"/>
      <c r="D2" s="714"/>
      <c r="E2" s="714"/>
      <c r="F2" s="714"/>
    </row>
    <row r="3" spans="1:28" ht="14.4" thickBot="1" x14ac:dyDescent="0.3">
      <c r="J3" s="189" t="s">
        <v>10</v>
      </c>
      <c r="L3" s="712" t="s">
        <v>221</v>
      </c>
      <c r="M3" s="712"/>
      <c r="N3" s="189"/>
      <c r="O3" s="712" t="s">
        <v>10</v>
      </c>
      <c r="P3" s="712"/>
      <c r="S3" s="712" t="s">
        <v>1420</v>
      </c>
      <c r="T3" s="712"/>
      <c r="U3" s="712" t="s">
        <v>11</v>
      </c>
      <c r="V3" s="712"/>
      <c r="X3" s="189" t="s">
        <v>9</v>
      </c>
      <c r="AA3" s="190" t="s">
        <v>1404</v>
      </c>
      <c r="AB3" s="189">
        <v>1950</v>
      </c>
    </row>
    <row r="4" spans="1:28" ht="23.25" customHeight="1" thickTop="1" x14ac:dyDescent="0.25">
      <c r="A4" s="191" t="s">
        <v>53</v>
      </c>
      <c r="B4" s="191" t="s">
        <v>1405</v>
      </c>
      <c r="C4" s="191" t="s">
        <v>197</v>
      </c>
      <c r="D4" s="192" t="s">
        <v>1406</v>
      </c>
      <c r="E4" s="192" t="s">
        <v>58</v>
      </c>
      <c r="F4" s="191" t="s">
        <v>57</v>
      </c>
      <c r="G4" s="193" t="s">
        <v>172</v>
      </c>
      <c r="I4" s="190" t="s">
        <v>1408</v>
      </c>
      <c r="J4" s="189" t="s">
        <v>1318</v>
      </c>
      <c r="L4" s="194" t="s">
        <v>1408</v>
      </c>
      <c r="M4" s="189" t="s">
        <v>202</v>
      </c>
      <c r="N4" s="189"/>
      <c r="O4" s="190" t="s">
        <v>1408</v>
      </c>
      <c r="P4" s="189" t="s">
        <v>1318</v>
      </c>
      <c r="S4" s="190" t="s">
        <v>1411</v>
      </c>
      <c r="T4" s="189" t="s">
        <v>1295</v>
      </c>
      <c r="W4" s="190" t="s">
        <v>1408</v>
      </c>
      <c r="X4" s="189" t="s">
        <v>248</v>
      </c>
      <c r="AA4" s="190" t="s">
        <v>1409</v>
      </c>
      <c r="AB4" s="189">
        <v>1953</v>
      </c>
    </row>
    <row r="5" spans="1:28" ht="33.75" customHeight="1" thickBot="1" x14ac:dyDescent="0.3">
      <c r="A5" s="144"/>
      <c r="B5" s="145"/>
      <c r="C5" s="145"/>
      <c r="D5" s="144"/>
      <c r="E5" s="144"/>
      <c r="F5" s="145"/>
      <c r="G5" s="146"/>
      <c r="I5" s="190" t="s">
        <v>1409</v>
      </c>
      <c r="J5" s="189" t="s">
        <v>1222</v>
      </c>
      <c r="L5" s="194" t="s">
        <v>1409</v>
      </c>
      <c r="M5" s="189" t="s">
        <v>209</v>
      </c>
      <c r="N5" s="189"/>
      <c r="O5" s="190" t="s">
        <v>1409</v>
      </c>
      <c r="P5" s="189" t="s">
        <v>1222</v>
      </c>
      <c r="S5" s="190"/>
      <c r="W5" s="190" t="s">
        <v>1409</v>
      </c>
      <c r="X5" s="189" t="s">
        <v>402</v>
      </c>
      <c r="AA5" s="190" t="s">
        <v>1410</v>
      </c>
      <c r="AB5" s="189">
        <v>1954</v>
      </c>
    </row>
    <row r="6" spans="1:28" ht="23.25" customHeight="1" thickTop="1" x14ac:dyDescent="0.25">
      <c r="A6" s="195" t="s">
        <v>50</v>
      </c>
      <c r="B6" s="196" t="s">
        <v>51</v>
      </c>
      <c r="C6" s="196"/>
      <c r="D6" s="196"/>
      <c r="E6" s="196"/>
      <c r="F6" s="197"/>
      <c r="I6" s="190" t="s">
        <v>1404</v>
      </c>
      <c r="J6" s="189" t="s">
        <v>911</v>
      </c>
      <c r="L6" s="194" t="s">
        <v>1404</v>
      </c>
      <c r="M6" s="189" t="s">
        <v>200</v>
      </c>
      <c r="N6" s="189"/>
      <c r="O6" s="190" t="s">
        <v>1404</v>
      </c>
      <c r="P6" s="189" t="s">
        <v>911</v>
      </c>
      <c r="S6" s="190" t="s">
        <v>1404</v>
      </c>
      <c r="T6" s="189" t="s">
        <v>201</v>
      </c>
      <c r="U6" s="189">
        <v>1</v>
      </c>
      <c r="V6" s="189" t="s">
        <v>173</v>
      </c>
      <c r="W6" s="190" t="s">
        <v>1404</v>
      </c>
      <c r="X6" s="189" t="s">
        <v>247</v>
      </c>
      <c r="AA6" s="190" t="s">
        <v>1407</v>
      </c>
      <c r="AB6" s="189">
        <v>1951</v>
      </c>
    </row>
    <row r="7" spans="1:28" s="198" customFormat="1" ht="33.75" customHeight="1" x14ac:dyDescent="0.25">
      <c r="A7" s="201" t="e">
        <f>IF(A8&lt;&gt;"",A8,VLOOKUP(C1,ورقة2!A1:L884,3,0))</f>
        <v>#N/A</v>
      </c>
      <c r="B7" s="202" t="e">
        <f>IF(B8&lt;&gt;"",B8,VLOOKUP(C1,ورقة2!A$1:L$1052,4,0))</f>
        <v>#N/A</v>
      </c>
      <c r="C7" s="202"/>
      <c r="D7" s="202"/>
      <c r="E7" s="202"/>
      <c r="F7" s="203"/>
      <c r="I7" s="190" t="s">
        <v>1407</v>
      </c>
      <c r="J7" s="189" t="s">
        <v>935</v>
      </c>
      <c r="L7" s="194" t="s">
        <v>1407</v>
      </c>
      <c r="M7" s="189" t="s">
        <v>208</v>
      </c>
      <c r="N7" s="189"/>
      <c r="O7" s="190" t="s">
        <v>1407</v>
      </c>
      <c r="P7" s="189" t="s">
        <v>935</v>
      </c>
      <c r="Q7" s="189"/>
      <c r="R7" s="189"/>
      <c r="S7" s="190" t="s">
        <v>1407</v>
      </c>
      <c r="T7" s="189" t="s">
        <v>203</v>
      </c>
      <c r="U7" s="189">
        <v>2</v>
      </c>
      <c r="V7" s="189" t="s">
        <v>174</v>
      </c>
      <c r="W7" s="190" t="s">
        <v>1407</v>
      </c>
      <c r="X7" s="189" t="s">
        <v>1421</v>
      </c>
      <c r="Y7" s="189"/>
      <c r="AA7" s="190" t="s">
        <v>1408</v>
      </c>
      <c r="AB7" s="189">
        <v>1952</v>
      </c>
    </row>
    <row r="8" spans="1:28" s="198" customFormat="1" ht="33.75" customHeight="1" thickBot="1" x14ac:dyDescent="0.3">
      <c r="A8" s="147"/>
      <c r="B8" s="145"/>
      <c r="C8" s="145"/>
      <c r="D8" s="145"/>
      <c r="E8" s="145"/>
      <c r="F8" s="146"/>
      <c r="G8" s="709" t="s">
        <v>2580</v>
      </c>
      <c r="H8" s="710"/>
      <c r="I8" s="710"/>
      <c r="J8" s="710"/>
      <c r="K8" s="710"/>
      <c r="L8" s="710"/>
      <c r="M8" s="710"/>
      <c r="N8" s="710"/>
      <c r="O8" s="710"/>
      <c r="P8" s="710"/>
      <c r="Q8" s="189"/>
      <c r="R8" s="189"/>
      <c r="S8" s="190"/>
      <c r="T8" s="189"/>
      <c r="U8" s="189"/>
      <c r="V8" s="189"/>
      <c r="W8" s="190"/>
      <c r="X8" s="189"/>
      <c r="Y8" s="189"/>
      <c r="AA8" s="190"/>
      <c r="AB8" s="189"/>
    </row>
    <row r="9" spans="1:28" ht="23.25" customHeight="1" thickTop="1" x14ac:dyDescent="0.25">
      <c r="A9" s="199" t="s">
        <v>52</v>
      </c>
      <c r="B9" s="191" t="s">
        <v>6</v>
      </c>
      <c r="C9" s="191" t="s">
        <v>10</v>
      </c>
      <c r="D9" s="193" t="s">
        <v>11</v>
      </c>
      <c r="E9" s="199" t="s">
        <v>54</v>
      </c>
      <c r="F9" s="191" t="s">
        <v>55</v>
      </c>
      <c r="G9" s="193" t="s">
        <v>1501</v>
      </c>
      <c r="I9" s="190" t="s">
        <v>1410</v>
      </c>
      <c r="J9" s="189" t="s">
        <v>1153</v>
      </c>
      <c r="L9" s="194" t="s">
        <v>1410</v>
      </c>
      <c r="M9" s="189" t="s">
        <v>210</v>
      </c>
      <c r="N9" s="189"/>
      <c r="O9" s="190" t="s">
        <v>1410</v>
      </c>
      <c r="P9" s="189" t="s">
        <v>1153</v>
      </c>
      <c r="S9" s="190"/>
      <c r="W9" s="190" t="s">
        <v>1410</v>
      </c>
      <c r="X9" s="189" t="s">
        <v>249</v>
      </c>
      <c r="AA9" s="190" t="s">
        <v>1411</v>
      </c>
      <c r="AB9" s="189">
        <v>1955</v>
      </c>
    </row>
    <row r="10" spans="1:28" ht="33.75" customHeight="1" x14ac:dyDescent="0.25">
      <c r="A10" s="204" t="e">
        <f>IF(A11&lt;&gt;"",A11,VLOOKUP(C1,ورقة2!A1:L884,6,0))</f>
        <v>#N/A</v>
      </c>
      <c r="B10" s="202" t="e">
        <f>IF(B11&lt;&gt;"",B11,VLOOKUP(C1,ورقة2!A1:L884,7,0))</f>
        <v>#N/A</v>
      </c>
      <c r="C10" s="202" t="e">
        <f>IF(C11&lt;&gt;"",C11,VLOOKUP(C1,ورقة2!A1:L884,8,0))</f>
        <v>#N/A</v>
      </c>
      <c r="D10" s="203" t="e">
        <f>IF(D11&lt;&gt;"",D11,VLOOKUP(C1,ورقة2!A1:L884,5,0))</f>
        <v>#N/A</v>
      </c>
      <c r="E10" s="201" t="e">
        <f>IF(E11&lt;&gt;"",E11,VLOOKUP(C1,ورقة2!A1:L884,10,0))</f>
        <v>#N/A</v>
      </c>
      <c r="F10" s="202" t="e">
        <f>IF(F11&lt;&gt;"",F11,VLOOKUP(C1,ورقة2!A1:L884,11,0))</f>
        <v>#N/A</v>
      </c>
      <c r="G10" s="203" t="e">
        <f>IF(G11&lt;&gt;"",G11,VLOOKUP(C1,ورقة2!A1:L884,12,0))</f>
        <v>#N/A</v>
      </c>
      <c r="I10" s="190" t="s">
        <v>1411</v>
      </c>
      <c r="J10" s="189" t="s">
        <v>1057</v>
      </c>
      <c r="L10" s="194" t="s">
        <v>1411</v>
      </c>
      <c r="M10" s="189" t="s">
        <v>211</v>
      </c>
      <c r="N10" s="189"/>
      <c r="O10" s="190" t="s">
        <v>1411</v>
      </c>
      <c r="P10" s="189" t="s">
        <v>1057</v>
      </c>
      <c r="W10" s="190" t="s">
        <v>1411</v>
      </c>
      <c r="X10" s="189" t="s">
        <v>403</v>
      </c>
      <c r="AA10" s="190" t="s">
        <v>1412</v>
      </c>
      <c r="AB10" s="189">
        <v>1956</v>
      </c>
    </row>
    <row r="11" spans="1:28" ht="33.75" customHeight="1" thickBot="1" x14ac:dyDescent="0.3">
      <c r="A11" s="148"/>
      <c r="B11" s="145"/>
      <c r="C11" s="145"/>
      <c r="D11" s="146"/>
      <c r="E11" s="147"/>
      <c r="F11" s="145"/>
      <c r="G11" s="146"/>
      <c r="H11" s="711" t="s">
        <v>2580</v>
      </c>
      <c r="I11" s="710"/>
      <c r="J11" s="710"/>
      <c r="K11" s="710"/>
      <c r="L11" s="710"/>
      <c r="M11" s="200"/>
      <c r="N11" s="200"/>
      <c r="O11" s="200"/>
      <c r="P11" s="200"/>
      <c r="Q11" s="200"/>
      <c r="R11" s="200"/>
      <c r="W11" s="190"/>
      <c r="AA11" s="190"/>
    </row>
    <row r="12" spans="1:28" ht="23.25" customHeight="1" thickTop="1" x14ac:dyDescent="0.25">
      <c r="I12" s="190" t="s">
        <v>1412</v>
      </c>
      <c r="J12" s="189" t="s">
        <v>1394</v>
      </c>
      <c r="L12" s="194" t="s">
        <v>1412</v>
      </c>
      <c r="M12" s="189" t="s">
        <v>213</v>
      </c>
      <c r="N12" s="189"/>
      <c r="O12" s="190" t="s">
        <v>1412</v>
      </c>
      <c r="P12" s="189" t="s">
        <v>1394</v>
      </c>
      <c r="W12" s="190" t="s">
        <v>1412</v>
      </c>
      <c r="X12" s="189" t="s">
        <v>401</v>
      </c>
      <c r="AA12" s="190" t="s">
        <v>1413</v>
      </c>
      <c r="AB12" s="189">
        <v>1957</v>
      </c>
    </row>
    <row r="13" spans="1:28" ht="33.75" customHeight="1" x14ac:dyDescent="0.25">
      <c r="I13" s="190" t="s">
        <v>1413</v>
      </c>
      <c r="J13" s="189" t="s">
        <v>1339</v>
      </c>
      <c r="L13" s="194" t="s">
        <v>1413</v>
      </c>
      <c r="M13" s="189" t="s">
        <v>217</v>
      </c>
      <c r="N13" s="189"/>
      <c r="O13" s="190" t="s">
        <v>1413</v>
      </c>
      <c r="P13" s="189" t="s">
        <v>1339</v>
      </c>
      <c r="W13" s="190" t="s">
        <v>1413</v>
      </c>
      <c r="X13" s="189" t="s">
        <v>226</v>
      </c>
      <c r="AA13" s="190" t="s">
        <v>1414</v>
      </c>
      <c r="AB13" s="189">
        <v>1958</v>
      </c>
    </row>
    <row r="14" spans="1:28" ht="33.75" customHeight="1" x14ac:dyDescent="0.25">
      <c r="I14" s="190"/>
      <c r="L14" s="194"/>
      <c r="N14" s="189"/>
      <c r="W14" s="190"/>
      <c r="AA14" s="190"/>
    </row>
    <row r="15" spans="1:28" ht="23.25" customHeight="1" x14ac:dyDescent="0.25">
      <c r="I15" s="190"/>
      <c r="L15" s="194" t="s">
        <v>1414</v>
      </c>
      <c r="M15" s="189" t="s">
        <v>218</v>
      </c>
      <c r="N15" s="189"/>
      <c r="O15" s="189"/>
      <c r="AA15" s="190" t="s">
        <v>1415</v>
      </c>
      <c r="AB15" s="189">
        <v>1959</v>
      </c>
    </row>
    <row r="16" spans="1:28" ht="33.75" customHeight="1" x14ac:dyDescent="0.25">
      <c r="L16" s="194" t="s">
        <v>1415</v>
      </c>
      <c r="M16" s="189" t="s">
        <v>212</v>
      </c>
      <c r="N16" s="189"/>
      <c r="O16" s="189"/>
      <c r="AA16" s="190" t="s">
        <v>1416</v>
      </c>
      <c r="AB16" s="189">
        <v>1960</v>
      </c>
    </row>
    <row r="17" spans="7:28" ht="25.2" customHeight="1" x14ac:dyDescent="0.25">
      <c r="L17" s="194" t="s">
        <v>1416</v>
      </c>
      <c r="M17" s="189" t="s">
        <v>219</v>
      </c>
      <c r="N17" s="189"/>
      <c r="O17" s="189"/>
      <c r="AA17" s="190" t="s">
        <v>1417</v>
      </c>
      <c r="AB17" s="189">
        <v>1961</v>
      </c>
    </row>
    <row r="18" spans="7:28" x14ac:dyDescent="0.25">
      <c r="L18" s="194" t="s">
        <v>1417</v>
      </c>
      <c r="M18" s="189" t="s">
        <v>216</v>
      </c>
      <c r="N18" s="189"/>
      <c r="O18" s="189"/>
      <c r="AA18" s="190" t="s">
        <v>1418</v>
      </c>
      <c r="AB18" s="189">
        <v>1962</v>
      </c>
    </row>
    <row r="19" spans="7:28" x14ac:dyDescent="0.25">
      <c r="L19" s="194" t="s">
        <v>1418</v>
      </c>
      <c r="M19" s="189" t="s">
        <v>214</v>
      </c>
      <c r="N19" s="189"/>
      <c r="O19" s="189"/>
      <c r="AA19" s="190" t="s">
        <v>1419</v>
      </c>
      <c r="AB19" s="189">
        <v>1963</v>
      </c>
    </row>
    <row r="20" spans="7:28" x14ac:dyDescent="0.25">
      <c r="L20" s="194" t="s">
        <v>1419</v>
      </c>
      <c r="M20" s="189" t="s">
        <v>215</v>
      </c>
      <c r="N20" s="189"/>
      <c r="O20" s="189"/>
      <c r="AA20" s="190" t="s">
        <v>1422</v>
      </c>
      <c r="AB20" s="189">
        <v>1964</v>
      </c>
    </row>
    <row r="21" spans="7:28" x14ac:dyDescent="0.25">
      <c r="L21" s="194" t="s">
        <v>1422</v>
      </c>
      <c r="M21" s="189" t="s">
        <v>1337</v>
      </c>
      <c r="AA21" s="190" t="s">
        <v>1423</v>
      </c>
      <c r="AB21" s="189">
        <v>1965</v>
      </c>
    </row>
    <row r="22" spans="7:28" x14ac:dyDescent="0.25">
      <c r="L22" s="194" t="s">
        <v>1423</v>
      </c>
      <c r="M22" s="189" t="s">
        <v>1403</v>
      </c>
      <c r="AA22" s="190" t="s">
        <v>1424</v>
      </c>
      <c r="AB22" s="189">
        <v>1966</v>
      </c>
    </row>
    <row r="23" spans="7:28" x14ac:dyDescent="0.25">
      <c r="AA23" s="190" t="s">
        <v>1425</v>
      </c>
      <c r="AB23" s="189">
        <v>1967</v>
      </c>
    </row>
    <row r="24" spans="7:28" x14ac:dyDescent="0.25">
      <c r="G24" s="151" t="s">
        <v>173</v>
      </c>
      <c r="AA24" s="190" t="s">
        <v>1426</v>
      </c>
      <c r="AB24" s="189">
        <v>1968</v>
      </c>
    </row>
    <row r="25" spans="7:28" x14ac:dyDescent="0.25">
      <c r="G25" s="151" t="s">
        <v>174</v>
      </c>
      <c r="AA25" s="190" t="s">
        <v>1427</v>
      </c>
      <c r="AB25" s="189">
        <v>1969</v>
      </c>
    </row>
    <row r="26" spans="7:28" x14ac:dyDescent="0.25">
      <c r="AA26" s="190" t="s">
        <v>1428</v>
      </c>
      <c r="AB26" s="189">
        <v>1970</v>
      </c>
    </row>
    <row r="27" spans="7:28" x14ac:dyDescent="0.25">
      <c r="AA27" s="190" t="s">
        <v>1429</v>
      </c>
      <c r="AB27" s="189">
        <v>1971</v>
      </c>
    </row>
    <row r="28" spans="7:28" x14ac:dyDescent="0.25">
      <c r="AA28" s="190" t="s">
        <v>1430</v>
      </c>
      <c r="AB28" s="189">
        <v>1972</v>
      </c>
    </row>
    <row r="29" spans="7:28" x14ac:dyDescent="0.25">
      <c r="AA29" s="190" t="s">
        <v>1431</v>
      </c>
      <c r="AB29" s="189">
        <v>1973</v>
      </c>
    </row>
    <row r="30" spans="7:28" x14ac:dyDescent="0.25">
      <c r="AA30" s="190" t="s">
        <v>1432</v>
      </c>
      <c r="AB30" s="189">
        <v>1974</v>
      </c>
    </row>
    <row r="31" spans="7:28" x14ac:dyDescent="0.25">
      <c r="AA31" s="190" t="s">
        <v>1433</v>
      </c>
      <c r="AB31" s="189">
        <v>1975</v>
      </c>
    </row>
    <row r="32" spans="7:28" x14ac:dyDescent="0.25">
      <c r="AA32" s="190" t="s">
        <v>1434</v>
      </c>
      <c r="AB32" s="189">
        <v>1976</v>
      </c>
    </row>
    <row r="33" spans="27:28" x14ac:dyDescent="0.25">
      <c r="AA33" s="190" t="s">
        <v>1435</v>
      </c>
      <c r="AB33" s="189">
        <v>1977</v>
      </c>
    </row>
    <row r="34" spans="27:28" x14ac:dyDescent="0.25">
      <c r="AA34" s="190" t="s">
        <v>1436</v>
      </c>
      <c r="AB34" s="189">
        <v>1978</v>
      </c>
    </row>
    <row r="35" spans="27:28" x14ac:dyDescent="0.25">
      <c r="AA35" s="190" t="s">
        <v>1437</v>
      </c>
      <c r="AB35" s="189">
        <v>1979</v>
      </c>
    </row>
    <row r="36" spans="27:28" x14ac:dyDescent="0.25">
      <c r="AA36" s="190" t="s">
        <v>1438</v>
      </c>
      <c r="AB36" s="189">
        <v>1980</v>
      </c>
    </row>
    <row r="37" spans="27:28" x14ac:dyDescent="0.25">
      <c r="AA37" s="190" t="s">
        <v>1439</v>
      </c>
      <c r="AB37" s="189">
        <v>1981</v>
      </c>
    </row>
    <row r="38" spans="27:28" x14ac:dyDescent="0.25">
      <c r="AA38" s="190" t="s">
        <v>1440</v>
      </c>
      <c r="AB38" s="189">
        <v>1982</v>
      </c>
    </row>
    <row r="39" spans="27:28" x14ac:dyDescent="0.25">
      <c r="AA39" s="190" t="s">
        <v>1441</v>
      </c>
      <c r="AB39" s="189">
        <v>1983</v>
      </c>
    </row>
    <row r="40" spans="27:28" x14ac:dyDescent="0.25">
      <c r="AA40" s="190" t="s">
        <v>1442</v>
      </c>
      <c r="AB40" s="189">
        <v>1984</v>
      </c>
    </row>
    <row r="41" spans="27:28" x14ac:dyDescent="0.25">
      <c r="AA41" s="190" t="s">
        <v>1443</v>
      </c>
      <c r="AB41" s="189">
        <v>1985</v>
      </c>
    </row>
    <row r="42" spans="27:28" x14ac:dyDescent="0.25">
      <c r="AA42" s="190" t="s">
        <v>1444</v>
      </c>
      <c r="AB42" s="189">
        <v>1986</v>
      </c>
    </row>
    <row r="43" spans="27:28" x14ac:dyDescent="0.25">
      <c r="AA43" s="190" t="s">
        <v>1445</v>
      </c>
      <c r="AB43" s="189">
        <v>1987</v>
      </c>
    </row>
    <row r="44" spans="27:28" x14ac:dyDescent="0.25">
      <c r="AA44" s="190" t="s">
        <v>1446</v>
      </c>
      <c r="AB44" s="189">
        <v>1988</v>
      </c>
    </row>
    <row r="45" spans="27:28" x14ac:dyDescent="0.25">
      <c r="AA45" s="190" t="s">
        <v>1447</v>
      </c>
      <c r="AB45" s="189">
        <v>1989</v>
      </c>
    </row>
    <row r="46" spans="27:28" x14ac:dyDescent="0.25">
      <c r="AA46" s="190" t="s">
        <v>1448</v>
      </c>
      <c r="AB46" s="189">
        <v>1990</v>
      </c>
    </row>
    <row r="47" spans="27:28" x14ac:dyDescent="0.25">
      <c r="AA47" s="190" t="s">
        <v>1449</v>
      </c>
      <c r="AB47" s="189">
        <v>1991</v>
      </c>
    </row>
    <row r="48" spans="27:28" x14ac:dyDescent="0.25">
      <c r="AA48" s="190" t="s">
        <v>1450</v>
      </c>
      <c r="AB48" s="189">
        <v>1992</v>
      </c>
    </row>
    <row r="49" spans="27:28" x14ac:dyDescent="0.25">
      <c r="AA49" s="190" t="s">
        <v>1451</v>
      </c>
      <c r="AB49" s="189">
        <v>1993</v>
      </c>
    </row>
    <row r="50" spans="27:28" x14ac:dyDescent="0.25">
      <c r="AA50" s="190" t="s">
        <v>1452</v>
      </c>
      <c r="AB50" s="189">
        <v>1994</v>
      </c>
    </row>
    <row r="51" spans="27:28" x14ac:dyDescent="0.25">
      <c r="AA51" s="190" t="s">
        <v>1453</v>
      </c>
      <c r="AB51" s="189">
        <v>1995</v>
      </c>
    </row>
    <row r="52" spans="27:28" x14ac:dyDescent="0.25">
      <c r="AA52" s="190" t="s">
        <v>1454</v>
      </c>
      <c r="AB52" s="189">
        <v>1996</v>
      </c>
    </row>
    <row r="53" spans="27:28" x14ac:dyDescent="0.25">
      <c r="AA53" s="190" t="s">
        <v>1455</v>
      </c>
      <c r="AB53" s="189">
        <v>1997</v>
      </c>
    </row>
    <row r="54" spans="27:28" x14ac:dyDescent="0.25">
      <c r="AA54" s="190" t="s">
        <v>1456</v>
      </c>
      <c r="AB54" s="189">
        <v>1998</v>
      </c>
    </row>
    <row r="55" spans="27:28" x14ac:dyDescent="0.25">
      <c r="AA55" s="190" t="s">
        <v>1457</v>
      </c>
      <c r="AB55" s="189">
        <v>1999</v>
      </c>
    </row>
    <row r="56" spans="27:28" x14ac:dyDescent="0.25">
      <c r="AA56" s="190" t="s">
        <v>1458</v>
      </c>
      <c r="AB56" s="189">
        <v>2000</v>
      </c>
    </row>
    <row r="57" spans="27:28" x14ac:dyDescent="0.25">
      <c r="AA57" s="190" t="s">
        <v>1459</v>
      </c>
      <c r="AB57" s="189">
        <v>2001</v>
      </c>
    </row>
    <row r="58" spans="27:28" x14ac:dyDescent="0.25">
      <c r="AA58" s="190" t="s">
        <v>1460</v>
      </c>
      <c r="AB58" s="189">
        <v>2002</v>
      </c>
    </row>
    <row r="59" spans="27:28" x14ac:dyDescent="0.25">
      <c r="AA59" s="190" t="s">
        <v>1461</v>
      </c>
      <c r="AB59" s="189">
        <v>2003</v>
      </c>
    </row>
    <row r="60" spans="27:28" x14ac:dyDescent="0.25">
      <c r="AA60" s="190" t="s">
        <v>1462</v>
      </c>
      <c r="AB60" s="189">
        <v>2004</v>
      </c>
    </row>
    <row r="61" spans="27:28" x14ac:dyDescent="0.25">
      <c r="AA61" s="190" t="s">
        <v>1463</v>
      </c>
      <c r="AB61" s="189">
        <v>2005</v>
      </c>
    </row>
    <row r="62" spans="27:28" x14ac:dyDescent="0.25">
      <c r="AA62" s="190" t="s">
        <v>1464</v>
      </c>
      <c r="AB62" s="189">
        <v>2006</v>
      </c>
    </row>
    <row r="63" spans="27:28" x14ac:dyDescent="0.25">
      <c r="AA63" s="190" t="s">
        <v>1465</v>
      </c>
      <c r="AB63" s="189">
        <v>2007</v>
      </c>
    </row>
    <row r="64" spans="27:28" x14ac:dyDescent="0.25">
      <c r="AA64" s="190" t="s">
        <v>1466</v>
      </c>
      <c r="AB64" s="189">
        <v>2008</v>
      </c>
    </row>
    <row r="65" spans="27:28" x14ac:dyDescent="0.25">
      <c r="AA65" s="190" t="s">
        <v>1467</v>
      </c>
      <c r="AB65" s="189">
        <v>2009</v>
      </c>
    </row>
    <row r="66" spans="27:28" x14ac:dyDescent="0.25">
      <c r="AA66" s="190" t="s">
        <v>1468</v>
      </c>
      <c r="AB66" s="189">
        <v>2010</v>
      </c>
    </row>
    <row r="67" spans="27:28" x14ac:dyDescent="0.25">
      <c r="AA67" s="190" t="s">
        <v>1469</v>
      </c>
      <c r="AB67" s="189">
        <v>2011</v>
      </c>
    </row>
    <row r="68" spans="27:28" x14ac:dyDescent="0.25">
      <c r="AA68" s="190" t="s">
        <v>1470</v>
      </c>
      <c r="AB68" s="189">
        <v>2012</v>
      </c>
    </row>
    <row r="69" spans="27:28" x14ac:dyDescent="0.25">
      <c r="AA69" s="190" t="s">
        <v>1471</v>
      </c>
      <c r="AB69" s="189">
        <v>2013</v>
      </c>
    </row>
    <row r="70" spans="27:28" x14ac:dyDescent="0.25">
      <c r="AA70" s="190" t="s">
        <v>1472</v>
      </c>
      <c r="AB70" s="189">
        <v>2014</v>
      </c>
    </row>
    <row r="71" spans="27:28" x14ac:dyDescent="0.25">
      <c r="AA71" s="190" t="s">
        <v>1473</v>
      </c>
      <c r="AB71" s="189">
        <v>2015</v>
      </c>
    </row>
    <row r="72" spans="27:28" x14ac:dyDescent="0.25">
      <c r="AA72" s="190" t="s">
        <v>1474</v>
      </c>
      <c r="AB72" s="189">
        <v>2016</v>
      </c>
    </row>
    <row r="73" spans="27:28" x14ac:dyDescent="0.25">
      <c r="AA73" s="190" t="s">
        <v>1475</v>
      </c>
      <c r="AB73" s="189">
        <v>2017</v>
      </c>
    </row>
    <row r="74" spans="27:28" x14ac:dyDescent="0.25">
      <c r="AA74" s="190" t="s">
        <v>1476</v>
      </c>
      <c r="AB74" s="189">
        <v>2018</v>
      </c>
    </row>
    <row r="75" spans="27:28" x14ac:dyDescent="0.25">
      <c r="AA75" s="190" t="s">
        <v>1477</v>
      </c>
      <c r="AB75" s="189">
        <v>2019</v>
      </c>
    </row>
    <row r="76" spans="27:28" x14ac:dyDescent="0.25">
      <c r="AA76" s="190" t="s">
        <v>1478</v>
      </c>
      <c r="AB76" s="189">
        <v>2020</v>
      </c>
    </row>
    <row r="77" spans="27:28" x14ac:dyDescent="0.25">
      <c r="AA77" s="190" t="s">
        <v>1479</v>
      </c>
      <c r="AB77" s="189">
        <v>2021</v>
      </c>
    </row>
  </sheetData>
  <sheetProtection algorithmName="SHA-512" hashValue="f4J+MVMdK3wKSz073LZkR/S15sJ4QD3JVGLS6d2/ji5/IuSIOkJKxTrZvWq074SXRIMppf1KeXOkWZs/m6VeyQ==" saltValue="ZdfWYGpn5ZVkql8ePhvFTQ==" spinCount="100000" sheet="1" objects="1" scenarios="1"/>
  <mergeCells count="8">
    <mergeCell ref="G8:P8"/>
    <mergeCell ref="H11:L11"/>
    <mergeCell ref="U3:V3"/>
    <mergeCell ref="A1:B1"/>
    <mergeCell ref="A2:F2"/>
    <mergeCell ref="L3:M3"/>
    <mergeCell ref="O3:P3"/>
    <mergeCell ref="S3:T3"/>
  </mergeCells>
  <phoneticPr fontId="49" type="noConversion"/>
  <dataValidations xWindow="270" yWindow="608" count="12">
    <dataValidation type="whole" allowBlank="1" showInputMessage="1" showErrorMessage="1" sqref="F11" xr:uid="{00000000-0002-0000-0100-000000000000}">
      <formula1>1950</formula1>
      <formula2>2021</formula2>
    </dataValidation>
    <dataValidation allowBlank="1" showInputMessage="1" showErrorMessage="1" promptTitle="مكان الميلاد باللغة الانكليزية" prompt="يجب أن يكون صحيح لأن سيتم إعتماده في جميع الوثائق الجامعية" sqref="F8" xr:uid="{00000000-0002-0000-0100-000001000000}"/>
    <dataValidation allowBlank="1" showInputMessage="1" showErrorMessage="1" promptTitle="اسم الأم باللغة الانكليزية" prompt="يجب أن يكون صحيح لأن سيتم إعتماده في جميع الوثائق الجامعية" sqref="E8" xr:uid="{00000000-0002-0000-0100-000002000000}"/>
    <dataValidation allowBlank="1" showInputMessage="1" showErrorMessage="1" promptTitle="اسم الأب باللغة الانكليزية" prompt="يجب أن يكون صحيح لأن سيتم إعتماده في جميع الوثائق الجامعية" sqref="D8" xr:uid="{00000000-0002-0000-0100-000003000000}"/>
    <dataValidation type="date" allowBlank="1" showInputMessage="1" showErrorMessage="1" promptTitle="يجب أن يكون التاريخ " prompt="يوم / شهر / سنة" sqref="A11" xr:uid="{00000000-0002-0000-0100-000004000000}">
      <formula1>18264</formula1>
      <formula2>37986</formula2>
    </dataValidation>
    <dataValidation type="custom" allowBlank="1" showInputMessage="1" showErrorMessage="1" errorTitle="خطأ" error="رقم الهاتف غير صحيح_x000a_يجب كتابة نداء المحافظة ثم رقم الهاتف_x000a_" sqref="D5" xr:uid="{00000000-0002-0000-0100-000005000000}">
      <formula1>AND(LEFT(D5,1)="0",AND(LEN(D5)&gt;8,LEN(D5)&lt;12))</formula1>
    </dataValidation>
    <dataValidation type="custom" allowBlank="1" showInputMessage="1" showErrorMessage="1" errorTitle="خطأ" error="رقم الموبايل غير صحيح" sqref="E5" xr:uid="{00000000-0002-0000-0100-000006000000}">
      <formula1>AND(LEFT(E5,2)="09",LEN(E5)=10)</formula1>
    </dataValidation>
    <dataValidation type="list" allowBlank="1" showInputMessage="1" showErrorMessage="1" sqref="D11" xr:uid="{00000000-0002-0000-0100-000007000000}">
      <formula1>$V$6:$V$7</formula1>
    </dataValidation>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5" xr:uid="{00000000-0002-0000-0100-000008000000}">
      <formula1>AND(OR(LEFT(A5,1)="0",LEFT(A5,1)="1",LEFT(A5,1)="9"),LEFT(A5,2)&lt;&gt;"00",LEN(A5)=11)</formula1>
    </dataValidation>
    <dataValidation type="list" allowBlank="1" showInputMessage="1" showErrorMessage="1" sqref="C11" xr:uid="{00000000-0002-0000-0100-000009000000}">
      <formula1>$J$6:$J$13</formula1>
    </dataValidation>
    <dataValidation type="list" allowBlank="1" showInputMessage="1" showErrorMessage="1" sqref="G11" xr:uid="{00000000-0002-0000-0100-00000A000000}">
      <formula1>$M$6:$M$21</formula1>
    </dataValidation>
    <dataValidation type="list" allowBlank="1" showInputMessage="1" showErrorMessage="1" sqref="E11" xr:uid="{00000000-0002-0000-0100-00000B000000}">
      <formula1>$T$6:$T$7</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CI59"/>
  <sheetViews>
    <sheetView showGridLines="0" rightToLeft="1" topLeftCell="C1" zoomScale="91" zoomScaleNormal="91" workbookViewId="0">
      <selection activeCell="F5" sqref="F5:N5"/>
    </sheetView>
  </sheetViews>
  <sheetFormatPr defaultColWidth="9" defaultRowHeight="13.8" x14ac:dyDescent="0.25"/>
  <cols>
    <col min="1" max="2" width="8.8984375" style="1" customWidth="1"/>
    <col min="3" max="3" width="6.69921875" style="1" customWidth="1"/>
    <col min="4" max="4" width="9.3984375" style="1" customWidth="1"/>
    <col min="5" max="5" width="5" style="1" customWidth="1"/>
    <col min="6" max="6" width="3.3984375" style="1" customWidth="1"/>
    <col min="7" max="7" width="4.3984375" style="1" customWidth="1"/>
    <col min="8" max="8" width="4.8984375" style="1" customWidth="1"/>
    <col min="9" max="9" width="5.09765625" style="1" customWidth="1"/>
    <col min="10" max="10" width="0.59765625" style="1" customWidth="1"/>
    <col min="11" max="11" width="5.3984375" style="1" hidden="1" customWidth="1"/>
    <col min="12" max="12" width="4.19921875" style="1" bestFit="1" customWidth="1"/>
    <col min="13" max="13" width="9.3984375" style="1" customWidth="1"/>
    <col min="14" max="14" width="6.3984375" style="1" customWidth="1"/>
    <col min="15" max="15" width="7.3984375" style="1" customWidth="1"/>
    <col min="16" max="16" width="4.8984375" style="1" customWidth="1"/>
    <col min="17" max="17" width="4.19921875" style="1" customWidth="1"/>
    <col min="18" max="18" width="1" style="1" customWidth="1"/>
    <col min="19" max="19" width="5.3984375" style="1" hidden="1" customWidth="1"/>
    <col min="20" max="20" width="6.69921875" style="1" customWidth="1"/>
    <col min="21" max="21" width="5.3984375" style="1" customWidth="1"/>
    <col min="22" max="22" width="5.3984375" style="1" bestFit="1" customWidth="1"/>
    <col min="23" max="23" width="17.3984375" style="1" customWidth="1"/>
    <col min="24" max="24" width="4.8984375" style="1" customWidth="1"/>
    <col min="25" max="25" width="5.09765625" style="1" customWidth="1"/>
    <col min="26" max="26" width="3.3984375" style="1" hidden="1" customWidth="1"/>
    <col min="27" max="27" width="5.69921875" style="1" hidden="1" customWidth="1"/>
    <col min="28" max="28" width="6.69921875" style="1" customWidth="1"/>
    <col min="29" max="29" width="10" style="1" customWidth="1"/>
    <col min="30" max="30" width="10.09765625" style="1" customWidth="1"/>
    <col min="31" max="31" width="2.3984375" style="1" bestFit="1" customWidth="1"/>
    <col min="32" max="33" width="4.8984375" style="1" customWidth="1"/>
    <col min="34" max="34" width="9" style="1" customWidth="1"/>
    <col min="35" max="35" width="3.8984375" style="1" customWidth="1"/>
    <col min="36" max="36" width="10.19921875" style="1" customWidth="1"/>
    <col min="37" max="37" width="6.69921875" style="1" customWidth="1"/>
    <col min="38" max="38" width="5.3984375" style="1" customWidth="1"/>
    <col min="39" max="39" width="2.8984375" style="1" customWidth="1"/>
    <col min="40" max="40" width="11.19921875" style="1" customWidth="1"/>
    <col min="41" max="41" width="53.8984375" style="1" customWidth="1"/>
    <col min="42" max="46" width="9" style="1" customWidth="1"/>
    <col min="47" max="47" width="2.8984375" style="1" customWidth="1"/>
    <col min="48" max="48" width="3.8984375" style="1" customWidth="1"/>
    <col min="49" max="49" width="32" style="1" customWidth="1"/>
    <col min="50" max="50" width="2.19921875" style="1" customWidth="1"/>
    <col min="51" max="51" width="5.3984375" style="1" customWidth="1"/>
    <col min="52" max="54" width="9" style="1" customWidth="1"/>
    <col min="55" max="55" width="3.09765625" style="1" customWidth="1"/>
    <col min="56" max="65" width="9" style="1" customWidth="1"/>
    <col min="66" max="16384" width="9" style="1"/>
  </cols>
  <sheetData>
    <row r="1" spans="1:87" s="64" customFormat="1" ht="21" customHeight="1" thickBot="1" x14ac:dyDescent="0.3">
      <c r="A1" s="64">
        <v>2</v>
      </c>
      <c r="B1" s="210"/>
      <c r="C1" s="787" t="s">
        <v>2</v>
      </c>
      <c r="D1" s="787"/>
      <c r="E1" s="797">
        <f>'إدخال البيانات'!C1</f>
        <v>0</v>
      </c>
      <c r="F1" s="798"/>
      <c r="G1" s="798"/>
      <c r="H1" s="786" t="s">
        <v>3</v>
      </c>
      <c r="I1" s="786"/>
      <c r="J1" s="786"/>
      <c r="K1" s="110"/>
      <c r="L1" s="799" t="str">
        <f>IFERROR(VLOOKUP($E$1,ورقة2!$A$2:$Q$2000,2,0),"")</f>
        <v/>
      </c>
      <c r="M1" s="799"/>
      <c r="N1" s="799"/>
      <c r="O1" s="786" t="s">
        <v>4</v>
      </c>
      <c r="P1" s="786"/>
      <c r="Q1" s="782" t="str">
        <f>IFERROR(IF(VLOOKUP($E$1,ورقة2!$A$2:$Q$2000,3,0)=0,'إدخال البيانات'!B7,VLOOKUP($E$1,ورقة2!$A$2:$Q$2000,3,0)),"")</f>
        <v/>
      </c>
      <c r="R1" s="782"/>
      <c r="S1" s="782"/>
      <c r="T1" s="782"/>
      <c r="U1" s="786" t="s">
        <v>5</v>
      </c>
      <c r="V1" s="786"/>
      <c r="W1" s="108" t="str">
        <f>IFERROR(IF(VLOOKUP($E$1,ورقة2!A2:W2000,4,0)="",'إدخال البيانات'!B7,VLOOKUP($E$1,ورقة2!A2:W2000,4,0)),"")</f>
        <v/>
      </c>
      <c r="X1" s="786" t="s">
        <v>52</v>
      </c>
      <c r="Y1" s="786"/>
      <c r="Z1" s="786"/>
      <c r="AA1" s="219"/>
      <c r="AB1" s="815" t="str">
        <f>IFERROR(IF('إدخال البيانات'!A10,'إدخال البيانات'!A10,VLOOKUP($E$1,ورقة2!A2:Q2000,6,0)),"")</f>
        <v/>
      </c>
      <c r="AC1" s="815"/>
      <c r="AD1" s="221" t="s">
        <v>6</v>
      </c>
      <c r="AE1" s="782" t="str">
        <f>IFERROR(IF('إدخال البيانات'!B10&lt;&gt;"",'إدخال البيانات'!B10,VLOOKUP($E$1,ورقة2!A2:W2000,7,0)),"")</f>
        <v/>
      </c>
      <c r="AF1" s="782"/>
      <c r="AG1" s="782"/>
      <c r="AH1" s="813"/>
      <c r="AI1" s="813"/>
      <c r="AL1" s="1"/>
      <c r="AM1" s="1"/>
      <c r="AN1" s="1">
        <f>الإستمارة!AJ1</f>
        <v>0</v>
      </c>
      <c r="AO1" s="1" t="s">
        <v>180</v>
      </c>
      <c r="AP1" s="1"/>
      <c r="AQ1" s="1"/>
      <c r="AR1" s="1"/>
      <c r="AS1" s="1"/>
      <c r="AT1" s="1"/>
      <c r="AU1" s="1"/>
      <c r="AV1" s="1"/>
      <c r="AW1" s="1"/>
      <c r="AX1" s="1"/>
      <c r="AY1" s="1"/>
      <c r="AZ1" s="1"/>
      <c r="BA1" s="1"/>
      <c r="BB1" s="1"/>
      <c r="BC1" s="1"/>
      <c r="BD1" s="1"/>
      <c r="BE1" s="1"/>
      <c r="BF1" s="1"/>
      <c r="BG1" s="1"/>
      <c r="BH1" s="1"/>
      <c r="BI1" s="1"/>
      <c r="BJ1" s="1"/>
      <c r="BK1" s="1"/>
      <c r="BL1" s="1"/>
      <c r="BM1" s="1"/>
      <c r="BN1" s="211"/>
      <c r="BO1" s="211"/>
      <c r="BP1" s="211"/>
      <c r="BQ1" s="211"/>
      <c r="BR1" s="211"/>
      <c r="BS1" s="211"/>
      <c r="BT1" s="211"/>
      <c r="BU1" s="211"/>
      <c r="BV1" s="211"/>
      <c r="BW1" s="211"/>
      <c r="BX1" s="211"/>
      <c r="BY1" s="211"/>
      <c r="BZ1" s="211"/>
      <c r="CA1" s="211"/>
      <c r="CB1" s="211"/>
      <c r="CC1" s="211"/>
      <c r="CD1" s="211"/>
      <c r="CE1" s="211"/>
      <c r="CF1" s="211"/>
      <c r="CG1" s="211"/>
      <c r="CH1" s="211"/>
      <c r="CI1" s="211"/>
    </row>
    <row r="2" spans="1:87" s="69" customFormat="1" ht="21" customHeight="1" thickTop="1" x14ac:dyDescent="0.25">
      <c r="B2" s="210"/>
      <c r="C2" s="787" t="s">
        <v>9</v>
      </c>
      <c r="D2" s="787"/>
      <c r="E2" s="800" t="e">
        <f>VLOOKUP(E1,ورقة4!A2:B946,2,0)</f>
        <v>#N/A</v>
      </c>
      <c r="F2" s="800"/>
      <c r="G2" s="800"/>
      <c r="H2" s="782"/>
      <c r="I2" s="782"/>
      <c r="J2" s="782"/>
      <c r="K2" s="782"/>
      <c r="L2" s="782"/>
      <c r="M2" s="782"/>
      <c r="N2" s="782"/>
      <c r="O2" s="786"/>
      <c r="P2" s="786"/>
      <c r="Q2" s="782"/>
      <c r="R2" s="782"/>
      <c r="S2" s="782"/>
      <c r="T2" s="782"/>
      <c r="U2" s="786"/>
      <c r="V2" s="786"/>
      <c r="W2" s="108"/>
      <c r="X2" s="786"/>
      <c r="Y2" s="786"/>
      <c r="Z2" s="786"/>
      <c r="AA2" s="220"/>
      <c r="AB2" s="815"/>
      <c r="AC2" s="815"/>
      <c r="AD2" s="221"/>
      <c r="AE2" s="821"/>
      <c r="AF2" s="821"/>
      <c r="AG2" s="821"/>
      <c r="AH2" s="813"/>
      <c r="AI2" s="813"/>
      <c r="AL2" s="1"/>
      <c r="AM2" s="1"/>
      <c r="AN2" s="1"/>
      <c r="AO2" s="1" t="s">
        <v>181</v>
      </c>
      <c r="AP2" s="1"/>
      <c r="AQ2" s="1"/>
      <c r="AR2" s="1"/>
      <c r="AS2" s="1"/>
      <c r="AT2" s="1"/>
      <c r="AU2" s="1"/>
      <c r="AV2" s="1"/>
      <c r="AW2" s="1"/>
      <c r="AX2" s="1"/>
      <c r="AY2" s="1"/>
      <c r="AZ2" s="1"/>
      <c r="BA2" s="1"/>
      <c r="BB2" s="1"/>
      <c r="BC2" s="1"/>
      <c r="BD2" s="1"/>
      <c r="BE2" s="1"/>
      <c r="BF2" s="1"/>
      <c r="BG2" s="1"/>
      <c r="BH2" s="1"/>
      <c r="BI2" s="1"/>
      <c r="BJ2" s="1"/>
      <c r="BK2" s="1"/>
      <c r="BL2" s="1"/>
      <c r="BM2" s="1"/>
      <c r="BN2" s="212"/>
      <c r="BO2" s="212"/>
      <c r="BP2" s="212"/>
      <c r="BQ2" s="212"/>
      <c r="BR2" s="212"/>
      <c r="BS2" s="212"/>
      <c r="BT2" s="212"/>
      <c r="BU2" s="212"/>
      <c r="BV2" s="212"/>
      <c r="BW2" s="212"/>
      <c r="BX2" s="212"/>
      <c r="BY2" s="212"/>
      <c r="BZ2" s="212"/>
      <c r="CA2" s="212"/>
      <c r="CB2" s="212"/>
      <c r="CC2" s="212"/>
      <c r="CD2" s="212"/>
      <c r="CE2" s="212"/>
      <c r="CF2" s="212"/>
      <c r="CG2" s="212"/>
      <c r="CH2" s="212"/>
      <c r="CI2" s="212"/>
    </row>
    <row r="3" spans="1:87" s="69" customFormat="1" ht="21" customHeight="1" x14ac:dyDescent="0.25">
      <c r="B3" s="793" t="s">
        <v>11</v>
      </c>
      <c r="C3" s="793"/>
      <c r="D3" s="793"/>
      <c r="E3" s="788" t="str">
        <f>IFERROR(IF('إدخال البيانات'!D10&lt;&gt;"",'إدخال البيانات'!D10,VLOOKUP(VLOOKUP($E$1,ورقة2!A2:W2000,5,0),'إدخال البيانات'!U6:V7,2,0)),"")</f>
        <v/>
      </c>
      <c r="F3" s="788"/>
      <c r="G3" s="788"/>
      <c r="H3" s="786" t="s">
        <v>10</v>
      </c>
      <c r="I3" s="786"/>
      <c r="J3" s="786"/>
      <c r="K3" s="111"/>
      <c r="L3" s="782" t="str">
        <f>IFERROR(IF('إدخال البيانات'!C10&lt;&gt;"",'إدخال البيانات'!C10,VLOOKUP(VLOOKUP($E$1,ورقة2!A2:W2000,8,0),'إدخال البيانات'!I6:J13,2,0)),"")</f>
        <v/>
      </c>
      <c r="M3" s="782"/>
      <c r="N3" s="782"/>
      <c r="O3" s="786" t="s">
        <v>53</v>
      </c>
      <c r="P3" s="786"/>
      <c r="Q3" s="782">
        <f>IF(OR(L3='إدخال البيانات'!J6,'اختيار المقررات'!L3='إدخال البيانات'!J7),'إدخال البيانات'!A5,'إدخال البيانات'!B5)</f>
        <v>0</v>
      </c>
      <c r="R3" s="782"/>
      <c r="S3" s="782"/>
      <c r="T3" s="782"/>
      <c r="U3" s="786" t="s">
        <v>16</v>
      </c>
      <c r="V3" s="786"/>
      <c r="W3" s="112" t="str">
        <f>IFERROR(IF(L3&lt;&gt;'إدخال البيانات'!J6,'إدخال البيانات'!M22,VLOOKUP(LEFT('إدخال البيانات'!A5,2),'إدخال البيانات'!L1:M22,2,0)),"")</f>
        <v>غير سوري</v>
      </c>
      <c r="X3" s="786" t="s">
        <v>197</v>
      </c>
      <c r="Y3" s="786"/>
      <c r="Z3" s="786"/>
      <c r="AA3" s="221"/>
      <c r="AB3" s="816" t="str">
        <f>IF(L3&lt;&gt;'إدخال البيانات'!J6,"غير سوري",'إدخال البيانات'!C5)</f>
        <v>غير سوري</v>
      </c>
      <c r="AC3" s="816"/>
      <c r="AD3" s="221" t="s">
        <v>172</v>
      </c>
      <c r="AE3" s="788" t="str">
        <f>IF(AND(OR(L3="العربية السورية",L3="الفلسطينية السورية"),E3="ذكر"),'إدخال البيانات'!G5,"لايوجد")</f>
        <v>لايوجد</v>
      </c>
      <c r="AF3" s="788"/>
      <c r="AG3" s="788"/>
      <c r="AH3" s="814"/>
      <c r="AI3" s="814"/>
      <c r="AL3" s="1"/>
      <c r="AM3" s="1"/>
      <c r="AN3" s="1"/>
      <c r="AO3" s="1" t="s">
        <v>45</v>
      </c>
      <c r="AP3" s="1"/>
      <c r="AQ3" s="1"/>
      <c r="AR3" s="1"/>
      <c r="AS3" s="1"/>
      <c r="AT3" s="1"/>
      <c r="AU3" s="1"/>
      <c r="AV3" s="1"/>
      <c r="AW3" s="1"/>
      <c r="AX3" s="1"/>
      <c r="AY3" s="1"/>
      <c r="AZ3" s="1"/>
      <c r="BA3" s="1"/>
      <c r="BB3" s="1"/>
      <c r="BC3" s="1"/>
      <c r="BD3" s="1"/>
      <c r="BE3" s="1"/>
      <c r="BF3" s="1"/>
      <c r="BG3" s="1"/>
      <c r="BH3" s="1"/>
      <c r="BI3" s="1"/>
      <c r="BJ3" s="1"/>
      <c r="BK3" s="1"/>
      <c r="BL3" s="1"/>
      <c r="BM3" s="1"/>
      <c r="BN3" s="212"/>
      <c r="BO3" s="212"/>
      <c r="BP3" s="212"/>
      <c r="BQ3" s="212"/>
      <c r="BR3" s="212"/>
      <c r="BS3" s="212"/>
      <c r="BT3" s="212"/>
      <c r="BU3" s="212"/>
      <c r="BV3" s="212"/>
      <c r="BW3" s="212"/>
      <c r="BX3" s="212"/>
      <c r="BY3" s="212"/>
      <c r="BZ3" s="212"/>
      <c r="CA3" s="212"/>
      <c r="CB3" s="212"/>
      <c r="CC3" s="212"/>
      <c r="CD3" s="212"/>
      <c r="CE3" s="212"/>
      <c r="CF3" s="212"/>
      <c r="CG3" s="212"/>
      <c r="CH3" s="212"/>
      <c r="CI3" s="212"/>
    </row>
    <row r="4" spans="1:87" s="69" customFormat="1" ht="21" customHeight="1" x14ac:dyDescent="0.25">
      <c r="B4" s="210"/>
      <c r="C4" s="787" t="s">
        <v>12</v>
      </c>
      <c r="D4" s="787"/>
      <c r="E4" s="788" t="e">
        <f>'إدخال البيانات'!E10</f>
        <v>#N/A</v>
      </c>
      <c r="F4" s="788"/>
      <c r="G4" s="788"/>
      <c r="H4" s="786" t="s">
        <v>13</v>
      </c>
      <c r="I4" s="786"/>
      <c r="J4" s="786"/>
      <c r="K4" s="113"/>
      <c r="L4" s="782" t="e">
        <f>'إدخال البيانات'!F10</f>
        <v>#N/A</v>
      </c>
      <c r="M4" s="782"/>
      <c r="N4" s="782"/>
      <c r="O4" s="786" t="s">
        <v>14</v>
      </c>
      <c r="P4" s="786"/>
      <c r="Q4" s="782" t="e">
        <f>'إدخال البيانات'!G10</f>
        <v>#N/A</v>
      </c>
      <c r="R4" s="782"/>
      <c r="S4" s="782"/>
      <c r="T4" s="782"/>
      <c r="U4" s="786" t="s">
        <v>170</v>
      </c>
      <c r="V4" s="786"/>
      <c r="W4" s="114">
        <f>'إدخال البيانات'!E5</f>
        <v>0</v>
      </c>
      <c r="X4" s="786" t="s">
        <v>171</v>
      </c>
      <c r="Y4" s="786"/>
      <c r="Z4" s="786"/>
      <c r="AA4" s="221"/>
      <c r="AB4" s="796">
        <f>'إدخال البيانات'!D5</f>
        <v>0</v>
      </c>
      <c r="AC4" s="796"/>
      <c r="AD4" s="221" t="s">
        <v>57</v>
      </c>
      <c r="AE4" s="788">
        <f>'إدخال البيانات'!F5</f>
        <v>0</v>
      </c>
      <c r="AF4" s="788"/>
      <c r="AG4" s="788"/>
      <c r="AH4" s="788"/>
      <c r="AI4" s="788"/>
      <c r="AJ4" s="109"/>
      <c r="AL4" s="1"/>
      <c r="AM4" s="1"/>
      <c r="AN4" s="1"/>
      <c r="AO4" s="1" t="s">
        <v>59</v>
      </c>
      <c r="AP4" s="1"/>
      <c r="AQ4" s="1"/>
      <c r="AR4" s="1"/>
      <c r="AS4" s="1"/>
      <c r="AT4" s="1"/>
      <c r="AU4" s="1"/>
      <c r="AV4" s="1"/>
      <c r="AW4" s="1"/>
      <c r="AX4" s="1"/>
      <c r="AY4" s="1"/>
      <c r="AZ4" s="1"/>
      <c r="BA4" s="1"/>
      <c r="BB4" s="1"/>
      <c r="BC4" s="1" t="s">
        <v>198</v>
      </c>
      <c r="BD4" s="1"/>
      <c r="BE4" s="1"/>
      <c r="BF4" s="1"/>
      <c r="BG4" s="1"/>
      <c r="BH4" s="1"/>
      <c r="BI4" s="1"/>
      <c r="BJ4" s="1"/>
      <c r="BK4" s="1"/>
      <c r="BL4" s="1"/>
      <c r="BM4" s="1"/>
      <c r="BN4" s="212"/>
      <c r="BO4" s="212"/>
      <c r="BP4" s="212"/>
      <c r="BQ4" s="212"/>
      <c r="BR4" s="212"/>
      <c r="BS4" s="212"/>
      <c r="BT4" s="212"/>
      <c r="BU4" s="212"/>
      <c r="BV4" s="212"/>
      <c r="BW4" s="212"/>
      <c r="BX4" s="212"/>
      <c r="BY4" s="212"/>
      <c r="BZ4" s="212"/>
      <c r="CA4" s="212"/>
      <c r="CB4" s="212"/>
      <c r="CC4" s="212"/>
      <c r="CD4" s="212"/>
      <c r="CE4" s="212"/>
      <c r="CF4" s="212"/>
      <c r="CG4" s="212"/>
      <c r="CH4" s="212"/>
      <c r="CI4" s="212"/>
    </row>
    <row r="5" spans="1:87" s="69" customFormat="1" ht="21" customHeight="1" x14ac:dyDescent="0.25">
      <c r="B5" s="115"/>
      <c r="C5" s="810" t="s">
        <v>179</v>
      </c>
      <c r="D5" s="810"/>
      <c r="E5" s="810"/>
      <c r="F5" s="811"/>
      <c r="G5" s="811"/>
      <c r="H5" s="811"/>
      <c r="I5" s="811"/>
      <c r="J5" s="811"/>
      <c r="K5" s="811"/>
      <c r="L5" s="811"/>
      <c r="M5" s="811"/>
      <c r="N5" s="811"/>
      <c r="O5" s="786" t="s">
        <v>1400</v>
      </c>
      <c r="P5" s="786"/>
      <c r="Q5" s="811"/>
      <c r="R5" s="811"/>
      <c r="S5" s="811"/>
      <c r="T5" s="811"/>
      <c r="U5" s="786" t="s">
        <v>0</v>
      </c>
      <c r="V5" s="786"/>
      <c r="W5" s="133"/>
      <c r="X5" s="786" t="s">
        <v>1401</v>
      </c>
      <c r="Y5" s="786"/>
      <c r="Z5" s="786"/>
      <c r="AA5" s="221"/>
      <c r="AB5" s="762" t="e">
        <f>VLOOKUP($E$1,ورقة2!$A$2:Q2000,17,0)</f>
        <v>#N/A</v>
      </c>
      <c r="AC5" s="762"/>
      <c r="AD5" s="116"/>
      <c r="AE5" s="117"/>
      <c r="AF5" s="117"/>
      <c r="AG5" s="117"/>
      <c r="AH5" s="118"/>
      <c r="AI5" s="118"/>
      <c r="AJ5" s="119"/>
      <c r="AL5" s="1"/>
      <c r="AM5" s="1"/>
      <c r="AN5" s="1"/>
      <c r="AO5" s="1" t="s">
        <v>380</v>
      </c>
      <c r="AP5" s="1"/>
      <c r="AQ5" s="1"/>
      <c r="AR5" s="1"/>
      <c r="AS5" s="1"/>
      <c r="AT5" s="1"/>
      <c r="AU5" s="1">
        <v>1</v>
      </c>
      <c r="AV5" s="1">
        <v>510</v>
      </c>
      <c r="AW5" s="1" t="s">
        <v>408</v>
      </c>
      <c r="AX5" s="1">
        <f>H8</f>
        <v>0</v>
      </c>
      <c r="AY5" s="1" t="e">
        <f>I8</f>
        <v>#N/A</v>
      </c>
      <c r="AZ5" s="1"/>
      <c r="BA5" s="1"/>
      <c r="BB5" s="1"/>
      <c r="BC5" s="1" t="s">
        <v>199</v>
      </c>
      <c r="BD5" s="1"/>
      <c r="BE5" s="1"/>
      <c r="BF5" s="1"/>
      <c r="BG5" s="1"/>
      <c r="BH5" s="1"/>
      <c r="BI5" s="1"/>
      <c r="BJ5" s="1"/>
      <c r="BK5" s="1"/>
      <c r="BL5" s="1"/>
      <c r="BM5" s="1"/>
      <c r="BN5" s="212"/>
      <c r="BO5" s="212"/>
      <c r="BP5" s="212"/>
      <c r="BQ5" s="212"/>
      <c r="BR5" s="212"/>
      <c r="BS5" s="212"/>
      <c r="BT5" s="212"/>
      <c r="BU5" s="212"/>
      <c r="BV5" s="212"/>
      <c r="BW5" s="212"/>
      <c r="BX5" s="212"/>
      <c r="BY5" s="212"/>
      <c r="BZ5" s="212"/>
      <c r="CA5" s="212"/>
      <c r="CB5" s="212"/>
      <c r="CC5" s="212"/>
      <c r="CD5" s="212"/>
      <c r="CE5" s="212"/>
      <c r="CF5" s="212"/>
      <c r="CG5" s="212"/>
      <c r="CH5" s="212"/>
      <c r="CI5" s="212"/>
    </row>
    <row r="6" spans="1:87" ht="28.5" customHeight="1" thickBot="1" x14ac:dyDescent="0.3">
      <c r="B6" s="794" t="str">
        <f>IF(E1&lt;&gt;"","مقررات السنة الأولى","أدخل الرقم الامتحاني في الحقل المخصص واملأ جميع الحقول بالبيانات الصحيحة")</f>
        <v>مقررات السنة الأولى</v>
      </c>
      <c r="C6" s="794"/>
      <c r="D6" s="794"/>
      <c r="E6" s="794"/>
      <c r="F6" s="794"/>
      <c r="G6" s="794"/>
      <c r="H6" s="794"/>
      <c r="I6" s="794"/>
      <c r="J6" s="794"/>
      <c r="K6" s="794"/>
      <c r="L6" s="794"/>
      <c r="M6" s="794"/>
      <c r="N6" s="794"/>
      <c r="O6" s="794"/>
      <c r="P6" s="794"/>
      <c r="Q6" s="795"/>
      <c r="R6" s="163"/>
      <c r="S6" s="164"/>
      <c r="T6" s="822" t="str">
        <f>IF(E1&lt;&gt;"","مقررات السنة الثالثة","لايحق لك تعديل الاستمارة بعد تثبيت التسجيل تحت طائلة إلغاء التسجيل")</f>
        <v>مقررات السنة الثالثة</v>
      </c>
      <c r="U6" s="823"/>
      <c r="V6" s="823"/>
      <c r="W6" s="823"/>
      <c r="X6" s="823"/>
      <c r="Y6" s="823"/>
      <c r="Z6" s="823"/>
      <c r="AA6" s="823"/>
      <c r="AB6" s="823"/>
      <c r="AC6" s="823"/>
      <c r="AD6" s="823"/>
      <c r="AE6" s="823"/>
      <c r="AF6" s="823"/>
      <c r="AG6" s="823"/>
      <c r="AH6" s="165"/>
      <c r="AI6" s="165"/>
      <c r="AJ6" s="165"/>
      <c r="AK6" s="166"/>
      <c r="AO6" s="1" t="s">
        <v>390</v>
      </c>
      <c r="AU6" s="1">
        <v>2</v>
      </c>
      <c r="AV6" s="1">
        <v>511</v>
      </c>
      <c r="AW6" s="1" t="s">
        <v>409</v>
      </c>
      <c r="AX6" s="1">
        <f t="shared" ref="AX6:AY10" si="0">H9</f>
        <v>0</v>
      </c>
      <c r="AY6" s="1" t="e">
        <f t="shared" si="0"/>
        <v>#N/A</v>
      </c>
      <c r="BN6" s="213"/>
      <c r="BO6" s="213"/>
      <c r="BP6" s="213"/>
      <c r="BQ6" s="213"/>
      <c r="BR6" s="213"/>
      <c r="BS6" s="213"/>
      <c r="BT6" s="213"/>
      <c r="BU6" s="213"/>
      <c r="BV6" s="213"/>
      <c r="BW6" s="213"/>
      <c r="BX6" s="213"/>
      <c r="BY6" s="213"/>
      <c r="BZ6" s="213"/>
      <c r="CA6" s="213"/>
      <c r="CB6" s="213"/>
      <c r="CC6" s="213"/>
      <c r="CD6" s="213"/>
      <c r="CE6" s="213"/>
      <c r="CF6" s="213"/>
      <c r="CG6" s="213"/>
      <c r="CH6" s="213"/>
      <c r="CI6" s="213"/>
    </row>
    <row r="7" spans="1:87" ht="23.25" customHeight="1" thickBot="1" x14ac:dyDescent="0.3">
      <c r="B7" s="801" t="s">
        <v>17</v>
      </c>
      <c r="C7" s="801"/>
      <c r="D7" s="801"/>
      <c r="E7" s="801"/>
      <c r="F7" s="801"/>
      <c r="G7" s="801"/>
      <c r="H7" s="801"/>
      <c r="I7" s="802"/>
      <c r="J7" s="168"/>
      <c r="K7" s="167"/>
      <c r="L7" s="809" t="s">
        <v>18</v>
      </c>
      <c r="M7" s="801"/>
      <c r="N7" s="801"/>
      <c r="O7" s="801"/>
      <c r="P7" s="801"/>
      <c r="Q7" s="802"/>
      <c r="R7" s="169"/>
      <c r="S7" s="170"/>
      <c r="T7" s="783" t="s">
        <v>19</v>
      </c>
      <c r="U7" s="784"/>
      <c r="V7" s="784"/>
      <c r="W7" s="784"/>
      <c r="X7" s="784"/>
      <c r="Y7" s="785"/>
      <c r="Z7" s="171"/>
      <c r="AA7" s="172"/>
      <c r="AB7" s="783" t="s">
        <v>18</v>
      </c>
      <c r="AC7" s="784"/>
      <c r="AD7" s="784"/>
      <c r="AE7" s="784"/>
      <c r="AF7" s="784"/>
      <c r="AG7" s="785"/>
      <c r="AH7" s="165"/>
      <c r="AI7" s="165"/>
      <c r="AJ7" s="165"/>
      <c r="AK7" s="166"/>
      <c r="AO7" s="1" t="s">
        <v>182</v>
      </c>
      <c r="AU7" s="1">
        <v>3</v>
      </c>
      <c r="AV7" s="1">
        <v>512</v>
      </c>
      <c r="AW7" s="1" t="s">
        <v>410</v>
      </c>
      <c r="AX7" s="1">
        <f t="shared" si="0"/>
        <v>0</v>
      </c>
      <c r="AY7" s="1" t="e">
        <f t="shared" si="0"/>
        <v>#N/A</v>
      </c>
      <c r="BN7" s="213"/>
      <c r="BO7" s="213"/>
      <c r="BP7" s="213"/>
      <c r="BQ7" s="213"/>
      <c r="BR7" s="213"/>
      <c r="BS7" s="213"/>
      <c r="BT7" s="213"/>
      <c r="BU7" s="213"/>
      <c r="BV7" s="213"/>
      <c r="BW7" s="213"/>
      <c r="BX7" s="213"/>
      <c r="BY7" s="217"/>
      <c r="BZ7" s="213"/>
      <c r="CA7" s="213"/>
      <c r="CB7" s="213"/>
      <c r="CC7" s="213"/>
      <c r="CD7" s="213"/>
      <c r="CE7" s="213"/>
      <c r="CF7" s="213"/>
      <c r="CG7" s="213"/>
      <c r="CH7" s="213"/>
      <c r="CI7" s="213"/>
    </row>
    <row r="8" spans="1:87" ht="26.25" customHeight="1" x14ac:dyDescent="0.3">
      <c r="A8" s="1" t="e">
        <f>IF(AND(I8&lt;&gt;"",H8=1),1,"")</f>
        <v>#N/A</v>
      </c>
      <c r="B8" s="173" t="e">
        <f>IF(AND(I8="A",H8=1),35000,IF(OR(I8="ج",I8="ر1",I8="ر2"),IF(H8=1,IF(OR($F$5=$AO$8,$F$5=$AO$9),0,IF(OR($F$5=$AO$1,$F$5=$AO$2,$F$5=$AO$5,$F$5=$AO$6),IF(I8="ج",8000,IF(I8="ر1",12000,IF(I8="ر2",16000,""))),IF(OR($F$5=$AO$3,$F$5=$AO$7),IF(I8="ج",5000,IF(I8="ر1",7500,IF(I8="ر2",10000,""))),IF($F$5=$AO$4,500,IF(I8="ج",10000,IF(I8="ر1",15000,IF(I8="ر2",20000,""))))))))))</f>
        <v>#N/A</v>
      </c>
      <c r="C8" s="39">
        <v>510</v>
      </c>
      <c r="D8" s="750" t="s">
        <v>408</v>
      </c>
      <c r="E8" s="750"/>
      <c r="F8" s="750"/>
      <c r="G8" s="751"/>
      <c r="H8" s="81"/>
      <c r="I8" s="82" t="e">
        <f>IF(VLOOKUP($E$1,ورقة4!$A$2:$AZ$10948,3,0)=0,"",(VLOOKUP($E$1,ورقة4!$A$2:$AZ$10948,3,0)))</f>
        <v>#N/A</v>
      </c>
      <c r="J8" s="174" t="e">
        <f>IF(AND(Q8&lt;&gt;"",P8=1),7,"")</f>
        <v>#N/A</v>
      </c>
      <c r="K8" s="175" t="e">
        <f>IF(AND(Q8="A",P8=1),35000,IF(OR(Q8="ج",Q8="ر1",Q8="ر2"),IF(P8=1,IF(OR($F$5=$AO$8,$F$5=$AO$9),0,IF(OR($F$5=$AO$1,$F$5=$AO$2,$F$5=$AO$5,$F$5=$AO$6),IF(Q8="ج",8000,IF(Q8="ر1",12000,IF(Q8="ر2",16000,""))),IF(OR($F$5=$AO$3,$F$5=$AO$7),IF(Q8="ج",5000,IF(Q8="ر1",7500,IF(Q8="ر2",10000,""))),IF($F$5=$AO$4,500,IF(Q8="ج",10000,IF(Q8="ر1",15000,IF(Q8="ر2",20000,""))))))))))</f>
        <v>#N/A</v>
      </c>
      <c r="L8" s="39">
        <v>516</v>
      </c>
      <c r="M8" s="803" t="s">
        <v>414</v>
      </c>
      <c r="N8" s="804"/>
      <c r="O8" s="805"/>
      <c r="P8" s="81"/>
      <c r="Q8" s="82" t="e">
        <f>IF(VLOOKUP($E$1,ورقة4!$A$2:$AZ$10948,9,0)=0,"",(VLOOKUP($E$1,ورقة4!$A$2:$AZ$10948,9,0)))</f>
        <v>#N/A</v>
      </c>
      <c r="R8" s="176" t="e">
        <f>IF(AND(Y8&lt;&gt;"",X8=1),25,"")</f>
        <v>#N/A</v>
      </c>
      <c r="S8" s="175" t="e">
        <f>IF(AND(Y8="A",X8=1),35000,IF(OR(Y8="ج",Y8="ر1",Y8="ر2"),IF(X8=1,IF(OR($F$5=$AO$8,$F$5=$AO$9),0,IF(OR($F$5=$AO$1,$F$5=$AO$2,$F$5=$AO$5,$F$5=$AO$6),IF(Y8="ج",8000,IF(Y8="ر1",12000,IF(Y8="ر2",16000,""))),IF(OR($F$5=$AO$3,$F$5=$AO$7),IF(Y8="ج",5000,IF(Y8="ر1",7500,IF(Y8="ر2",10000,""))),IF($F$5=$AO$4,500,IF(Y8="ج",10000,IF(Y8="ر1",15000,IF(Y8="ر2",20000,""))))))))))</f>
        <v>#N/A</v>
      </c>
      <c r="T8" s="79">
        <v>534</v>
      </c>
      <c r="U8" s="774" t="s">
        <v>420</v>
      </c>
      <c r="V8" s="775"/>
      <c r="W8" s="776"/>
      <c r="X8" s="81"/>
      <c r="Y8" s="83" t="e">
        <f>IF(VLOOKUP($E$1,ورقة4!$A$2:$AZ$10948,27,0)=0,"",(VLOOKUP($E$1,ورقة4!$A$2:$AZ$10948,27,0)))</f>
        <v>#N/A</v>
      </c>
      <c r="Z8" s="174" t="e">
        <f>IF(AND(AG8&lt;&gt;"",AF8=1),31,"")</f>
        <v>#N/A</v>
      </c>
      <c r="AA8" s="175" t="e">
        <f>IF(AND(AG8="A",AF8=1),35000,IF(OR(AG8="ج",AG8="ر1",AG8="ر2"),IF(AF8=1,IF(OR($F$5=$AO$8,$F$5=$AO$9),0,IF(OR($F$5=$AO$1,$F$5=$AO$2,$F$5=$AO$5,$F$5=$AO$6),IF(AG8="ج",8000,IF(AG8="ر1",12000,IF(AG8="ر2",16000,""))),IF(OR($F$5=$AO$3,$F$5=$AO$7),IF(AG8="ج",5000,IF(AG8="ر1",7500,IF(AG8="ر2",10000,""))),IF($F$5=$AO$4,500,IF(AG8="ج",10000,IF(AG8="ر1",15000,IF(AG8="ر2",20000,""))))))))))</f>
        <v>#N/A</v>
      </c>
      <c r="AB8" s="79">
        <v>540</v>
      </c>
      <c r="AC8" s="774" t="s">
        <v>426</v>
      </c>
      <c r="AD8" s="775"/>
      <c r="AE8" s="776"/>
      <c r="AF8" s="81"/>
      <c r="AG8" s="83" t="e">
        <f>IF(VLOOKUP($E$1,ورقة4!$A$2:$AZ$10948,33,0)=0,"",(VLOOKUP($E$1,ورقة4!$A$2:$AZ$10948,33,0)))</f>
        <v>#N/A</v>
      </c>
      <c r="AH8" s="177"/>
      <c r="AI8" s="177"/>
      <c r="AJ8" s="177"/>
      <c r="AK8" s="166"/>
      <c r="AL8" s="237" t="e">
        <f t="shared" ref="AL8:AL13" si="1">IF(A8&lt;&gt;"",A8,"")</f>
        <v>#N/A</v>
      </c>
      <c r="AM8" s="237">
        <v>1</v>
      </c>
      <c r="AN8" s="237"/>
      <c r="AO8" s="1" t="s">
        <v>8</v>
      </c>
      <c r="AU8" s="1">
        <v>4</v>
      </c>
      <c r="AV8" s="1">
        <v>513</v>
      </c>
      <c r="AW8" s="1" t="s">
        <v>411</v>
      </c>
      <c r="AX8" s="1">
        <f t="shared" si="0"/>
        <v>0</v>
      </c>
      <c r="AY8" s="1" t="e">
        <f t="shared" si="0"/>
        <v>#N/A</v>
      </c>
      <c r="BN8" s="213"/>
      <c r="BO8" s="213"/>
      <c r="BP8" s="213"/>
      <c r="BQ8" s="213"/>
      <c r="BR8" s="213"/>
      <c r="BS8" s="213"/>
      <c r="BT8" s="213"/>
      <c r="BU8" s="213"/>
      <c r="BV8" s="213"/>
      <c r="BW8" s="213"/>
      <c r="BX8" s="213"/>
      <c r="BY8" s="213"/>
      <c r="BZ8" s="213"/>
      <c r="CA8" s="213"/>
      <c r="CB8" s="213"/>
      <c r="CC8" s="213"/>
      <c r="CD8" s="213"/>
      <c r="CE8" s="213"/>
      <c r="CF8" s="213"/>
      <c r="CG8" s="213"/>
      <c r="CH8" s="213"/>
      <c r="CI8" s="213"/>
    </row>
    <row r="9" spans="1:87" ht="26.25" customHeight="1" x14ac:dyDescent="0.25">
      <c r="A9" s="1" t="e">
        <f>IF(AND(I9&lt;&gt;"",H9=1),2,"")</f>
        <v>#N/A</v>
      </c>
      <c r="B9" s="173" t="e">
        <f t="shared" ref="B9:B13" si="2">IF(AND(I9="A",H9=1),35000,IF(OR(I9="ج",I9="ر1",I9="ر2"),IF(H9=1,IF(OR($F$5=$AO$8,$F$5=$AO$9),0,IF(OR($F$5=$AO$1,$F$5=$AO$2,$F$5=$AO$5,$F$5=$AO$6),IF(I9="ج",8000,IF(I9="ر1",12000,IF(I9="ر2",16000,""))),IF(OR($F$5=$AO$3,$F$5=$AO$7),IF(I9="ج",5000,IF(I9="ر1",7500,IF(I9="ر2",10000,""))),IF($F$5=$AO$4,500,IF(I9="ج",10000,IF(I9="ر1",15000,IF(I9="ر2",20000,""))))))))))</f>
        <v>#N/A</v>
      </c>
      <c r="C9" s="40">
        <v>511</v>
      </c>
      <c r="D9" s="743" t="s">
        <v>409</v>
      </c>
      <c r="E9" s="743"/>
      <c r="F9" s="743"/>
      <c r="G9" s="740"/>
      <c r="H9" s="81"/>
      <c r="I9" s="83" t="e">
        <f>IF(VLOOKUP($E$1,ورقة4!$A$2:$AZ$10948,4,0)=0,"",(VLOOKUP($E$1,ورقة4!$A$2:$AZ$10948,4,0)))</f>
        <v>#N/A</v>
      </c>
      <c r="J9" s="174" t="e">
        <f>IF(AND(Q9&lt;&gt;"",P9=1),8,"")</f>
        <v>#N/A</v>
      </c>
      <c r="K9" s="175" t="e">
        <f t="shared" ref="K9:K13" si="3">IF(AND(Q9="A",P9=1),35000,IF(OR(Q9="ج",Q9="ر1",Q9="ر2"),IF(P9=1,IF(OR($F$5=$AO$8,$F$5=$AO$9),0,IF(OR($F$5=$AO$1,$F$5=$AO$2,$F$5=$AO$5,$F$5=$AO$6),IF(Q9="ج",8000,IF(Q9="ر1",12000,IF(Q9="ر2",16000,""))),IF(OR($F$5=$AO$3,$F$5=$AO$7),IF(Q9="ج",5000,IF(Q9="ر1",7500,IF(Q9="ر2",10000,""))),IF($F$5=$AO$4,500,IF(Q9="ج",10000,IF(Q9="ر1",15000,IF(Q9="ر2",20000,""))))))))))</f>
        <v>#N/A</v>
      </c>
      <c r="L9" s="40">
        <v>517</v>
      </c>
      <c r="M9" s="789" t="s">
        <v>415</v>
      </c>
      <c r="N9" s="789"/>
      <c r="O9" s="790"/>
      <c r="P9" s="81"/>
      <c r="Q9" s="83" t="e">
        <f>IF(VLOOKUP($E$1,ورقة4!$A$2:$AZ$10948,10,0)=0,"",(VLOOKUP($E$1,ورقة4!$A$2:$AZ$10948,10,0)))</f>
        <v>#N/A</v>
      </c>
      <c r="R9" s="176" t="e">
        <f>IF(AND(Y9&lt;&gt;"",X9=1),26,"")</f>
        <v>#N/A</v>
      </c>
      <c r="S9" s="175" t="e">
        <f t="shared" ref="S9:S13" si="4">IF(AND(Y9="A",X9=1),35000,IF(OR(Y9="ج",Y9="ر1",Y9="ر2"),IF(X9=1,IF(OR($F$5=$AO$8,$F$5=$AO$9),0,IF(OR($F$5=$AO$1,$F$5=$AO$2,$F$5=$AO$5,$F$5=$AO$6),IF(Y9="ج",8000,IF(Y9="ر1",12000,IF(Y9="ر2",16000,""))),IF(OR($F$5=$AO$3,$F$5=$AO$7),IF(Y9="ج",5000,IF(Y9="ر1",7500,IF(Y9="ر2",10000,""))),IF($F$5=$AO$4,500,IF(Y9="ج",10000,IF(Y9="ر1",15000,IF(Y9="ر2",20000,""))))))))))</f>
        <v>#N/A</v>
      </c>
      <c r="T9" s="80">
        <v>535</v>
      </c>
      <c r="U9" s="735" t="s">
        <v>421</v>
      </c>
      <c r="V9" s="736"/>
      <c r="W9" s="737"/>
      <c r="X9" s="81"/>
      <c r="Y9" s="83" t="e">
        <f>IF(VLOOKUP($E$1,ورقة4!$A$2:$AZ$10948,28,0)=0,"",(VLOOKUP($E$1,ورقة4!$A$2:$AZ$10948,28,0)))</f>
        <v>#N/A</v>
      </c>
      <c r="Z9" s="174" t="e">
        <f>IF(AND(AG9&lt;&gt;"",AF9=1),32,"")</f>
        <v>#N/A</v>
      </c>
      <c r="AA9" s="175" t="e">
        <f t="shared" ref="AA9:AA13" si="5">IF(AND(AG9="A",AF9=1),35000,IF(OR(AG9="ج",AG9="ر1",AG9="ر2"),IF(AF9=1,IF(OR($F$5=$AO$8,$F$5=$AO$9),0,IF(OR($F$5=$AO$1,$F$5=$AO$2,$F$5=$AO$5,$F$5=$AO$6),IF(AG9="ج",8000,IF(AG9="ر1",12000,IF(AG9="ر2",16000,""))),IF(OR($F$5=$AO$3,$F$5=$AO$7),IF(AG9="ج",5000,IF(AG9="ر1",7500,IF(AG9="ر2",10000,""))),IF($F$5=$AO$4,500,IF(AG9="ج",10000,IF(AG9="ر1",15000,IF(AG9="ر2",20000,""))))))))))</f>
        <v>#N/A</v>
      </c>
      <c r="AB9" s="80">
        <v>541</v>
      </c>
      <c r="AC9" s="735" t="s">
        <v>427</v>
      </c>
      <c r="AD9" s="736"/>
      <c r="AE9" s="737"/>
      <c r="AF9" s="81"/>
      <c r="AG9" s="83" t="e">
        <f>IF(VLOOKUP($E$1,ورقة4!$A$2:$AZ$10948,34,0)=0,"",(VLOOKUP($E$1,ورقة4!$A$2:$AZ$10948,34,0)))</f>
        <v>#N/A</v>
      </c>
      <c r="AH9" s="817"/>
      <c r="AI9" s="818"/>
      <c r="AJ9" s="818"/>
      <c r="AK9" s="166"/>
      <c r="AL9" s="237" t="e">
        <f t="shared" si="1"/>
        <v>#N/A</v>
      </c>
      <c r="AM9" s="237">
        <v>2</v>
      </c>
      <c r="AN9" s="237"/>
      <c r="AO9" s="1" t="s">
        <v>15</v>
      </c>
      <c r="AU9" s="1">
        <v>5</v>
      </c>
      <c r="AV9" s="1">
        <v>514</v>
      </c>
      <c r="AW9" s="1" t="s">
        <v>412</v>
      </c>
      <c r="AX9" s="1">
        <f t="shared" si="0"/>
        <v>0</v>
      </c>
      <c r="AY9" s="1" t="e">
        <f t="shared" si="0"/>
        <v>#N/A</v>
      </c>
      <c r="BN9" s="213"/>
      <c r="BO9" s="213"/>
      <c r="BP9" s="213"/>
      <c r="BQ9" s="213"/>
      <c r="BR9" s="213"/>
      <c r="BS9" s="213"/>
      <c r="BT9" s="213"/>
      <c r="BU9" s="213"/>
      <c r="BV9" s="213"/>
      <c r="BW9" s="213"/>
      <c r="BX9" s="213"/>
      <c r="BY9" s="213"/>
      <c r="BZ9" s="213"/>
      <c r="CA9" s="213"/>
      <c r="CB9" s="213"/>
      <c r="CC9" s="213"/>
      <c r="CD9" s="213"/>
      <c r="CE9" s="213"/>
      <c r="CF9" s="213"/>
      <c r="CG9" s="213"/>
      <c r="CH9" s="213"/>
      <c r="CI9" s="213"/>
    </row>
    <row r="10" spans="1:87" ht="26.25" customHeight="1" x14ac:dyDescent="0.25">
      <c r="A10" s="1" t="e">
        <f>IF(AND(I10&lt;&gt;"",H10=1),3,"")</f>
        <v>#N/A</v>
      </c>
      <c r="B10" s="173" t="e">
        <f t="shared" si="2"/>
        <v>#N/A</v>
      </c>
      <c r="C10" s="40">
        <v>512</v>
      </c>
      <c r="D10" s="738" t="s">
        <v>410</v>
      </c>
      <c r="E10" s="738"/>
      <c r="F10" s="738"/>
      <c r="G10" s="772"/>
      <c r="H10" s="81"/>
      <c r="I10" s="83" t="e">
        <f>IF(VLOOKUP($E$1,ورقة4!$A$2:$AZ$10948,5,0)=0,"",(VLOOKUP($E$1,ورقة4!$A$2:$AZ$10948,5,0)))</f>
        <v>#N/A</v>
      </c>
      <c r="J10" s="174" t="e">
        <f>IF(AND(Q10&lt;&gt;"",P10=1),9,"")</f>
        <v>#N/A</v>
      </c>
      <c r="K10" s="175" t="e">
        <f t="shared" si="3"/>
        <v>#N/A</v>
      </c>
      <c r="L10" s="40">
        <v>518</v>
      </c>
      <c r="M10" s="789" t="s">
        <v>416</v>
      </c>
      <c r="N10" s="789"/>
      <c r="O10" s="790"/>
      <c r="P10" s="81"/>
      <c r="Q10" s="83" t="e">
        <f>IF(VLOOKUP($E$1,ورقة4!$A$2:$AZ$10948,11,0)=0,"",(VLOOKUP($E$1,ورقة4!$A$2:$AZ$10948,11,0)))</f>
        <v>#N/A</v>
      </c>
      <c r="R10" s="176" t="e">
        <f>IF(AND(Y10&lt;&gt;"",X10=1),27,"")</f>
        <v>#N/A</v>
      </c>
      <c r="S10" s="175" t="e">
        <f t="shared" si="4"/>
        <v>#N/A</v>
      </c>
      <c r="T10" s="80">
        <v>536</v>
      </c>
      <c r="U10" s="777" t="s">
        <v>422</v>
      </c>
      <c r="V10" s="778"/>
      <c r="W10" s="779"/>
      <c r="X10" s="81"/>
      <c r="Y10" s="83" t="e">
        <f>IF(VLOOKUP($E$1,ورقة4!$A$2:$AZ$10948,29,0)=0,"",(VLOOKUP($E$1,ورقة4!$A$2:$AZ$10948,29,0)))</f>
        <v>#N/A</v>
      </c>
      <c r="Z10" s="174" t="e">
        <f>IF(AND(AG10&lt;&gt;"",AF10=1),33,"")</f>
        <v>#N/A</v>
      </c>
      <c r="AA10" s="175" t="e">
        <f t="shared" si="5"/>
        <v>#N/A</v>
      </c>
      <c r="AB10" s="80">
        <v>542</v>
      </c>
      <c r="AC10" s="777" t="s">
        <v>428</v>
      </c>
      <c r="AD10" s="778"/>
      <c r="AE10" s="779"/>
      <c r="AF10" s="81"/>
      <c r="AG10" s="83" t="e">
        <f>IF(VLOOKUP($E$1,ورقة4!$A$2:$AZ$10948,35,0)=0,"",(VLOOKUP($E$1,ورقة4!$A$2:$AZ$10948,35,0)))</f>
        <v>#N/A</v>
      </c>
      <c r="AH10" s="819"/>
      <c r="AI10" s="820"/>
      <c r="AJ10" s="820"/>
      <c r="AK10" s="166"/>
      <c r="AL10" s="237" t="e">
        <f t="shared" si="1"/>
        <v>#N/A</v>
      </c>
      <c r="AM10" s="237">
        <v>3</v>
      </c>
      <c r="AN10" s="237"/>
      <c r="AU10" s="1">
        <v>6</v>
      </c>
      <c r="AV10" s="1">
        <v>515</v>
      </c>
      <c r="AW10" s="1" t="s">
        <v>413</v>
      </c>
      <c r="AX10" s="1">
        <f t="shared" si="0"/>
        <v>0</v>
      </c>
      <c r="AY10" s="1" t="e">
        <f t="shared" si="0"/>
        <v>#N/A</v>
      </c>
      <c r="BN10" s="213"/>
      <c r="BO10" s="213"/>
      <c r="BP10" s="213"/>
      <c r="BQ10" s="213"/>
      <c r="BR10" s="213"/>
      <c r="BS10" s="213"/>
      <c r="BT10" s="213"/>
      <c r="BU10" s="213"/>
      <c r="BV10" s="213"/>
      <c r="BW10" s="213"/>
      <c r="BX10" s="213"/>
      <c r="BY10" s="213"/>
      <c r="BZ10" s="213"/>
      <c r="CA10" s="213"/>
      <c r="CB10" s="213"/>
      <c r="CC10" s="213"/>
      <c r="CD10" s="213"/>
      <c r="CE10" s="213"/>
      <c r="CF10" s="213"/>
      <c r="CG10" s="213"/>
      <c r="CH10" s="213"/>
      <c r="CI10" s="213"/>
    </row>
    <row r="11" spans="1:87" ht="26.25" customHeight="1" x14ac:dyDescent="0.25">
      <c r="A11" s="1" t="e">
        <f>IF(AND(I11&lt;&gt;"",H11=1),4,"")</f>
        <v>#N/A</v>
      </c>
      <c r="B11" s="173" t="e">
        <f t="shared" si="2"/>
        <v>#N/A</v>
      </c>
      <c r="C11" s="40">
        <v>513</v>
      </c>
      <c r="D11" s="738" t="s">
        <v>411</v>
      </c>
      <c r="E11" s="738"/>
      <c r="F11" s="738"/>
      <c r="G11" s="772"/>
      <c r="H11" s="81"/>
      <c r="I11" s="83" t="e">
        <f>IF(VLOOKUP($E$1,ورقة4!$A$2:$AZ$10948,6,0)=0,"",(VLOOKUP($E$1,ورقة4!$A$2:$AZ$10948,6,0)))</f>
        <v>#N/A</v>
      </c>
      <c r="J11" s="174" t="e">
        <f>IF(AND(Q11&lt;&gt;"",P11=1),10,"")</f>
        <v>#N/A</v>
      </c>
      <c r="K11" s="175" t="e">
        <f t="shared" si="3"/>
        <v>#N/A</v>
      </c>
      <c r="L11" s="40">
        <v>519</v>
      </c>
      <c r="M11" s="789" t="s">
        <v>417</v>
      </c>
      <c r="N11" s="789"/>
      <c r="O11" s="790"/>
      <c r="P11" s="81"/>
      <c r="Q11" s="83" t="e">
        <f>IF(VLOOKUP($E$1,ورقة4!$A$2:$AZ$10948,12,0)=0,"",(VLOOKUP($E$1,ورقة4!$A$2:$AZ$10948,12,0)))</f>
        <v>#N/A</v>
      </c>
      <c r="R11" s="176" t="e">
        <f>IF(AND(Y11&lt;&gt;"",X11=1),28,"")</f>
        <v>#N/A</v>
      </c>
      <c r="S11" s="175" t="e">
        <f t="shared" si="4"/>
        <v>#N/A</v>
      </c>
      <c r="T11" s="80">
        <v>537</v>
      </c>
      <c r="U11" s="735" t="s">
        <v>423</v>
      </c>
      <c r="V11" s="736"/>
      <c r="W11" s="737"/>
      <c r="X11" s="81"/>
      <c r="Y11" s="83" t="e">
        <f>IF(VLOOKUP($E$1,ورقة4!$A$2:$AZ$10948,30,0)=0,"",(VLOOKUP($E$1,ورقة4!$A$2:$AZ$10948,30,0)))</f>
        <v>#N/A</v>
      </c>
      <c r="Z11" s="174" t="e">
        <f>IF(AND(AG11&lt;&gt;"",AF11=1),34,"")</f>
        <v>#N/A</v>
      </c>
      <c r="AA11" s="175" t="e">
        <f t="shared" si="5"/>
        <v>#N/A</v>
      </c>
      <c r="AB11" s="80">
        <v>543</v>
      </c>
      <c r="AC11" s="735" t="s">
        <v>429</v>
      </c>
      <c r="AD11" s="736"/>
      <c r="AE11" s="737"/>
      <c r="AF11" s="81"/>
      <c r="AG11" s="83" t="e">
        <f>IF(VLOOKUP($E$1,ورقة4!$A$2:$AZ$10948,36,0)=0,"",(VLOOKUP($E$1,ورقة4!$A$2:$AZ$10948,36,0)))</f>
        <v>#N/A</v>
      </c>
      <c r="AH11" s="819"/>
      <c r="AI11" s="820"/>
      <c r="AJ11" s="820"/>
      <c r="AK11" s="166"/>
      <c r="AL11" s="237" t="e">
        <f t="shared" si="1"/>
        <v>#N/A</v>
      </c>
      <c r="AM11" s="237">
        <v>4</v>
      </c>
      <c r="AN11" s="237"/>
      <c r="AU11" s="1">
        <v>7</v>
      </c>
      <c r="AV11" s="1">
        <v>516</v>
      </c>
      <c r="AW11" s="1" t="s">
        <v>414</v>
      </c>
      <c r="AX11" s="1">
        <f t="shared" ref="AX11:AY14" si="6">P8</f>
        <v>0</v>
      </c>
      <c r="AY11" s="1" t="e">
        <f t="shared" si="6"/>
        <v>#N/A</v>
      </c>
      <c r="BN11" s="213"/>
      <c r="BO11" s="213"/>
      <c r="BP11" s="213"/>
      <c r="BQ11" s="213"/>
      <c r="BR11" s="213"/>
      <c r="BS11" s="213"/>
      <c r="BT11" s="213"/>
      <c r="BU11" s="213"/>
      <c r="BV11" s="213"/>
      <c r="BW11" s="213"/>
      <c r="BX11" s="213"/>
      <c r="BY11" s="213"/>
      <c r="BZ11" s="213"/>
      <c r="CA11" s="213"/>
      <c r="CB11" s="213"/>
      <c r="CC11" s="213"/>
      <c r="CD11" s="213"/>
      <c r="CE11" s="213"/>
      <c r="CF11" s="213"/>
      <c r="CG11" s="213"/>
      <c r="CH11" s="213"/>
      <c r="CI11" s="213"/>
    </row>
    <row r="12" spans="1:87" ht="26.25" customHeight="1" x14ac:dyDescent="0.25">
      <c r="A12" s="1" t="e">
        <f>IF(AND(I12&lt;&gt;"",H12=1),5,"")</f>
        <v>#N/A</v>
      </c>
      <c r="B12" s="173" t="e">
        <f t="shared" si="2"/>
        <v>#N/A</v>
      </c>
      <c r="C12" s="40">
        <v>514</v>
      </c>
      <c r="D12" s="743" t="s">
        <v>412</v>
      </c>
      <c r="E12" s="743"/>
      <c r="F12" s="743"/>
      <c r="G12" s="740"/>
      <c r="H12" s="81"/>
      <c r="I12" s="83" t="e">
        <f>IF(VLOOKUP($E$1,ورقة4!$A$2:$AZ$10948,7,0)=0,"",(VLOOKUP($E$1,ورقة4!$A$2:$AZ$10948,7,0)))</f>
        <v>#N/A</v>
      </c>
      <c r="J12" s="174" t="e">
        <f>IF(AND(Q12&lt;&gt;"",P12=1),11,"")</f>
        <v>#N/A</v>
      </c>
      <c r="K12" s="175" t="e">
        <f t="shared" si="3"/>
        <v>#N/A</v>
      </c>
      <c r="L12" s="40">
        <v>520</v>
      </c>
      <c r="M12" s="789" t="s">
        <v>418</v>
      </c>
      <c r="N12" s="789"/>
      <c r="O12" s="790"/>
      <c r="P12" s="81"/>
      <c r="Q12" s="83" t="e">
        <f>IF(VLOOKUP($E$1,ورقة4!$A$2:$AZ$10948,13,0)=0,"",(VLOOKUP($E$1,ورقة4!$A$2:$AZ$10948,13,0)))</f>
        <v>#N/A</v>
      </c>
      <c r="R12" s="176" t="e">
        <f>IF(AND(Y12&lt;&gt;"",X12=1),29,"")</f>
        <v>#N/A</v>
      </c>
      <c r="S12" s="175" t="e">
        <f t="shared" si="4"/>
        <v>#N/A</v>
      </c>
      <c r="T12" s="80">
        <v>538</v>
      </c>
      <c r="U12" s="735" t="s">
        <v>424</v>
      </c>
      <c r="V12" s="736"/>
      <c r="W12" s="737"/>
      <c r="X12" s="81"/>
      <c r="Y12" s="83" t="e">
        <f>IF(VLOOKUP($E$1,ورقة4!$A$2:$AZ$10948,31,0)=0,"",(VLOOKUP($E$1,ورقة4!$A$2:$AZ$10948,31,0)))</f>
        <v>#N/A</v>
      </c>
      <c r="Z12" s="174" t="e">
        <f>IF(AND(AG12&lt;&gt;"",AF12=1),35,"")</f>
        <v>#N/A</v>
      </c>
      <c r="AA12" s="175" t="e">
        <f t="shared" si="5"/>
        <v>#N/A</v>
      </c>
      <c r="AB12" s="80">
        <v>544</v>
      </c>
      <c r="AC12" s="735" t="s">
        <v>430</v>
      </c>
      <c r="AD12" s="736"/>
      <c r="AE12" s="737"/>
      <c r="AF12" s="81"/>
      <c r="AG12" s="83" t="e">
        <f>IF(VLOOKUP($E$1,ورقة4!$A$2:$AZ$10948,37,0)=0,"",(VLOOKUP($E$1,ورقة4!$A$2:$AZ$10948,37,0)))</f>
        <v>#N/A</v>
      </c>
      <c r="AH12" s="734"/>
      <c r="AI12" s="734"/>
      <c r="AJ12" s="734"/>
      <c r="AK12" s="166"/>
      <c r="AL12" s="237" t="e">
        <f t="shared" si="1"/>
        <v>#N/A</v>
      </c>
      <c r="AM12" s="237">
        <v>5</v>
      </c>
      <c r="AN12" s="237"/>
      <c r="AU12" s="1">
        <v>8</v>
      </c>
      <c r="AV12" s="1">
        <v>517</v>
      </c>
      <c r="AW12" s="1" t="s">
        <v>415</v>
      </c>
      <c r="AX12" s="1">
        <f t="shared" si="6"/>
        <v>0</v>
      </c>
      <c r="AY12" s="1" t="e">
        <f t="shared" si="6"/>
        <v>#N/A</v>
      </c>
      <c r="BN12" s="213"/>
      <c r="BO12" s="213"/>
      <c r="BP12" s="213"/>
      <c r="BQ12" s="213"/>
      <c r="BR12" s="213"/>
      <c r="BS12" s="213"/>
      <c r="BT12" s="213"/>
      <c r="BU12" s="213"/>
      <c r="BV12" s="213"/>
      <c r="BW12" s="213"/>
      <c r="BX12" s="213"/>
      <c r="BY12" s="213"/>
      <c r="BZ12" s="213"/>
      <c r="CA12" s="213"/>
      <c r="CB12" s="213"/>
      <c r="CC12" s="213"/>
      <c r="CD12" s="213"/>
      <c r="CE12" s="213"/>
      <c r="CF12" s="213"/>
      <c r="CG12" s="213"/>
      <c r="CH12" s="213"/>
      <c r="CI12" s="213"/>
    </row>
    <row r="13" spans="1:87" ht="21.6" thickBot="1" x14ac:dyDescent="0.3">
      <c r="A13" s="1" t="e">
        <f>IF(AND(I13&lt;&gt;"",H13=1),6,"")</f>
        <v>#N/A</v>
      </c>
      <c r="B13" s="173" t="e">
        <f t="shared" si="2"/>
        <v>#N/A</v>
      </c>
      <c r="C13" s="42">
        <v>515</v>
      </c>
      <c r="D13" s="806" t="s">
        <v>413</v>
      </c>
      <c r="E13" s="807"/>
      <c r="F13" s="807"/>
      <c r="G13" s="808"/>
      <c r="H13" s="81"/>
      <c r="I13" s="83" t="e">
        <f>IF(VLOOKUP($E$1,ورقة4!$A$2:$AZ$10948,8,0)=0,"",(VLOOKUP($E$1,ورقة4!$A$2:$AZ$10948,8,0)))</f>
        <v>#N/A</v>
      </c>
      <c r="J13" s="174" t="e">
        <f>IF(AND(Q13&lt;&gt;"",P13=1),12,"")</f>
        <v>#N/A</v>
      </c>
      <c r="K13" s="175" t="e">
        <f t="shared" si="3"/>
        <v>#N/A</v>
      </c>
      <c r="L13" s="40">
        <v>521</v>
      </c>
      <c r="M13" s="738" t="s">
        <v>419</v>
      </c>
      <c r="N13" s="738"/>
      <c r="O13" s="739"/>
      <c r="P13" s="81"/>
      <c r="Q13" s="83" t="e">
        <f>IF(VLOOKUP($E$1,ورقة4!$A$2:$AZ$10948,14,0)=0,"",(VLOOKUP($E$1,ورقة4!$A$2:$AZ$10948,14,0)))</f>
        <v>#N/A</v>
      </c>
      <c r="R13" s="176" t="e">
        <f>IF(AND(Y13&lt;&gt;"",X13=1),30,"")</f>
        <v>#N/A</v>
      </c>
      <c r="S13" s="175" t="e">
        <f t="shared" si="4"/>
        <v>#N/A</v>
      </c>
      <c r="T13" s="80">
        <v>539</v>
      </c>
      <c r="U13" s="735" t="s">
        <v>425</v>
      </c>
      <c r="V13" s="736"/>
      <c r="W13" s="737"/>
      <c r="X13" s="81"/>
      <c r="Y13" s="83" t="e">
        <f>IF(VLOOKUP($E$1,ورقة4!$A$2:$AZ$10948,32,0)=0,"",(VLOOKUP($E$1,ورقة4!$A$2:$AZ$10948,32,0)))</f>
        <v>#N/A</v>
      </c>
      <c r="Z13" s="174" t="e">
        <f>IF(AND(AG13&lt;&gt;"",AF13=1),36,"")</f>
        <v>#N/A</v>
      </c>
      <c r="AA13" s="175" t="e">
        <f t="shared" si="5"/>
        <v>#N/A</v>
      </c>
      <c r="AB13" s="80">
        <v>545</v>
      </c>
      <c r="AC13" s="744" t="s">
        <v>431</v>
      </c>
      <c r="AD13" s="745"/>
      <c r="AE13" s="746"/>
      <c r="AF13" s="81"/>
      <c r="AG13" s="83" t="e">
        <f>IF(VLOOKUP($E$1,ورقة4!$A$2:$AZ$10948,38,0)=0,"",(VLOOKUP($E$1,ورقة4!$A$2:$AZ$10948,38,0)))</f>
        <v>#N/A</v>
      </c>
      <c r="AH13" s="734"/>
      <c r="AI13" s="734"/>
      <c r="AJ13" s="734"/>
      <c r="AK13" s="166"/>
      <c r="AL13" s="237" t="e">
        <f t="shared" si="1"/>
        <v>#N/A</v>
      </c>
      <c r="AM13" s="237">
        <v>6</v>
      </c>
      <c r="AN13" s="237"/>
      <c r="AU13" s="1">
        <v>9</v>
      </c>
      <c r="AV13" s="1">
        <v>518</v>
      </c>
      <c r="AW13" s="1" t="s">
        <v>416</v>
      </c>
      <c r="AX13" s="1">
        <f t="shared" si="6"/>
        <v>0</v>
      </c>
      <c r="AY13" s="1" t="e">
        <f t="shared" si="6"/>
        <v>#N/A</v>
      </c>
      <c r="BN13" s="213"/>
      <c r="BO13" s="213"/>
      <c r="BP13" s="213"/>
      <c r="BQ13" s="213"/>
      <c r="BR13" s="213"/>
      <c r="BS13" s="213"/>
      <c r="BT13" s="213"/>
      <c r="BU13" s="213"/>
      <c r="BV13" s="213"/>
      <c r="BW13" s="213"/>
      <c r="BX13" s="213"/>
      <c r="BY13" s="213"/>
      <c r="BZ13" s="213"/>
      <c r="CA13" s="213"/>
      <c r="CB13" s="213"/>
      <c r="CC13" s="213"/>
      <c r="CD13" s="213"/>
      <c r="CE13" s="213"/>
      <c r="CF13" s="213"/>
      <c r="CG13" s="213"/>
      <c r="CH13" s="213"/>
      <c r="CI13" s="213"/>
    </row>
    <row r="14" spans="1:87" ht="17.25" hidden="1" customHeight="1" thickBot="1" x14ac:dyDescent="0.3">
      <c r="A14" s="1" t="str">
        <f>IF(AND(I14&lt;&gt;"",H14=1),7,"")</f>
        <v/>
      </c>
      <c r="B14" s="130" t="e">
        <f>SUM(B8:B13)</f>
        <v>#N/A</v>
      </c>
      <c r="C14" s="178"/>
      <c r="D14" s="179"/>
      <c r="E14" s="179"/>
      <c r="F14" s="179">
        <f>COUNTIFS(I8:I13,"A",H8:H13,1)</f>
        <v>0</v>
      </c>
      <c r="G14" s="179">
        <f>COUNTIFS(I8:I13,$R$30,H8:H13,1)</f>
        <v>0</v>
      </c>
      <c r="H14" s="180">
        <f>COUNTIFS(I8:I13,$X$30,H8:H13,1)</f>
        <v>0</v>
      </c>
      <c r="I14" s="44">
        <f>COUNTIFS(I8:I13,$AF$30,H8:H13,1)</f>
        <v>0</v>
      </c>
      <c r="J14" s="174"/>
      <c r="K14" s="130" t="e">
        <f>SUM(K8:K13)</f>
        <v>#N/A</v>
      </c>
      <c r="L14" s="29"/>
      <c r="M14" s="37"/>
      <c r="N14" s="179">
        <f>COUNTIFS(Q8:Q13,"A",P8:P13,1)</f>
        <v>0</v>
      </c>
      <c r="O14" s="179">
        <f>COUNTIFS(Q8:Q13,$R$30,P8:P13,1)</f>
        <v>0</v>
      </c>
      <c r="P14" s="180">
        <f>COUNTIFS(Q8:Q13,$X$30,P8:P13,1)</f>
        <v>0</v>
      </c>
      <c r="Q14" s="44">
        <f>COUNTIFS(Q8:Q13,$AF$30,P8:P13,1)</f>
        <v>0</v>
      </c>
      <c r="R14" s="169"/>
      <c r="S14" s="130" t="e">
        <f>SUM(S8:S13)</f>
        <v>#N/A</v>
      </c>
      <c r="T14" s="32"/>
      <c r="U14" s="33"/>
      <c r="V14" s="179">
        <f>COUNTIFS(Y8:Y13,"A",X8:X13,1)</f>
        <v>0</v>
      </c>
      <c r="W14" s="179">
        <f>COUNTIFS(Y8:Y13,$R$30,X8:X13,1)</f>
        <v>0</v>
      </c>
      <c r="X14" s="180">
        <f>COUNTIFS(Y8:Y13,$X$30,X8:X13,1)</f>
        <v>0</v>
      </c>
      <c r="Y14" s="44">
        <f>COUNTIFS(Y8:Y13,$AF$30,X8:X13,1)</f>
        <v>0</v>
      </c>
      <c r="Z14" s="181"/>
      <c r="AA14" s="34" t="e">
        <f>SUM(AA8:AA13)</f>
        <v>#N/A</v>
      </c>
      <c r="AB14" s="33"/>
      <c r="AC14" s="33"/>
      <c r="AD14" s="179">
        <f>COUNTIFS(AG8:AG13,"A",AF8:AF13,1)</f>
        <v>0</v>
      </c>
      <c r="AE14" s="179">
        <f>COUNTIFS(AG8:AG13,$R$30,AF8:AF13,1)</f>
        <v>0</v>
      </c>
      <c r="AF14" s="180">
        <f>COUNTIFS(AG8:AG13,$X$30,AF8:AF13,1)</f>
        <v>0</v>
      </c>
      <c r="AG14" s="44">
        <f>COUNTIFS(AG8:AG13,$AF$30,AF8:AF13,1)</f>
        <v>0</v>
      </c>
      <c r="AH14" s="734"/>
      <c r="AI14" s="734"/>
      <c r="AJ14" s="734"/>
      <c r="AK14" s="166"/>
      <c r="AL14" s="237" t="e">
        <f t="shared" ref="AL14" si="7">IF(J8&lt;&gt;"",J8,"")</f>
        <v>#N/A</v>
      </c>
      <c r="AM14" s="237">
        <v>7</v>
      </c>
      <c r="AN14" s="237"/>
      <c r="AU14" s="1">
        <v>10</v>
      </c>
      <c r="AV14" s="1">
        <v>519</v>
      </c>
      <c r="AW14" s="1" t="s">
        <v>417</v>
      </c>
      <c r="AX14" s="1">
        <f t="shared" si="6"/>
        <v>0</v>
      </c>
      <c r="AY14" s="1" t="e">
        <f t="shared" si="6"/>
        <v>#N/A</v>
      </c>
      <c r="BN14" s="213"/>
      <c r="BO14" s="213"/>
      <c r="BP14" s="213"/>
      <c r="BQ14" s="213"/>
      <c r="BR14" s="213"/>
      <c r="BS14" s="213"/>
      <c r="BT14" s="213"/>
      <c r="BU14" s="213"/>
      <c r="BV14" s="213"/>
      <c r="BW14" s="213"/>
      <c r="BX14" s="213"/>
      <c r="BY14" s="213"/>
      <c r="BZ14" s="213"/>
      <c r="CA14" s="213"/>
      <c r="CB14" s="213"/>
      <c r="CC14" s="213"/>
      <c r="CD14" s="213"/>
      <c r="CE14" s="213"/>
      <c r="CF14" s="213"/>
      <c r="CG14" s="213"/>
      <c r="CH14" s="213"/>
      <c r="CI14" s="213"/>
    </row>
    <row r="15" spans="1:87" ht="21.6" thickBot="1" x14ac:dyDescent="0.3">
      <c r="B15" s="791" t="s">
        <v>21</v>
      </c>
      <c r="C15" s="791"/>
      <c r="D15" s="791"/>
      <c r="E15" s="791"/>
      <c r="F15" s="791"/>
      <c r="G15" s="791"/>
      <c r="H15" s="791"/>
      <c r="I15" s="791"/>
      <c r="J15" s="791"/>
      <c r="K15" s="791"/>
      <c r="L15" s="791"/>
      <c r="M15" s="791"/>
      <c r="N15" s="791"/>
      <c r="O15" s="791"/>
      <c r="P15" s="791"/>
      <c r="Q15" s="792"/>
      <c r="R15" s="169"/>
      <c r="S15" s="182"/>
      <c r="T15" s="812" t="s">
        <v>22</v>
      </c>
      <c r="U15" s="791"/>
      <c r="V15" s="791"/>
      <c r="W15" s="791"/>
      <c r="X15" s="791"/>
      <c r="Y15" s="791"/>
      <c r="Z15" s="791"/>
      <c r="AA15" s="791"/>
      <c r="AB15" s="791"/>
      <c r="AC15" s="791"/>
      <c r="AD15" s="791"/>
      <c r="AE15" s="791"/>
      <c r="AF15" s="791"/>
      <c r="AG15" s="791"/>
      <c r="AH15" s="734"/>
      <c r="AI15" s="734"/>
      <c r="AJ15" s="734"/>
      <c r="AK15" s="166"/>
      <c r="AL15" s="237" t="e">
        <f>IF(J9&lt;&gt;"",J9,"")</f>
        <v>#N/A</v>
      </c>
      <c r="AM15" s="237">
        <v>8</v>
      </c>
      <c r="AN15" s="237"/>
      <c r="AU15" s="1">
        <v>11</v>
      </c>
      <c r="AV15" s="1">
        <v>520</v>
      </c>
      <c r="AW15" s="1" t="s">
        <v>418</v>
      </c>
      <c r="AX15" s="1">
        <f>P12</f>
        <v>0</v>
      </c>
      <c r="AY15" s="1" t="e">
        <f>Q12</f>
        <v>#N/A</v>
      </c>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row>
    <row r="16" spans="1:87" ht="26.25" customHeight="1" x14ac:dyDescent="0.25">
      <c r="A16" s="1" t="e">
        <f>IF(AND(I16&lt;&gt;"",H16=1),13,"")</f>
        <v>#N/A</v>
      </c>
      <c r="B16" s="173" t="e">
        <f>IF(AND(I16="A",H16=1),35000,IF(OR(I16="ج",I16="ر1",I16="ر2"),IF(H16=1,IF(OR($F$5=$AO$8,$F$5=$AO$9),0,IF(OR($F$5=$AO$1,$F$5=$AO$2,$F$5=$AO$5,$F$5=$AO$6),IF(I16="ج",8000,IF(I16="ر1",12000,IF(I16="ر2",16000,""))),IF(OR($F$5=$AO$3,$F$5=$AO$7),IF(I16="ج",5000,IF(I16="ر1",7500,IF(I16="ر2",10000,""))),IF($F$5=$AO$4,500,IF(I16="ج",10000,IF(I16="ر1",15000,IF(I16="ر2",20000,""))))))))))</f>
        <v>#N/A</v>
      </c>
      <c r="C16" s="39">
        <v>522</v>
      </c>
      <c r="D16" s="750" t="s">
        <v>450</v>
      </c>
      <c r="E16" s="750"/>
      <c r="F16" s="750"/>
      <c r="G16" s="751"/>
      <c r="H16" s="81"/>
      <c r="I16" s="84" t="e">
        <f>IF(VLOOKUP($E$1,ورقة4!$A$2:$AZ$10948,15,0)=0,"",(VLOOKUP($E$1,ورقة4!$A$2:$AZ$10948,15,0)))</f>
        <v>#N/A</v>
      </c>
      <c r="J16" s="174" t="e">
        <f>IF(AND(Q16&lt;&gt;"",P16=1),19,"")</f>
        <v>#N/A</v>
      </c>
      <c r="K16" s="175" t="e">
        <f>IF(AND(Q16="A",P16=1),35000,IF(OR(Q16="ج",Q16="ر1",Q16="ر2"),IF(P16=1,IF(OR($F$5=$AO$8,$F$5=$AO$9),0,IF(OR($F$5=$AO$1,$F$5=$AO$2,$F$5=$AO$5,$F$5=$AO$6),IF(Q16="ج",8000,IF(Q16="ر1",12000,IF(Q16="ر2",16000,""))),IF(OR($F$5=$AO$3,$F$5=$AO$7),IF(Q16="ج",5000,IF(Q16="ر1",7500,IF(Q16="ر2",10000,""))),IF($F$5=$AO$4,500,IF(Q16="ج",10000,IF(Q16="ر1",15000,IF(Q16="ر2",20000,""))))))))))</f>
        <v>#N/A</v>
      </c>
      <c r="L16" s="39">
        <v>528</v>
      </c>
      <c r="M16" s="750" t="s">
        <v>444</v>
      </c>
      <c r="N16" s="750"/>
      <c r="O16" s="773"/>
      <c r="P16" s="81"/>
      <c r="Q16" s="84" t="e">
        <f>IF(VLOOKUP($E$1,ورقة4!$A$2:$AZ$10948,21,0)=0,"",(VLOOKUP($E$1,ورقة4!$A$2:$AZ$10948,21,0)))</f>
        <v>#N/A</v>
      </c>
      <c r="R16" s="176" t="e">
        <f>IF(AND(Y16&lt;&gt;"",X16=1),37,"")</f>
        <v>#N/A</v>
      </c>
      <c r="S16" s="175" t="e">
        <f>IF(AND(Y16="A",X16=1),35000,IF(OR(Y16="ج",Y16="ر1",Y16="ر2"),IF(X16=1,IF(OR($F$5=$AO$8,$F$5=$AO$9),0,IF(OR($F$5=$AO$1,$F$5=$AO$2,$F$5=$AO$5,$F$5=$AO$6),IF(Y16="ج",8000,IF(Y16="ر1",12000,IF(Y16="ر2",16000,""))),IF(OR($F$5=$AO$3,$F$5=$AO$7),IF(Y16="ج",5000,IF(Y16="ر1",7500,IF(Y16="ر2",10000,""))),IF($F$5=$AO$4,500,IF(Y16="ج",10000,IF(Y16="ر1",15000,IF(Y16="ر2",20000,""))))))))))</f>
        <v>#N/A</v>
      </c>
      <c r="T16" s="79">
        <v>546</v>
      </c>
      <c r="U16" s="774" t="s">
        <v>438</v>
      </c>
      <c r="V16" s="775"/>
      <c r="W16" s="776"/>
      <c r="X16" s="81"/>
      <c r="Y16" s="84" t="e">
        <f>IF(VLOOKUP($E$1,ورقة4!$A$2:$AZ$10948,39,0)=0,"",(VLOOKUP($E$1,ورقة4!$A$2:$AZ$10948,39,0)))</f>
        <v>#N/A</v>
      </c>
      <c r="Z16" s="174" t="e">
        <f>IF(AND(AG16&lt;&gt;"",AF16=1),43,"")</f>
        <v>#N/A</v>
      </c>
      <c r="AA16" s="175" t="e">
        <f>IF(AND(AG16="A",AF16=1),35000,IF(OR(AG16="ج",AG16="ر1",AG16="ر2"),IF(AF16=1,IF(OR($F$5=$AO$8,$F$5=$AO$9),0,IF(OR($F$5=$AO$1,$F$5=$AO$2,$F$5=$AO$5,$F$5=$AO$6),IF(AG16="ج",8000,IF(AG16="ر1",12000,IF(AG16="ر2",16000,""))),IF(OR($F$5=$AO$3,$F$5=$AO$7),IF(AG16="ج",5000,IF(AG16="ر1",7500,IF(AG16="ر2",10000,""))),IF($F$5=$AO$4,500,IF(AG16="ج",10000,IF(AG16="ر1",15000,IF(AG16="ر2",20000,""))))))))))</f>
        <v>#N/A</v>
      </c>
      <c r="AB16" s="79">
        <v>552</v>
      </c>
      <c r="AC16" s="747" t="s">
        <v>432</v>
      </c>
      <c r="AD16" s="748"/>
      <c r="AE16" s="749"/>
      <c r="AF16" s="81"/>
      <c r="AG16" s="82" t="e">
        <f>IF(VLOOKUP($E$1,ورقة4!$A$2:$AZ$10948,45,0)=0,"",(VLOOKUP($E$1,ورقة4!$A$2:$AZ$10948,45,0)))</f>
        <v>#N/A</v>
      </c>
      <c r="AH16" s="734"/>
      <c r="AI16" s="734"/>
      <c r="AJ16" s="734"/>
      <c r="AK16" s="166"/>
      <c r="AL16" s="237" t="e">
        <f>IF(J10&lt;&gt;"",J10,"")</f>
        <v>#N/A</v>
      </c>
      <c r="AM16" s="237">
        <v>9</v>
      </c>
      <c r="AN16" s="237"/>
      <c r="AU16" s="1">
        <v>12</v>
      </c>
      <c r="AV16" s="1">
        <v>521</v>
      </c>
      <c r="AW16" s="1" t="s">
        <v>419</v>
      </c>
      <c r="AX16" s="1">
        <f>P13</f>
        <v>0</v>
      </c>
      <c r="AY16" s="1" t="e">
        <f>Q13</f>
        <v>#N/A</v>
      </c>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row>
    <row r="17" spans="1:87" ht="26.25" customHeight="1" x14ac:dyDescent="0.25">
      <c r="A17" s="1" t="e">
        <f>IF(AND(I17&lt;&gt;"",H17=1),14,"")</f>
        <v>#N/A</v>
      </c>
      <c r="B17" s="173" t="e">
        <f t="shared" ref="B17:B21" si="8">IF(AND(I17="A",H17=1),35000,IF(OR(I17="ج",I17="ر1",I17="ر2"),IF(H17=1,IF(OR($F$5=$AO$8,$F$5=$AO$9),0,IF(OR($F$5=$AO$1,$F$5=$AO$2,$F$5=$AO$5,$F$5=$AO$6),IF(I17="ج",8000,IF(I17="ر1",12000,IF(I17="ر2",16000,""))),IF(OR($F$5=$AO$3,$F$5=$AO$7),IF(I17="ج",5000,IF(I17="ر1",7500,IF(I17="ر2",10000,""))),IF($F$5=$AO$4,500,IF(I17="ج",10000,IF(I17="ر1",15000,IF(I17="ر2",20000,""))))))))))</f>
        <v>#N/A</v>
      </c>
      <c r="C17" s="40">
        <v>523</v>
      </c>
      <c r="D17" s="743" t="s">
        <v>451</v>
      </c>
      <c r="E17" s="743"/>
      <c r="F17" s="743"/>
      <c r="G17" s="740"/>
      <c r="H17" s="81"/>
      <c r="I17" s="85" t="e">
        <f>IF(VLOOKUP($E$1,ورقة4!$A$2:$AZ$10948,16,0)=0,"",(VLOOKUP($E$1,ورقة4!$A$2:$AZ$10948,16,0)))</f>
        <v>#N/A</v>
      </c>
      <c r="J17" s="174" t="e">
        <f>IF(AND(Q17&lt;&gt;"",P17=1),20,"")</f>
        <v>#N/A</v>
      </c>
      <c r="K17" s="175" t="e">
        <f t="shared" ref="K17:K21" si="9">IF(AND(Q17="A",P17=1),35000,IF(OR(Q17="ج",Q17="ر1",Q17="ر2"),IF(P17=1,IF(OR($F$5=$AO$8,$F$5=$AO$9),0,IF(OR($F$5=$AO$1,$F$5=$AO$2,$F$5=$AO$5,$F$5=$AO$6),IF(Q17="ج",8000,IF(Q17="ر1",12000,IF(Q17="ر2",16000,""))),IF(OR($F$5=$AO$3,$F$5=$AO$7),IF(Q17="ج",5000,IF(Q17="ر1",7500,IF(Q17="ر2",10000,""))),IF($F$5=$AO$4,500,IF(Q17="ج",10000,IF(Q17="ر1",15000,IF(Q17="ر2",20000,""))))))))))</f>
        <v>#N/A</v>
      </c>
      <c r="L17" s="40">
        <v>529</v>
      </c>
      <c r="M17" s="743" t="s">
        <v>445</v>
      </c>
      <c r="N17" s="743"/>
      <c r="O17" s="780"/>
      <c r="P17" s="81"/>
      <c r="Q17" s="85" t="e">
        <f>IF(VLOOKUP($E$1,ورقة4!$A$2:$AZ$10948,22,0)=0,"",(VLOOKUP($E$1,ورقة4!$A$2:$AZ$10948,22,0)))</f>
        <v>#N/A</v>
      </c>
      <c r="R17" s="176" t="e">
        <f>IF(AND(Y17&lt;&gt;"",X17=1),38,"")</f>
        <v>#N/A</v>
      </c>
      <c r="S17" s="175" t="e">
        <f t="shared" ref="S17:S21" si="10">IF(AND(Y17="A",X17=1),35000,IF(OR(Y17="ج",Y17="ر1",Y17="ر2"),IF(X17=1,IF(OR($F$5=$AO$8,$F$5=$AO$9),0,IF(OR($F$5=$AO$1,$F$5=$AO$2,$F$5=$AO$5,$F$5=$AO$6),IF(Y17="ج",8000,IF(Y17="ر1",12000,IF(Y17="ر2",16000,""))),IF(OR($F$5=$AO$3,$F$5=$AO$7),IF(Y17="ج",5000,IF(Y17="ر1",7500,IF(Y17="ر2",10000,""))),IF($F$5=$AO$4,500,IF(Y17="ج",10000,IF(Y17="ر1",15000,IF(Y17="ر2",20000,""))))))))))</f>
        <v>#N/A</v>
      </c>
      <c r="T17" s="80">
        <v>547</v>
      </c>
      <c r="U17" s="735" t="s">
        <v>439</v>
      </c>
      <c r="V17" s="736"/>
      <c r="W17" s="737"/>
      <c r="X17" s="81"/>
      <c r="Y17" s="85" t="e">
        <f>IF(VLOOKUP($E$1,ورقة4!$A$2:$AZ$10948,40,0)=0,"",(VLOOKUP($E$1,ورقة4!$A$2:$AZ$10948,40,0)))</f>
        <v>#N/A</v>
      </c>
      <c r="Z17" s="174" t="e">
        <f>IF(AND(AG17&lt;&gt;"",AF17=1),44,"")</f>
        <v>#N/A</v>
      </c>
      <c r="AA17" s="175" t="e">
        <f>IF(AND(AG17="A",AF17=1),35000,IF(OR(AG17="ج",AG17="ر1",AG17="ر2"),IF(AF17=1,IF(OR($F$5=$AO$8,$F$5=$AO$9),0,IF(OR($F$5=$AO$1,$F$5=$AO$2,$F$5=$AO$5,$F$5=$AO$6),IF(AG17="ج",8000,IF(AG17="ر1",12000,IF(AG17="ر2",16000,""))),IF(OR($F$5=$AO$3,$F$5=$AO$7),IF(AG17="ج",5000,IF(AG17="ر1",7500,IF(AG17="ر2",10000,""))),IF($F$5=$AO$4,500,IF(AG17="ج",10000,IF(AG17="ر1",15000,IF(AG17="ر2",20000,""))))))))))</f>
        <v>#N/A</v>
      </c>
      <c r="AB17" s="80">
        <v>553</v>
      </c>
      <c r="AC17" s="735" t="s">
        <v>433</v>
      </c>
      <c r="AD17" s="736"/>
      <c r="AE17" s="737"/>
      <c r="AF17" s="81"/>
      <c r="AG17" s="83" t="e">
        <f>IF(VLOOKUP($E$1,ورقة4!$A$2:$AZ$10948,46,0)=0,"",(VLOOKUP($E$1,ورقة4!$A$2:$AZ$10948,46,0)))</f>
        <v>#N/A</v>
      </c>
      <c r="AH17" s="734"/>
      <c r="AI17" s="734"/>
      <c r="AJ17" s="734"/>
      <c r="AK17" s="166"/>
      <c r="AL17" s="237" t="e">
        <f>IF(J11&lt;&gt;"",J11,"")</f>
        <v>#N/A</v>
      </c>
      <c r="AM17" s="237">
        <v>10</v>
      </c>
      <c r="AN17" s="237"/>
      <c r="AU17" s="1">
        <v>13</v>
      </c>
      <c r="AV17" s="1">
        <v>522</v>
      </c>
      <c r="AW17" s="1" t="s">
        <v>450</v>
      </c>
      <c r="AX17" s="1">
        <f t="shared" ref="AX17:AY22" si="11">H16</f>
        <v>0</v>
      </c>
      <c r="AY17" s="1" t="e">
        <f t="shared" si="11"/>
        <v>#N/A</v>
      </c>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row>
    <row r="18" spans="1:87" ht="26.25" customHeight="1" x14ac:dyDescent="0.25">
      <c r="A18" s="1" t="e">
        <f>IF(AND(I18&lt;&gt;"",H18=1),15,"")</f>
        <v>#N/A</v>
      </c>
      <c r="B18" s="173" t="e">
        <f t="shared" si="8"/>
        <v>#N/A</v>
      </c>
      <c r="C18" s="40">
        <v>524</v>
      </c>
      <c r="D18" s="738" t="s">
        <v>452</v>
      </c>
      <c r="E18" s="738"/>
      <c r="F18" s="738"/>
      <c r="G18" s="772"/>
      <c r="H18" s="81"/>
      <c r="I18" s="85" t="e">
        <f>IF(VLOOKUP($E$1,ورقة4!$A$2:$AZ$10948,17,0)=0,"",(VLOOKUP($E$1,ورقة4!$A$2:$AZ$10948,17,0)))</f>
        <v>#N/A</v>
      </c>
      <c r="J18" s="174" t="e">
        <f>IF(AND(Q18&lt;&gt;"",P18=1),21,"")</f>
        <v>#N/A</v>
      </c>
      <c r="K18" s="175" t="e">
        <f t="shared" si="9"/>
        <v>#N/A</v>
      </c>
      <c r="L18" s="40">
        <v>530</v>
      </c>
      <c r="M18" s="738" t="s">
        <v>446</v>
      </c>
      <c r="N18" s="738"/>
      <c r="O18" s="739"/>
      <c r="P18" s="81"/>
      <c r="Q18" s="85" t="e">
        <f>IF(VLOOKUP($E$1,ورقة4!$A$2:$AZ$10948,23,0)=0,"",(VLOOKUP($E$1,ورقة4!$A$2:$AZ$10948,23,0)))</f>
        <v>#N/A</v>
      </c>
      <c r="R18" s="176" t="e">
        <f>IF(AND(Y18&lt;&gt;"",X18=1),39,"")</f>
        <v>#N/A</v>
      </c>
      <c r="S18" s="175" t="e">
        <f t="shared" si="10"/>
        <v>#N/A</v>
      </c>
      <c r="T18" s="80">
        <v>548</v>
      </c>
      <c r="U18" s="777" t="s">
        <v>440</v>
      </c>
      <c r="V18" s="778"/>
      <c r="W18" s="779"/>
      <c r="X18" s="81"/>
      <c r="Y18" s="85" t="e">
        <f>IF(VLOOKUP($E$1,ورقة4!$A$2:$AZ$10948,41,0)=0,"",(VLOOKUP($E$1,ورقة4!$A$2:$AZ$10948,41,0)))</f>
        <v>#N/A</v>
      </c>
      <c r="Z18" s="174" t="e">
        <f>IF(AND(AG18&lt;&gt;"",AF18=1),45,"")</f>
        <v>#N/A</v>
      </c>
      <c r="AA18" s="175" t="e">
        <f t="shared" ref="AA18:AA21" si="12">IF(AND(AG18="A",AF18=1),35000,IF(OR(AG18="ج",AG18="ر1",AG18="ر2"),IF(AF18=1,IF(OR($F$5=$AO$8,$F$5=$AO$9),0,IF(OR($F$5=$AO$1,$F$5=$AO$2,$F$5=$AO$5,$F$5=$AO$6),IF(AG18="ج",8000,IF(AG18="ر1",12000,IF(AG18="ر2",16000,""))),IF(OR($F$5=$AO$3,$F$5=$AO$7),IF(AG18="ج",5000,IF(AG18="ر1",7500,IF(AG18="ر2",10000,""))),IF($F$5=$AO$4,500,IF(AG18="ج",10000,IF(AG18="ر1",15000,IF(AG18="ر2",20000,""))))))))))</f>
        <v>#N/A</v>
      </c>
      <c r="AB18" s="80">
        <v>554</v>
      </c>
      <c r="AC18" s="777" t="s">
        <v>434</v>
      </c>
      <c r="AD18" s="778"/>
      <c r="AE18" s="779"/>
      <c r="AF18" s="81"/>
      <c r="AG18" s="83" t="e">
        <f>IF(VLOOKUP($E$1,ورقة4!$A$2:$AZ$10948,47,0)=0,"",(VLOOKUP($E$1,ورقة4!$A$2:$AZ$10948,47,0)))</f>
        <v>#N/A</v>
      </c>
      <c r="AH18" s="734"/>
      <c r="AI18" s="734"/>
      <c r="AJ18" s="734"/>
      <c r="AK18" s="166"/>
      <c r="AL18" s="237" t="e">
        <f>IF(J12&lt;&gt;"",J12,"")</f>
        <v>#N/A</v>
      </c>
      <c r="AM18" s="237">
        <v>11</v>
      </c>
      <c r="AN18" s="237"/>
      <c r="AU18" s="1">
        <v>14</v>
      </c>
      <c r="AV18" s="1">
        <v>523</v>
      </c>
      <c r="AW18" s="1" t="s">
        <v>451</v>
      </c>
      <c r="AX18" s="1">
        <f t="shared" si="11"/>
        <v>0</v>
      </c>
      <c r="AY18" s="1" t="e">
        <f t="shared" si="11"/>
        <v>#N/A</v>
      </c>
      <c r="BN18" s="213"/>
      <c r="BO18" s="213"/>
      <c r="BP18" s="213"/>
      <c r="BQ18" s="213"/>
      <c r="BR18" s="213"/>
      <c r="BS18" s="213"/>
      <c r="BT18" s="213"/>
      <c r="BU18" s="213"/>
      <c r="BV18" s="213"/>
      <c r="BW18" s="213"/>
      <c r="BX18" s="213"/>
      <c r="BY18" s="213"/>
      <c r="BZ18" s="213"/>
      <c r="CA18" s="213"/>
      <c r="CB18" s="213"/>
      <c r="CC18" s="213"/>
      <c r="CD18" s="213"/>
      <c r="CE18" s="213"/>
      <c r="CF18" s="213"/>
      <c r="CG18" s="213"/>
      <c r="CH18" s="213"/>
      <c r="CI18" s="213"/>
    </row>
    <row r="19" spans="1:87" ht="26.25" customHeight="1" x14ac:dyDescent="0.3">
      <c r="A19" s="1" t="e">
        <f>IF(AND(I19&lt;&gt;"",H19=1),16,"")</f>
        <v>#N/A</v>
      </c>
      <c r="B19" s="173" t="e">
        <f t="shared" si="8"/>
        <v>#N/A</v>
      </c>
      <c r="C19" s="40">
        <v>525</v>
      </c>
      <c r="D19" s="738" t="s">
        <v>453</v>
      </c>
      <c r="E19" s="738"/>
      <c r="F19" s="738"/>
      <c r="G19" s="772"/>
      <c r="H19" s="81"/>
      <c r="I19" s="85" t="e">
        <f>IF(VLOOKUP($E$1,ورقة4!$A$2:$AZ$10948,18,0)=0,"",(VLOOKUP($E$1,ورقة4!$A$2:$AZ$10948,18,0)))</f>
        <v>#N/A</v>
      </c>
      <c r="J19" s="174" t="e">
        <f>IF(AND(Q19&lt;&gt;"",P19=1),22,"")</f>
        <v>#N/A</v>
      </c>
      <c r="K19" s="175" t="e">
        <f t="shared" si="9"/>
        <v>#N/A</v>
      </c>
      <c r="L19" s="40">
        <v>531</v>
      </c>
      <c r="M19" s="738" t="s">
        <v>447</v>
      </c>
      <c r="N19" s="738"/>
      <c r="O19" s="739"/>
      <c r="P19" s="81"/>
      <c r="Q19" s="85" t="e">
        <f>IF(VLOOKUP($E$1,ورقة4!$A$2:$AZ$10948,24,0)=0,"",(VLOOKUP($E$1,ورقة4!$A$2:$AZ$10948,24,0)))</f>
        <v>#N/A</v>
      </c>
      <c r="R19" s="176" t="e">
        <f>IF(AND(Y19&lt;&gt;"",X19=1),40,"")</f>
        <v>#N/A</v>
      </c>
      <c r="S19" s="175" t="e">
        <f t="shared" si="10"/>
        <v>#N/A</v>
      </c>
      <c r="T19" s="80">
        <v>549</v>
      </c>
      <c r="U19" s="735" t="s">
        <v>441</v>
      </c>
      <c r="V19" s="736"/>
      <c r="W19" s="737"/>
      <c r="X19" s="81"/>
      <c r="Y19" s="85" t="e">
        <f>IF(VLOOKUP($E$1,ورقة4!$A$2:$AZ$10948,42,0)=0,"",(VLOOKUP($E$1,ورقة4!$A$2:$AZ$10948,42,0)))</f>
        <v>#N/A</v>
      </c>
      <c r="Z19" s="174" t="e">
        <f>IF(AND(AG19&lt;&gt;"",AF19=1),46,"")</f>
        <v>#N/A</v>
      </c>
      <c r="AA19" s="175" t="e">
        <f t="shared" si="12"/>
        <v>#N/A</v>
      </c>
      <c r="AB19" s="80">
        <v>555</v>
      </c>
      <c r="AC19" s="735" t="s">
        <v>435</v>
      </c>
      <c r="AD19" s="736"/>
      <c r="AE19" s="737"/>
      <c r="AF19" s="81"/>
      <c r="AG19" s="83" t="e">
        <f>IF(VLOOKUP($E$1,ورقة4!$A$2:$AZ$10948,48,0)=0,"",(VLOOKUP($E$1,ورقة4!$A$2:$AZ$10948,48,0)))</f>
        <v>#N/A</v>
      </c>
      <c r="AH19" s="177"/>
      <c r="AI19" s="177"/>
      <c r="AJ19" s="177"/>
      <c r="AK19" s="166"/>
      <c r="AL19" s="237" t="e">
        <f>IF(J13&lt;&gt;"",J13,"")</f>
        <v>#N/A</v>
      </c>
      <c r="AM19" s="237">
        <v>12</v>
      </c>
      <c r="AN19" s="237"/>
      <c r="AU19" s="1">
        <v>15</v>
      </c>
      <c r="AV19" s="1">
        <v>524</v>
      </c>
      <c r="AW19" s="1" t="s">
        <v>452</v>
      </c>
      <c r="AX19" s="1">
        <f t="shared" si="11"/>
        <v>0</v>
      </c>
      <c r="AY19" s="1" t="e">
        <f t="shared" si="11"/>
        <v>#N/A</v>
      </c>
      <c r="BN19" s="213"/>
      <c r="BO19" s="213"/>
      <c r="BP19" s="213"/>
      <c r="BQ19" s="213"/>
      <c r="BR19" s="213"/>
      <c r="BS19" s="213"/>
      <c r="BT19" s="213"/>
      <c r="BU19" s="213"/>
      <c r="BV19" s="213"/>
      <c r="BW19" s="213"/>
      <c r="BX19" s="213"/>
      <c r="BY19" s="213"/>
      <c r="BZ19" s="213"/>
      <c r="CA19" s="213"/>
      <c r="CB19" s="213"/>
      <c r="CC19" s="213"/>
      <c r="CD19" s="213"/>
      <c r="CE19" s="213"/>
      <c r="CF19" s="213"/>
      <c r="CG19" s="213"/>
      <c r="CH19" s="213"/>
      <c r="CI19" s="213"/>
    </row>
    <row r="20" spans="1:87" ht="26.25" customHeight="1" x14ac:dyDescent="0.3">
      <c r="A20" s="1" t="e">
        <f>IF(AND(I20&lt;&gt;"",H20=1),17,"")</f>
        <v>#N/A</v>
      </c>
      <c r="B20" s="173" t="e">
        <f t="shared" si="8"/>
        <v>#N/A</v>
      </c>
      <c r="C20" s="40">
        <v>526</v>
      </c>
      <c r="D20" s="743" t="s">
        <v>454</v>
      </c>
      <c r="E20" s="743"/>
      <c r="F20" s="743"/>
      <c r="G20" s="740"/>
      <c r="H20" s="81"/>
      <c r="I20" s="85" t="e">
        <f>IF(VLOOKUP($E$1,ورقة4!$A$2:$AZ$10948,19,0)=0,"",(VLOOKUP($E$1,ورقة4!$A$2:$AZ$10948,19,0)))</f>
        <v>#N/A</v>
      </c>
      <c r="J20" s="174" t="e">
        <f>IF(AND(Q20&lt;&gt;"",P20=1),23,"")</f>
        <v>#N/A</v>
      </c>
      <c r="K20" s="175" t="e">
        <f t="shared" si="9"/>
        <v>#N/A</v>
      </c>
      <c r="L20" s="40">
        <v>532</v>
      </c>
      <c r="M20" s="738" t="s">
        <v>448</v>
      </c>
      <c r="N20" s="738"/>
      <c r="O20" s="739"/>
      <c r="P20" s="81"/>
      <c r="Q20" s="85" t="e">
        <f>IF(VLOOKUP($E$1,ورقة4!$A$2:$AZ$10948,25,0)=0,"",(VLOOKUP($E$1,ورقة4!$A$2:$AZ$10948,25,0)))</f>
        <v>#N/A</v>
      </c>
      <c r="R20" s="176" t="e">
        <f>IF(AND(Y20&lt;&gt;"",X20=1),41,"")</f>
        <v>#N/A</v>
      </c>
      <c r="S20" s="175" t="e">
        <f t="shared" si="10"/>
        <v>#N/A</v>
      </c>
      <c r="T20" s="80">
        <v>550</v>
      </c>
      <c r="U20" s="735" t="s">
        <v>442</v>
      </c>
      <c r="V20" s="736"/>
      <c r="W20" s="737"/>
      <c r="X20" s="81"/>
      <c r="Y20" s="85" t="e">
        <f>IF(VLOOKUP($E$1,ورقة4!$A$2:$AZ$10948,43,0)=0,"",(VLOOKUP($E$1,ورقة4!$A$2:$AZ$10948,43,0)))</f>
        <v>#N/A</v>
      </c>
      <c r="Z20" s="174" t="e">
        <f>IF(AND(AG20&lt;&gt;"",AF20=1),47,"")</f>
        <v>#N/A</v>
      </c>
      <c r="AA20" s="175" t="e">
        <f t="shared" si="12"/>
        <v>#N/A</v>
      </c>
      <c r="AB20" s="80">
        <v>556</v>
      </c>
      <c r="AC20" s="744" t="s">
        <v>436</v>
      </c>
      <c r="AD20" s="745"/>
      <c r="AE20" s="746"/>
      <c r="AF20" s="81"/>
      <c r="AG20" s="83" t="e">
        <f>IF(VLOOKUP($E$1,ورقة4!$A$2:$AZ$10948,49,0)=0,"",(VLOOKUP($E$1,ورقة4!$A$2:$AZ$10948,49,0)))</f>
        <v>#N/A</v>
      </c>
      <c r="AH20" s="177"/>
      <c r="AI20" s="177"/>
      <c r="AJ20" s="177"/>
      <c r="AK20" s="166"/>
      <c r="AL20" s="237" t="e">
        <f t="shared" ref="AL20:AL25" si="13">IF(A16&lt;&gt;"",A16,"")</f>
        <v>#N/A</v>
      </c>
      <c r="AM20" s="237">
        <v>13</v>
      </c>
      <c r="AN20" s="237"/>
      <c r="AU20" s="1">
        <v>16</v>
      </c>
      <c r="AV20" s="1">
        <v>525</v>
      </c>
      <c r="AW20" s="1" t="s">
        <v>453</v>
      </c>
      <c r="AX20" s="1">
        <f t="shared" si="11"/>
        <v>0</v>
      </c>
      <c r="AY20" s="1" t="e">
        <f t="shared" si="11"/>
        <v>#N/A</v>
      </c>
      <c r="BN20" s="213"/>
      <c r="BO20" s="213"/>
      <c r="BP20" s="213"/>
      <c r="BQ20" s="213"/>
      <c r="BR20" s="213"/>
      <c r="BS20" s="213"/>
      <c r="BT20" s="213"/>
      <c r="BU20" s="213"/>
      <c r="BV20" s="213"/>
      <c r="BW20" s="213"/>
      <c r="BX20" s="213"/>
      <c r="BY20" s="213"/>
      <c r="BZ20" s="213"/>
      <c r="CA20" s="213"/>
      <c r="CB20" s="213"/>
      <c r="CC20" s="213"/>
      <c r="CD20" s="213"/>
      <c r="CE20" s="213"/>
      <c r="CF20" s="213"/>
      <c r="CG20" s="213"/>
      <c r="CH20" s="213"/>
      <c r="CI20" s="213"/>
    </row>
    <row r="21" spans="1:87" ht="21" x14ac:dyDescent="0.3">
      <c r="A21" s="1" t="e">
        <f>IF(AND(I21&lt;&gt;"",H21=1),18,"")</f>
        <v>#N/A</v>
      </c>
      <c r="B21" s="173" t="e">
        <f t="shared" si="8"/>
        <v>#N/A</v>
      </c>
      <c r="C21" s="40">
        <v>527</v>
      </c>
      <c r="D21" s="740" t="s">
        <v>455</v>
      </c>
      <c r="E21" s="741"/>
      <c r="F21" s="741"/>
      <c r="G21" s="742"/>
      <c r="H21" s="81"/>
      <c r="I21" s="85" t="e">
        <f>IF(VLOOKUP($E$1,ورقة4!$A$2:$AZ$10948,20,0)=0,"",(VLOOKUP($E$1,ورقة4!$A$2:$AZ$10948,20,0)))</f>
        <v>#N/A</v>
      </c>
      <c r="J21" s="174" t="e">
        <f>IF(AND(Q21&lt;&gt;"",P21=1),24,"")</f>
        <v>#N/A</v>
      </c>
      <c r="K21" s="175" t="e">
        <f t="shared" si="9"/>
        <v>#N/A</v>
      </c>
      <c r="L21" s="40">
        <v>533</v>
      </c>
      <c r="M21" s="738" t="s">
        <v>449</v>
      </c>
      <c r="N21" s="738"/>
      <c r="O21" s="739"/>
      <c r="P21" s="81"/>
      <c r="Q21" s="85" t="e">
        <f>IF(VLOOKUP($E$1,ورقة4!$A$2:$AZ$10948,26,0)=0,"",(VLOOKUP($E$1,ورقة4!$A$2:$AZ$10948,26,0)))</f>
        <v>#N/A</v>
      </c>
      <c r="R21" s="176" t="e">
        <f>IF(AND(Y21&lt;&gt;"",X21=1),42,"")</f>
        <v>#N/A</v>
      </c>
      <c r="S21" s="175" t="e">
        <f t="shared" si="10"/>
        <v>#N/A</v>
      </c>
      <c r="T21" s="80">
        <v>551</v>
      </c>
      <c r="U21" s="735" t="s">
        <v>443</v>
      </c>
      <c r="V21" s="736"/>
      <c r="W21" s="737"/>
      <c r="X21" s="81"/>
      <c r="Y21" s="85" t="e">
        <f>IF(VLOOKUP($E$1,ورقة4!$A$2:$AZ$10948,44,0)=0,"",(VLOOKUP($E$1,ورقة4!$A$2:$AZ$10948,44,0)))</f>
        <v>#N/A</v>
      </c>
      <c r="Z21" s="174" t="e">
        <f>IF(AND(AG21&lt;&gt;"",AF21=1),48,"")</f>
        <v>#N/A</v>
      </c>
      <c r="AA21" s="175" t="e">
        <f t="shared" si="12"/>
        <v>#N/A</v>
      </c>
      <c r="AB21" s="80">
        <v>557</v>
      </c>
      <c r="AC21" s="744" t="s">
        <v>437</v>
      </c>
      <c r="AD21" s="745"/>
      <c r="AE21" s="746"/>
      <c r="AF21" s="81"/>
      <c r="AG21" s="83" t="e">
        <f>IF(VLOOKUP($E$1,ورقة4!$A$2:$AZ$10948,50,0)=0,"",(VLOOKUP($E$1,ورقة4!$A$2:$AZ$10948,50,0)))</f>
        <v>#N/A</v>
      </c>
      <c r="AH21" s="177"/>
      <c r="AI21" s="177"/>
      <c r="AJ21" s="177"/>
      <c r="AK21" s="166"/>
      <c r="AL21" s="237" t="e">
        <f t="shared" si="13"/>
        <v>#N/A</v>
      </c>
      <c r="AM21" s="237">
        <v>14</v>
      </c>
      <c r="AN21" s="237"/>
      <c r="AU21" s="1">
        <v>17</v>
      </c>
      <c r="AV21" s="1">
        <v>526</v>
      </c>
      <c r="AW21" s="1" t="s">
        <v>454</v>
      </c>
      <c r="AX21" s="1">
        <f t="shared" si="11"/>
        <v>0</v>
      </c>
      <c r="AY21" s="1" t="e">
        <f t="shared" si="11"/>
        <v>#N/A</v>
      </c>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row>
    <row r="22" spans="1:87" ht="16.2" hidden="1" thickBot="1" x14ac:dyDescent="0.35">
      <c r="B22" s="31" t="e">
        <f>SUM(B16:B21)</f>
        <v>#N/A</v>
      </c>
      <c r="C22" s="47"/>
      <c r="D22" s="48"/>
      <c r="E22" s="48"/>
      <c r="F22" s="179">
        <f>COUNTIFS(I16:I21,"A",H16:H21,1)</f>
        <v>0</v>
      </c>
      <c r="G22" s="179">
        <f>COUNTIFS(I16:I21,$R$30,H16:H21,1)</f>
        <v>0</v>
      </c>
      <c r="H22" s="180">
        <f>COUNTIFS(I16:I21,$X$30,H16:H21,1)</f>
        <v>0</v>
      </c>
      <c r="I22" s="44">
        <f>COUNTIFS(I16:I21,$AF$30,H16:H21,1)</f>
        <v>0</v>
      </c>
      <c r="J22" s="174" t="str">
        <f>IF(AND(Q22&lt;&gt;"",P22=1),19,"")</f>
        <v/>
      </c>
      <c r="K22" s="31" t="e">
        <f>SUM(K16:K21)</f>
        <v>#N/A</v>
      </c>
      <c r="L22" s="47"/>
      <c r="M22" s="48"/>
      <c r="N22" s="179">
        <f>COUNTIFS(Q16:Q21,"A",P16:P21,1)</f>
        <v>0</v>
      </c>
      <c r="O22" s="179">
        <f>COUNTIFS(Q16:Q21,$R$30,P16:P21,1)</f>
        <v>0</v>
      </c>
      <c r="P22" s="180">
        <f>COUNTIFS(Q16:Q21,$X$30,P16:P21,1)</f>
        <v>0</v>
      </c>
      <c r="Q22" s="44">
        <f>COUNTIFS(Q16:Q21,$AF$30,P16:P21,1)</f>
        <v>0</v>
      </c>
      <c r="R22" s="31"/>
      <c r="S22" s="31" t="e">
        <f>SUM(S16:S21)</f>
        <v>#N/A</v>
      </c>
      <c r="T22" s="41"/>
      <c r="U22" s="46"/>
      <c r="V22" s="179">
        <f>COUNTIFS(Y16:Y21,"A",X16:X21,1)</f>
        <v>0</v>
      </c>
      <c r="W22" s="179">
        <f>COUNTIFS(Y16:Y21,$R$30,X16:X21,1)</f>
        <v>0</v>
      </c>
      <c r="X22" s="180">
        <f>COUNTIFS(Y16:Y21,$X$30,X16:X21,1)</f>
        <v>0</v>
      </c>
      <c r="Y22" s="44">
        <f>COUNTIFS(Y16:Y21,$AF$30,X16:X21,1)</f>
        <v>0</v>
      </c>
      <c r="Z22" s="43"/>
      <c r="AA22" s="31" t="e">
        <f>SUM(AA16:AA21)</f>
        <v>#N/A</v>
      </c>
      <c r="AB22" s="46"/>
      <c r="AC22" s="46"/>
      <c r="AD22" s="179">
        <f>COUNTIFS(AG16:AG21,"A",AF16:AF21,1)</f>
        <v>0</v>
      </c>
      <c r="AE22" s="179">
        <f>COUNTIFS(AG16:AG21,$R$30,AF16:AF21,1)</f>
        <v>0</v>
      </c>
      <c r="AF22" s="180">
        <f>COUNTIFS(AG16:AG21,$X$30,AF16:AF21,1)</f>
        <v>0</v>
      </c>
      <c r="AG22" s="44">
        <f>COUNTIFS(AG16:AG21,$AF$30,AF16:AF21,1)</f>
        <v>0</v>
      </c>
      <c r="AH22" s="183"/>
      <c r="AI22" s="183"/>
      <c r="AJ22" s="183"/>
      <c r="AK22" s="184"/>
      <c r="AL22" s="237" t="e">
        <f t="shared" si="13"/>
        <v>#N/A</v>
      </c>
      <c r="AM22" s="237">
        <v>15</v>
      </c>
      <c r="AN22" s="237"/>
      <c r="AU22" s="1">
        <v>18</v>
      </c>
      <c r="AV22" s="1">
        <v>527</v>
      </c>
      <c r="AW22" s="1" t="s">
        <v>455</v>
      </c>
      <c r="AX22" s="1">
        <f t="shared" si="11"/>
        <v>0</v>
      </c>
      <c r="AY22" s="1" t="e">
        <f t="shared" si="11"/>
        <v>#N/A</v>
      </c>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row>
    <row r="23" spans="1:87" ht="15.6" hidden="1" x14ac:dyDescent="0.3">
      <c r="B23" s="23"/>
      <c r="D23" s="38"/>
      <c r="E23" s="38"/>
      <c r="F23" s="38"/>
      <c r="G23" s="38"/>
      <c r="H23" s="23"/>
      <c r="I23" s="23"/>
      <c r="J23" s="23"/>
      <c r="K23" s="130"/>
      <c r="P23" s="180"/>
      <c r="Q23" s="44"/>
      <c r="R23" s="31"/>
      <c r="S23" s="130"/>
      <c r="T23" s="134" t="e">
        <f>B14+B22+K14+K22+S14+S22+AA14+AA22</f>
        <v>#N/A</v>
      </c>
      <c r="U23" s="35"/>
      <c r="V23" s="35"/>
      <c r="W23" s="35"/>
      <c r="X23" s="185"/>
      <c r="Y23" s="45"/>
      <c r="Z23" s="36"/>
      <c r="AA23" s="31"/>
      <c r="AB23" s="35"/>
      <c r="AC23" s="35"/>
      <c r="AD23" s="35"/>
      <c r="AE23" s="35"/>
      <c r="AF23" s="185"/>
      <c r="AG23" s="45"/>
      <c r="AH23" s="183"/>
      <c r="AI23" s="183"/>
      <c r="AJ23" s="183"/>
      <c r="AK23" s="184"/>
      <c r="AL23" s="237" t="e">
        <f t="shared" si="13"/>
        <v>#N/A</v>
      </c>
      <c r="AM23" s="237">
        <v>16</v>
      </c>
      <c r="AN23" s="237"/>
      <c r="AU23" s="1">
        <v>19</v>
      </c>
      <c r="AV23" s="1">
        <v>528</v>
      </c>
      <c r="AW23" s="1" t="s">
        <v>444</v>
      </c>
      <c r="AX23" s="1">
        <f t="shared" ref="AX23:AY27" si="14">P16</f>
        <v>0</v>
      </c>
      <c r="AY23" s="1" t="e">
        <f t="shared" si="14"/>
        <v>#N/A</v>
      </c>
      <c r="BN23" s="213"/>
      <c r="BO23" s="213"/>
      <c r="BP23" s="213"/>
      <c r="BQ23" s="213"/>
      <c r="BR23" s="213"/>
      <c r="BS23" s="213"/>
      <c r="BT23" s="213"/>
      <c r="BU23" s="213"/>
      <c r="BV23" s="213"/>
      <c r="BW23" s="213"/>
      <c r="BX23" s="213"/>
      <c r="BY23" s="213"/>
      <c r="BZ23" s="213"/>
      <c r="CA23" s="213"/>
      <c r="CB23" s="213"/>
      <c r="CC23" s="213"/>
      <c r="CD23" s="213"/>
      <c r="CE23" s="213"/>
      <c r="CF23" s="213"/>
      <c r="CG23" s="213"/>
      <c r="CH23" s="213"/>
      <c r="CI23" s="213"/>
    </row>
    <row r="24" spans="1:87" x14ac:dyDescent="0.25">
      <c r="S24" s="186"/>
      <c r="AL24" s="237" t="e">
        <f t="shared" si="13"/>
        <v>#N/A</v>
      </c>
      <c r="AM24" s="237">
        <v>17</v>
      </c>
      <c r="AN24" s="237"/>
      <c r="AU24" s="1">
        <v>20</v>
      </c>
      <c r="AV24" s="1">
        <v>529</v>
      </c>
      <c r="AW24" s="1" t="s">
        <v>445</v>
      </c>
      <c r="AX24" s="1">
        <f t="shared" si="14"/>
        <v>0</v>
      </c>
      <c r="AY24" s="1" t="e">
        <f t="shared" si="14"/>
        <v>#N/A</v>
      </c>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row>
    <row r="25" spans="1:87" s="89" customFormat="1" ht="24.6" x14ac:dyDescent="0.5">
      <c r="C25" s="715" t="str">
        <f>IF(E3="أنثى","منقطعة عن التسجيل في","منقطع عن التسجيل في")</f>
        <v>منقطع عن التسجيل في</v>
      </c>
      <c r="D25" s="715"/>
      <c r="E25" s="715"/>
      <c r="F25" s="715"/>
      <c r="G25" s="715"/>
      <c r="H25" s="715"/>
      <c r="L25" s="729" t="s">
        <v>183</v>
      </c>
      <c r="M25" s="729"/>
      <c r="N25" s="730" t="e">
        <f>IF(N27&gt;0,14000,0)</f>
        <v>#N/A</v>
      </c>
      <c r="O25" s="730"/>
      <c r="P25" s="730"/>
      <c r="Q25" s="730"/>
      <c r="R25" s="730"/>
      <c r="S25" s="90"/>
      <c r="T25" s="753" t="s">
        <v>405</v>
      </c>
      <c r="U25" s="754"/>
      <c r="V25" s="755"/>
      <c r="W25" s="763" t="e">
        <f>AB5</f>
        <v>#N/A</v>
      </c>
      <c r="X25" s="764"/>
      <c r="Y25" s="765"/>
      <c r="Z25" s="781" t="s">
        <v>184</v>
      </c>
      <c r="AA25" s="781"/>
      <c r="AB25" s="781"/>
      <c r="AC25" s="781"/>
      <c r="AD25" s="781"/>
      <c r="AE25" s="722">
        <f>G14+O14+W14+AE14+G22+O22+W22+AE22</f>
        <v>0</v>
      </c>
      <c r="AF25" s="722"/>
      <c r="AG25" s="722"/>
      <c r="AL25" s="237" t="e">
        <f t="shared" si="13"/>
        <v>#N/A</v>
      </c>
      <c r="AM25" s="237">
        <v>18</v>
      </c>
      <c r="AN25" s="237"/>
      <c r="AO25" s="1"/>
      <c r="AP25" s="1"/>
      <c r="AQ25" s="1"/>
      <c r="AR25" s="1"/>
      <c r="AS25" s="1"/>
      <c r="AT25" s="1"/>
      <c r="AU25" s="1">
        <v>21</v>
      </c>
      <c r="AV25" s="1">
        <v>530</v>
      </c>
      <c r="AW25" s="1" t="s">
        <v>446</v>
      </c>
      <c r="AX25" s="1">
        <f t="shared" si="14"/>
        <v>0</v>
      </c>
      <c r="AY25" s="1" t="e">
        <f t="shared" si="14"/>
        <v>#N/A</v>
      </c>
      <c r="AZ25" s="1"/>
      <c r="BA25" s="1"/>
      <c r="BB25" s="1"/>
      <c r="BC25" s="1"/>
      <c r="BD25" s="1"/>
      <c r="BE25" s="1"/>
      <c r="BF25" s="1"/>
      <c r="BG25" s="1"/>
      <c r="BH25" s="1"/>
      <c r="BI25" s="1"/>
      <c r="BJ25" s="1"/>
      <c r="BK25" s="1"/>
      <c r="BL25" s="1"/>
      <c r="BM25" s="1"/>
      <c r="BN25" s="214"/>
      <c r="BO25" s="214"/>
      <c r="BP25" s="214"/>
      <c r="BQ25" s="214"/>
      <c r="BR25" s="214"/>
      <c r="BS25" s="214"/>
      <c r="BT25" s="214"/>
      <c r="BU25" s="214"/>
      <c r="BV25" s="214"/>
      <c r="BW25" s="214"/>
      <c r="BX25" s="214"/>
      <c r="BY25" s="214"/>
      <c r="BZ25" s="214"/>
      <c r="CA25" s="214"/>
      <c r="CB25" s="214"/>
      <c r="CC25" s="214"/>
      <c r="CD25" s="214"/>
      <c r="CE25" s="214"/>
      <c r="CF25" s="214"/>
      <c r="CG25" s="214"/>
      <c r="CH25" s="214"/>
      <c r="CI25" s="214"/>
    </row>
    <row r="26" spans="1:87" s="89" customFormat="1" ht="23.4" customHeight="1" x14ac:dyDescent="0.5">
      <c r="B26" s="91" t="str">
        <f>IFERROR(SMALL($B$48:$B$58,'اختيار المقررات'!AM8),"")</f>
        <v/>
      </c>
      <c r="C26" s="715" t="str">
        <f t="shared" ref="C26:C35" si="15">IF(B26="","",VLOOKUP(B26,$B$48:$D$58,3,0))</f>
        <v/>
      </c>
      <c r="D26" s="715"/>
      <c r="E26" s="715"/>
      <c r="F26" s="715"/>
      <c r="G26" s="715"/>
      <c r="H26" s="715"/>
      <c r="L26" s="729" t="s">
        <v>25</v>
      </c>
      <c r="M26" s="729"/>
      <c r="N26" s="730" t="e">
        <f>IF(E2="الرابعة حديث",28000,0)</f>
        <v>#N/A</v>
      </c>
      <c r="O26" s="730"/>
      <c r="P26" s="730"/>
      <c r="Q26" s="730"/>
      <c r="R26" s="730"/>
      <c r="S26" s="90"/>
      <c r="T26" s="756"/>
      <c r="U26" s="757"/>
      <c r="V26" s="758"/>
      <c r="W26" s="766"/>
      <c r="X26" s="767"/>
      <c r="Y26" s="768"/>
      <c r="Z26" s="752" t="s">
        <v>185</v>
      </c>
      <c r="AA26" s="752"/>
      <c r="AB26" s="752"/>
      <c r="AC26" s="752"/>
      <c r="AD26" s="752"/>
      <c r="AE26" s="722">
        <f>H14+P14+X14+AF14+H22+P22+X22+AF22</f>
        <v>0</v>
      </c>
      <c r="AF26" s="722"/>
      <c r="AG26" s="722"/>
      <c r="AL26" s="237" t="e">
        <f t="shared" ref="AL26:AL28" si="16">IF(J16&lt;&gt;"",J16,"")</f>
        <v>#N/A</v>
      </c>
      <c r="AM26" s="237">
        <v>19</v>
      </c>
      <c r="AN26" s="237"/>
      <c r="AO26" s="1"/>
      <c r="AP26" s="1"/>
      <c r="AQ26" s="1"/>
      <c r="AR26" s="1"/>
      <c r="AS26" s="1"/>
      <c r="AT26" s="1"/>
      <c r="AU26" s="1">
        <v>22</v>
      </c>
      <c r="AV26" s="1">
        <v>531</v>
      </c>
      <c r="AW26" s="1" t="s">
        <v>447</v>
      </c>
      <c r="AX26" s="1">
        <f t="shared" si="14"/>
        <v>0</v>
      </c>
      <c r="AY26" s="1" t="e">
        <f t="shared" si="14"/>
        <v>#N/A</v>
      </c>
      <c r="AZ26" s="1"/>
      <c r="BA26" s="1"/>
      <c r="BB26" s="1"/>
      <c r="BC26" s="1"/>
      <c r="BD26" s="1"/>
      <c r="BE26" s="1"/>
      <c r="BF26" s="1"/>
      <c r="BG26" s="1"/>
      <c r="BH26" s="1"/>
      <c r="BI26" s="1"/>
      <c r="BJ26" s="1"/>
      <c r="BK26" s="1"/>
      <c r="BL26" s="1"/>
      <c r="BM26" s="1"/>
      <c r="BN26" s="214"/>
      <c r="BO26" s="214"/>
      <c r="BP26" s="214"/>
      <c r="BQ26" s="214"/>
      <c r="BR26" s="214"/>
      <c r="BS26" s="214"/>
      <c r="BT26" s="214"/>
      <c r="BU26" s="214"/>
      <c r="BV26" s="214"/>
      <c r="BW26" s="214"/>
      <c r="BX26" s="214"/>
      <c r="BY26" s="214"/>
      <c r="BZ26" s="214"/>
      <c r="CA26" s="214"/>
      <c r="CB26" s="214"/>
      <c r="CC26" s="214"/>
      <c r="CD26" s="214"/>
      <c r="CE26" s="214"/>
      <c r="CF26" s="214"/>
      <c r="CG26" s="214"/>
      <c r="CH26" s="214"/>
      <c r="CI26" s="214"/>
    </row>
    <row r="27" spans="1:87" s="89" customFormat="1" ht="23.4" customHeight="1" x14ac:dyDescent="0.5">
      <c r="B27" s="91" t="str">
        <f>IFERROR(SMALL($B$48:$B$58,'اختيار المقررات'!AM9),"")</f>
        <v/>
      </c>
      <c r="C27" s="715" t="str">
        <f t="shared" si="15"/>
        <v/>
      </c>
      <c r="D27" s="715"/>
      <c r="E27" s="715"/>
      <c r="F27" s="715"/>
      <c r="G27" s="715"/>
      <c r="H27" s="715"/>
      <c r="L27" s="729" t="s">
        <v>384</v>
      </c>
      <c r="M27" s="729"/>
      <c r="N27" s="716" t="e">
        <f>IF(S27=1,COUNT(B26:B32)*15000,IF(F5=AO4,COUNT(B26:B32)*15000,IF(OR(F5=AO1,F5=AO2,F5=AO5,F5=AO6),COUNT(B26:B32)*15000,IF(OR(F5=AO3,F5=AO7),COUNT(B26:B32)*7500,COUNT(B26:B32)*15000))))</f>
        <v>#N/A</v>
      </c>
      <c r="O27" s="717"/>
      <c r="P27" s="717"/>
      <c r="Q27" s="717"/>
      <c r="R27" s="718"/>
      <c r="S27" s="90" t="e">
        <f>IF(AND(Z28&lt;&gt;"",Z28&lt;&gt;"ضعف الرسوم"),1,0)</f>
        <v>#N/A</v>
      </c>
      <c r="T27" s="759"/>
      <c r="U27" s="760"/>
      <c r="V27" s="761"/>
      <c r="W27" s="769"/>
      <c r="X27" s="770"/>
      <c r="Y27" s="771"/>
      <c r="Z27" s="752" t="e">
        <f>IF(S27=1,"عدد المقررات المسجلة","عدد المقررات المسجلة لأكثر من مرتين")</f>
        <v>#N/A</v>
      </c>
      <c r="AA27" s="752"/>
      <c r="AB27" s="752"/>
      <c r="AC27" s="752"/>
      <c r="AD27" s="752"/>
      <c r="AE27" s="722" t="e">
        <f>IF(S27=1,SUM(F14,N14,V14,AD14,AD22,V22,N22,F22),I14+Q14+Y14+AG14+I22+Q22+Y22+AG22)</f>
        <v>#N/A</v>
      </c>
      <c r="AF27" s="722"/>
      <c r="AG27" s="722"/>
      <c r="AL27" s="237" t="e">
        <f t="shared" si="16"/>
        <v>#N/A</v>
      </c>
      <c r="AM27" s="237">
        <v>20</v>
      </c>
      <c r="AN27" s="237"/>
      <c r="AO27" s="1"/>
      <c r="AP27" s="1"/>
      <c r="AQ27" s="1"/>
      <c r="AR27" s="1"/>
      <c r="AS27" s="1"/>
      <c r="AT27" s="1"/>
      <c r="AU27" s="1">
        <v>23</v>
      </c>
      <c r="AV27" s="1">
        <v>532</v>
      </c>
      <c r="AW27" s="1" t="s">
        <v>448</v>
      </c>
      <c r="AX27" s="1">
        <f t="shared" si="14"/>
        <v>0</v>
      </c>
      <c r="AY27" s="1" t="e">
        <f t="shared" si="14"/>
        <v>#N/A</v>
      </c>
      <c r="AZ27" s="1"/>
      <c r="BA27" s="1"/>
      <c r="BB27" s="1"/>
      <c r="BC27" s="1"/>
      <c r="BD27" s="1"/>
      <c r="BE27" s="1"/>
      <c r="BF27" s="1"/>
      <c r="BG27" s="1"/>
      <c r="BH27" s="1"/>
      <c r="BI27" s="1"/>
      <c r="BJ27" s="1"/>
      <c r="BK27" s="1"/>
      <c r="BL27" s="1"/>
      <c r="BM27" s="1"/>
      <c r="BN27" s="214"/>
      <c r="BO27" s="214"/>
      <c r="BP27" s="214"/>
      <c r="BQ27" s="214"/>
      <c r="BR27" s="214"/>
      <c r="BS27" s="214"/>
      <c r="BT27" s="214"/>
      <c r="BU27" s="214"/>
      <c r="BV27" s="214"/>
      <c r="BW27" s="214"/>
      <c r="BX27" s="214"/>
      <c r="BY27" s="214"/>
      <c r="BZ27" s="214"/>
      <c r="CA27" s="214"/>
      <c r="CB27" s="214"/>
      <c r="CC27" s="214"/>
      <c r="CD27" s="214"/>
      <c r="CE27" s="214"/>
      <c r="CF27" s="214"/>
      <c r="CG27" s="214"/>
      <c r="CH27" s="214"/>
      <c r="CI27" s="214"/>
    </row>
    <row r="28" spans="1:87" s="89" customFormat="1" ht="23.4" customHeight="1" x14ac:dyDescent="0.5">
      <c r="B28" s="91" t="str">
        <f>IFERROR(SMALL($B$48:$B$58,'اختيار المقررات'!AM10),"")</f>
        <v/>
      </c>
      <c r="C28" s="715" t="str">
        <f t="shared" si="15"/>
        <v/>
      </c>
      <c r="D28" s="715"/>
      <c r="E28" s="715"/>
      <c r="F28" s="715"/>
      <c r="G28" s="715"/>
      <c r="H28" s="715"/>
      <c r="L28" s="732" t="s">
        <v>385</v>
      </c>
      <c r="M28" s="732"/>
      <c r="N28" s="730" t="e">
        <f>IF(Z28="ضعف الرسوم",T23*2,T23)</f>
        <v>#N/A</v>
      </c>
      <c r="O28" s="730"/>
      <c r="P28" s="730"/>
      <c r="Q28" s="730"/>
      <c r="R28" s="730"/>
      <c r="S28" s="90"/>
      <c r="T28" s="729" t="s">
        <v>20</v>
      </c>
      <c r="U28" s="729"/>
      <c r="V28" s="729"/>
      <c r="W28" s="731" t="s">
        <v>198</v>
      </c>
      <c r="X28" s="731"/>
      <c r="Y28" s="731"/>
      <c r="Z28" s="725" t="e">
        <f>IF('إدخال البيانات'!F1="","",'إدخال البيانات'!F1)</f>
        <v>#N/A</v>
      </c>
      <c r="AA28" s="726"/>
      <c r="AB28" s="726"/>
      <c r="AC28" s="726"/>
      <c r="AD28" s="726"/>
      <c r="AE28" s="726"/>
      <c r="AF28" s="726"/>
      <c r="AG28" s="727"/>
      <c r="AL28" s="237" t="e">
        <f t="shared" si="16"/>
        <v>#N/A</v>
      </c>
      <c r="AM28" s="237">
        <v>21</v>
      </c>
      <c r="AN28" s="237"/>
      <c r="AO28" s="1"/>
      <c r="AP28" s="1"/>
      <c r="AQ28" s="1"/>
      <c r="AR28" s="1"/>
      <c r="AS28" s="1"/>
      <c r="AT28" s="1"/>
      <c r="AU28" s="1">
        <v>24</v>
      </c>
      <c r="AV28" s="1">
        <v>533</v>
      </c>
      <c r="AW28" s="1" t="s">
        <v>449</v>
      </c>
      <c r="AX28" s="1">
        <f t="shared" ref="AX28" si="17">P21</f>
        <v>0</v>
      </c>
      <c r="AY28" s="1" t="e">
        <f t="shared" ref="AY28" si="18">Q21</f>
        <v>#N/A</v>
      </c>
      <c r="AZ28" s="1"/>
      <c r="BA28" s="1"/>
      <c r="BB28" s="1"/>
      <c r="BC28" s="1"/>
      <c r="BD28" s="1"/>
      <c r="BE28" s="1"/>
      <c r="BF28" s="1"/>
      <c r="BG28" s="1"/>
      <c r="BH28" s="1"/>
      <c r="BI28" s="1"/>
      <c r="BJ28" s="1"/>
      <c r="BK28" s="1"/>
      <c r="BL28" s="1"/>
      <c r="BM28" s="1"/>
      <c r="BN28" s="214"/>
      <c r="BO28" s="214"/>
      <c r="BP28" s="214"/>
      <c r="BQ28" s="214"/>
      <c r="BR28" s="214"/>
      <c r="BS28" s="214"/>
      <c r="BT28" s="214"/>
      <c r="BU28" s="214"/>
      <c r="BV28" s="214"/>
      <c r="BW28" s="214"/>
      <c r="BX28" s="214"/>
      <c r="BY28" s="214"/>
      <c r="BZ28" s="214"/>
      <c r="CA28" s="214"/>
      <c r="CB28" s="214"/>
      <c r="CC28" s="214"/>
      <c r="CD28" s="214"/>
      <c r="CE28" s="214"/>
      <c r="CF28" s="214"/>
      <c r="CG28" s="214"/>
      <c r="CH28" s="214"/>
      <c r="CI28" s="214"/>
    </row>
    <row r="29" spans="1:87" s="89" customFormat="1" ht="23.4" customHeight="1" x14ac:dyDescent="0.5">
      <c r="B29" s="91" t="str">
        <f>IFERROR(SMALL($B$48:$B$58,'اختيار المقررات'!AM11),"")</f>
        <v/>
      </c>
      <c r="C29" s="715" t="str">
        <f t="shared" si="15"/>
        <v/>
      </c>
      <c r="D29" s="715"/>
      <c r="E29" s="715"/>
      <c r="F29" s="715"/>
      <c r="G29" s="715"/>
      <c r="H29" s="715"/>
      <c r="L29" s="729" t="s">
        <v>23</v>
      </c>
      <c r="M29" s="729"/>
      <c r="N29" s="719" t="e">
        <f>SUM(N25:R28)-AB5</f>
        <v>#N/A</v>
      </c>
      <c r="O29" s="720"/>
      <c r="P29" s="720"/>
      <c r="Q29" s="720"/>
      <c r="R29" s="721"/>
      <c r="S29" s="90"/>
      <c r="T29" s="729" t="s">
        <v>24</v>
      </c>
      <c r="U29" s="729"/>
      <c r="V29" s="729"/>
      <c r="W29" s="733" t="e">
        <f>IF(W28="نعم",(N25+N26+N27+الإستمارة!U1+الإستمارة!U2)+((N29-(N25+N26+الإستمارة!U1+الإستمارة!U2))/2),N29)</f>
        <v>#N/A</v>
      </c>
      <c r="X29" s="733"/>
      <c r="Y29" s="733"/>
      <c r="Z29" s="729" t="s">
        <v>26</v>
      </c>
      <c r="AA29" s="729"/>
      <c r="AB29" s="729"/>
      <c r="AC29" s="729"/>
      <c r="AD29" s="728" t="e">
        <f>N29-W29</f>
        <v>#N/A</v>
      </c>
      <c r="AE29" s="728"/>
      <c r="AF29" s="728"/>
      <c r="AG29" s="728"/>
      <c r="AL29" s="237" t="e">
        <f>IF(J19&lt;&gt;"",J19,"")</f>
        <v>#N/A</v>
      </c>
      <c r="AM29" s="237">
        <v>23</v>
      </c>
      <c r="AN29" s="237"/>
      <c r="AO29" s="1"/>
      <c r="AP29" s="1"/>
      <c r="AQ29" s="1"/>
      <c r="AR29" s="1"/>
      <c r="AS29" s="1"/>
      <c r="AT29" s="1"/>
      <c r="AU29" s="1">
        <v>25</v>
      </c>
      <c r="AV29" s="1">
        <v>534</v>
      </c>
      <c r="AW29" s="1" t="s">
        <v>420</v>
      </c>
      <c r="AX29" s="1">
        <f t="shared" ref="AX29:AY34" si="19">X8</f>
        <v>0</v>
      </c>
      <c r="AY29" s="1" t="e">
        <f t="shared" si="19"/>
        <v>#N/A</v>
      </c>
      <c r="AZ29" s="1"/>
      <c r="BA29" s="1"/>
      <c r="BB29" s="1"/>
      <c r="BC29" s="1"/>
      <c r="BD29" s="1"/>
      <c r="BE29" s="1"/>
      <c r="BF29" s="1"/>
      <c r="BG29" s="1"/>
      <c r="BH29" s="1"/>
      <c r="BI29" s="1"/>
      <c r="BJ29" s="1"/>
      <c r="BK29" s="1"/>
      <c r="BL29" s="1"/>
      <c r="BM29" s="1"/>
      <c r="BN29" s="214" t="e">
        <f>SUM(AE25:AG27)</f>
        <v>#N/A</v>
      </c>
      <c r="BO29" s="214"/>
      <c r="BP29" s="214"/>
      <c r="BQ29" s="214"/>
      <c r="BR29" s="214"/>
      <c r="BS29" s="214"/>
      <c r="BT29" s="214"/>
      <c r="BU29" s="214"/>
      <c r="BV29" s="214"/>
      <c r="BW29" s="214"/>
      <c r="BX29" s="214"/>
      <c r="BY29" s="214"/>
      <c r="BZ29" s="214"/>
      <c r="CA29" s="214"/>
      <c r="CB29" s="214"/>
      <c r="CC29" s="214"/>
      <c r="CD29" s="214"/>
      <c r="CE29" s="214"/>
      <c r="CF29" s="214"/>
      <c r="CG29" s="214"/>
      <c r="CH29" s="214"/>
      <c r="CI29" s="214"/>
    </row>
    <row r="30" spans="1:87" s="187" customFormat="1" ht="23.4" customHeight="1" x14ac:dyDescent="0.5">
      <c r="B30" s="91" t="str">
        <f>IFERROR(SMALL($B$48:$B$58,'اختيار المقررات'!AM12),"")</f>
        <v/>
      </c>
      <c r="C30" s="715" t="str">
        <f t="shared" si="15"/>
        <v/>
      </c>
      <c r="D30" s="715"/>
      <c r="E30" s="715"/>
      <c r="F30" s="715"/>
      <c r="G30" s="715"/>
      <c r="H30" s="715"/>
      <c r="I30" s="89"/>
      <c r="J30" s="89"/>
      <c r="K30" s="92"/>
      <c r="L30" s="723" t="s">
        <v>386</v>
      </c>
      <c r="M30" s="723"/>
      <c r="N30" s="723"/>
      <c r="O30" s="723"/>
      <c r="P30" s="723"/>
      <c r="Q30" s="723"/>
      <c r="R30" s="724" t="s">
        <v>177</v>
      </c>
      <c r="S30" s="724"/>
      <c r="T30" s="724"/>
      <c r="U30" s="723" t="s">
        <v>387</v>
      </c>
      <c r="V30" s="723"/>
      <c r="W30" s="723"/>
      <c r="X30" s="723" t="s">
        <v>178</v>
      </c>
      <c r="Y30" s="723"/>
      <c r="Z30" s="723" t="s">
        <v>388</v>
      </c>
      <c r="AA30" s="723"/>
      <c r="AB30" s="723"/>
      <c r="AC30" s="723"/>
      <c r="AD30" s="723"/>
      <c r="AE30" s="723"/>
      <c r="AF30" s="93" t="s">
        <v>176</v>
      </c>
      <c r="AG30" s="93"/>
      <c r="AL30" s="237" t="e">
        <f>IF(J20&lt;&gt;"",J20,"")</f>
        <v>#N/A</v>
      </c>
      <c r="AM30" s="237">
        <v>24</v>
      </c>
      <c r="AN30" s="237"/>
      <c r="AO30" s="1"/>
      <c r="AP30" s="1"/>
      <c r="AQ30" s="1"/>
      <c r="AR30" s="1"/>
      <c r="AS30" s="1"/>
      <c r="AT30" s="1"/>
      <c r="AU30" s="1">
        <v>26</v>
      </c>
      <c r="AV30" s="1">
        <v>535</v>
      </c>
      <c r="AW30" s="1" t="s">
        <v>421</v>
      </c>
      <c r="AX30" s="1">
        <f t="shared" si="19"/>
        <v>0</v>
      </c>
      <c r="AY30" s="1" t="e">
        <f t="shared" si="19"/>
        <v>#N/A</v>
      </c>
      <c r="AZ30" s="1"/>
      <c r="BA30" s="1"/>
      <c r="BB30" s="1"/>
      <c r="BC30" s="1"/>
      <c r="BD30" s="1"/>
      <c r="BE30" s="1"/>
      <c r="BF30" s="1"/>
      <c r="BG30" s="1"/>
      <c r="BH30" s="1"/>
      <c r="BI30" s="1"/>
      <c r="BJ30" s="1"/>
      <c r="BK30" s="1"/>
      <c r="BL30" s="1"/>
      <c r="BM30" s="1"/>
      <c r="BN30" s="215"/>
      <c r="BO30" s="215"/>
      <c r="BP30" s="215"/>
      <c r="BQ30" s="215"/>
      <c r="BR30" s="215"/>
      <c r="BS30" s="215"/>
      <c r="BT30" s="215"/>
      <c r="BU30" s="215"/>
      <c r="BV30" s="215"/>
      <c r="BW30" s="215"/>
      <c r="BX30" s="215"/>
      <c r="BY30" s="215"/>
      <c r="BZ30" s="215"/>
      <c r="CA30" s="215"/>
      <c r="CB30" s="215"/>
      <c r="CC30" s="215"/>
      <c r="CD30" s="215"/>
      <c r="CE30" s="215"/>
      <c r="CF30" s="215"/>
      <c r="CG30" s="215"/>
      <c r="CH30" s="215"/>
      <c r="CI30" s="215"/>
    </row>
    <row r="31" spans="1:87" s="3" customFormat="1" ht="23.4" customHeight="1" x14ac:dyDescent="0.5">
      <c r="B31" s="91" t="str">
        <f>IFERROR(SMALL($B$48:$B$58,'اختيار المقررات'!AM13),"")</f>
        <v/>
      </c>
      <c r="C31" s="715" t="str">
        <f t="shared" si="15"/>
        <v/>
      </c>
      <c r="D31" s="715"/>
      <c r="E31" s="715"/>
      <c r="F31" s="715"/>
      <c r="G31" s="715"/>
      <c r="H31" s="715"/>
      <c r="I31" s="143"/>
      <c r="J31" s="143"/>
      <c r="K31" s="143"/>
      <c r="L31" s="143"/>
      <c r="M31" s="143" t="s">
        <v>389</v>
      </c>
      <c r="N31" s="143"/>
      <c r="O31" s="143"/>
      <c r="P31" s="143"/>
      <c r="Q31" s="143"/>
      <c r="R31" s="143"/>
      <c r="S31" s="143"/>
      <c r="T31" s="143"/>
      <c r="U31" s="143"/>
      <c r="V31" s="143"/>
      <c r="W31" s="143"/>
      <c r="X31" s="143"/>
      <c r="Y31" s="143"/>
      <c r="Z31" s="143"/>
      <c r="AA31" s="143"/>
      <c r="AB31" s="143"/>
      <c r="AC31" s="143"/>
      <c r="AD31" s="143"/>
      <c r="AE31" s="143"/>
      <c r="AF31" s="143"/>
      <c r="AG31" s="143"/>
      <c r="AL31" s="237" t="e">
        <f>IF(J21&lt;&gt;"",J21,"")</f>
        <v>#N/A</v>
      </c>
      <c r="AM31" s="237">
        <v>25</v>
      </c>
      <c r="AN31" s="237"/>
      <c r="AO31" s="1"/>
      <c r="AP31" s="1"/>
      <c r="AQ31" s="1"/>
      <c r="AR31" s="1"/>
      <c r="AS31" s="1"/>
      <c r="AT31" s="1"/>
      <c r="AU31" s="1">
        <v>27</v>
      </c>
      <c r="AV31" s="1">
        <v>536</v>
      </c>
      <c r="AW31" s="1" t="s">
        <v>422</v>
      </c>
      <c r="AX31" s="1">
        <f t="shared" si="19"/>
        <v>0</v>
      </c>
      <c r="AY31" s="1" t="e">
        <f t="shared" si="19"/>
        <v>#N/A</v>
      </c>
      <c r="AZ31" s="1"/>
      <c r="BA31" s="1"/>
      <c r="BB31" s="1"/>
      <c r="BC31" s="1"/>
      <c r="BD31" s="1"/>
      <c r="BE31" s="1"/>
      <c r="BF31" s="1"/>
      <c r="BG31" s="1"/>
      <c r="BH31" s="1"/>
      <c r="BI31" s="1"/>
      <c r="BJ31" s="1"/>
      <c r="BK31" s="1"/>
      <c r="BL31" s="1"/>
      <c r="BM31" s="1"/>
      <c r="BN31" s="216"/>
      <c r="BO31" s="216"/>
      <c r="BP31" s="216"/>
      <c r="BQ31" s="216"/>
      <c r="BR31" s="216"/>
      <c r="BS31" s="216"/>
      <c r="BT31" s="216"/>
      <c r="BU31" s="216"/>
      <c r="BV31" s="216"/>
      <c r="BW31" s="216"/>
      <c r="BX31" s="216"/>
      <c r="BY31" s="216"/>
      <c r="BZ31" s="216"/>
      <c r="CA31" s="216"/>
      <c r="CB31" s="216"/>
      <c r="CC31" s="216"/>
      <c r="CD31" s="216"/>
      <c r="CE31" s="216"/>
      <c r="CF31" s="216"/>
      <c r="CG31" s="216"/>
      <c r="CH31" s="216"/>
      <c r="CI31" s="216"/>
    </row>
    <row r="32" spans="1:87" s="3" customFormat="1" ht="14.4" customHeight="1" x14ac:dyDescent="0.5">
      <c r="B32" s="91" t="str">
        <f>IFERROR(SMALL($B$48:$B$58,'اختيار المقررات'!AM14),"")</f>
        <v/>
      </c>
      <c r="C32" s="715" t="str">
        <f t="shared" si="15"/>
        <v/>
      </c>
      <c r="D32" s="715"/>
      <c r="E32" s="715"/>
      <c r="F32" s="715"/>
      <c r="G32" s="715"/>
      <c r="H32" s="715"/>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L32" s="237" t="e">
        <f t="shared" ref="AL32:AL37" si="20">IF(R8&lt;&gt;"",R8,"")</f>
        <v>#N/A</v>
      </c>
      <c r="AM32" s="237">
        <v>26</v>
      </c>
      <c r="AN32" s="237"/>
      <c r="AO32" s="1"/>
      <c r="AP32" s="1"/>
      <c r="AQ32" s="1"/>
      <c r="AR32" s="1"/>
      <c r="AS32" s="1"/>
      <c r="AT32" s="1"/>
      <c r="AU32" s="1">
        <v>28</v>
      </c>
      <c r="AV32" s="1">
        <v>537</v>
      </c>
      <c r="AW32" s="1" t="s">
        <v>423</v>
      </c>
      <c r="AX32" s="1">
        <f t="shared" si="19"/>
        <v>0</v>
      </c>
      <c r="AY32" s="1" t="e">
        <f t="shared" si="19"/>
        <v>#N/A</v>
      </c>
      <c r="AZ32" s="1"/>
      <c r="BA32" s="1"/>
      <c r="BB32" s="1"/>
      <c r="BC32" s="1"/>
      <c r="BD32" s="1"/>
      <c r="BE32" s="1"/>
      <c r="BF32" s="1"/>
      <c r="BG32" s="1"/>
      <c r="BH32" s="1"/>
      <c r="BI32" s="1"/>
      <c r="BJ32" s="1"/>
      <c r="BK32" s="1"/>
      <c r="BL32" s="1"/>
      <c r="BM32" s="1"/>
      <c r="BN32" s="216"/>
      <c r="BO32" s="216"/>
      <c r="BP32" s="216"/>
      <c r="BQ32" s="216"/>
      <c r="BR32" s="216"/>
      <c r="BS32" s="216"/>
      <c r="BT32" s="216"/>
      <c r="BU32" s="216"/>
      <c r="BV32" s="216"/>
      <c r="BW32" s="216"/>
      <c r="BX32" s="216"/>
      <c r="BY32" s="216"/>
      <c r="BZ32" s="216"/>
      <c r="CA32" s="216"/>
      <c r="CB32" s="216"/>
      <c r="CC32" s="216"/>
      <c r="CD32" s="216"/>
      <c r="CE32" s="216"/>
      <c r="CF32" s="216"/>
      <c r="CG32" s="216"/>
      <c r="CH32" s="216"/>
      <c r="CI32" s="216"/>
    </row>
    <row r="33" spans="2:87" s="3" customFormat="1" ht="18" x14ac:dyDescent="0.5">
      <c r="B33" s="91" t="str">
        <f>IFERROR(SMALL($B$48:$B$58,'اختيار المقررات'!AM15),"")</f>
        <v/>
      </c>
      <c r="C33" s="715" t="str">
        <f t="shared" si="15"/>
        <v/>
      </c>
      <c r="D33" s="715"/>
      <c r="E33" s="715"/>
      <c r="F33" s="715"/>
      <c r="G33" s="715"/>
      <c r="H33" s="715"/>
      <c r="AL33" s="237" t="e">
        <f t="shared" si="20"/>
        <v>#N/A</v>
      </c>
      <c r="AM33" s="237">
        <v>27</v>
      </c>
      <c r="AN33" s="237"/>
      <c r="AO33" s="1"/>
      <c r="AP33" s="1"/>
      <c r="AQ33" s="1"/>
      <c r="AR33" s="1"/>
      <c r="AS33" s="1"/>
      <c r="AT33" s="1"/>
      <c r="AU33" s="1">
        <v>29</v>
      </c>
      <c r="AV33" s="1">
        <v>538</v>
      </c>
      <c r="AW33" s="1" t="s">
        <v>424</v>
      </c>
      <c r="AX33" s="1">
        <f t="shared" si="19"/>
        <v>0</v>
      </c>
      <c r="AY33" s="1" t="e">
        <f t="shared" si="19"/>
        <v>#N/A</v>
      </c>
      <c r="AZ33" s="1"/>
      <c r="BA33" s="1"/>
      <c r="BB33" s="1"/>
      <c r="BC33" s="1"/>
      <c r="BD33" s="1"/>
      <c r="BE33" s="1"/>
      <c r="BF33" s="1"/>
      <c r="BG33" s="1"/>
      <c r="BH33" s="1"/>
      <c r="BI33" s="1"/>
      <c r="BJ33" s="1"/>
      <c r="BK33" s="1"/>
      <c r="BL33" s="1"/>
      <c r="BM33" s="1"/>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row>
    <row r="34" spans="2:87" s="3" customFormat="1" ht="18" x14ac:dyDescent="0.5">
      <c r="B34" s="91" t="str">
        <f>IFERROR(SMALL($B$48:$B$58,'اختيار المقررات'!AM16),"")</f>
        <v/>
      </c>
      <c r="C34" s="715" t="str">
        <f t="shared" si="15"/>
        <v/>
      </c>
      <c r="D34" s="715"/>
      <c r="E34" s="715"/>
      <c r="F34" s="715"/>
      <c r="G34" s="715"/>
      <c r="H34" s="715"/>
      <c r="AL34" s="237" t="e">
        <f t="shared" si="20"/>
        <v>#N/A</v>
      </c>
      <c r="AM34" s="237">
        <v>28</v>
      </c>
      <c r="AN34" s="237"/>
      <c r="AO34" s="1"/>
      <c r="AP34" s="1"/>
      <c r="AQ34" s="1"/>
      <c r="AR34" s="1"/>
      <c r="AS34" s="1"/>
      <c r="AT34" s="1"/>
      <c r="AU34" s="1">
        <v>30</v>
      </c>
      <c r="AV34" s="1">
        <v>539</v>
      </c>
      <c r="AW34" s="1" t="s">
        <v>425</v>
      </c>
      <c r="AX34" s="1">
        <f t="shared" si="19"/>
        <v>0</v>
      </c>
      <c r="AY34" s="1" t="e">
        <f t="shared" si="19"/>
        <v>#N/A</v>
      </c>
      <c r="AZ34" s="1"/>
      <c r="BA34" s="1"/>
      <c r="BB34" s="1"/>
      <c r="BC34" s="1"/>
      <c r="BD34" s="1"/>
      <c r="BE34" s="1"/>
      <c r="BF34" s="1"/>
      <c r="BG34" s="1"/>
      <c r="BH34" s="1"/>
      <c r="BI34" s="1"/>
      <c r="BJ34" s="1"/>
      <c r="BK34" s="1"/>
      <c r="BL34" s="1"/>
      <c r="BM34" s="1"/>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row>
    <row r="35" spans="2:87" s="3" customFormat="1" ht="18" x14ac:dyDescent="0.5">
      <c r="B35" s="91" t="str">
        <f>IFERROR(SMALL($B$48:$B$58,'اختيار المقررات'!AM17),"")</f>
        <v/>
      </c>
      <c r="C35" s="715" t="str">
        <f t="shared" si="15"/>
        <v/>
      </c>
      <c r="D35" s="715"/>
      <c r="E35" s="715"/>
      <c r="F35" s="715"/>
      <c r="G35" s="715"/>
      <c r="H35" s="715"/>
      <c r="I35" s="23"/>
      <c r="J35" s="23"/>
      <c r="K35" s="23"/>
      <c r="L35" s="23"/>
      <c r="M35" s="23"/>
      <c r="N35" s="23"/>
      <c r="O35" s="23"/>
      <c r="P35" s="23"/>
      <c r="Q35" s="23"/>
      <c r="AL35" s="237" t="e">
        <f t="shared" si="20"/>
        <v>#N/A</v>
      </c>
      <c r="AM35" s="237">
        <v>29</v>
      </c>
      <c r="AN35" s="237"/>
      <c r="AO35" s="1"/>
      <c r="AP35" s="1"/>
      <c r="AQ35" s="1"/>
      <c r="AR35" s="1"/>
      <c r="AS35" s="1"/>
      <c r="AT35" s="1"/>
      <c r="AU35" s="1">
        <v>31</v>
      </c>
      <c r="AV35" s="1">
        <v>540</v>
      </c>
      <c r="AW35" s="1" t="s">
        <v>426</v>
      </c>
      <c r="AX35" s="1">
        <f t="shared" ref="AX35:AY40" si="21">AF8</f>
        <v>0</v>
      </c>
      <c r="AY35" s="1" t="e">
        <f t="shared" si="21"/>
        <v>#N/A</v>
      </c>
      <c r="AZ35" s="1"/>
      <c r="BA35" s="1"/>
      <c r="BB35" s="1"/>
      <c r="BC35" s="1"/>
      <c r="BD35" s="1"/>
      <c r="BE35" s="1"/>
      <c r="BF35" s="1"/>
      <c r="BG35" s="1"/>
      <c r="BH35" s="1"/>
      <c r="BI35" s="1"/>
      <c r="BJ35" s="1"/>
      <c r="BK35" s="1"/>
      <c r="BL35" s="1"/>
      <c r="BM35" s="1"/>
      <c r="BN35" s="216"/>
      <c r="BO35" s="216"/>
      <c r="BP35" s="216"/>
      <c r="BQ35" s="216"/>
      <c r="BR35" s="216"/>
      <c r="BS35" s="216"/>
      <c r="BT35" s="216"/>
      <c r="BU35" s="216"/>
      <c r="BV35" s="216"/>
      <c r="BW35" s="216"/>
      <c r="BX35" s="216"/>
      <c r="BY35" s="216"/>
      <c r="BZ35" s="216"/>
      <c r="CA35" s="216"/>
      <c r="CB35" s="216"/>
      <c r="CC35" s="216"/>
      <c r="CD35" s="216"/>
      <c r="CE35" s="216"/>
      <c r="CF35" s="216"/>
      <c r="CG35" s="216"/>
      <c r="CH35" s="216"/>
      <c r="CI35" s="216"/>
    </row>
    <row r="36" spans="2:87" s="3" customFormat="1" x14ac:dyDescent="0.25">
      <c r="B36" s="3" t="e">
        <f>IF(VLOOKUP(E1,ورقة2!A2:AA849,23,0)="م",2,"")</f>
        <v>#N/A</v>
      </c>
      <c r="C36" s="4"/>
      <c r="D36" s="5"/>
      <c r="E36" s="5"/>
      <c r="F36" s="5"/>
      <c r="G36" s="5"/>
      <c r="J36" s="24"/>
      <c r="L36" s="4"/>
      <c r="M36" s="5"/>
      <c r="N36" s="5"/>
      <c r="O36" s="5"/>
      <c r="AL36" s="237" t="e">
        <f t="shared" si="20"/>
        <v>#N/A</v>
      </c>
      <c r="AM36" s="237">
        <v>30</v>
      </c>
      <c r="AN36" s="237"/>
      <c r="AO36" s="1"/>
      <c r="AP36" s="1"/>
      <c r="AQ36" s="1"/>
      <c r="AR36" s="1"/>
      <c r="AS36" s="1"/>
      <c r="AT36" s="1"/>
      <c r="AU36" s="1">
        <v>32</v>
      </c>
      <c r="AV36" s="1">
        <v>541</v>
      </c>
      <c r="AW36" s="1" t="s">
        <v>427</v>
      </c>
      <c r="AX36" s="1">
        <f t="shared" si="21"/>
        <v>0</v>
      </c>
      <c r="AY36" s="1" t="e">
        <f t="shared" si="21"/>
        <v>#N/A</v>
      </c>
      <c r="AZ36" s="1"/>
      <c r="BA36" s="1"/>
      <c r="BB36" s="1"/>
      <c r="BC36" s="1"/>
      <c r="BD36" s="1"/>
      <c r="BE36" s="1"/>
      <c r="BF36" s="1"/>
      <c r="BG36" s="1"/>
      <c r="BH36" s="1"/>
      <c r="BI36" s="1"/>
      <c r="BJ36" s="1"/>
      <c r="BK36" s="1"/>
      <c r="BL36" s="1"/>
      <c r="BM36" s="1"/>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row>
    <row r="37" spans="2:87" s="3" customFormat="1" x14ac:dyDescent="0.25">
      <c r="C37" s="4"/>
      <c r="D37" s="5"/>
      <c r="E37" s="5"/>
      <c r="F37" s="5"/>
      <c r="G37" s="5"/>
      <c r="J37" s="24"/>
      <c r="L37" s="4"/>
      <c r="M37" s="5"/>
      <c r="N37" s="5"/>
      <c r="O37" s="5"/>
      <c r="AL37" s="237" t="e">
        <f t="shared" si="20"/>
        <v>#N/A</v>
      </c>
      <c r="AM37" s="237">
        <v>31</v>
      </c>
      <c r="AN37" s="237"/>
      <c r="AO37" s="1"/>
      <c r="AP37" s="1"/>
      <c r="AQ37" s="1"/>
      <c r="AR37" s="1"/>
      <c r="AS37" s="1"/>
      <c r="AT37" s="1"/>
      <c r="AU37" s="1">
        <v>33</v>
      </c>
      <c r="AV37" s="1">
        <v>542</v>
      </c>
      <c r="AW37" s="1" t="s">
        <v>428</v>
      </c>
      <c r="AX37" s="1">
        <f t="shared" si="21"/>
        <v>0</v>
      </c>
      <c r="AY37" s="1" t="e">
        <f t="shared" si="21"/>
        <v>#N/A</v>
      </c>
      <c r="AZ37" s="1"/>
      <c r="BA37" s="1"/>
      <c r="BB37" s="1"/>
      <c r="BC37" s="1"/>
      <c r="BD37" s="1"/>
      <c r="BE37" s="1"/>
      <c r="BF37" s="1"/>
      <c r="BG37" s="1"/>
      <c r="BH37" s="1"/>
      <c r="BI37" s="1"/>
      <c r="BJ37" s="1"/>
      <c r="BK37" s="1"/>
      <c r="BL37" s="1"/>
      <c r="BM37" s="1"/>
      <c r="BN37" s="216"/>
      <c r="BO37" s="216"/>
      <c r="BP37" s="216"/>
      <c r="BQ37" s="216"/>
      <c r="BR37" s="216"/>
      <c r="BS37" s="216"/>
      <c r="BT37" s="216"/>
      <c r="BU37" s="216"/>
      <c r="BV37" s="216"/>
      <c r="BW37" s="216"/>
      <c r="BX37" s="216"/>
      <c r="BY37" s="216"/>
      <c r="BZ37" s="216"/>
      <c r="CA37" s="216"/>
      <c r="CB37" s="216"/>
      <c r="CC37" s="216"/>
      <c r="CD37" s="216"/>
      <c r="CE37" s="216"/>
      <c r="CF37" s="216"/>
      <c r="CG37" s="216"/>
      <c r="CH37" s="216"/>
      <c r="CI37" s="216"/>
    </row>
    <row r="38" spans="2:87" s="3" customFormat="1" x14ac:dyDescent="0.25">
      <c r="C38" s="4"/>
      <c r="D38" s="5"/>
      <c r="E38" s="5"/>
      <c r="F38" s="5"/>
      <c r="G38" s="5"/>
      <c r="J38" s="24"/>
      <c r="L38" s="4"/>
      <c r="M38" s="5"/>
      <c r="N38" s="5"/>
      <c r="O38" s="5"/>
      <c r="AL38" s="237" t="e">
        <f t="shared" ref="AL38:AL43" si="22">IF(Z8&lt;&gt;"",Z8,"")</f>
        <v>#N/A</v>
      </c>
      <c r="AM38" s="237">
        <v>32</v>
      </c>
      <c r="AN38" s="237"/>
      <c r="AO38" s="1"/>
      <c r="AP38" s="1"/>
      <c r="AQ38" s="1"/>
      <c r="AR38" s="1"/>
      <c r="AS38" s="1"/>
      <c r="AT38" s="1"/>
      <c r="AU38" s="1">
        <v>34</v>
      </c>
      <c r="AV38" s="1">
        <v>543</v>
      </c>
      <c r="AW38" s="1" t="s">
        <v>429</v>
      </c>
      <c r="AX38" s="1">
        <f t="shared" si="21"/>
        <v>0</v>
      </c>
      <c r="AY38" s="1" t="e">
        <f t="shared" si="21"/>
        <v>#N/A</v>
      </c>
      <c r="AZ38" s="1"/>
      <c r="BA38" s="1"/>
      <c r="BB38" s="1"/>
      <c r="BC38" s="1"/>
      <c r="BD38" s="1"/>
      <c r="BE38" s="1"/>
      <c r="BF38" s="1"/>
      <c r="BG38" s="1"/>
      <c r="BH38" s="1"/>
      <c r="BI38" s="1"/>
      <c r="BJ38" s="1"/>
      <c r="BK38" s="1"/>
      <c r="BL38" s="1"/>
      <c r="BM38" s="1"/>
      <c r="BN38" s="216"/>
      <c r="BO38" s="216"/>
      <c r="BP38" s="216"/>
      <c r="BQ38" s="216"/>
      <c r="BR38" s="216"/>
      <c r="BS38" s="216"/>
      <c r="BT38" s="216"/>
      <c r="BU38" s="216"/>
      <c r="BV38" s="216"/>
      <c r="BW38" s="216"/>
      <c r="BX38" s="216"/>
      <c r="BY38" s="216"/>
      <c r="BZ38" s="216"/>
      <c r="CA38" s="216"/>
      <c r="CB38" s="216"/>
      <c r="CC38" s="216"/>
      <c r="CD38" s="216"/>
      <c r="CE38" s="216"/>
      <c r="CF38" s="216"/>
      <c r="CG38" s="216"/>
      <c r="CH38" s="216"/>
      <c r="CI38" s="216"/>
    </row>
    <row r="39" spans="2:87" s="3" customFormat="1" x14ac:dyDescent="0.25">
      <c r="C39" s="4"/>
      <c r="D39" s="5"/>
      <c r="E39" s="5"/>
      <c r="F39" s="5"/>
      <c r="G39" s="5"/>
      <c r="J39" s="24"/>
      <c r="L39" s="4"/>
      <c r="M39" s="5"/>
      <c r="N39" s="5"/>
      <c r="O39" s="5"/>
      <c r="AL39" s="237" t="e">
        <f t="shared" si="22"/>
        <v>#N/A</v>
      </c>
      <c r="AM39" s="237">
        <v>33</v>
      </c>
      <c r="AN39" s="237"/>
      <c r="AO39" s="1"/>
      <c r="AP39" s="1"/>
      <c r="AQ39" s="1"/>
      <c r="AR39" s="1"/>
      <c r="AS39" s="1"/>
      <c r="AT39" s="1"/>
      <c r="AU39" s="1">
        <v>35</v>
      </c>
      <c r="AV39" s="1">
        <v>544</v>
      </c>
      <c r="AW39" s="1" t="s">
        <v>430</v>
      </c>
      <c r="AX39" s="1">
        <f t="shared" si="21"/>
        <v>0</v>
      </c>
      <c r="AY39" s="1" t="e">
        <f t="shared" si="21"/>
        <v>#N/A</v>
      </c>
      <c r="AZ39" s="1"/>
      <c r="BA39" s="1"/>
      <c r="BB39" s="1"/>
      <c r="BC39" s="1"/>
      <c r="BD39" s="1"/>
      <c r="BE39" s="1"/>
      <c r="BF39" s="1"/>
      <c r="BG39" s="1"/>
      <c r="BH39" s="1"/>
      <c r="BI39" s="1"/>
      <c r="BJ39" s="1"/>
      <c r="BK39" s="1"/>
      <c r="BL39" s="1"/>
      <c r="BM39" s="1"/>
      <c r="BN39" s="216"/>
      <c r="BO39" s="216"/>
      <c r="BP39" s="216"/>
      <c r="BQ39" s="216"/>
      <c r="BR39" s="216"/>
      <c r="BS39" s="216"/>
      <c r="BT39" s="216"/>
      <c r="BU39" s="216"/>
      <c r="BV39" s="216"/>
      <c r="BW39" s="216"/>
      <c r="BX39" s="216"/>
      <c r="BY39" s="216"/>
      <c r="BZ39" s="216"/>
      <c r="CA39" s="216"/>
      <c r="CB39" s="216"/>
      <c r="CC39" s="216"/>
      <c r="CD39" s="216"/>
      <c r="CE39" s="216"/>
      <c r="CF39" s="216"/>
      <c r="CG39" s="216"/>
      <c r="CH39" s="216"/>
      <c r="CI39" s="216"/>
    </row>
    <row r="40" spans="2:87" s="3" customFormat="1" x14ac:dyDescent="0.25">
      <c r="C40" s="4"/>
      <c r="D40" s="5"/>
      <c r="E40" s="5"/>
      <c r="F40" s="5"/>
      <c r="G40" s="5"/>
      <c r="J40" s="24"/>
      <c r="L40" s="4"/>
      <c r="M40" s="5"/>
      <c r="N40" s="5"/>
      <c r="O40" s="5"/>
      <c r="AL40" s="237" t="e">
        <f t="shared" si="22"/>
        <v>#N/A</v>
      </c>
      <c r="AM40" s="237">
        <v>34</v>
      </c>
      <c r="AN40" s="237"/>
      <c r="AO40" s="1"/>
      <c r="AP40" s="1"/>
      <c r="AQ40" s="1"/>
      <c r="AR40" s="1"/>
      <c r="AS40" s="1"/>
      <c r="AT40" s="1"/>
      <c r="AU40" s="1">
        <v>36</v>
      </c>
      <c r="AV40" s="1">
        <v>545</v>
      </c>
      <c r="AW40" s="1" t="s">
        <v>431</v>
      </c>
      <c r="AX40" s="1">
        <f t="shared" si="21"/>
        <v>0</v>
      </c>
      <c r="AY40" s="1" t="e">
        <f t="shared" si="21"/>
        <v>#N/A</v>
      </c>
      <c r="AZ40" s="1"/>
      <c r="BA40" s="1"/>
      <c r="BB40" s="1"/>
      <c r="BC40" s="1"/>
      <c r="BD40" s="1"/>
      <c r="BE40" s="1"/>
      <c r="BF40" s="1"/>
      <c r="BG40" s="1"/>
      <c r="BH40" s="1"/>
      <c r="BI40" s="1"/>
      <c r="BJ40" s="1"/>
      <c r="BK40" s="1"/>
      <c r="BL40" s="1"/>
      <c r="BM40" s="1"/>
      <c r="BN40" s="216"/>
      <c r="BO40" s="216"/>
      <c r="BP40" s="216"/>
      <c r="BQ40" s="216"/>
      <c r="BR40" s="216"/>
      <c r="BS40" s="216"/>
      <c r="BT40" s="216"/>
      <c r="BU40" s="216"/>
      <c r="BV40" s="216"/>
      <c r="BW40" s="216"/>
      <c r="BX40" s="216"/>
      <c r="BY40" s="216"/>
      <c r="BZ40" s="216"/>
      <c r="CA40" s="216"/>
      <c r="CB40" s="216"/>
      <c r="CC40" s="216"/>
      <c r="CD40" s="216"/>
      <c r="CE40" s="216"/>
      <c r="CF40" s="216"/>
      <c r="CG40" s="216"/>
      <c r="CH40" s="216"/>
      <c r="CI40" s="216"/>
    </row>
    <row r="41" spans="2:87" s="3" customFormat="1" ht="15.6" x14ac:dyDescent="0.25">
      <c r="B41" s="5"/>
      <c r="C41" s="5"/>
      <c r="D41" s="5"/>
      <c r="E41" s="6"/>
      <c r="H41" s="25"/>
      <c r="I41" s="25"/>
      <c r="J41" s="25"/>
      <c r="K41" s="25"/>
      <c r="L41" s="7"/>
      <c r="M41" s="7"/>
      <c r="N41" s="26"/>
      <c r="O41" s="26"/>
      <c r="P41" s="26"/>
      <c r="Q41" s="26"/>
      <c r="AL41" s="237" t="e">
        <f t="shared" si="22"/>
        <v>#N/A</v>
      </c>
      <c r="AM41" s="237">
        <v>35</v>
      </c>
      <c r="AN41" s="237"/>
      <c r="AO41" s="1"/>
      <c r="AP41" s="1"/>
      <c r="AQ41" s="1"/>
      <c r="AR41" s="1"/>
      <c r="AS41" s="1"/>
      <c r="AT41" s="1"/>
      <c r="AU41" s="1">
        <v>37</v>
      </c>
      <c r="AV41" s="1">
        <v>546</v>
      </c>
      <c r="AW41" s="1" t="s">
        <v>438</v>
      </c>
      <c r="AX41" s="1">
        <f t="shared" ref="AX41:AY46" si="23">X16</f>
        <v>0</v>
      </c>
      <c r="AY41" s="1" t="e">
        <f t="shared" si="23"/>
        <v>#N/A</v>
      </c>
      <c r="AZ41" s="1"/>
      <c r="BA41" s="1"/>
      <c r="BB41" s="1"/>
      <c r="BC41" s="1"/>
      <c r="BD41" s="1"/>
      <c r="BE41" s="1"/>
      <c r="BF41" s="1"/>
      <c r="BG41" s="1"/>
      <c r="BH41" s="1"/>
      <c r="BI41" s="1"/>
      <c r="BJ41" s="1"/>
      <c r="BK41" s="1"/>
      <c r="BL41" s="1"/>
      <c r="BM41" s="1"/>
      <c r="BN41" s="216"/>
      <c r="BO41" s="216"/>
      <c r="BP41" s="216"/>
      <c r="BQ41" s="216"/>
      <c r="BR41" s="216"/>
      <c r="BS41" s="216"/>
      <c r="BT41" s="216"/>
      <c r="BU41" s="216"/>
      <c r="BV41" s="216"/>
      <c r="BW41" s="216"/>
      <c r="BX41" s="216"/>
      <c r="BY41" s="216"/>
      <c r="BZ41" s="216"/>
      <c r="CA41" s="216"/>
      <c r="CB41" s="216"/>
      <c r="CC41" s="216"/>
      <c r="CD41" s="216"/>
      <c r="CE41" s="216"/>
      <c r="CF41" s="216"/>
      <c r="CG41" s="216"/>
      <c r="CH41" s="216"/>
      <c r="CI41" s="216"/>
    </row>
    <row r="42" spans="2:87" s="3" customFormat="1" ht="15.6" x14ac:dyDescent="0.25">
      <c r="F42" s="5"/>
      <c r="H42" s="25"/>
      <c r="I42" s="25"/>
      <c r="J42" s="25"/>
      <c r="K42" s="25"/>
      <c r="L42" s="7"/>
      <c r="M42" s="7"/>
      <c r="N42" s="26"/>
      <c r="O42" s="26"/>
      <c r="P42" s="26"/>
      <c r="Q42" s="26"/>
      <c r="AL42" s="237" t="e">
        <f t="shared" si="22"/>
        <v>#N/A</v>
      </c>
      <c r="AM42" s="237">
        <v>36</v>
      </c>
      <c r="AN42" s="237"/>
      <c r="AO42" s="1"/>
      <c r="AP42" s="1"/>
      <c r="AQ42" s="1"/>
      <c r="AR42" s="1"/>
      <c r="AS42" s="1"/>
      <c r="AT42" s="1"/>
      <c r="AU42" s="1">
        <v>38</v>
      </c>
      <c r="AV42" s="1">
        <v>547</v>
      </c>
      <c r="AW42" s="1" t="s">
        <v>439</v>
      </c>
      <c r="AX42" s="1">
        <f t="shared" si="23"/>
        <v>0</v>
      </c>
      <c r="AY42" s="1" t="e">
        <f t="shared" si="23"/>
        <v>#N/A</v>
      </c>
      <c r="AZ42" s="1"/>
      <c r="BA42" s="1"/>
      <c r="BB42" s="1"/>
      <c r="BC42" s="1"/>
      <c r="BD42" s="1"/>
      <c r="BE42" s="1"/>
      <c r="BF42" s="1"/>
      <c r="BG42" s="1"/>
      <c r="BH42" s="1"/>
      <c r="BI42" s="1"/>
      <c r="BJ42" s="1"/>
      <c r="BK42" s="1"/>
      <c r="BL42" s="1"/>
      <c r="BM42" s="1"/>
      <c r="BN42" s="216"/>
      <c r="BO42" s="216"/>
      <c r="BP42" s="216"/>
      <c r="BQ42" s="216"/>
      <c r="BR42" s="216"/>
      <c r="BS42" s="216"/>
      <c r="BT42" s="216"/>
      <c r="BU42" s="216"/>
      <c r="BV42" s="216"/>
      <c r="BW42" s="216"/>
      <c r="BX42" s="216"/>
      <c r="BY42" s="216"/>
      <c r="BZ42" s="216"/>
      <c r="CA42" s="216"/>
      <c r="CB42" s="216"/>
      <c r="CC42" s="216"/>
      <c r="CD42" s="216"/>
      <c r="CE42" s="216"/>
      <c r="CF42" s="216"/>
      <c r="CG42" s="216"/>
      <c r="CH42" s="216"/>
      <c r="CI42" s="216"/>
    </row>
    <row r="43" spans="2:87" s="3" customFormat="1" ht="17.399999999999999" x14ac:dyDescent="0.25">
      <c r="F43" s="9"/>
      <c r="G43" s="10"/>
      <c r="H43" s="8"/>
      <c r="I43" s="8"/>
      <c r="J43" s="8"/>
      <c r="K43" s="8"/>
      <c r="L43" s="5"/>
      <c r="M43" s="5"/>
      <c r="N43" s="26"/>
      <c r="O43" s="26"/>
      <c r="P43" s="26"/>
      <c r="Q43" s="26"/>
      <c r="AL43" s="237" t="e">
        <f t="shared" si="22"/>
        <v>#N/A</v>
      </c>
      <c r="AM43" s="237">
        <v>37</v>
      </c>
      <c r="AN43" s="237"/>
      <c r="AO43" s="1"/>
      <c r="AP43" s="1"/>
      <c r="AQ43" s="1"/>
      <c r="AR43" s="1"/>
      <c r="AS43" s="1"/>
      <c r="AT43" s="1"/>
      <c r="AU43" s="1">
        <v>39</v>
      </c>
      <c r="AV43" s="1">
        <v>548</v>
      </c>
      <c r="AW43" s="1" t="s">
        <v>440</v>
      </c>
      <c r="AX43" s="1">
        <f t="shared" si="23"/>
        <v>0</v>
      </c>
      <c r="AY43" s="1" t="e">
        <f t="shared" si="23"/>
        <v>#N/A</v>
      </c>
      <c r="AZ43" s="1"/>
      <c r="BA43" s="1"/>
      <c r="BB43" s="1"/>
      <c r="BC43" s="1"/>
      <c r="BD43" s="1"/>
      <c r="BE43" s="1"/>
      <c r="BF43" s="1"/>
      <c r="BG43" s="1"/>
      <c r="BH43" s="1"/>
      <c r="BI43" s="1"/>
      <c r="BJ43" s="1"/>
      <c r="BK43" s="1"/>
      <c r="BL43" s="1"/>
      <c r="BM43" s="1"/>
      <c r="BN43" s="216"/>
      <c r="BO43" s="216"/>
      <c r="BP43" s="216"/>
      <c r="BQ43" s="216"/>
      <c r="BR43" s="216"/>
      <c r="BS43" s="216"/>
      <c r="BT43" s="216"/>
      <c r="BU43" s="216"/>
      <c r="BV43" s="216"/>
      <c r="BW43" s="216"/>
      <c r="BX43" s="216"/>
      <c r="BY43" s="216"/>
      <c r="BZ43" s="216"/>
      <c r="CA43" s="216"/>
      <c r="CB43" s="216"/>
      <c r="CC43" s="216"/>
      <c r="CD43" s="216"/>
      <c r="CE43" s="216"/>
      <c r="CF43" s="216"/>
      <c r="CG43" s="216"/>
      <c r="CH43" s="216"/>
      <c r="CI43" s="216"/>
    </row>
    <row r="44" spans="2:87" s="3" customFormat="1" x14ac:dyDescent="0.25">
      <c r="G44" s="5"/>
      <c r="H44" s="5"/>
      <c r="I44" s="5"/>
      <c r="J44" s="5"/>
      <c r="K44" s="5"/>
      <c r="L44" s="5"/>
      <c r="M44" s="11"/>
      <c r="N44" s="26"/>
      <c r="O44" s="26"/>
      <c r="P44" s="26"/>
      <c r="Q44" s="26"/>
      <c r="AL44" s="237" t="e">
        <f t="shared" ref="AL44:AL49" si="24">IF(R16&lt;&gt;"",R16,"")</f>
        <v>#N/A</v>
      </c>
      <c r="AM44" s="237">
        <v>38</v>
      </c>
      <c r="AN44" s="237"/>
      <c r="AO44" s="1"/>
      <c r="AP44" s="1"/>
      <c r="AQ44" s="1"/>
      <c r="AR44" s="1"/>
      <c r="AS44" s="1"/>
      <c r="AT44" s="1"/>
      <c r="AU44" s="1">
        <v>40</v>
      </c>
      <c r="AV44" s="1">
        <v>549</v>
      </c>
      <c r="AW44" s="1" t="s">
        <v>441</v>
      </c>
      <c r="AX44" s="1">
        <f t="shared" si="23"/>
        <v>0</v>
      </c>
      <c r="AY44" s="1" t="e">
        <f t="shared" si="23"/>
        <v>#N/A</v>
      </c>
      <c r="AZ44" s="1"/>
      <c r="BA44" s="1"/>
      <c r="BB44" s="1"/>
      <c r="BC44" s="1"/>
      <c r="BD44" s="1"/>
      <c r="BE44" s="1"/>
      <c r="BF44" s="1"/>
      <c r="BG44" s="1"/>
      <c r="BH44" s="1"/>
      <c r="BI44" s="1"/>
      <c r="BJ44" s="1"/>
      <c r="BK44" s="1"/>
      <c r="BL44" s="1"/>
      <c r="BM44" s="1"/>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row>
    <row r="45" spans="2:87" s="3" customFormat="1" ht="17.399999999999999" x14ac:dyDescent="0.25">
      <c r="F45" s="10"/>
      <c r="G45" s="5"/>
      <c r="H45" s="5"/>
      <c r="I45" s="5"/>
      <c r="J45" s="5"/>
      <c r="K45" s="5"/>
      <c r="L45" s="5"/>
      <c r="M45" s="7"/>
      <c r="N45" s="7"/>
      <c r="O45" s="12"/>
      <c r="P45" s="12"/>
      <c r="Q45" s="12"/>
      <c r="AL45" s="237" t="e">
        <f t="shared" si="24"/>
        <v>#N/A</v>
      </c>
      <c r="AM45" s="237">
        <v>39</v>
      </c>
      <c r="AN45" s="237"/>
      <c r="AO45" s="1"/>
      <c r="AP45" s="1"/>
      <c r="AQ45" s="1"/>
      <c r="AR45" s="1"/>
      <c r="AS45" s="1"/>
      <c r="AT45" s="1"/>
      <c r="AU45" s="1">
        <v>41</v>
      </c>
      <c r="AV45" s="1">
        <v>550</v>
      </c>
      <c r="AW45" s="1" t="s">
        <v>442</v>
      </c>
      <c r="AX45" s="1">
        <f t="shared" si="23"/>
        <v>0</v>
      </c>
      <c r="AY45" s="1" t="e">
        <f t="shared" si="23"/>
        <v>#N/A</v>
      </c>
      <c r="AZ45" s="1"/>
      <c r="BA45" s="1"/>
      <c r="BB45" s="1"/>
      <c r="BC45" s="1"/>
      <c r="BD45" s="1"/>
      <c r="BE45" s="1"/>
      <c r="BF45" s="1"/>
      <c r="BG45" s="1"/>
      <c r="BH45" s="1"/>
      <c r="BI45" s="1"/>
      <c r="BJ45" s="1"/>
      <c r="BK45" s="1"/>
      <c r="BL45" s="1"/>
      <c r="BM45" s="1"/>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row>
    <row r="46" spans="2:87" s="3" customFormat="1" x14ac:dyDescent="0.25">
      <c r="AL46" s="237" t="e">
        <f t="shared" si="24"/>
        <v>#N/A</v>
      </c>
      <c r="AM46" s="237">
        <v>40</v>
      </c>
      <c r="AN46" s="237"/>
      <c r="AO46" s="1"/>
      <c r="AP46" s="1"/>
      <c r="AQ46" s="1"/>
      <c r="AR46" s="1"/>
      <c r="AS46" s="1"/>
      <c r="AT46" s="1"/>
      <c r="AU46" s="1">
        <v>42</v>
      </c>
      <c r="AV46" s="1">
        <v>551</v>
      </c>
      <c r="AW46" s="1" t="s">
        <v>443</v>
      </c>
      <c r="AX46" s="1">
        <f t="shared" si="23"/>
        <v>0</v>
      </c>
      <c r="AY46" s="1" t="e">
        <f t="shared" si="23"/>
        <v>#N/A</v>
      </c>
      <c r="AZ46" s="1"/>
      <c r="BA46" s="1"/>
      <c r="BB46" s="1"/>
      <c r="BC46" s="1"/>
      <c r="BD46" s="1"/>
      <c r="BE46" s="1"/>
      <c r="BF46" s="1"/>
      <c r="BG46" s="1"/>
      <c r="BH46" s="1"/>
      <c r="BI46" s="1"/>
      <c r="BJ46" s="1"/>
      <c r="BK46" s="1"/>
      <c r="BL46" s="1"/>
      <c r="BM46" s="1"/>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row>
    <row r="47" spans="2:87" s="3" customFormat="1" ht="15" x14ac:dyDescent="0.25">
      <c r="F47" s="27"/>
      <c r="G47" s="27"/>
      <c r="H47" s="27"/>
      <c r="I47" s="27"/>
      <c r="J47" s="27"/>
      <c r="K47" s="27"/>
      <c r="L47" s="27"/>
      <c r="M47" s="27"/>
      <c r="N47" s="27"/>
      <c r="O47" s="27"/>
      <c r="P47" s="27"/>
      <c r="Q47" s="27"/>
      <c r="AL47" s="237" t="e">
        <f t="shared" si="24"/>
        <v>#N/A</v>
      </c>
      <c r="AM47" s="237">
        <v>41</v>
      </c>
      <c r="AN47" s="237"/>
      <c r="AO47" s="1"/>
      <c r="AP47" s="1"/>
      <c r="AQ47" s="1"/>
      <c r="AR47" s="1"/>
      <c r="AS47" s="1"/>
      <c r="AT47" s="1"/>
      <c r="AU47" s="1">
        <v>43</v>
      </c>
      <c r="AV47" s="1">
        <v>552</v>
      </c>
      <c r="AW47" s="1" t="s">
        <v>432</v>
      </c>
      <c r="AX47" s="1">
        <f t="shared" ref="AX47:AY50" si="25">AF16</f>
        <v>0</v>
      </c>
      <c r="AY47" s="1" t="e">
        <f t="shared" si="25"/>
        <v>#N/A</v>
      </c>
      <c r="AZ47" s="1"/>
      <c r="BA47" s="1"/>
      <c r="BB47" s="1"/>
      <c r="BC47" s="1"/>
      <c r="BD47" s="1"/>
      <c r="BE47" s="1"/>
      <c r="BF47" s="1"/>
      <c r="BG47" s="1"/>
      <c r="BH47" s="1"/>
      <c r="BI47" s="1"/>
      <c r="BJ47" s="1"/>
      <c r="BK47" s="1"/>
      <c r="BL47" s="1"/>
      <c r="BM47" s="1"/>
      <c r="BN47" s="216"/>
      <c r="BO47" s="216"/>
      <c r="BP47" s="216"/>
      <c r="BQ47" s="216"/>
      <c r="BR47" s="216"/>
      <c r="BS47" s="216"/>
      <c r="BT47" s="216"/>
      <c r="BU47" s="216"/>
      <c r="BV47" s="216"/>
      <c r="BW47" s="216"/>
      <c r="BX47" s="216"/>
      <c r="BY47" s="216"/>
      <c r="BZ47" s="216"/>
      <c r="CA47" s="216"/>
      <c r="CB47" s="216"/>
      <c r="CC47" s="216"/>
      <c r="CD47" s="216"/>
      <c r="CE47" s="216"/>
      <c r="CF47" s="216"/>
      <c r="CG47" s="216"/>
      <c r="CH47" s="216"/>
      <c r="CI47" s="216"/>
    </row>
    <row r="48" spans="2:87" s="3" customFormat="1" ht="17.399999999999999" x14ac:dyDescent="0.25">
      <c r="B48" s="27" t="e">
        <f>IF(VLOOKUP($E$1,ورقة2!A$2:AL$1047,23,0)&lt;&gt;"",1,"")</f>
        <v>#N/A</v>
      </c>
      <c r="C48" s="8">
        <v>1</v>
      </c>
      <c r="D48" s="8" t="s">
        <v>1958</v>
      </c>
      <c r="E48" s="5"/>
      <c r="F48" s="5"/>
      <c r="G48" s="27"/>
      <c r="H48" s="27"/>
      <c r="I48" s="27"/>
      <c r="J48" s="27"/>
      <c r="K48" s="27"/>
      <c r="L48" s="27"/>
      <c r="M48" s="27"/>
      <c r="N48" s="27"/>
      <c r="O48" s="27"/>
      <c r="P48" s="27"/>
      <c r="Q48" s="27"/>
      <c r="AL48" s="237" t="e">
        <f t="shared" si="24"/>
        <v>#N/A</v>
      </c>
      <c r="AM48" s="237">
        <v>42</v>
      </c>
      <c r="AN48" s="237"/>
      <c r="AO48" s="1"/>
      <c r="AP48" s="1"/>
      <c r="AQ48" s="1"/>
      <c r="AR48" s="1"/>
      <c r="AS48" s="1"/>
      <c r="AT48" s="1"/>
      <c r="AU48" s="1">
        <v>44</v>
      </c>
      <c r="AV48" s="1">
        <v>553</v>
      </c>
      <c r="AW48" s="1" t="s">
        <v>433</v>
      </c>
      <c r="AX48" s="1">
        <f t="shared" si="25"/>
        <v>0</v>
      </c>
      <c r="AY48" s="1" t="e">
        <f t="shared" si="25"/>
        <v>#N/A</v>
      </c>
      <c r="AZ48" s="1"/>
      <c r="BA48" s="1"/>
      <c r="BB48" s="1"/>
      <c r="BC48" s="1"/>
      <c r="BD48" s="1"/>
      <c r="BE48" s="1"/>
      <c r="BF48" s="1"/>
      <c r="BG48" s="1"/>
      <c r="BH48" s="1"/>
      <c r="BI48" s="1"/>
      <c r="BJ48" s="1"/>
      <c r="BK48" s="1"/>
      <c r="BL48" s="1"/>
      <c r="BM48" s="1"/>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row>
    <row r="49" spans="2:87" s="3" customFormat="1" ht="17.399999999999999" x14ac:dyDescent="0.25">
      <c r="B49" s="27" t="e">
        <f>IF(VLOOKUP($E$1,ورقة2!A$2:AL$1047,24,0)&lt;&gt;"",2,"")</f>
        <v>#N/A</v>
      </c>
      <c r="C49" s="8">
        <v>2</v>
      </c>
      <c r="D49" s="8" t="s">
        <v>1959</v>
      </c>
      <c r="E49" s="9"/>
      <c r="F49" s="9"/>
      <c r="G49" s="13"/>
      <c r="H49" s="14"/>
      <c r="I49" s="14"/>
      <c r="J49" s="14"/>
      <c r="K49" s="8"/>
      <c r="L49" s="8"/>
      <c r="M49" s="14"/>
      <c r="N49" s="14"/>
      <c r="O49" s="13"/>
      <c r="P49" s="13"/>
      <c r="Q49" s="13"/>
      <c r="AL49" s="237" t="e">
        <f t="shared" si="24"/>
        <v>#N/A</v>
      </c>
      <c r="AM49" s="237">
        <v>43</v>
      </c>
      <c r="AN49" s="237"/>
      <c r="AO49" s="1"/>
      <c r="AP49" s="1"/>
      <c r="AQ49" s="1"/>
      <c r="AR49" s="1"/>
      <c r="AS49" s="1"/>
      <c r="AT49" s="1"/>
      <c r="AU49" s="1">
        <v>45</v>
      </c>
      <c r="AV49" s="1">
        <v>554</v>
      </c>
      <c r="AW49" s="1" t="s">
        <v>434</v>
      </c>
      <c r="AX49" s="1">
        <f t="shared" si="25"/>
        <v>0</v>
      </c>
      <c r="AY49" s="1" t="e">
        <f t="shared" si="25"/>
        <v>#N/A</v>
      </c>
      <c r="AZ49" s="1"/>
      <c r="BA49" s="1"/>
      <c r="BB49" s="1"/>
      <c r="BC49" s="1"/>
      <c r="BD49" s="1"/>
      <c r="BE49" s="1"/>
      <c r="BF49" s="1"/>
      <c r="BG49" s="1"/>
      <c r="BH49" s="1"/>
      <c r="BI49" s="1"/>
      <c r="BJ49" s="1"/>
      <c r="BK49" s="1"/>
      <c r="BL49" s="1"/>
      <c r="BM49" s="1"/>
      <c r="BN49" s="216"/>
      <c r="BO49" s="216"/>
      <c r="BP49" s="216"/>
      <c r="BQ49" s="216"/>
      <c r="BR49" s="216"/>
      <c r="BS49" s="216"/>
      <c r="BT49" s="216"/>
      <c r="BU49" s="216"/>
      <c r="BV49" s="216"/>
      <c r="BW49" s="216"/>
      <c r="BX49" s="216"/>
      <c r="BY49" s="216"/>
      <c r="BZ49" s="216"/>
      <c r="CA49" s="216"/>
      <c r="CB49" s="216"/>
      <c r="CC49" s="216"/>
      <c r="CD49" s="216"/>
      <c r="CE49" s="216"/>
      <c r="CF49" s="216"/>
      <c r="CG49" s="216"/>
      <c r="CH49" s="216"/>
      <c r="CI49" s="216"/>
    </row>
    <row r="50" spans="2:87" s="3" customFormat="1" ht="17.399999999999999" x14ac:dyDescent="0.25">
      <c r="B50" s="27" t="e">
        <f>IF(VLOOKUP($E$1,ورقة2!A$2:AL$1047,25,0)&lt;&gt;"",3,"")</f>
        <v>#N/A</v>
      </c>
      <c r="C50" s="8">
        <v>3</v>
      </c>
      <c r="D50" s="8" t="s">
        <v>1960</v>
      </c>
      <c r="E50" s="5"/>
      <c r="G50" s="14"/>
      <c r="O50" s="14"/>
      <c r="P50" s="14"/>
      <c r="Q50" s="14"/>
      <c r="AL50" s="237" t="e">
        <f>IF(Z16&lt;&gt;"",Z16,"")</f>
        <v>#N/A</v>
      </c>
      <c r="AM50" s="237">
        <v>44</v>
      </c>
      <c r="AN50" s="237"/>
      <c r="AO50" s="1"/>
      <c r="AP50" s="1"/>
      <c r="AQ50" s="1"/>
      <c r="AR50" s="1"/>
      <c r="AS50" s="1"/>
      <c r="AT50" s="1"/>
      <c r="AU50" s="1">
        <v>46</v>
      </c>
      <c r="AV50" s="1">
        <v>555</v>
      </c>
      <c r="AW50" s="1" t="s">
        <v>435</v>
      </c>
      <c r="AX50" s="1">
        <f t="shared" si="25"/>
        <v>0</v>
      </c>
      <c r="AY50" s="1" t="e">
        <f t="shared" si="25"/>
        <v>#N/A</v>
      </c>
      <c r="AZ50" s="1"/>
      <c r="BA50" s="1"/>
      <c r="BB50" s="1"/>
      <c r="BC50" s="1"/>
      <c r="BD50" s="1"/>
      <c r="BE50" s="1"/>
      <c r="BF50" s="1"/>
      <c r="BG50" s="1"/>
      <c r="BH50" s="1"/>
      <c r="BI50" s="1"/>
      <c r="BJ50" s="1"/>
      <c r="BK50" s="1"/>
      <c r="BL50" s="1"/>
      <c r="BM50" s="1"/>
      <c r="BN50" s="216"/>
      <c r="BO50" s="216"/>
      <c r="BP50" s="216"/>
      <c r="BQ50" s="216"/>
      <c r="BR50" s="216"/>
      <c r="BS50" s="216"/>
      <c r="BT50" s="216"/>
      <c r="BU50" s="216"/>
      <c r="BV50" s="216"/>
      <c r="BW50" s="216"/>
      <c r="BX50" s="216"/>
      <c r="BY50" s="216"/>
      <c r="BZ50" s="216"/>
      <c r="CA50" s="216"/>
      <c r="CB50" s="216"/>
      <c r="CC50" s="216"/>
      <c r="CD50" s="216"/>
      <c r="CE50" s="216"/>
      <c r="CF50" s="216"/>
      <c r="CG50" s="216"/>
      <c r="CH50" s="216"/>
      <c r="CI50" s="216"/>
    </row>
    <row r="51" spans="2:87" s="3" customFormat="1" ht="21" x14ac:dyDescent="0.6">
      <c r="B51" s="27" t="e">
        <f>IF(VLOOKUP($E$1,ورقة2!A$2:AL$1047,26,0)&lt;&gt;"",4,"")</f>
        <v>#N/A</v>
      </c>
      <c r="C51" s="8">
        <v>4</v>
      </c>
      <c r="D51" s="8" t="s">
        <v>4303</v>
      </c>
      <c r="G51" s="15"/>
      <c r="H51" s="15"/>
      <c r="I51" s="28"/>
      <c r="J51" s="28"/>
      <c r="K51" s="28"/>
      <c r="L51" s="28"/>
      <c r="M51" s="28"/>
      <c r="N51" s="28"/>
      <c r="O51" s="28"/>
      <c r="P51" s="28"/>
      <c r="Q51" s="28"/>
      <c r="AL51" s="237" t="e">
        <f>IF(Z17&lt;&gt;"",Z17,"")</f>
        <v>#N/A</v>
      </c>
      <c r="AM51" s="237">
        <v>45</v>
      </c>
      <c r="AN51" s="237"/>
      <c r="AO51" s="1"/>
      <c r="AP51" s="1"/>
      <c r="AQ51" s="1"/>
      <c r="AR51" s="1"/>
      <c r="AS51" s="1"/>
      <c r="AT51" s="1"/>
      <c r="AU51" s="1">
        <v>47</v>
      </c>
      <c r="AV51" s="1">
        <v>556</v>
      </c>
      <c r="AW51" s="1" t="s">
        <v>436</v>
      </c>
      <c r="AX51" s="1">
        <f>AF20</f>
        <v>0</v>
      </c>
      <c r="AY51" s="1" t="e">
        <f>AG20</f>
        <v>#N/A</v>
      </c>
      <c r="AZ51" s="1"/>
      <c r="BA51" s="1"/>
      <c r="BB51" s="1"/>
      <c r="BC51" s="1"/>
      <c r="BD51" s="1"/>
      <c r="BE51" s="1"/>
      <c r="BF51" s="1"/>
      <c r="BG51" s="1"/>
      <c r="BH51" s="1"/>
      <c r="BI51" s="1"/>
      <c r="BJ51" s="1"/>
      <c r="BK51" s="1"/>
      <c r="BL51" s="1"/>
      <c r="BM51" s="1"/>
      <c r="BN51" s="216"/>
      <c r="BO51" s="216"/>
      <c r="BP51" s="216"/>
      <c r="BQ51" s="216"/>
      <c r="BR51" s="216"/>
      <c r="BS51" s="216"/>
      <c r="BT51" s="216"/>
      <c r="BU51" s="216"/>
      <c r="BV51" s="216"/>
      <c r="BW51" s="216"/>
      <c r="BX51" s="216"/>
      <c r="BY51" s="216"/>
      <c r="BZ51" s="216"/>
      <c r="CA51" s="216"/>
      <c r="CB51" s="216"/>
      <c r="CC51" s="216"/>
      <c r="CD51" s="216"/>
      <c r="CE51" s="216"/>
      <c r="CF51" s="216"/>
      <c r="CG51" s="216"/>
      <c r="CH51" s="216"/>
      <c r="CI51" s="216"/>
    </row>
    <row r="52" spans="2:87" s="3" customFormat="1" ht="21" x14ac:dyDescent="0.25">
      <c r="B52" s="27" t="e">
        <f>IF(VLOOKUP($E$1,ورقة2!A$2:AL$1047,27,0)&lt;&gt;"",5,"")</f>
        <v>#N/A</v>
      </c>
      <c r="C52" s="8">
        <v>5</v>
      </c>
      <c r="D52" s="8" t="s">
        <v>4297</v>
      </c>
      <c r="E52" s="27"/>
      <c r="F52" s="27"/>
      <c r="G52" s="16"/>
      <c r="H52" s="16"/>
      <c r="I52" s="15"/>
      <c r="J52" s="15"/>
      <c r="K52" s="15"/>
      <c r="L52" s="15"/>
      <c r="M52" s="15"/>
      <c r="N52" s="8"/>
      <c r="O52" s="8"/>
      <c r="P52" s="8"/>
      <c r="Q52" s="8"/>
      <c r="AL52" s="237" t="e">
        <f>IF(Z18&lt;&gt;"",Z18,"")</f>
        <v>#N/A</v>
      </c>
      <c r="AM52" s="237">
        <v>46</v>
      </c>
      <c r="AN52" s="237"/>
      <c r="AO52" s="1"/>
      <c r="AP52" s="1"/>
      <c r="AQ52" s="1"/>
      <c r="AR52" s="1"/>
      <c r="AS52" s="1"/>
      <c r="AT52" s="1"/>
      <c r="AU52" s="1">
        <v>48</v>
      </c>
      <c r="AV52" s="1">
        <v>557</v>
      </c>
      <c r="AW52" s="1" t="s">
        <v>437</v>
      </c>
      <c r="AX52" s="1">
        <f>AF21</f>
        <v>0</v>
      </c>
      <c r="AY52" s="1" t="e">
        <f>AG21</f>
        <v>#N/A</v>
      </c>
      <c r="AZ52" s="1"/>
      <c r="BA52" s="1"/>
      <c r="BB52" s="1"/>
      <c r="BC52" s="1"/>
      <c r="BD52" s="1"/>
      <c r="BE52" s="1"/>
      <c r="BF52" s="1"/>
      <c r="BG52" s="1"/>
      <c r="BH52" s="1"/>
      <c r="BI52" s="1"/>
      <c r="BJ52" s="1"/>
      <c r="BK52" s="1"/>
      <c r="BL52" s="1"/>
      <c r="BM52" s="1"/>
      <c r="BN52" s="216"/>
      <c r="BO52" s="216"/>
      <c r="BP52" s="216"/>
      <c r="BQ52" s="216"/>
      <c r="BR52" s="216"/>
      <c r="BS52" s="216"/>
      <c r="BT52" s="216"/>
      <c r="BU52" s="216"/>
      <c r="BV52" s="216"/>
      <c r="BW52" s="216"/>
      <c r="BX52" s="216"/>
      <c r="BY52" s="216"/>
      <c r="BZ52" s="216"/>
      <c r="CA52" s="216"/>
      <c r="CB52" s="216"/>
      <c r="CC52" s="216"/>
      <c r="CD52" s="216"/>
      <c r="CE52" s="216"/>
      <c r="CF52" s="216"/>
      <c r="CG52" s="216"/>
      <c r="CH52" s="216"/>
      <c r="CI52" s="216"/>
    </row>
    <row r="53" spans="2:87" s="3" customFormat="1" ht="21" x14ac:dyDescent="0.4">
      <c r="B53" s="27" t="e">
        <f>IF(VLOOKUP($E$1,ورقة2!A$2:AL$1047,28,0)&lt;&gt;"",6,"")</f>
        <v>#N/A</v>
      </c>
      <c r="C53" s="8">
        <v>6</v>
      </c>
      <c r="D53" s="8" t="s">
        <v>4304</v>
      </c>
      <c r="E53" s="21"/>
      <c r="F53" s="21"/>
      <c r="G53" s="21"/>
      <c r="H53" s="21"/>
      <c r="I53" s="16"/>
      <c r="J53" s="16"/>
      <c r="K53" s="16"/>
      <c r="L53" s="16"/>
      <c r="M53" s="16"/>
      <c r="N53" s="9"/>
      <c r="O53" s="9"/>
      <c r="P53" s="9"/>
      <c r="Q53" s="9"/>
      <c r="AL53" s="237" t="e">
        <f>IF(Z19&lt;&gt;"",Z19,"")</f>
        <v>#N/A</v>
      </c>
      <c r="AM53" s="237">
        <v>47</v>
      </c>
      <c r="AN53" s="237"/>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row>
    <row r="54" spans="2:87" s="3" customFormat="1" ht="21" x14ac:dyDescent="0.4">
      <c r="B54" s="27" t="e">
        <f>IF(VLOOKUP($E$1,ورقة2!A$2:AL$1047,29,0)&lt;&gt;"",7,"")</f>
        <v>#N/A</v>
      </c>
      <c r="C54" s="18">
        <v>7</v>
      </c>
      <c r="D54" s="8" t="s">
        <v>2583</v>
      </c>
      <c r="E54" s="18"/>
      <c r="F54" s="18"/>
      <c r="G54" s="18"/>
      <c r="H54" s="21"/>
      <c r="I54" s="17"/>
      <c r="J54" s="17"/>
      <c r="K54" s="18"/>
      <c r="L54" s="19"/>
      <c r="M54" s="19"/>
      <c r="N54" s="20"/>
      <c r="O54" s="20"/>
      <c r="P54" s="20"/>
      <c r="Q54" s="20"/>
      <c r="AL54" s="237" t="e">
        <f>IF(Z20&lt;&gt;"",Z20,"")</f>
        <v>#N/A</v>
      </c>
      <c r="AM54" s="237">
        <v>48</v>
      </c>
      <c r="AN54" s="237"/>
      <c r="AO54" s="1"/>
      <c r="AP54" s="1"/>
      <c r="AQ54" s="1"/>
      <c r="AR54" s="1"/>
      <c r="AS54" s="1"/>
      <c r="AT54" s="1"/>
      <c r="AU54" s="1">
        <v>49</v>
      </c>
      <c r="AV54" s="1">
        <v>671</v>
      </c>
      <c r="AW54" s="1" t="s">
        <v>189</v>
      </c>
      <c r="AX54" s="1"/>
      <c r="AY54" s="1"/>
      <c r="AZ54" s="1"/>
      <c r="BA54" s="1"/>
      <c r="BB54" s="1"/>
      <c r="BC54" s="1"/>
      <c r="BD54" s="1"/>
      <c r="BE54" s="1"/>
      <c r="BF54" s="1"/>
      <c r="BG54" s="1"/>
      <c r="BH54" s="1"/>
      <c r="BI54" s="1"/>
      <c r="BJ54" s="1"/>
      <c r="BK54" s="1"/>
      <c r="BL54" s="1"/>
      <c r="BM54" s="1"/>
      <c r="BN54" s="216"/>
      <c r="BO54" s="216"/>
      <c r="BP54" s="216"/>
      <c r="BQ54" s="216"/>
      <c r="BR54" s="216"/>
      <c r="BS54" s="216"/>
      <c r="BT54" s="216"/>
      <c r="BU54" s="216"/>
      <c r="BV54" s="216"/>
      <c r="BW54" s="216"/>
      <c r="BX54" s="216"/>
      <c r="BY54" s="216"/>
      <c r="BZ54" s="216"/>
      <c r="CA54" s="216"/>
      <c r="CB54" s="216"/>
      <c r="CC54" s="216"/>
      <c r="CD54" s="216"/>
      <c r="CE54" s="216"/>
      <c r="CF54" s="216"/>
      <c r="CG54" s="216"/>
      <c r="CH54" s="216"/>
      <c r="CI54" s="216"/>
    </row>
    <row r="55" spans="2:87" s="3" customFormat="1" ht="21" x14ac:dyDescent="0.4">
      <c r="B55" s="27" t="e">
        <f>IF(VLOOKUP($E$1,ورقة2!A$2:AL$1047,32,0)&lt;&gt;"",8,"")</f>
        <v>#N/A</v>
      </c>
      <c r="C55" s="18">
        <v>8</v>
      </c>
      <c r="D55" s="8" t="s">
        <v>4545</v>
      </c>
      <c r="I55" s="21"/>
      <c r="J55" s="21"/>
      <c r="K55" s="21"/>
      <c r="L55" s="21"/>
      <c r="M55" s="21"/>
      <c r="O55" s="22"/>
      <c r="P55" s="22"/>
      <c r="Q55" s="22"/>
      <c r="AL55" s="237"/>
      <c r="AM55" s="237"/>
      <c r="AN55" s="237"/>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216"/>
      <c r="BO55" s="216"/>
      <c r="BP55" s="216"/>
      <c r="BQ55" s="216"/>
      <c r="BR55" s="216"/>
      <c r="BS55" s="216"/>
      <c r="BT55" s="216"/>
      <c r="BU55" s="216"/>
      <c r="BV55" s="216"/>
      <c r="BW55" s="216"/>
      <c r="BX55" s="216"/>
      <c r="BY55" s="216"/>
      <c r="BZ55" s="216"/>
      <c r="CA55" s="216"/>
      <c r="CB55" s="216"/>
      <c r="CC55" s="216"/>
      <c r="CD55" s="216"/>
      <c r="CE55" s="216"/>
      <c r="CF55" s="216"/>
      <c r="CG55" s="216"/>
      <c r="CH55" s="216"/>
      <c r="CI55" s="216"/>
    </row>
    <row r="56" spans="2:87" ht="21" x14ac:dyDescent="0.4">
      <c r="B56" s="27" t="e">
        <f>IF(VLOOKUP($E$1,ورقة2!A$2:AL$1047,33,0)&lt;&gt;"",9,"")</f>
        <v>#N/A</v>
      </c>
      <c r="C56" s="18">
        <v>9</v>
      </c>
      <c r="D56" s="8" t="s">
        <v>4301</v>
      </c>
      <c r="E56" s="2"/>
      <c r="F56" s="2"/>
      <c r="G56" s="2"/>
      <c r="H56" s="2"/>
      <c r="I56" s="2"/>
      <c r="J56" s="2"/>
      <c r="K56" s="2"/>
      <c r="L56" s="2"/>
      <c r="M56" s="2"/>
      <c r="AL56" s="237" t="e">
        <f t="shared" ref="AL56" si="26">IF(Z21&lt;&gt;"",Z21,"")</f>
        <v>#N/A</v>
      </c>
      <c r="AM56" s="237">
        <v>49</v>
      </c>
      <c r="AN56" s="237"/>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row>
    <row r="57" spans="2:87" ht="21" x14ac:dyDescent="0.4">
      <c r="B57" s="1" t="e">
        <f>IF(VLOOKUP($E$1,ورقة2!A$2:AL$1047,34,0)&lt;&gt;"",10,"")</f>
        <v>#N/A</v>
      </c>
      <c r="C57" s="18">
        <v>10</v>
      </c>
      <c r="D57" s="8" t="s">
        <v>4544</v>
      </c>
      <c r="AL57" s="237"/>
      <c r="AM57" s="237"/>
      <c r="AN57" s="237"/>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row>
    <row r="58" spans="2:87" x14ac:dyDescent="0.25">
      <c r="AL58" s="237"/>
      <c r="AM58" s="237"/>
      <c r="AN58" s="237"/>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row>
    <row r="59" spans="2:87" x14ac:dyDescent="0.25">
      <c r="AL59" s="237"/>
      <c r="AM59" s="237"/>
      <c r="AN59" s="237"/>
    </row>
  </sheetData>
  <sheetProtection algorithmName="SHA-512" hashValue="4BWiuQaQxuQFxltpKO4ygisU2DMH45RmUA10S58CP3gl6lvUcNgV91VwkygDzFovuhNVrycwFgYlnz1jOFaU3A==" saltValue="9GWP/5Qv6lb76iWfksMvQA==" spinCount="100000" sheet="1" selectLockedCells="1"/>
  <mergeCells count="149">
    <mergeCell ref="C34:H34"/>
    <mergeCell ref="T15:AG15"/>
    <mergeCell ref="AC9:AE9"/>
    <mergeCell ref="U9:W9"/>
    <mergeCell ref="AC11:AE11"/>
    <mergeCell ref="AH1:AI1"/>
    <mergeCell ref="AH2:AI2"/>
    <mergeCell ref="AH3:AI3"/>
    <mergeCell ref="AE4:AI4"/>
    <mergeCell ref="X1:Z1"/>
    <mergeCell ref="AB1:AC1"/>
    <mergeCell ref="AB3:AC3"/>
    <mergeCell ref="AH9:AJ9"/>
    <mergeCell ref="AH10:AJ11"/>
    <mergeCell ref="AB2:AC2"/>
    <mergeCell ref="X2:Z2"/>
    <mergeCell ref="X3:Z3"/>
    <mergeCell ref="X4:Z4"/>
    <mergeCell ref="X5:Z5"/>
    <mergeCell ref="AE1:AG1"/>
    <mergeCell ref="AE2:AG2"/>
    <mergeCell ref="T6:AG6"/>
    <mergeCell ref="U1:V1"/>
    <mergeCell ref="Q1:T1"/>
    <mergeCell ref="AE3:AG3"/>
    <mergeCell ref="B7:I7"/>
    <mergeCell ref="U3:V3"/>
    <mergeCell ref="O1:P1"/>
    <mergeCell ref="E3:G3"/>
    <mergeCell ref="U13:W13"/>
    <mergeCell ref="U11:W11"/>
    <mergeCell ref="M8:O8"/>
    <mergeCell ref="M9:O9"/>
    <mergeCell ref="D13:G13"/>
    <mergeCell ref="D8:G8"/>
    <mergeCell ref="D9:G9"/>
    <mergeCell ref="D11:G11"/>
    <mergeCell ref="U12:W12"/>
    <mergeCell ref="U10:W10"/>
    <mergeCell ref="L7:Q7"/>
    <mergeCell ref="T7:Y7"/>
    <mergeCell ref="U5:V5"/>
    <mergeCell ref="C5:E5"/>
    <mergeCell ref="F5:N5"/>
    <mergeCell ref="Q5:T5"/>
    <mergeCell ref="O4:P4"/>
    <mergeCell ref="Q4:T4"/>
    <mergeCell ref="U4:V4"/>
    <mergeCell ref="H4:J4"/>
    <mergeCell ref="L4:N4"/>
    <mergeCell ref="C1:D1"/>
    <mergeCell ref="E1:G1"/>
    <mergeCell ref="H1:J1"/>
    <mergeCell ref="L1:N1"/>
    <mergeCell ref="O5:P5"/>
    <mergeCell ref="C2:D2"/>
    <mergeCell ref="E2:G2"/>
    <mergeCell ref="O2:P2"/>
    <mergeCell ref="O3:P3"/>
    <mergeCell ref="Q3:T3"/>
    <mergeCell ref="AB7:AG7"/>
    <mergeCell ref="U2:V2"/>
    <mergeCell ref="Q2:T2"/>
    <mergeCell ref="H3:J3"/>
    <mergeCell ref="D18:G18"/>
    <mergeCell ref="C4:D4"/>
    <mergeCell ref="E4:G4"/>
    <mergeCell ref="M11:O11"/>
    <mergeCell ref="M10:O10"/>
    <mergeCell ref="M12:O12"/>
    <mergeCell ref="D12:G12"/>
    <mergeCell ref="D10:G10"/>
    <mergeCell ref="D17:G17"/>
    <mergeCell ref="B15:Q15"/>
    <mergeCell ref="AC10:AE10"/>
    <mergeCell ref="U8:W8"/>
    <mergeCell ref="AC8:AE8"/>
    <mergeCell ref="B3:D3"/>
    <mergeCell ref="H2:N2"/>
    <mergeCell ref="L3:N3"/>
    <mergeCell ref="AC13:AE13"/>
    <mergeCell ref="B6:Q6"/>
    <mergeCell ref="AB4:AC4"/>
    <mergeCell ref="AB5:AC5"/>
    <mergeCell ref="W25:Y27"/>
    <mergeCell ref="D19:G19"/>
    <mergeCell ref="AC19:AE19"/>
    <mergeCell ref="M16:O16"/>
    <mergeCell ref="U16:W16"/>
    <mergeCell ref="AC18:AE18"/>
    <mergeCell ref="M18:O18"/>
    <mergeCell ref="U19:W19"/>
    <mergeCell ref="U17:W17"/>
    <mergeCell ref="U18:W18"/>
    <mergeCell ref="M19:O19"/>
    <mergeCell ref="M17:O17"/>
    <mergeCell ref="Z25:AD25"/>
    <mergeCell ref="Z27:AD27"/>
    <mergeCell ref="AE26:AG26"/>
    <mergeCell ref="AE27:AG27"/>
    <mergeCell ref="C26:H26"/>
    <mergeCell ref="L28:M28"/>
    <mergeCell ref="N28:R28"/>
    <mergeCell ref="C27:H27"/>
    <mergeCell ref="T29:V29"/>
    <mergeCell ref="W29:Y29"/>
    <mergeCell ref="Z29:AC29"/>
    <mergeCell ref="AH12:AJ18"/>
    <mergeCell ref="L26:M26"/>
    <mergeCell ref="AC12:AE12"/>
    <mergeCell ref="AC17:AE17"/>
    <mergeCell ref="M13:O13"/>
    <mergeCell ref="U21:W21"/>
    <mergeCell ref="U20:W20"/>
    <mergeCell ref="D21:G21"/>
    <mergeCell ref="M21:O21"/>
    <mergeCell ref="D20:G20"/>
    <mergeCell ref="AC20:AE20"/>
    <mergeCell ref="AC16:AE16"/>
    <mergeCell ref="D16:G16"/>
    <mergeCell ref="Z26:AD26"/>
    <mergeCell ref="M20:O20"/>
    <mergeCell ref="AC21:AE21"/>
    <mergeCell ref="N26:R26"/>
    <mergeCell ref="T25:V27"/>
    <mergeCell ref="C35:H35"/>
    <mergeCell ref="C33:H33"/>
    <mergeCell ref="C32:H32"/>
    <mergeCell ref="C31:H31"/>
    <mergeCell ref="N27:R27"/>
    <mergeCell ref="N29:R29"/>
    <mergeCell ref="AE25:AG25"/>
    <mergeCell ref="C30:H30"/>
    <mergeCell ref="L30:Q30"/>
    <mergeCell ref="R30:T30"/>
    <mergeCell ref="U30:W30"/>
    <mergeCell ref="X30:Y30"/>
    <mergeCell ref="Z30:AE30"/>
    <mergeCell ref="Z28:AG28"/>
    <mergeCell ref="C28:H28"/>
    <mergeCell ref="C29:H29"/>
    <mergeCell ref="AD29:AG29"/>
    <mergeCell ref="T28:V28"/>
    <mergeCell ref="L25:M25"/>
    <mergeCell ref="L27:M27"/>
    <mergeCell ref="N25:R25"/>
    <mergeCell ref="L29:M29"/>
    <mergeCell ref="W28:Y28"/>
    <mergeCell ref="C25:H25"/>
  </mergeCells>
  <phoneticPr fontId="49" type="noConversion"/>
  <dataValidations count="5">
    <dataValidation type="list" allowBlank="1" showInputMessage="1" showErrorMessage="1" sqref="W28" xr:uid="{00000000-0002-0000-0200-000000000000}">
      <formula1>$BC$4:$BC$5</formula1>
    </dataValidation>
    <dataValidation type="list" allowBlank="1" showInputMessage="1" showErrorMessage="1" sqref="F5:N5" xr:uid="{00000000-0002-0000-0200-000001000000}">
      <formula1>$AO$1:$AO$10</formula1>
    </dataValidation>
    <dataValidation type="custom"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أو أنك قد تجاوزت عدد المقررات المسموح تسجيلها_x000a_" sqref="H16:H21 P8:P13 X8:X13 AF8:AF13 AF16:AF21 X16:X21 P16:P21 H11:H13" xr:uid="{00000000-0002-0000-0200-000002000000}">
      <formula1>AND($AN$1=0,$BN$29&lt;=15,H8=1)</formula1>
    </dataValidation>
    <dataValidation type="custom" errorStyle="warning"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أو أنك قد تجاوزت عدد المقررات المسموح تسجيلها_x000a_" sqref="H9" xr:uid="{00000000-0002-0000-0200-000003000000}">
      <formula1>AND($AN$1=0,$BN$29&lt;=15,H9=1)</formula1>
    </dataValidation>
    <dataValidation type="custom" errorStyle="information"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أو أنك قد تجاوزت عدد المقررات المسموح تسجيلها_x000a_" sqref="H8 H10" xr:uid="{00000000-0002-0000-0200-000004000000}">
      <formula1>AND($AN$1=0,$BN$29&lt;=15,H8=1)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AO51"/>
  <sheetViews>
    <sheetView rightToLeft="1" workbookViewId="0">
      <selection activeCell="F2" sqref="F2:G2"/>
    </sheetView>
  </sheetViews>
  <sheetFormatPr defaultColWidth="9" defaultRowHeight="15" x14ac:dyDescent="0.25"/>
  <cols>
    <col min="1" max="1" width="3" style="1" customWidth="1"/>
    <col min="2" max="2" width="3.69921875" style="1" customWidth="1"/>
    <col min="3" max="3" width="5.09765625" style="1" customWidth="1"/>
    <col min="4" max="4" width="4.09765625" style="1" customWidth="1"/>
    <col min="5" max="5" width="6.59765625" style="60" customWidth="1"/>
    <col min="6" max="6" width="7.09765625" style="60" customWidth="1"/>
    <col min="7" max="7" width="4.69921875" style="60" customWidth="1"/>
    <col min="8" max="8" width="5.3984375" style="60" customWidth="1"/>
    <col min="9" max="9" width="5.19921875" style="1" customWidth="1"/>
    <col min="10" max="10" width="6.69921875" style="1" customWidth="1"/>
    <col min="11" max="11" width="6" style="1" customWidth="1"/>
    <col min="12" max="12" width="3.3984375" style="1" customWidth="1"/>
    <col min="13" max="13" width="9.69921875" style="60" customWidth="1"/>
    <col min="14" max="14" width="8.3984375" style="60" customWidth="1"/>
    <col min="15" max="15" width="7.09765625" style="60" customWidth="1"/>
    <col min="16" max="16" width="4.19921875" style="1" customWidth="1"/>
    <col min="17" max="17" width="4.59765625" style="1" customWidth="1"/>
    <col min="18" max="18" width="0.19921875" style="1" customWidth="1"/>
    <col min="19" max="19" width="2.69921875" style="3" hidden="1" customWidth="1"/>
    <col min="20" max="21" width="5.69921875" style="1" hidden="1" customWidth="1"/>
    <col min="22" max="22" width="2.69921875" style="1" hidden="1" customWidth="1"/>
    <col min="23" max="23" width="2" style="1" hidden="1" customWidth="1"/>
    <col min="24" max="25" width="3" style="1" hidden="1" customWidth="1"/>
    <col min="26" max="26" width="11.69921875" style="1" hidden="1" customWidth="1"/>
    <col min="27" max="27" width="3" style="1" hidden="1" customWidth="1"/>
    <col min="28" max="29" width="9" style="1" hidden="1" customWidth="1"/>
    <col min="30" max="34" width="18" style="1" hidden="1" customWidth="1"/>
    <col min="35" max="35" width="9" style="1" hidden="1" customWidth="1"/>
    <col min="36" max="36" width="3" style="1" hidden="1" customWidth="1"/>
    <col min="37" max="37" width="0.3984375" style="1" customWidth="1"/>
    <col min="38" max="38" width="1.09765625" style="1" customWidth="1"/>
    <col min="39" max="39" width="1.3984375" style="1" customWidth="1"/>
    <col min="40" max="40" width="9" style="1" customWidth="1"/>
    <col min="41" max="41" width="57.09765625" style="1" customWidth="1"/>
    <col min="42" max="51" width="9" style="1" customWidth="1"/>
    <col min="52" max="16384" width="9" style="1"/>
  </cols>
  <sheetData>
    <row r="1" spans="2:41" ht="16.8" thickTop="1" thickBot="1" x14ac:dyDescent="0.3">
      <c r="B1" s="851">
        <f ca="1">NOW()</f>
        <v>45487.50091909722</v>
      </c>
      <c r="C1" s="851"/>
      <c r="D1" s="851"/>
      <c r="E1" s="851"/>
      <c r="F1" s="897" t="s">
        <v>4613</v>
      </c>
      <c r="G1" s="897"/>
      <c r="H1" s="897"/>
      <c r="I1" s="897"/>
      <c r="J1" s="897"/>
      <c r="K1" s="897"/>
      <c r="L1" s="897"/>
      <c r="M1" s="897"/>
      <c r="N1" s="897"/>
      <c r="O1" s="897"/>
      <c r="P1" s="897"/>
      <c r="Q1" s="897"/>
      <c r="R1" s="897"/>
      <c r="U1" s="30" t="b">
        <f>IF(OR(I12="ج",I12="ر1",I12="ر2"),IF(H12=1,IF(OR(E22=$AO$8,E22=$AO$9),0,IF(OR(E22=$AO$1,E22=$AO$2,E22=$AO$5,E22=$AO$6),IF(I12="ج",5000,IF(I12="ر1",7500,IF(I12="ر2",10000,""))),IF(OR(E22=$AO$3,E22=$AO$7),IF(I12="ج",5000,IF(I12="ر1",7500,IF(I12="ر2",10000,""))),IF(E22=$AO$4,500,IF(I12="ج",10000,IF(I12="ر1",15000,IF(I12="ر2",20000,"")))))))))</f>
        <v>0</v>
      </c>
      <c r="W1" s="3"/>
      <c r="AC1" s="120"/>
      <c r="AD1" s="900" t="str">
        <f>IF(AJ1&gt;0,"يجب عليك ادخال البيانات المطلوبة أدناه بالمعلومات الصحيحة في صفحة إدخال البيانات لتتمكن من طباعة استمارة المقررات بشكل صحيح","")</f>
        <v/>
      </c>
      <c r="AE1" s="901"/>
      <c r="AF1" s="901"/>
      <c r="AG1" s="901"/>
      <c r="AH1" s="902"/>
      <c r="AI1" s="120"/>
      <c r="AJ1" s="122">
        <v>0</v>
      </c>
      <c r="AO1" s="64" t="s">
        <v>180</v>
      </c>
    </row>
    <row r="2" spans="2:41" ht="17.399999999999999" customHeight="1" thickBot="1" x14ac:dyDescent="0.3">
      <c r="B2" s="852" t="s">
        <v>1480</v>
      </c>
      <c r="C2" s="853"/>
      <c r="D2" s="854">
        <f>'اختيار المقررات'!E1</f>
        <v>0</v>
      </c>
      <c r="E2" s="854"/>
      <c r="F2" s="855" t="s">
        <v>3</v>
      </c>
      <c r="G2" s="855"/>
      <c r="H2" s="856" t="str">
        <f>'اختيار المقررات'!L1</f>
        <v/>
      </c>
      <c r="I2" s="856"/>
      <c r="J2" s="856"/>
      <c r="K2" s="855" t="s">
        <v>4</v>
      </c>
      <c r="L2" s="855"/>
      <c r="M2" s="857" t="str">
        <f>'اختيار المقررات'!Q1</f>
        <v/>
      </c>
      <c r="N2" s="857"/>
      <c r="U2" s="130" t="b">
        <f>IF(OR(I13="ج",I13="ر1",I13="ر2"),IF(H13=1,IF(OR(E22=$AO$8,E22=$AO$9),0,IF(OR(E22=$AO$1,E22=$AO$2,E22=$AO$5,E22=$AO$6),IF(I13="ج",5600,IF(I13="ر1",7200,IF(I13="ر2",8800,""))),IF(OR(E22=$AO$3,E22=$AO$7),IF(I13="ج",5000,IF(I13="ر1",7500,IF(I13="ر2",10000,""))),IF(E22=$AO$4,500,IF(I13="ج",7000,IF(I13="ر1",9000,IF(I13="ر2",11000,"")))))))))</f>
        <v>0</v>
      </c>
      <c r="W2" s="3"/>
      <c r="AC2" s="120"/>
      <c r="AD2" s="903"/>
      <c r="AE2" s="904"/>
      <c r="AF2" s="904"/>
      <c r="AG2" s="904"/>
      <c r="AH2" s="905"/>
      <c r="AI2" s="121" t="s">
        <v>4614</v>
      </c>
      <c r="AO2" s="69" t="s">
        <v>181</v>
      </c>
    </row>
    <row r="3" spans="2:41" ht="17.399999999999999" customHeight="1" thickTop="1" thickBot="1" x14ac:dyDescent="0.3">
      <c r="B3" s="877" t="s">
        <v>1481</v>
      </c>
      <c r="C3" s="859"/>
      <c r="D3" s="878" t="e">
        <f>'اختيار المقررات'!E2</f>
        <v>#N/A</v>
      </c>
      <c r="E3" s="878"/>
      <c r="F3" s="871"/>
      <c r="G3" s="871"/>
      <c r="H3" s="898" t="s">
        <v>5</v>
      </c>
      <c r="I3" s="898"/>
      <c r="J3" s="906" t="str">
        <f>'اختيار المقررات'!W1</f>
        <v/>
      </c>
      <c r="K3" s="906"/>
      <c r="L3" s="907"/>
      <c r="M3" s="149"/>
      <c r="N3" s="879"/>
      <c r="O3" s="879"/>
      <c r="P3" s="879"/>
      <c r="Q3" s="880"/>
      <c r="R3" s="881"/>
      <c r="W3" s="3" t="str">
        <f>IFERROR(SMALL('اختيار المقررات'!$AL$8:$AL$56,X3),"")</f>
        <v/>
      </c>
      <c r="X3" s="1">
        <v>1</v>
      </c>
      <c r="Y3" s="1">
        <f>IF(Z3&lt;&gt;"",X3,"")</f>
        <v>1</v>
      </c>
      <c r="Z3" s="1" t="str">
        <f>IF(LEN(M2)&lt;2,K2,"")</f>
        <v>اسم الاب:</v>
      </c>
      <c r="AA3" s="1" t="str">
        <f>IFERROR(SMALL($Y$3:$Y$22,X3),"")</f>
        <v/>
      </c>
      <c r="AC3" s="122"/>
      <c r="AD3" s="122"/>
      <c r="AE3" s="891" t="str">
        <f>IFERROR(VLOOKUP(AA3,$X$3:$Z$22,3,0),"")</f>
        <v/>
      </c>
      <c r="AF3" s="891"/>
      <c r="AG3" s="891"/>
      <c r="AH3" s="122"/>
      <c r="AI3" s="122"/>
      <c r="AO3" s="69" t="s">
        <v>45</v>
      </c>
    </row>
    <row r="4" spans="2:41" ht="17.399999999999999" customHeight="1" thickTop="1" thickBot="1" x14ac:dyDescent="0.3">
      <c r="B4" s="877" t="s">
        <v>1482</v>
      </c>
      <c r="C4" s="859"/>
      <c r="D4" s="871" t="str">
        <f>'اختيار المقررات'!E3</f>
        <v/>
      </c>
      <c r="E4" s="871"/>
      <c r="F4" s="883" t="s">
        <v>1483</v>
      </c>
      <c r="G4" s="883"/>
      <c r="H4" s="872" t="str">
        <f>'اختيار المقررات'!AB1</f>
        <v/>
      </c>
      <c r="I4" s="872"/>
      <c r="J4" s="135" t="s">
        <v>1484</v>
      </c>
      <c r="K4" s="871" t="str">
        <f>'اختيار المقررات'!AE1</f>
        <v/>
      </c>
      <c r="L4" s="871"/>
      <c r="M4" s="871"/>
      <c r="N4" s="879"/>
      <c r="O4" s="879"/>
      <c r="P4" s="879"/>
      <c r="Q4" s="898"/>
      <c r="R4" s="899"/>
      <c r="W4" s="3" t="str">
        <f>IFERROR(SMALL('اختيار المقررات'!$AL$8:$AL$56,X4),"")</f>
        <v/>
      </c>
      <c r="X4" s="1">
        <v>2</v>
      </c>
      <c r="Y4" s="1">
        <f t="shared" ref="Y4:Y22" si="0">IF(Z4&lt;&gt;"",X4,"")</f>
        <v>2</v>
      </c>
      <c r="Z4" s="1">
        <f>IF(LEN(J3)&lt;2,M3,"")</f>
        <v>0</v>
      </c>
      <c r="AA4" s="1" t="str">
        <f t="shared" ref="AA4:AA21" si="1">IFERROR(SMALL($Y$3:$Y$22,X4),"")</f>
        <v/>
      </c>
      <c r="AC4" s="122"/>
      <c r="AD4" s="122"/>
      <c r="AE4" s="891" t="str">
        <f t="shared" ref="AE4:AE22" si="2">IFERROR(VLOOKUP(AA4,$X$3:$Z$22,3,0),"")</f>
        <v/>
      </c>
      <c r="AF4" s="891"/>
      <c r="AG4" s="891"/>
      <c r="AH4" s="122"/>
      <c r="AI4" s="122"/>
      <c r="AO4" s="86" t="s">
        <v>59</v>
      </c>
    </row>
    <row r="5" spans="2:41" ht="17.399999999999999" customHeight="1" thickTop="1" thickBot="1" x14ac:dyDescent="0.3">
      <c r="B5" s="877" t="s">
        <v>1485</v>
      </c>
      <c r="C5" s="859"/>
      <c r="D5" s="871" t="str">
        <f>'اختيار المقررات'!L3</f>
        <v/>
      </c>
      <c r="E5" s="871"/>
      <c r="F5" s="859" t="s">
        <v>1486</v>
      </c>
      <c r="G5" s="859"/>
      <c r="H5" s="879">
        <f>'اختيار المقررات'!Q3</f>
        <v>0</v>
      </c>
      <c r="I5" s="879"/>
      <c r="J5" s="135" t="s">
        <v>1487</v>
      </c>
      <c r="K5" s="879" t="str">
        <f>'اختيار المقررات'!AB3</f>
        <v>غير سوري</v>
      </c>
      <c r="L5" s="879"/>
      <c r="M5" s="879"/>
      <c r="N5" s="859" t="s">
        <v>1488</v>
      </c>
      <c r="O5" s="859"/>
      <c r="P5" s="871" t="str">
        <f>'اختيار المقررات'!W3</f>
        <v>غير سوري</v>
      </c>
      <c r="Q5" s="871"/>
      <c r="R5" s="882"/>
      <c r="W5" s="3" t="str">
        <f>IFERROR(SMALL('اختيار المقررات'!$AL$8:$AL$56,X5),"")</f>
        <v/>
      </c>
      <c r="X5" s="1">
        <v>3</v>
      </c>
      <c r="Y5" s="1">
        <f t="shared" si="0"/>
        <v>3</v>
      </c>
      <c r="Z5" s="1">
        <f>IF(LEN(N3)&lt;2,Q3,"")</f>
        <v>0</v>
      </c>
      <c r="AA5" s="1" t="str">
        <f t="shared" si="1"/>
        <v/>
      </c>
      <c r="AC5" s="122"/>
      <c r="AD5" s="122"/>
      <c r="AE5" s="891" t="str">
        <f t="shared" si="2"/>
        <v/>
      </c>
      <c r="AF5" s="891"/>
      <c r="AG5" s="891"/>
      <c r="AH5" s="122"/>
      <c r="AI5" s="122"/>
      <c r="AO5" s="69" t="s">
        <v>380</v>
      </c>
    </row>
    <row r="6" spans="2:41" ht="17.399999999999999" customHeight="1" thickTop="1" thickBot="1" x14ac:dyDescent="0.3">
      <c r="B6" s="884" t="s">
        <v>1489</v>
      </c>
      <c r="C6" s="883"/>
      <c r="D6" s="871" t="str">
        <f>'اختيار المقررات'!AE3</f>
        <v>لايوجد</v>
      </c>
      <c r="E6" s="871"/>
      <c r="F6" s="883" t="s">
        <v>1490</v>
      </c>
      <c r="G6" s="883"/>
      <c r="H6" s="871" t="e">
        <f>'اختيار المقررات'!E4</f>
        <v>#N/A</v>
      </c>
      <c r="I6" s="871"/>
      <c r="J6" s="136" t="s">
        <v>1491</v>
      </c>
      <c r="K6" s="879" t="e">
        <f>'اختيار المقررات'!Q4</f>
        <v>#N/A</v>
      </c>
      <c r="L6" s="879"/>
      <c r="M6" s="879"/>
      <c r="N6" s="883" t="s">
        <v>4296</v>
      </c>
      <c r="O6" s="883"/>
      <c r="P6" s="871" t="e">
        <f>'اختيار المقررات'!L4</f>
        <v>#N/A</v>
      </c>
      <c r="Q6" s="871"/>
      <c r="R6" s="882"/>
      <c r="W6" s="3" t="str">
        <f>IFERROR(SMALL('اختيار المقررات'!$AL$8:$AL$56,X6),"")</f>
        <v/>
      </c>
      <c r="X6" s="1">
        <v>4</v>
      </c>
      <c r="Y6" s="1" t="e">
        <f t="shared" si="0"/>
        <v>#REF!</v>
      </c>
      <c r="Z6" s="1" t="e">
        <f>IF(LEN(#REF!)&lt;2,#REF!,"")</f>
        <v>#REF!</v>
      </c>
      <c r="AA6" s="1" t="str">
        <f t="shared" si="1"/>
        <v/>
      </c>
      <c r="AC6" s="122"/>
      <c r="AD6" s="122"/>
      <c r="AE6" s="891" t="str">
        <f t="shared" si="2"/>
        <v/>
      </c>
      <c r="AF6" s="891"/>
      <c r="AG6" s="891"/>
      <c r="AH6" s="122"/>
      <c r="AI6" s="122"/>
      <c r="AO6" s="69" t="s">
        <v>390</v>
      </c>
    </row>
    <row r="7" spans="2:41" ht="17.399999999999999" customHeight="1" thickTop="1" thickBot="1" x14ac:dyDescent="0.3">
      <c r="B7" s="860" t="s">
        <v>1492</v>
      </c>
      <c r="C7" s="861"/>
      <c r="D7" s="887">
        <f>'اختيار المقررات'!W4</f>
        <v>0</v>
      </c>
      <c r="E7" s="875"/>
      <c r="F7" s="861" t="s">
        <v>1493</v>
      </c>
      <c r="G7" s="861"/>
      <c r="H7" s="873">
        <f>'اختيار المقررات'!AB4</f>
        <v>0</v>
      </c>
      <c r="I7" s="874"/>
      <c r="J7" s="150" t="s">
        <v>175</v>
      </c>
      <c r="K7" s="875">
        <f>'اختيار المقررات'!AE4</f>
        <v>0</v>
      </c>
      <c r="L7" s="875"/>
      <c r="M7" s="875"/>
      <c r="N7" s="875"/>
      <c r="O7" s="875"/>
      <c r="P7" s="875"/>
      <c r="Q7" s="875"/>
      <c r="R7" s="876"/>
      <c r="W7" s="3" t="str">
        <f>IFERROR(SMALL('اختيار المقررات'!$AL$8:$AL$56,X7),"")</f>
        <v/>
      </c>
      <c r="X7" s="1">
        <v>5</v>
      </c>
      <c r="Y7" s="1">
        <f t="shared" si="0"/>
        <v>5</v>
      </c>
      <c r="Z7" s="1" t="str">
        <f>IF(LEN(F3)&lt;2,H3,"")</f>
        <v>اسم الام:</v>
      </c>
      <c r="AA7" s="1" t="str">
        <f t="shared" si="1"/>
        <v/>
      </c>
      <c r="AC7" s="122"/>
      <c r="AD7" s="122"/>
      <c r="AE7" s="891" t="str">
        <f t="shared" si="2"/>
        <v/>
      </c>
      <c r="AF7" s="891"/>
      <c r="AG7" s="891"/>
      <c r="AH7" s="122"/>
      <c r="AI7" s="122"/>
      <c r="AO7" s="69" t="s">
        <v>182</v>
      </c>
    </row>
    <row r="8" spans="2:41" ht="17.399999999999999" customHeight="1" thickTop="1" thickBot="1" x14ac:dyDescent="0.3">
      <c r="B8" s="862" t="str">
        <f>IF(AD1&lt;&gt;"",AD1,AI2)</f>
        <v xml:space="preserve">                                                       المقررات المسجلة في الفصل الثاني للعام الدراسي 2024/ 2023
ملاحظة 1:تقع اختيار جميع هذه المقررات على مسؤولية الطالب.
ملاحظة 2 :لا تعدل هذه المقررات أو يضاف تسجيل أي مقرر بعد تسديد الرسوم وتثبيت التسجيل .</v>
      </c>
      <c r="C8" s="863"/>
      <c r="D8" s="863"/>
      <c r="E8" s="863"/>
      <c r="F8" s="863"/>
      <c r="G8" s="863"/>
      <c r="H8" s="863"/>
      <c r="I8" s="863"/>
      <c r="J8" s="863"/>
      <c r="K8" s="863"/>
      <c r="L8" s="863"/>
      <c r="M8" s="863"/>
      <c r="N8" s="863"/>
      <c r="O8" s="863"/>
      <c r="P8" s="863"/>
      <c r="Q8" s="863"/>
      <c r="R8" s="863"/>
      <c r="W8" s="3" t="str">
        <f>IFERROR(SMALL('اختيار المقررات'!$AL$8:$AL$56,X8),"")</f>
        <v/>
      </c>
      <c r="X8" s="1">
        <v>6</v>
      </c>
      <c r="Y8" s="1">
        <f>IF(Z8&lt;&gt;"",X8,"")</f>
        <v>6</v>
      </c>
      <c r="Z8" s="1" t="str">
        <f>IF(LEN(D4)&lt;2,B4,"")</f>
        <v>الجنس:</v>
      </c>
      <c r="AA8" s="1" t="str">
        <f t="shared" si="1"/>
        <v/>
      </c>
      <c r="AC8" s="122"/>
      <c r="AD8" s="122"/>
      <c r="AE8" s="891" t="str">
        <f t="shared" si="2"/>
        <v/>
      </c>
      <c r="AF8" s="891"/>
      <c r="AG8" s="891"/>
      <c r="AH8" s="122"/>
      <c r="AI8" s="122"/>
      <c r="AO8" s="128" t="s">
        <v>8</v>
      </c>
    </row>
    <row r="9" spans="2:41" ht="37.5" customHeight="1" thickTop="1" thickBot="1" x14ac:dyDescent="0.3">
      <c r="B9" s="864"/>
      <c r="C9" s="864"/>
      <c r="D9" s="864"/>
      <c r="E9" s="864"/>
      <c r="F9" s="864"/>
      <c r="G9" s="864"/>
      <c r="H9" s="864"/>
      <c r="I9" s="864"/>
      <c r="J9" s="864"/>
      <c r="K9" s="864"/>
      <c r="L9" s="864"/>
      <c r="M9" s="864"/>
      <c r="N9" s="864"/>
      <c r="O9" s="864"/>
      <c r="P9" s="864"/>
      <c r="Q9" s="864"/>
      <c r="R9" s="864"/>
      <c r="S9" s="137"/>
      <c r="W9" s="3" t="str">
        <f>IFERROR(SMALL('اختيار المقررات'!$AL$8:$AL$56,X9),"")</f>
        <v/>
      </c>
      <c r="X9" s="1">
        <v>7</v>
      </c>
      <c r="Y9" s="1">
        <f t="shared" si="0"/>
        <v>7</v>
      </c>
      <c r="Z9" s="1" t="str">
        <f>IF(LEN(H4)&lt;2,F4,"")</f>
        <v>تاريخ الميلاد:</v>
      </c>
      <c r="AA9" s="1" t="str">
        <f t="shared" si="1"/>
        <v/>
      </c>
      <c r="AC9" s="122"/>
      <c r="AD9" s="122"/>
      <c r="AE9" s="891" t="str">
        <f t="shared" si="2"/>
        <v/>
      </c>
      <c r="AF9" s="891"/>
      <c r="AG9" s="891"/>
      <c r="AH9" s="122"/>
      <c r="AI9" s="122"/>
      <c r="AO9" s="129" t="s">
        <v>15</v>
      </c>
    </row>
    <row r="10" spans="2:41" ht="17.399999999999999" customHeight="1" thickTop="1" thickBot="1" x14ac:dyDescent="0.3">
      <c r="B10" s="49"/>
      <c r="C10" s="49"/>
      <c r="D10" s="49"/>
      <c r="E10" s="49"/>
      <c r="F10" s="49"/>
      <c r="G10" s="49"/>
      <c r="H10" s="49"/>
      <c r="I10" s="49"/>
      <c r="J10" s="49"/>
      <c r="K10" s="49"/>
      <c r="L10" s="49"/>
      <c r="M10" s="49"/>
      <c r="N10" s="49"/>
      <c r="O10" s="49"/>
      <c r="P10" s="49"/>
      <c r="Q10" s="49"/>
      <c r="R10" s="49"/>
      <c r="S10" s="137"/>
      <c r="W10" s="3" t="str">
        <f>IFERROR(SMALL('اختيار المقررات'!$AL$8:$AL$56,X10),"")</f>
        <v/>
      </c>
      <c r="X10" s="1">
        <v>8</v>
      </c>
      <c r="Y10" s="1">
        <f t="shared" si="0"/>
        <v>8</v>
      </c>
      <c r="Z10" s="1" t="str">
        <f>IF(LEN(K4)&lt;2,J4,"")</f>
        <v>مكان الميلاد:</v>
      </c>
      <c r="AA10" s="1" t="str">
        <f t="shared" si="1"/>
        <v/>
      </c>
      <c r="AC10" s="122"/>
      <c r="AD10" s="122"/>
      <c r="AE10" s="891" t="str">
        <f t="shared" si="2"/>
        <v/>
      </c>
      <c r="AF10" s="891"/>
      <c r="AG10" s="891"/>
      <c r="AH10" s="122"/>
      <c r="AI10" s="122"/>
    </row>
    <row r="11" spans="2:41" ht="17.399999999999999" customHeight="1" thickTop="1" thickBot="1" x14ac:dyDescent="0.3">
      <c r="B11" s="34"/>
      <c r="C11" s="50" t="s">
        <v>28</v>
      </c>
      <c r="D11" s="865" t="s">
        <v>29</v>
      </c>
      <c r="E11" s="866"/>
      <c r="F11" s="866"/>
      <c r="G11" s="867"/>
      <c r="H11" s="51"/>
      <c r="I11" s="52"/>
      <c r="J11" s="34"/>
      <c r="K11" s="50" t="s">
        <v>28</v>
      </c>
      <c r="L11" s="865" t="s">
        <v>29</v>
      </c>
      <c r="M11" s="866"/>
      <c r="N11" s="866"/>
      <c r="O11" s="867"/>
      <c r="P11" s="51"/>
      <c r="Q11" s="53"/>
      <c r="R11" s="54"/>
      <c r="S11" s="138"/>
      <c r="W11" s="3" t="str">
        <f>IFERROR(SMALL('اختيار المقررات'!$AL$8:$AL$56,X11),"")</f>
        <v/>
      </c>
      <c r="X11" s="1">
        <v>9</v>
      </c>
      <c r="Y11" s="1">
        <f t="shared" si="0"/>
        <v>9</v>
      </c>
      <c r="Z11" s="1">
        <f>IF(LEN(N4)&lt;2,Q4,"")</f>
        <v>0</v>
      </c>
      <c r="AA11" s="1" t="str">
        <f t="shared" si="1"/>
        <v/>
      </c>
      <c r="AC11" s="122"/>
      <c r="AD11" s="122"/>
      <c r="AE11" s="891" t="str">
        <f t="shared" si="2"/>
        <v/>
      </c>
      <c r="AF11" s="891"/>
      <c r="AG11" s="891"/>
      <c r="AH11" s="122"/>
      <c r="AI11" s="122"/>
    </row>
    <row r="12" spans="2:41" ht="17.399999999999999" customHeight="1" thickTop="1" thickBot="1" x14ac:dyDescent="0.3">
      <c r="B12" s="55" t="str">
        <f>IF($AJ$1&gt;0,"",W3)</f>
        <v/>
      </c>
      <c r="C12" s="56" t="str">
        <f>IFERROR(VLOOKUP(B12,'اختيار المقررات'!AU5:AY52,2,0),"")</f>
        <v/>
      </c>
      <c r="D12" s="868" t="str">
        <f>IFERROR(VLOOKUP(B12,'اختيار المقررات'!AU5:AY52,3,0),"")</f>
        <v/>
      </c>
      <c r="E12" s="868"/>
      <c r="F12" s="868"/>
      <c r="G12" s="868"/>
      <c r="H12" s="57" t="str">
        <f>IFERROR(VLOOKUP(B12,'اختيار المقررات'!AU5:AY52,4,0),"")</f>
        <v/>
      </c>
      <c r="I12" s="58" t="str">
        <f>IFERROR(VLOOKUP(B12,'اختيار المقررات'!AU5:AY52,5,0),"")</f>
        <v/>
      </c>
      <c r="J12" s="55" t="str">
        <f>IF($AJ$1&gt;0,"",W11)</f>
        <v/>
      </c>
      <c r="K12" s="56" t="str">
        <f>IFERROR(VLOOKUP(J12,'اختيار المقررات'!AU5:AY52,2,0),"")</f>
        <v/>
      </c>
      <c r="L12" s="868" t="str">
        <f>IFERROR(VLOOKUP(J12,'اختيار المقررات'!AU5:AY52,3,0),"")</f>
        <v/>
      </c>
      <c r="M12" s="868"/>
      <c r="N12" s="868"/>
      <c r="O12" s="868"/>
      <c r="P12" s="57" t="str">
        <f>IFERROR(VLOOKUP(J12,'اختيار المقررات'!AU5:AY52,4,0),"")</f>
        <v/>
      </c>
      <c r="Q12" s="58" t="str">
        <f>IFERROR(VLOOKUP(J12,'اختيار المقررات'!AU5:AY52,5,0),"")</f>
        <v/>
      </c>
      <c r="R12" s="59"/>
      <c r="W12" s="3" t="str">
        <f>IFERROR(SMALL('اختيار المقررات'!$AL$8:$AL$56,X12),"")</f>
        <v/>
      </c>
      <c r="X12" s="1">
        <v>10</v>
      </c>
      <c r="Y12" s="1">
        <f t="shared" si="0"/>
        <v>10</v>
      </c>
      <c r="Z12" s="1" t="str">
        <f>IF(LEN(D5)&lt;2,B5,"")</f>
        <v>الجنسية:</v>
      </c>
      <c r="AA12" s="1" t="str">
        <f t="shared" si="1"/>
        <v/>
      </c>
      <c r="AC12" s="122"/>
      <c r="AD12" s="122"/>
      <c r="AE12" s="891" t="str">
        <f t="shared" si="2"/>
        <v/>
      </c>
      <c r="AF12" s="891"/>
      <c r="AG12" s="891"/>
      <c r="AH12" s="122"/>
      <c r="AI12" s="122"/>
    </row>
    <row r="13" spans="2:41" ht="17.399999999999999" customHeight="1" thickTop="1" thickBot="1" x14ac:dyDescent="0.3">
      <c r="B13" s="55" t="str">
        <f t="shared" ref="B13:B19" si="3">IF($AJ$1&gt;0,"",W4)</f>
        <v/>
      </c>
      <c r="C13" s="56" t="str">
        <f>IFERROR(VLOOKUP(B13,'اختيار المقررات'!AU6:AY54,2,0),"")</f>
        <v/>
      </c>
      <c r="D13" s="868" t="str">
        <f>IFERROR(VLOOKUP(B13,'اختيار المقررات'!AU6:AY54,3,0),"")</f>
        <v/>
      </c>
      <c r="E13" s="868"/>
      <c r="F13" s="868"/>
      <c r="G13" s="868"/>
      <c r="H13" s="57" t="str">
        <f>IFERROR(VLOOKUP(B13,'اختيار المقررات'!AU6:AY54,4,0),"")</f>
        <v/>
      </c>
      <c r="I13" s="58" t="str">
        <f>IFERROR(VLOOKUP(B13,'اختيار المقررات'!AU6:AY54,5,0),"")</f>
        <v/>
      </c>
      <c r="J13" s="55" t="str">
        <f t="shared" ref="J13:J19" si="4">IF($AJ$1&gt;0,"",W12)</f>
        <v/>
      </c>
      <c r="K13" s="56" t="str">
        <f>IFERROR(VLOOKUP(J13,'اختيار المقررات'!AU6:AY54,2,0),"")</f>
        <v/>
      </c>
      <c r="L13" s="868" t="str">
        <f>IFERROR(VLOOKUP(J13,'اختيار المقررات'!AU6:AY54,3,0),"")</f>
        <v/>
      </c>
      <c r="M13" s="868"/>
      <c r="N13" s="868"/>
      <c r="O13" s="868"/>
      <c r="P13" s="57" t="str">
        <f>IFERROR(VLOOKUP(J13,'اختيار المقررات'!AU6:AY54,4,0),"")</f>
        <v/>
      </c>
      <c r="Q13" s="58" t="str">
        <f>IFERROR(VLOOKUP(J13,'اختيار المقررات'!AU6:AY54,5,0),"")</f>
        <v/>
      </c>
      <c r="R13" s="59"/>
      <c r="S13" s="139"/>
      <c r="W13" s="3" t="str">
        <f>IFERROR(SMALL('اختيار المقررات'!$AL$8:$AL$56,X13),"")</f>
        <v/>
      </c>
      <c r="X13" s="1">
        <v>11</v>
      </c>
      <c r="Y13" s="1">
        <f t="shared" si="0"/>
        <v>11</v>
      </c>
      <c r="Z13" s="1" t="str">
        <f>IF(LEN(H5)&lt;2,F5,"")</f>
        <v>الرقم الوطني:</v>
      </c>
      <c r="AA13" s="1" t="str">
        <f t="shared" si="1"/>
        <v/>
      </c>
      <c r="AC13" s="122"/>
      <c r="AD13" s="122"/>
      <c r="AE13" s="891" t="str">
        <f t="shared" si="2"/>
        <v/>
      </c>
      <c r="AF13" s="891"/>
      <c r="AG13" s="891"/>
      <c r="AH13" s="122"/>
      <c r="AI13" s="122"/>
    </row>
    <row r="14" spans="2:41" ht="17.399999999999999" customHeight="1" thickTop="1" thickBot="1" x14ac:dyDescent="0.3">
      <c r="B14" s="55" t="str">
        <f t="shared" si="3"/>
        <v/>
      </c>
      <c r="C14" s="56" t="str">
        <f>IFERROR(VLOOKUP(B14,'اختيار المقررات'!AU7:AY55,2,0),"")</f>
        <v/>
      </c>
      <c r="D14" s="868" t="str">
        <f>IFERROR(VLOOKUP(B14,'اختيار المقررات'!AU7:AY55,3,0),"")</f>
        <v/>
      </c>
      <c r="E14" s="868"/>
      <c r="F14" s="868"/>
      <c r="G14" s="868"/>
      <c r="H14" s="57" t="str">
        <f>IFERROR(VLOOKUP(B14,'اختيار المقررات'!AU7:AY55,4,0),"")</f>
        <v/>
      </c>
      <c r="I14" s="58" t="str">
        <f>IFERROR(VLOOKUP(B14,'اختيار المقررات'!AU7:AY55,5,0),"")</f>
        <v/>
      </c>
      <c r="J14" s="55" t="str">
        <f t="shared" si="4"/>
        <v/>
      </c>
      <c r="K14" s="56" t="str">
        <f>IFERROR(VLOOKUP(J14,'اختيار المقررات'!AU7:AY55,2,0),"")</f>
        <v/>
      </c>
      <c r="L14" s="868" t="str">
        <f>IFERROR(VLOOKUP(J14,'اختيار المقررات'!AU7:AY55,3,0),"")</f>
        <v/>
      </c>
      <c r="M14" s="868"/>
      <c r="N14" s="868"/>
      <c r="O14" s="868"/>
      <c r="P14" s="57" t="str">
        <f>IFERROR(VLOOKUP(J14,'اختيار المقررات'!AU7:AY55,4,0),"")</f>
        <v/>
      </c>
      <c r="Q14" s="58" t="str">
        <f>IFERROR(VLOOKUP(J14,'اختيار المقررات'!AU7:AY55,5,0),"")</f>
        <v/>
      </c>
      <c r="R14" s="59"/>
      <c r="S14" s="139"/>
      <c r="W14" s="3" t="str">
        <f>IFERROR(SMALL('اختيار المقررات'!$AL$8:$AL$56,X14),"")</f>
        <v/>
      </c>
      <c r="X14" s="1">
        <v>12</v>
      </c>
      <c r="Y14" s="1" t="str">
        <f t="shared" si="0"/>
        <v/>
      </c>
      <c r="Z14" s="1" t="str">
        <f>IF(LEN(K5)&lt;2,J5,"")</f>
        <v/>
      </c>
      <c r="AA14" s="1" t="str">
        <f t="shared" si="1"/>
        <v/>
      </c>
      <c r="AC14" s="122"/>
      <c r="AD14" s="122"/>
      <c r="AE14" s="891" t="str">
        <f t="shared" si="2"/>
        <v/>
      </c>
      <c r="AF14" s="891"/>
      <c r="AG14" s="891"/>
      <c r="AH14" s="122"/>
      <c r="AI14" s="122"/>
    </row>
    <row r="15" spans="2:41" ht="17.399999999999999" customHeight="1" thickTop="1" thickBot="1" x14ac:dyDescent="0.3">
      <c r="B15" s="55" t="str">
        <f t="shared" si="3"/>
        <v/>
      </c>
      <c r="C15" s="56" t="str">
        <f>IFERROR(VLOOKUP(B15,'اختيار المقررات'!AU8:AY56,2,0),"")</f>
        <v/>
      </c>
      <c r="D15" s="868" t="str">
        <f>IFERROR(VLOOKUP(B15,'اختيار المقررات'!AU8:AY56,3,0),"")</f>
        <v/>
      </c>
      <c r="E15" s="868"/>
      <c r="F15" s="868"/>
      <c r="G15" s="868"/>
      <c r="H15" s="57" t="str">
        <f>IFERROR(VLOOKUP(B15,'اختيار المقررات'!AU8:AY56,4,0),"")</f>
        <v/>
      </c>
      <c r="I15" s="58" t="str">
        <f>IFERROR(VLOOKUP(B15,'اختيار المقررات'!AU8:AY56,5,0),"")</f>
        <v/>
      </c>
      <c r="J15" s="55" t="str">
        <f t="shared" si="4"/>
        <v/>
      </c>
      <c r="K15" s="56" t="str">
        <f>IFERROR(VLOOKUP(J15,'اختيار المقررات'!AU8:AY56,2,0),"")</f>
        <v/>
      </c>
      <c r="L15" s="868" t="str">
        <f>IFERROR(VLOOKUP(J15,'اختيار المقررات'!AU8:AY56,3,0),"")</f>
        <v/>
      </c>
      <c r="M15" s="868"/>
      <c r="N15" s="868"/>
      <c r="O15" s="868"/>
      <c r="P15" s="57" t="str">
        <f>IFERROR(VLOOKUP(J15,'اختيار المقررات'!AU8:AY56,4,0),"")</f>
        <v/>
      </c>
      <c r="Q15" s="58" t="str">
        <f>IFERROR(VLOOKUP(J15,'اختيار المقررات'!AU8:AY56,5,0),"")</f>
        <v/>
      </c>
      <c r="R15" s="59"/>
      <c r="S15" s="139"/>
      <c r="W15" s="3" t="str">
        <f>IFERROR(SMALL('اختيار المقررات'!$AL$8:$AL$56,X15),"")</f>
        <v/>
      </c>
      <c r="X15" s="1">
        <v>13</v>
      </c>
      <c r="Y15" s="1" t="str">
        <f t="shared" si="0"/>
        <v/>
      </c>
      <c r="Z15" s="1" t="str">
        <f>IF(LEN(P5)&lt;2,N5,"")</f>
        <v/>
      </c>
      <c r="AA15" s="1" t="str">
        <f t="shared" si="1"/>
        <v/>
      </c>
      <c r="AC15" s="122"/>
      <c r="AD15" s="122"/>
      <c r="AE15" s="891" t="str">
        <f t="shared" si="2"/>
        <v/>
      </c>
      <c r="AF15" s="891"/>
      <c r="AG15" s="891"/>
      <c r="AH15" s="122"/>
      <c r="AI15" s="122"/>
    </row>
    <row r="16" spans="2:41" ht="17.399999999999999" customHeight="1" thickTop="1" thickBot="1" x14ac:dyDescent="0.3">
      <c r="B16" s="55" t="str">
        <f t="shared" si="3"/>
        <v/>
      </c>
      <c r="C16" s="56" t="str">
        <f>IFERROR(VLOOKUP(B16,'اختيار المقررات'!AU9:AY57,2,0),"")</f>
        <v/>
      </c>
      <c r="D16" s="868" t="str">
        <f>IFERROR(VLOOKUP(B16,'اختيار المقررات'!AU9:AY57,3,0),"")</f>
        <v/>
      </c>
      <c r="E16" s="868"/>
      <c r="F16" s="868"/>
      <c r="G16" s="868"/>
      <c r="H16" s="57" t="str">
        <f>IFERROR(VLOOKUP(B16,'اختيار المقررات'!AU9:AY57,4,0),"")</f>
        <v/>
      </c>
      <c r="I16" s="58" t="str">
        <f>IFERROR(VLOOKUP(B16,'اختيار المقررات'!AU9:AY57,5,0),"")</f>
        <v/>
      </c>
      <c r="J16" s="55" t="str">
        <f t="shared" si="4"/>
        <v/>
      </c>
      <c r="K16" s="56" t="str">
        <f>IFERROR(VLOOKUP(J16,'اختيار المقررات'!AU9:AY57,2,0),"")</f>
        <v/>
      </c>
      <c r="L16" s="868" t="str">
        <f>IFERROR(VLOOKUP(J16,'اختيار المقررات'!AU9:AY57,3,0),"")</f>
        <v/>
      </c>
      <c r="M16" s="868"/>
      <c r="N16" s="868"/>
      <c r="O16" s="868"/>
      <c r="P16" s="57" t="str">
        <f>IFERROR(VLOOKUP(J16,'اختيار المقررات'!AU9:AY57,4,0),"")</f>
        <v/>
      </c>
      <c r="Q16" s="58" t="str">
        <f>IFERROR(VLOOKUP(J16,'اختيار المقررات'!AU9:AY57,5,0),"")</f>
        <v/>
      </c>
      <c r="R16" s="59"/>
      <c r="S16" s="139"/>
      <c r="W16" s="3" t="str">
        <f>IFERROR(SMALL('اختيار المقررات'!$AL$8:$AL$56,X16),"")</f>
        <v/>
      </c>
      <c r="X16" s="1">
        <v>14</v>
      </c>
      <c r="Y16" s="1" t="str">
        <f t="shared" si="0"/>
        <v/>
      </c>
      <c r="Z16" s="1" t="str">
        <f>IF(LEN(D6)&lt;2,B6,"")</f>
        <v/>
      </c>
      <c r="AA16" s="1" t="str">
        <f t="shared" si="1"/>
        <v/>
      </c>
      <c r="AC16" s="122"/>
      <c r="AD16" s="122"/>
      <c r="AE16" s="891" t="str">
        <f t="shared" si="2"/>
        <v/>
      </c>
      <c r="AF16" s="891"/>
      <c r="AG16" s="891"/>
      <c r="AH16" s="122"/>
      <c r="AI16" s="122"/>
    </row>
    <row r="17" spans="2:35" ht="17.399999999999999" customHeight="1" thickTop="1" thickBot="1" x14ac:dyDescent="0.3">
      <c r="B17" s="55" t="str">
        <f t="shared" si="3"/>
        <v/>
      </c>
      <c r="C17" s="56" t="str">
        <f>IFERROR(VLOOKUP(B17,'اختيار المقررات'!AU10:AY58,2,0),"")</f>
        <v/>
      </c>
      <c r="D17" s="868" t="str">
        <f>IFERROR(VLOOKUP(B17,'اختيار المقررات'!AU10:AY58,3,0),"")</f>
        <v/>
      </c>
      <c r="E17" s="868"/>
      <c r="F17" s="868"/>
      <c r="G17" s="868"/>
      <c r="H17" s="57" t="str">
        <f>IFERROR(VLOOKUP(B17,'اختيار المقررات'!AU10:AY58,4,0),"")</f>
        <v/>
      </c>
      <c r="I17" s="58" t="str">
        <f>IFERROR(VLOOKUP(B17,'اختيار المقررات'!AU10:AY58,5,0),"")</f>
        <v/>
      </c>
      <c r="J17" s="55" t="str">
        <f t="shared" si="4"/>
        <v/>
      </c>
      <c r="K17" s="56" t="str">
        <f>IFERROR(VLOOKUP(J17,'اختيار المقررات'!AU10:AY58,2,0),"")</f>
        <v/>
      </c>
      <c r="L17" s="868" t="str">
        <f>IFERROR(VLOOKUP(J17,'اختيار المقررات'!AU10:AY58,3,0),"")</f>
        <v/>
      </c>
      <c r="M17" s="868"/>
      <c r="N17" s="868"/>
      <c r="O17" s="868"/>
      <c r="P17" s="57" t="str">
        <f>IFERROR(VLOOKUP(J17,'اختيار المقررات'!AU10:AY58,4,0),"")</f>
        <v/>
      </c>
      <c r="Q17" s="58" t="str">
        <f>IFERROR(VLOOKUP(J17,'اختيار المقررات'!AU10:AY58,5,0),"")</f>
        <v/>
      </c>
      <c r="R17" s="59"/>
      <c r="S17" s="139"/>
      <c r="W17" s="3" t="str">
        <f>IFERROR(SMALL('اختيار المقررات'!$AL$8:$AL$56,X17),"")</f>
        <v/>
      </c>
      <c r="X17" s="1">
        <v>15</v>
      </c>
      <c r="Y17" s="1" t="e">
        <f t="shared" si="0"/>
        <v>#N/A</v>
      </c>
      <c r="Z17" s="1" t="e">
        <f>IF(LEN(H6)&lt;2,F6,"")</f>
        <v>#N/A</v>
      </c>
      <c r="AA17" s="1" t="str">
        <f t="shared" si="1"/>
        <v/>
      </c>
      <c r="AC17" s="122"/>
      <c r="AD17" s="122"/>
      <c r="AE17" s="891" t="str">
        <f t="shared" si="2"/>
        <v/>
      </c>
      <c r="AF17" s="891"/>
      <c r="AG17" s="891"/>
      <c r="AH17" s="122"/>
      <c r="AI17" s="122"/>
    </row>
    <row r="18" spans="2:35" ht="17.399999999999999" customHeight="1" thickTop="1" thickBot="1" x14ac:dyDescent="0.3">
      <c r="B18" s="55" t="str">
        <f t="shared" si="3"/>
        <v/>
      </c>
      <c r="C18" s="56" t="str">
        <f>IFERROR(VLOOKUP(B18,'اختيار المقررات'!AU11:AY59,2,0),"")</f>
        <v/>
      </c>
      <c r="D18" s="868" t="str">
        <f>IFERROR(VLOOKUP(B18,'اختيار المقررات'!AU11:AY59,3,0),"")</f>
        <v/>
      </c>
      <c r="E18" s="868"/>
      <c r="F18" s="868"/>
      <c r="G18" s="868"/>
      <c r="H18" s="57" t="str">
        <f>IFERROR(VLOOKUP(B18,'اختيار المقررات'!AU11:AY59,4,0),"")</f>
        <v/>
      </c>
      <c r="I18" s="58" t="str">
        <f>IFERROR(VLOOKUP(B18,'اختيار المقررات'!AU11:AY59,5,0),"")</f>
        <v/>
      </c>
      <c r="J18" s="55" t="str">
        <f t="shared" si="4"/>
        <v/>
      </c>
      <c r="K18" s="56" t="str">
        <f>IFERROR(VLOOKUP(J18,'اختيار المقررات'!AU11:AY59,2,0),"")</f>
        <v/>
      </c>
      <c r="L18" s="868" t="str">
        <f>IFERROR(VLOOKUP(J18,'اختيار المقررات'!AU11:AY59,3,0),"")</f>
        <v/>
      </c>
      <c r="M18" s="868"/>
      <c r="N18" s="868"/>
      <c r="O18" s="868"/>
      <c r="P18" s="57" t="str">
        <f>IFERROR(VLOOKUP(J18,'اختيار المقررات'!AU11:AY59,4,0),"")</f>
        <v/>
      </c>
      <c r="Q18" s="58" t="str">
        <f>IFERROR(VLOOKUP(J18,'اختيار المقررات'!AU11:AY59,5,0),"")</f>
        <v/>
      </c>
      <c r="R18" s="59"/>
      <c r="S18" s="139"/>
      <c r="W18" s="3" t="str">
        <f>IFERROR(SMALL('اختيار المقررات'!$AL$8:$AL$56,X18),"")</f>
        <v/>
      </c>
      <c r="X18" s="1">
        <v>16</v>
      </c>
      <c r="Y18" s="1" t="e">
        <f t="shared" si="0"/>
        <v>#N/A</v>
      </c>
      <c r="Z18" s="1" t="e">
        <f>IF(LEN(K6)&lt;2,J6,"")</f>
        <v>#N/A</v>
      </c>
      <c r="AA18" s="1" t="str">
        <f t="shared" si="1"/>
        <v/>
      </c>
      <c r="AC18" s="122"/>
      <c r="AD18" s="122"/>
      <c r="AE18" s="891" t="str">
        <f t="shared" si="2"/>
        <v/>
      </c>
      <c r="AF18" s="891"/>
      <c r="AG18" s="891"/>
      <c r="AH18" s="122"/>
      <c r="AI18" s="122"/>
    </row>
    <row r="19" spans="2:35" ht="17.399999999999999" customHeight="1" thickTop="1" thickBot="1" x14ac:dyDescent="0.3">
      <c r="B19" s="55" t="str">
        <f t="shared" si="3"/>
        <v/>
      </c>
      <c r="C19" s="56" t="str">
        <f>IFERROR(VLOOKUP(B19,'اختيار المقررات'!AU12:AY60,2,0),"")</f>
        <v/>
      </c>
      <c r="D19" s="868" t="str">
        <f>IFERROR(VLOOKUP(B19,'اختيار المقررات'!AU12:AY60,3,0),"")</f>
        <v/>
      </c>
      <c r="E19" s="868"/>
      <c r="F19" s="868"/>
      <c r="G19" s="868"/>
      <c r="H19" s="57" t="str">
        <f>IFERROR(VLOOKUP(B19,'اختيار المقررات'!AU12:AY60,4,0),"")</f>
        <v/>
      </c>
      <c r="I19" s="58" t="str">
        <f>IFERROR(VLOOKUP(B19,'اختيار المقررات'!AU12:AY60,5,0),"")</f>
        <v/>
      </c>
      <c r="J19" s="55" t="str">
        <f t="shared" si="4"/>
        <v/>
      </c>
      <c r="K19" s="56" t="str">
        <f>IFERROR(VLOOKUP(J19,'اختيار المقررات'!AU12:AY60,2,0),"")</f>
        <v/>
      </c>
      <c r="L19" s="868" t="str">
        <f>IFERROR(VLOOKUP(J19,'اختيار المقررات'!AU12:AY60,3,0),"")</f>
        <v/>
      </c>
      <c r="M19" s="868"/>
      <c r="N19" s="868"/>
      <c r="O19" s="868"/>
      <c r="P19" s="57" t="str">
        <f>IFERROR(VLOOKUP(J19,'اختيار المقررات'!AU12:AY60,4,0),"")</f>
        <v/>
      </c>
      <c r="Q19" s="58" t="str">
        <f>IFERROR(VLOOKUP(J19,'اختيار المقررات'!AU12:AY60,5,0),"")</f>
        <v/>
      </c>
      <c r="R19" s="59"/>
      <c r="S19" s="139"/>
      <c r="W19" s="3" t="str">
        <f>IFERROR(SMALL('اختيار المقررات'!$AL$8:$AL$56,X19),"")</f>
        <v/>
      </c>
      <c r="X19" s="1">
        <v>17</v>
      </c>
      <c r="Y19" s="1" t="e">
        <f t="shared" si="0"/>
        <v>#N/A</v>
      </c>
      <c r="Z19" s="1" t="e">
        <f>IF(LEN(P6)&lt;2,N6,"")</f>
        <v>#N/A</v>
      </c>
      <c r="AA19" s="1" t="str">
        <f t="shared" si="1"/>
        <v/>
      </c>
      <c r="AC19" s="122"/>
      <c r="AD19" s="122"/>
      <c r="AE19" s="891" t="str">
        <f t="shared" si="2"/>
        <v/>
      </c>
      <c r="AF19" s="891"/>
      <c r="AG19" s="891"/>
      <c r="AH19" s="122"/>
      <c r="AI19" s="122"/>
    </row>
    <row r="20" spans="2:35" ht="37.200000000000003" customHeight="1" thickTop="1" thickBot="1" x14ac:dyDescent="0.3">
      <c r="B20" s="909" t="e">
        <f>'إدخال البيانات'!A2</f>
        <v>#N/A</v>
      </c>
      <c r="C20" s="909"/>
      <c r="D20" s="909"/>
      <c r="E20" s="909"/>
      <c r="F20" s="909"/>
      <c r="G20" s="909"/>
      <c r="H20" s="909"/>
      <c r="I20" s="909"/>
      <c r="J20" s="909"/>
      <c r="K20" s="909"/>
      <c r="L20" s="909"/>
      <c r="M20" s="909"/>
      <c r="N20" s="909"/>
      <c r="O20" s="909"/>
      <c r="P20" s="909"/>
      <c r="Q20" s="909"/>
      <c r="R20" s="909"/>
      <c r="S20" s="139"/>
      <c r="W20" s="3" t="str">
        <f>IFERROR(SMALL('اختيار المقررات'!$AL$8:$AL$56,X20),"")</f>
        <v/>
      </c>
      <c r="X20" s="1">
        <v>18</v>
      </c>
      <c r="Y20" s="1">
        <f t="shared" si="0"/>
        <v>18</v>
      </c>
      <c r="Z20" s="1" t="str">
        <f>IF(LEN(D7)&lt;2,B7,"")</f>
        <v>الموبايل:</v>
      </c>
      <c r="AA20" s="1" t="str">
        <f t="shared" si="1"/>
        <v/>
      </c>
      <c r="AC20" s="122"/>
      <c r="AD20" s="122"/>
      <c r="AE20" s="891" t="str">
        <f t="shared" si="2"/>
        <v/>
      </c>
      <c r="AF20" s="891"/>
      <c r="AG20" s="891"/>
      <c r="AH20" s="122"/>
      <c r="AI20" s="122"/>
    </row>
    <row r="21" spans="2:35" ht="16.2" customHeight="1" thickTop="1" thickBot="1" x14ac:dyDescent="0.3">
      <c r="B21" s="890" t="s">
        <v>184</v>
      </c>
      <c r="C21" s="888"/>
      <c r="D21" s="888"/>
      <c r="E21" s="888"/>
      <c r="F21" s="123">
        <f>'اختيار المقررات'!AE25</f>
        <v>0</v>
      </c>
      <c r="G21" s="888" t="s">
        <v>185</v>
      </c>
      <c r="H21" s="888"/>
      <c r="I21" s="888"/>
      <c r="J21" s="888"/>
      <c r="K21" s="879">
        <f>'اختيار المقررات'!AE26</f>
        <v>0</v>
      </c>
      <c r="L21" s="879"/>
      <c r="M21" s="888" t="s">
        <v>186</v>
      </c>
      <c r="N21" s="888"/>
      <c r="O21" s="888"/>
      <c r="P21" s="888"/>
      <c r="Q21" s="879" t="e">
        <f>'اختيار المقررات'!AE27</f>
        <v>#N/A</v>
      </c>
      <c r="R21" s="889"/>
      <c r="S21" s="140"/>
      <c r="W21" s="3" t="str">
        <f>IFERROR(SMALL('اختيار المقررات'!$AL$8:$AL$56,X21),"")</f>
        <v/>
      </c>
      <c r="X21" s="1">
        <v>19</v>
      </c>
      <c r="Y21" s="1">
        <f t="shared" si="0"/>
        <v>19</v>
      </c>
      <c r="Z21" s="1" t="str">
        <f>IF(LEN(H7)&lt;2,F7,"")</f>
        <v>الهاتف:</v>
      </c>
      <c r="AA21" s="1" t="str">
        <f t="shared" si="1"/>
        <v/>
      </c>
      <c r="AC21" s="122"/>
      <c r="AD21" s="122"/>
      <c r="AE21" s="891" t="str">
        <f t="shared" si="2"/>
        <v/>
      </c>
      <c r="AF21" s="891"/>
      <c r="AG21" s="891"/>
      <c r="AH21" s="122"/>
      <c r="AI21" s="122"/>
    </row>
    <row r="22" spans="2:35" ht="14.4" thickTop="1" x14ac:dyDescent="0.25">
      <c r="B22" s="858" t="s">
        <v>179</v>
      </c>
      <c r="C22" s="859"/>
      <c r="D22" s="859"/>
      <c r="E22" s="869">
        <f>'اختيار المقررات'!F5</f>
        <v>0</v>
      </c>
      <c r="F22" s="869"/>
      <c r="G22" s="869"/>
      <c r="H22" s="869"/>
      <c r="I22" s="870"/>
      <c r="J22" s="124" t="s">
        <v>60</v>
      </c>
      <c r="K22" s="871">
        <f>'اختيار المقررات'!Q5</f>
        <v>0</v>
      </c>
      <c r="L22" s="871"/>
      <c r="M22" s="125" t="s">
        <v>0</v>
      </c>
      <c r="N22" s="872">
        <f>'اختيار المقررات'!W5</f>
        <v>0</v>
      </c>
      <c r="O22" s="872"/>
      <c r="P22" s="913" t="e">
        <f>'اختيار المقررات'!Z28</f>
        <v>#N/A</v>
      </c>
      <c r="Q22" s="913"/>
      <c r="R22" s="913"/>
      <c r="W22" s="3" t="str">
        <f>IFERROR(SMALL('اختيار المقررات'!$AL$8:$AL$56,X22),"")</f>
        <v/>
      </c>
      <c r="X22" s="1">
        <v>20</v>
      </c>
      <c r="Y22" s="1">
        <f t="shared" si="0"/>
        <v>20</v>
      </c>
      <c r="Z22" s="1" t="str">
        <f>IF(LEN(K7)&lt;2,J7,"")</f>
        <v>العنوان :</v>
      </c>
      <c r="AC22" s="122"/>
      <c r="AD22" s="122"/>
      <c r="AE22" s="891" t="str">
        <f t="shared" si="2"/>
        <v/>
      </c>
      <c r="AF22" s="891"/>
      <c r="AG22" s="891"/>
      <c r="AH22" s="122"/>
      <c r="AI22" s="122"/>
    </row>
    <row r="23" spans="2:35" ht="15.75" customHeight="1" x14ac:dyDescent="0.25">
      <c r="B23" s="892" t="s">
        <v>183</v>
      </c>
      <c r="C23" s="883"/>
      <c r="D23" s="883"/>
      <c r="E23" s="895" t="e">
        <f>'اختيار المقررات'!N25</f>
        <v>#N/A</v>
      </c>
      <c r="F23" s="895"/>
      <c r="G23" s="896"/>
      <c r="H23" s="914" t="s">
        <v>1494</v>
      </c>
      <c r="I23" s="841"/>
      <c r="J23" s="915" t="e">
        <f>'اختيار المقررات'!W25</f>
        <v>#N/A</v>
      </c>
      <c r="K23" s="915"/>
      <c r="L23" s="916"/>
      <c r="M23" s="841" t="s">
        <v>391</v>
      </c>
      <c r="N23" s="841"/>
      <c r="O23" s="841" t="s">
        <v>392</v>
      </c>
      <c r="P23" s="841"/>
      <c r="Q23" s="841" t="s">
        <v>406</v>
      </c>
      <c r="R23" s="842"/>
    </row>
    <row r="24" spans="2:35" ht="13.8" x14ac:dyDescent="0.25">
      <c r="B24" s="892" t="s">
        <v>393</v>
      </c>
      <c r="C24" s="883"/>
      <c r="D24" s="883"/>
      <c r="E24" s="893" t="e">
        <f>'اختيار المقررات'!N27</f>
        <v>#N/A</v>
      </c>
      <c r="F24" s="893"/>
      <c r="G24" s="894"/>
      <c r="H24" s="917" t="s">
        <v>25</v>
      </c>
      <c r="I24" s="843"/>
      <c r="J24" s="893" t="e">
        <f>'اختيار المقررات'!N26</f>
        <v>#N/A</v>
      </c>
      <c r="K24" s="893"/>
      <c r="L24" s="894"/>
      <c r="M24" s="843"/>
      <c r="N24" s="843"/>
      <c r="O24" s="843"/>
      <c r="P24" s="843"/>
      <c r="Q24" s="843"/>
      <c r="R24" s="844"/>
    </row>
    <row r="25" spans="2:35" ht="13.8" x14ac:dyDescent="0.25">
      <c r="B25" s="892" t="s">
        <v>385</v>
      </c>
      <c r="C25" s="883"/>
      <c r="D25" s="883"/>
      <c r="E25" s="893" t="str">
        <f>IF(D12="","",'اختيار المقررات'!N28)</f>
        <v/>
      </c>
      <c r="F25" s="893"/>
      <c r="G25" s="894"/>
      <c r="H25" s="845" t="s">
        <v>20</v>
      </c>
      <c r="I25" s="846"/>
      <c r="J25" s="126" t="str">
        <f>'اختيار المقررات'!W28</f>
        <v>لا</v>
      </c>
      <c r="K25" s="126"/>
      <c r="L25" s="127"/>
      <c r="M25" s="843"/>
      <c r="N25" s="843"/>
      <c r="O25" s="843"/>
      <c r="P25" s="843"/>
      <c r="Q25" s="843"/>
      <c r="R25" s="844"/>
    </row>
    <row r="26" spans="2:35" ht="13.8" x14ac:dyDescent="0.25">
      <c r="B26" s="885" t="s">
        <v>23</v>
      </c>
      <c r="C26" s="886"/>
      <c r="D26" s="886"/>
      <c r="E26" s="911" t="str">
        <f>IF(D12="","يجب أن تقوم بإدخال جميع البيانات المطلوبة لتتمكن من التسجيل",'اختيار المقررات'!N29)</f>
        <v>يجب أن تقوم بإدخال جميع البيانات المطلوبة لتتمكن من التسجيل</v>
      </c>
      <c r="F26" s="911"/>
      <c r="G26" s="911"/>
      <c r="H26" s="911"/>
      <c r="I26" s="911"/>
      <c r="J26" s="911"/>
      <c r="K26" s="911"/>
      <c r="L26" s="912"/>
      <c r="M26" s="843"/>
      <c r="N26" s="843"/>
      <c r="O26" s="843"/>
      <c r="P26" s="843"/>
      <c r="Q26" s="843"/>
      <c r="R26" s="844"/>
    </row>
    <row r="27" spans="2:35" ht="21.75" customHeight="1" x14ac:dyDescent="0.25">
      <c r="B27" s="918" t="str">
        <f>'اختيار المقررات'!C25</f>
        <v>منقطع عن التسجيل في</v>
      </c>
      <c r="C27" s="919"/>
      <c r="D27" s="919"/>
      <c r="E27" s="919"/>
      <c r="F27" s="919"/>
      <c r="G27" s="919"/>
      <c r="H27" s="919"/>
      <c r="I27" s="919"/>
      <c r="J27" s="919"/>
      <c r="K27" s="919"/>
      <c r="L27" s="920"/>
      <c r="M27" s="843"/>
      <c r="N27" s="843"/>
      <c r="O27" s="843"/>
      <c r="P27" s="843"/>
      <c r="Q27" s="843"/>
      <c r="R27" s="844"/>
    </row>
    <row r="28" spans="2:35" ht="21.75" customHeight="1" x14ac:dyDescent="0.25">
      <c r="B28" s="258"/>
      <c r="C28" s="259"/>
      <c r="D28" s="259"/>
      <c r="E28" s="259"/>
      <c r="F28" s="259"/>
      <c r="G28" s="259"/>
      <c r="H28" s="259"/>
      <c r="I28" s="259"/>
      <c r="J28" s="259"/>
      <c r="K28" s="259"/>
      <c r="L28" s="260"/>
      <c r="M28" s="843"/>
      <c r="N28" s="843"/>
      <c r="O28" s="843"/>
      <c r="P28" s="843"/>
      <c r="Q28" s="843"/>
      <c r="R28" s="844"/>
    </row>
    <row r="29" spans="2:35" ht="21.75" customHeight="1" x14ac:dyDescent="0.25">
      <c r="B29" s="258"/>
      <c r="C29" s="259"/>
      <c r="D29" s="259"/>
      <c r="E29" s="259"/>
      <c r="F29" s="259"/>
      <c r="G29" s="259"/>
      <c r="H29" s="259"/>
      <c r="I29" s="259"/>
      <c r="J29" s="259"/>
      <c r="K29" s="259"/>
      <c r="L29" s="260"/>
      <c r="M29" s="843"/>
      <c r="N29" s="843"/>
      <c r="O29" s="843"/>
      <c r="P29" s="843"/>
      <c r="Q29" s="843"/>
      <c r="R29" s="844"/>
    </row>
    <row r="30" spans="2:35" ht="21.75" customHeight="1" x14ac:dyDescent="0.25">
      <c r="B30" s="258"/>
      <c r="C30" s="259"/>
      <c r="D30" s="259"/>
      <c r="E30" s="259"/>
      <c r="F30" s="259"/>
      <c r="G30" s="259"/>
      <c r="H30" s="259"/>
      <c r="I30" s="259"/>
      <c r="J30" s="259"/>
      <c r="K30" s="259"/>
      <c r="L30" s="260"/>
      <c r="M30" s="843"/>
      <c r="N30" s="843"/>
      <c r="O30" s="843"/>
      <c r="P30" s="843"/>
      <c r="Q30" s="843"/>
      <c r="R30" s="844"/>
    </row>
    <row r="31" spans="2:35" ht="13.8" x14ac:dyDescent="0.25">
      <c r="B31" s="825" t="str">
        <f>'اختيار المقررات'!C26</f>
        <v/>
      </c>
      <c r="C31" s="826"/>
      <c r="D31" s="826"/>
      <c r="E31" s="826"/>
      <c r="F31" s="826"/>
      <c r="G31" s="826" t="str">
        <f>'اختيار المقررات'!C27</f>
        <v/>
      </c>
      <c r="H31" s="826"/>
      <c r="I31" s="826"/>
      <c r="J31" s="826"/>
      <c r="K31" s="826"/>
      <c r="L31" s="849"/>
      <c r="M31" s="843"/>
      <c r="N31" s="843"/>
      <c r="O31" s="843"/>
      <c r="P31" s="843"/>
      <c r="Q31" s="843"/>
      <c r="R31" s="844"/>
    </row>
    <row r="32" spans="2:35" ht="15" customHeight="1" x14ac:dyDescent="0.25">
      <c r="B32" s="825" t="str">
        <f>'اختيار المقررات'!C28</f>
        <v/>
      </c>
      <c r="C32" s="826"/>
      <c r="D32" s="826"/>
      <c r="E32" s="826"/>
      <c r="F32" s="826"/>
      <c r="G32" s="826" t="str">
        <f>'اختيار المقررات'!C29</f>
        <v/>
      </c>
      <c r="H32" s="826"/>
      <c r="I32" s="826"/>
      <c r="J32" s="826"/>
      <c r="K32" s="826"/>
      <c r="L32" s="849"/>
      <c r="M32" s="843"/>
      <c r="N32" s="843"/>
      <c r="O32" s="843"/>
      <c r="P32" s="843"/>
      <c r="Q32" s="843"/>
      <c r="R32" s="844"/>
    </row>
    <row r="33" spans="2:19" ht="15" customHeight="1" x14ac:dyDescent="0.25">
      <c r="B33" s="847" t="str">
        <f>'اختيار المقررات'!C30</f>
        <v/>
      </c>
      <c r="C33" s="848"/>
      <c r="D33" s="848"/>
      <c r="E33" s="848"/>
      <c r="F33" s="848"/>
      <c r="G33" s="848" t="str">
        <f>'اختيار المقررات'!C31</f>
        <v/>
      </c>
      <c r="H33" s="848"/>
      <c r="I33" s="848"/>
      <c r="J33" s="848"/>
      <c r="K33" s="848"/>
      <c r="L33" s="850"/>
      <c r="M33" s="843"/>
      <c r="N33" s="843"/>
      <c r="O33" s="843"/>
      <c r="P33" s="843"/>
      <c r="Q33" s="843"/>
      <c r="R33" s="844"/>
    </row>
    <row r="34" spans="2:19" ht="17.25" customHeight="1" x14ac:dyDescent="0.25">
      <c r="B34" s="827" t="s">
        <v>407</v>
      </c>
      <c r="C34" s="828"/>
      <c r="D34" s="828"/>
      <c r="E34" s="828"/>
      <c r="F34" s="828"/>
      <c r="G34" s="828"/>
      <c r="H34" s="828"/>
      <c r="I34" s="828"/>
      <c r="J34" s="828"/>
      <c r="K34" s="828"/>
      <c r="L34" s="828"/>
      <c r="M34" s="828"/>
      <c r="N34" s="828"/>
      <c r="O34" s="828"/>
      <c r="P34" s="828"/>
      <c r="Q34" s="828"/>
      <c r="R34" s="829"/>
    </row>
    <row r="35" spans="2:19" ht="17.25" customHeight="1" x14ac:dyDescent="0.25">
      <c r="B35" s="908" t="s">
        <v>2581</v>
      </c>
      <c r="C35" s="908"/>
      <c r="D35" s="908"/>
      <c r="E35" s="908"/>
      <c r="F35" s="908"/>
      <c r="G35" s="908"/>
      <c r="H35" s="908"/>
      <c r="I35" s="908"/>
      <c r="J35" s="908"/>
      <c r="K35" s="908"/>
      <c r="L35" s="908"/>
      <c r="M35" s="908"/>
      <c r="N35" s="908"/>
      <c r="O35" s="908"/>
      <c r="P35" s="908"/>
      <c r="Q35" s="908"/>
      <c r="R35" s="908"/>
    </row>
    <row r="36" spans="2:19" ht="24" customHeight="1" x14ac:dyDescent="0.25">
      <c r="B36" s="830" t="s">
        <v>31</v>
      </c>
      <c r="C36" s="830"/>
      <c r="D36" s="830"/>
      <c r="E36" s="830"/>
      <c r="F36" s="831" t="e">
        <f>IF(J25="نعم",'اختيار المقررات'!W29,'اختيار المقررات'!N29)</f>
        <v>#N/A</v>
      </c>
      <c r="G36" s="831"/>
      <c r="H36" s="910" t="str">
        <f>IF(D4="أنثى","ليرة سورية فقط لا غير من الطالبة","ليرة سورية فقط لا غير من الطالب")&amp;" "&amp;H2</f>
        <v xml:space="preserve">ليرة سورية فقط لا غير من الطالب </v>
      </c>
      <c r="I36" s="910"/>
      <c r="J36" s="910"/>
      <c r="K36" s="910"/>
      <c r="L36" s="910"/>
      <c r="M36" s="910"/>
      <c r="N36" s="910"/>
      <c r="O36" s="910"/>
      <c r="P36" s="910"/>
      <c r="Q36" s="910"/>
      <c r="R36" s="910"/>
    </row>
    <row r="37" spans="2:19" ht="24" customHeight="1" x14ac:dyDescent="0.25">
      <c r="B37" s="830" t="str">
        <f>IF(D4="أنثى","رقمها الامتحاني","رقمه الامتحاني")</f>
        <v>رقمه الامتحاني</v>
      </c>
      <c r="C37" s="830"/>
      <c r="D37" s="830"/>
      <c r="E37" s="836">
        <f>D2</f>
        <v>0</v>
      </c>
      <c r="F37" s="836"/>
      <c r="G37" s="837" t="s">
        <v>32</v>
      </c>
      <c r="H37" s="837"/>
      <c r="I37" s="837"/>
      <c r="J37" s="837"/>
      <c r="K37" s="837"/>
      <c r="L37" s="837"/>
      <c r="M37" s="837"/>
      <c r="N37" s="837"/>
      <c r="O37" s="837"/>
      <c r="P37" s="837"/>
      <c r="Q37" s="837"/>
      <c r="R37" s="837"/>
    </row>
    <row r="38" spans="2:19" ht="12" customHeight="1" x14ac:dyDescent="0.25">
      <c r="B38" s="87"/>
      <c r="C38" s="106"/>
      <c r="D38" s="839"/>
      <c r="E38" s="839"/>
      <c r="F38" s="839"/>
      <c r="G38" s="839"/>
      <c r="H38" s="839"/>
      <c r="I38" s="88"/>
      <c r="J38" s="88"/>
      <c r="K38" s="87"/>
      <c r="L38" s="106"/>
      <c r="M38" s="839"/>
      <c r="N38" s="839"/>
      <c r="O38" s="839"/>
      <c r="P38" s="839"/>
      <c r="Q38" s="88"/>
      <c r="R38" s="88"/>
    </row>
    <row r="39" spans="2:19" ht="27.75" customHeight="1" x14ac:dyDescent="0.35">
      <c r="B39" s="838" t="s">
        <v>26</v>
      </c>
      <c r="C39" s="838"/>
      <c r="D39" s="838"/>
      <c r="E39" s="838"/>
      <c r="F39" s="838"/>
      <c r="G39" s="838"/>
      <c r="H39" s="838"/>
      <c r="I39" s="838"/>
      <c r="J39" s="838"/>
      <c r="K39" s="838"/>
      <c r="L39" s="838"/>
      <c r="M39" s="838"/>
      <c r="N39" s="838"/>
      <c r="O39" s="838"/>
      <c r="P39" s="838"/>
      <c r="Q39" s="838"/>
      <c r="R39" s="838"/>
    </row>
    <row r="40" spans="2:19" ht="15.75" customHeight="1" x14ac:dyDescent="0.25">
      <c r="B40" s="834" t="s">
        <v>30</v>
      </c>
      <c r="C40" s="834"/>
      <c r="D40" s="834"/>
      <c r="E40" s="834"/>
      <c r="F40" s="834"/>
      <c r="G40" s="834"/>
      <c r="H40" s="834"/>
      <c r="I40" s="834"/>
      <c r="J40" s="834"/>
      <c r="K40" s="834"/>
      <c r="L40" s="834"/>
      <c r="M40" s="834"/>
      <c r="N40" s="834"/>
      <c r="O40" s="834"/>
      <c r="P40" s="834"/>
      <c r="Q40" s="834"/>
      <c r="R40" s="834"/>
    </row>
    <row r="41" spans="2:19" ht="22.5" customHeight="1" x14ac:dyDescent="0.25">
      <c r="B41" s="835" t="s">
        <v>31</v>
      </c>
      <c r="C41" s="835"/>
      <c r="D41" s="835"/>
      <c r="E41" s="835"/>
      <c r="F41" s="836" t="e">
        <f>'اختيار المقررات'!AD29</f>
        <v>#N/A</v>
      </c>
      <c r="G41" s="836"/>
      <c r="H41" s="840" t="str">
        <f>H36</f>
        <v xml:space="preserve">ليرة سورية فقط لا غير من الطالب </v>
      </c>
      <c r="I41" s="840"/>
      <c r="J41" s="840"/>
      <c r="K41" s="840"/>
      <c r="L41" s="840"/>
      <c r="M41" s="840"/>
      <c r="N41" s="840"/>
      <c r="O41" s="840"/>
      <c r="P41" s="840"/>
      <c r="Q41" s="840"/>
      <c r="R41" s="840"/>
    </row>
    <row r="42" spans="2:19" ht="22.5" customHeight="1" x14ac:dyDescent="0.3">
      <c r="B42" s="832" t="str">
        <f>B37</f>
        <v>رقمه الامتحاني</v>
      </c>
      <c r="C42" s="832"/>
      <c r="D42" s="832"/>
      <c r="E42" s="833">
        <f>E37</f>
        <v>0</v>
      </c>
      <c r="F42" s="833"/>
      <c r="G42" s="824" t="str">
        <f>G37</f>
        <v xml:space="preserve">وتحويله إلى حساب التعليم المفتوح رقم ck1-10173186 وتسليم إشعار القبض إلى صاحب العلاقة  </v>
      </c>
      <c r="H42" s="824"/>
      <c r="I42" s="824"/>
      <c r="J42" s="824"/>
      <c r="K42" s="824"/>
      <c r="L42" s="824"/>
      <c r="M42" s="824"/>
      <c r="N42" s="824"/>
      <c r="O42" s="824"/>
      <c r="P42" s="824"/>
      <c r="Q42" s="824"/>
      <c r="R42" s="824"/>
    </row>
    <row r="43" spans="2:19" ht="9" customHeight="1" x14ac:dyDescent="0.25"/>
    <row r="44" spans="2:19" ht="9" customHeight="1" x14ac:dyDescent="0.25">
      <c r="E44" s="1"/>
      <c r="I44" s="60"/>
      <c r="M44" s="1"/>
      <c r="P44" s="60"/>
    </row>
    <row r="45" spans="2:19" x14ac:dyDescent="0.25">
      <c r="C45" s="94"/>
      <c r="D45" s="94"/>
      <c r="E45" s="94"/>
      <c r="F45" s="94"/>
      <c r="G45" s="94"/>
      <c r="I45" s="60"/>
      <c r="J45" s="60"/>
      <c r="K45" s="60"/>
      <c r="L45" s="60"/>
      <c r="P45" s="60"/>
      <c r="Q45" s="60"/>
      <c r="R45" s="60"/>
      <c r="S45" s="141"/>
    </row>
    <row r="46" spans="2:19" ht="13.8" x14ac:dyDescent="0.25">
      <c r="C46" s="94"/>
      <c r="D46" s="94"/>
      <c r="E46" s="94"/>
      <c r="F46" s="94"/>
      <c r="G46" s="94"/>
      <c r="H46" s="95"/>
      <c r="I46" s="95"/>
      <c r="J46" s="95"/>
      <c r="K46" s="95"/>
      <c r="L46" s="95"/>
      <c r="M46" s="95"/>
      <c r="N46" s="95"/>
      <c r="O46" s="95"/>
      <c r="P46" s="95"/>
      <c r="Q46" s="95"/>
      <c r="R46" s="95"/>
      <c r="S46" s="142"/>
    </row>
    <row r="47" spans="2:19" ht="13.8" x14ac:dyDescent="0.25">
      <c r="C47" s="94"/>
      <c r="D47" s="94"/>
      <c r="E47" s="94"/>
      <c r="F47" s="94"/>
      <c r="G47" s="94"/>
      <c r="H47" s="95"/>
      <c r="I47" s="95"/>
      <c r="J47" s="95"/>
      <c r="K47" s="95"/>
      <c r="L47" s="95"/>
      <c r="M47" s="95"/>
      <c r="N47" s="95"/>
      <c r="O47" s="95"/>
      <c r="P47" s="95"/>
      <c r="Q47" s="95"/>
      <c r="R47" s="95"/>
      <c r="S47" s="142"/>
    </row>
    <row r="48" spans="2:19" ht="13.8" x14ac:dyDescent="0.25">
      <c r="B48"/>
      <c r="C48"/>
      <c r="D48"/>
      <c r="E48"/>
      <c r="F48"/>
      <c r="G48"/>
      <c r="H48"/>
      <c r="I48"/>
      <c r="J48"/>
      <c r="K48"/>
      <c r="L48"/>
      <c r="M48"/>
      <c r="N48"/>
      <c r="O48"/>
      <c r="P48"/>
      <c r="Q48"/>
      <c r="R48"/>
    </row>
    <row r="49" spans="2:18" ht="13.8" x14ac:dyDescent="0.25">
      <c r="B49"/>
      <c r="C49"/>
      <c r="D49"/>
      <c r="E49"/>
      <c r="F49"/>
      <c r="G49"/>
      <c r="H49"/>
      <c r="I49"/>
      <c r="J49"/>
      <c r="K49"/>
      <c r="L49"/>
      <c r="M49"/>
      <c r="N49"/>
      <c r="O49"/>
      <c r="P49"/>
      <c r="Q49"/>
      <c r="R49"/>
    </row>
    <row r="50" spans="2:18" ht="13.8" x14ac:dyDescent="0.25">
      <c r="B50"/>
      <c r="C50"/>
      <c r="D50"/>
      <c r="E50"/>
      <c r="F50"/>
      <c r="G50"/>
      <c r="H50"/>
      <c r="I50"/>
      <c r="J50"/>
      <c r="K50"/>
      <c r="L50"/>
      <c r="M50"/>
      <c r="N50"/>
      <c r="O50"/>
      <c r="P50"/>
      <c r="Q50"/>
      <c r="R50"/>
    </row>
    <row r="51" spans="2:18" ht="13.8" x14ac:dyDescent="0.25">
      <c r="B51"/>
      <c r="C51"/>
      <c r="D51"/>
      <c r="E51"/>
      <c r="F51"/>
      <c r="G51"/>
      <c r="H51"/>
      <c r="I51"/>
      <c r="J51"/>
      <c r="K51"/>
      <c r="L51"/>
      <c r="M51"/>
      <c r="N51"/>
      <c r="O51"/>
      <c r="P51"/>
      <c r="Q51"/>
      <c r="R51"/>
    </row>
  </sheetData>
  <sheetProtection algorithmName="SHA-512" hashValue="j/jRDF+KRReTNVilVRk8WS25UhpQZbvx4UB6KqyYEhvCNlPF0iBLNXdejpbOZLPegu3uf9UiGCeSL+6irEscIw==" saltValue="sY+oxpLdXqiRtaLvx807EA==" spinCount="100000" sheet="1" selectLockedCells="1" selectUnlockedCells="1"/>
  <mergeCells count="133">
    <mergeCell ref="B35:R35"/>
    <mergeCell ref="AE7:AG7"/>
    <mergeCell ref="AE8:AG8"/>
    <mergeCell ref="AE9:AG9"/>
    <mergeCell ref="AE10:AG10"/>
    <mergeCell ref="AE11:AG11"/>
    <mergeCell ref="AE12:AG12"/>
    <mergeCell ref="B20:R20"/>
    <mergeCell ref="H36:R36"/>
    <mergeCell ref="AE18:AG18"/>
    <mergeCell ref="AE19:AG19"/>
    <mergeCell ref="AE20:AG20"/>
    <mergeCell ref="AE21:AG21"/>
    <mergeCell ref="AE22:AG22"/>
    <mergeCell ref="E26:L26"/>
    <mergeCell ref="P22:R22"/>
    <mergeCell ref="H23:I23"/>
    <mergeCell ref="J23:L23"/>
    <mergeCell ref="H24:I24"/>
    <mergeCell ref="B27:L27"/>
    <mergeCell ref="B31:F31"/>
    <mergeCell ref="G31:L31"/>
    <mergeCell ref="AE13:AG13"/>
    <mergeCell ref="AE14:AG14"/>
    <mergeCell ref="AE15:AG15"/>
    <mergeCell ref="F1:R1"/>
    <mergeCell ref="N4:P4"/>
    <mergeCell ref="Q4:R4"/>
    <mergeCell ref="AD1:AH2"/>
    <mergeCell ref="AE3:AG3"/>
    <mergeCell ref="AE4:AG4"/>
    <mergeCell ref="AE5:AG5"/>
    <mergeCell ref="AE6:AG6"/>
    <mergeCell ref="K5:M5"/>
    <mergeCell ref="N5:O5"/>
    <mergeCell ref="P5:R5"/>
    <mergeCell ref="N6:O6"/>
    <mergeCell ref="J3:L3"/>
    <mergeCell ref="F3:G3"/>
    <mergeCell ref="H3:I3"/>
    <mergeCell ref="K2:L2"/>
    <mergeCell ref="AE16:AG16"/>
    <mergeCell ref="AE17:AG17"/>
    <mergeCell ref="B24:D24"/>
    <mergeCell ref="E24:G24"/>
    <mergeCell ref="J24:L24"/>
    <mergeCell ref="B25:D25"/>
    <mergeCell ref="E25:G25"/>
    <mergeCell ref="B23:D23"/>
    <mergeCell ref="E23:G23"/>
    <mergeCell ref="B26:D26"/>
    <mergeCell ref="D7:E7"/>
    <mergeCell ref="G21:J21"/>
    <mergeCell ref="K21:L21"/>
    <mergeCell ref="M21:P21"/>
    <mergeCell ref="Q21:R21"/>
    <mergeCell ref="F7:G7"/>
    <mergeCell ref="D17:G17"/>
    <mergeCell ref="L17:O17"/>
    <mergeCell ref="D18:G18"/>
    <mergeCell ref="D19:G19"/>
    <mergeCell ref="L19:O19"/>
    <mergeCell ref="B21:E21"/>
    <mergeCell ref="L18:O18"/>
    <mergeCell ref="D16:G16"/>
    <mergeCell ref="L16:O16"/>
    <mergeCell ref="B3:C3"/>
    <mergeCell ref="D3:E3"/>
    <mergeCell ref="N3:P3"/>
    <mergeCell ref="Q3:R3"/>
    <mergeCell ref="P6:R6"/>
    <mergeCell ref="B4:C4"/>
    <mergeCell ref="D4:E4"/>
    <mergeCell ref="F4:G4"/>
    <mergeCell ref="H4:I4"/>
    <mergeCell ref="K4:M4"/>
    <mergeCell ref="B6:C6"/>
    <mergeCell ref="D6:E6"/>
    <mergeCell ref="F6:G6"/>
    <mergeCell ref="H6:I6"/>
    <mergeCell ref="K6:M6"/>
    <mergeCell ref="B5:C5"/>
    <mergeCell ref="D5:E5"/>
    <mergeCell ref="F5:G5"/>
    <mergeCell ref="H5:I5"/>
    <mergeCell ref="B1:E1"/>
    <mergeCell ref="B2:C2"/>
    <mergeCell ref="D2:E2"/>
    <mergeCell ref="F2:G2"/>
    <mergeCell ref="H2:J2"/>
    <mergeCell ref="M2:N2"/>
    <mergeCell ref="B22:D22"/>
    <mergeCell ref="B7:C7"/>
    <mergeCell ref="B8:R9"/>
    <mergeCell ref="D11:G11"/>
    <mergeCell ref="L11:O11"/>
    <mergeCell ref="D13:G13"/>
    <mergeCell ref="L13:O13"/>
    <mergeCell ref="E22:I22"/>
    <mergeCell ref="K22:L22"/>
    <mergeCell ref="N22:O22"/>
    <mergeCell ref="H7:I7"/>
    <mergeCell ref="K7:R7"/>
    <mergeCell ref="D12:G12"/>
    <mergeCell ref="L12:O12"/>
    <mergeCell ref="D14:G14"/>
    <mergeCell ref="L14:O14"/>
    <mergeCell ref="D15:G15"/>
    <mergeCell ref="L15:O15"/>
    <mergeCell ref="G42:R42"/>
    <mergeCell ref="B32:F32"/>
    <mergeCell ref="B34:R34"/>
    <mergeCell ref="B36:E36"/>
    <mergeCell ref="F36:G36"/>
    <mergeCell ref="B42:D42"/>
    <mergeCell ref="E42:F42"/>
    <mergeCell ref="B40:R40"/>
    <mergeCell ref="B41:E41"/>
    <mergeCell ref="F41:G41"/>
    <mergeCell ref="G37:R37"/>
    <mergeCell ref="B39:R39"/>
    <mergeCell ref="D38:H38"/>
    <mergeCell ref="M38:P38"/>
    <mergeCell ref="H41:R41"/>
    <mergeCell ref="Q23:R33"/>
    <mergeCell ref="H25:I25"/>
    <mergeCell ref="M23:N33"/>
    <mergeCell ref="O23:P33"/>
    <mergeCell ref="B37:D37"/>
    <mergeCell ref="E37:F37"/>
    <mergeCell ref="B33:F33"/>
    <mergeCell ref="G32:L32"/>
    <mergeCell ref="G33:L33"/>
  </mergeCells>
  <conditionalFormatting sqref="B38:R38">
    <cfRule type="expression" dxfId="3447" priority="32">
      <formula>#REF!="لا"</formula>
    </cfRule>
  </conditionalFormatting>
  <conditionalFormatting sqref="B39:R40 B41:H41 B42:R42">
    <cfRule type="expression" dxfId="3446" priority="33">
      <formula>$K$25="لا"</formula>
    </cfRule>
  </conditionalFormatting>
  <conditionalFormatting sqref="B39:R44">
    <cfRule type="expression" dxfId="3445" priority="1">
      <formula>$J$25="لا"</formula>
    </cfRule>
  </conditionalFormatting>
  <conditionalFormatting sqref="C13:I19">
    <cfRule type="expression" dxfId="3444" priority="23">
      <formula>$C$13=""</formula>
    </cfRule>
  </conditionalFormatting>
  <conditionalFormatting sqref="C14:I19">
    <cfRule type="expression" dxfId="3443" priority="22">
      <formula>$C$14=""</formula>
    </cfRule>
  </conditionalFormatting>
  <conditionalFormatting sqref="C15:I19">
    <cfRule type="expression" dxfId="3442" priority="21">
      <formula>$C$15=""</formula>
    </cfRule>
  </conditionalFormatting>
  <conditionalFormatting sqref="C16:I19">
    <cfRule type="expression" dxfId="3441" priority="20">
      <formula>$C$16=""</formula>
    </cfRule>
  </conditionalFormatting>
  <conditionalFormatting sqref="C17:I19">
    <cfRule type="expression" dxfId="3440" priority="19">
      <formula>$C$17=""</formula>
    </cfRule>
  </conditionalFormatting>
  <conditionalFormatting sqref="C18:I19">
    <cfRule type="expression" dxfId="3439" priority="18">
      <formula>$C$18=""</formula>
    </cfRule>
  </conditionalFormatting>
  <conditionalFormatting sqref="C19:I19">
    <cfRule type="expression" dxfId="3438" priority="17">
      <formula>$C$19=""</formula>
    </cfRule>
  </conditionalFormatting>
  <conditionalFormatting sqref="C11:Q19">
    <cfRule type="expression" dxfId="3437" priority="24">
      <formula>$C$12=""</formula>
    </cfRule>
  </conditionalFormatting>
  <conditionalFormatting sqref="C46:S47">
    <cfRule type="expression" dxfId="3436" priority="34">
      <formula>$K$26="لا"</formula>
    </cfRule>
  </conditionalFormatting>
  <conditionalFormatting sqref="K11:Q19">
    <cfRule type="expression" dxfId="3435" priority="16">
      <formula>$K$12=""</formula>
    </cfRule>
  </conditionalFormatting>
  <conditionalFormatting sqref="K13:Q19">
    <cfRule type="expression" dxfId="3434" priority="15">
      <formula>$K$13=""</formula>
    </cfRule>
  </conditionalFormatting>
  <conditionalFormatting sqref="K14:Q19">
    <cfRule type="expression" dxfId="3433" priority="14">
      <formula>$K$14=""</formula>
    </cfRule>
  </conditionalFormatting>
  <conditionalFormatting sqref="K15:Q19">
    <cfRule type="expression" dxfId="3432" priority="13">
      <formula>$K$15=""</formula>
    </cfRule>
  </conditionalFormatting>
  <conditionalFormatting sqref="K16:Q19">
    <cfRule type="expression" dxfId="3431" priority="12">
      <formula>$K$16=""</formula>
    </cfRule>
  </conditionalFormatting>
  <conditionalFormatting sqref="K17:Q19">
    <cfRule type="expression" dxfId="3430" priority="11">
      <formula>$K$17=""</formula>
    </cfRule>
  </conditionalFormatting>
  <conditionalFormatting sqref="K18:Q19">
    <cfRule type="expression" dxfId="3429" priority="10">
      <formula>$K$18=""</formula>
    </cfRule>
  </conditionalFormatting>
  <conditionalFormatting sqref="K19:Q19">
    <cfRule type="expression" dxfId="3428" priority="9">
      <formula>$K$19=""</formula>
    </cfRule>
  </conditionalFormatting>
  <conditionalFormatting sqref="AC1">
    <cfRule type="expression" dxfId="3427" priority="3">
      <formula>AC1&lt;&gt;""</formula>
    </cfRule>
  </conditionalFormatting>
  <conditionalFormatting sqref="AD1:AH2">
    <cfRule type="expression" dxfId="3426" priority="2">
      <formula>$AD$1&lt;&gt;""</formula>
    </cfRule>
  </conditionalFormatting>
  <conditionalFormatting sqref="AE3:AE22">
    <cfRule type="expression" dxfId="3425" priority="4">
      <formula>AE3&lt;&gt;""</formula>
    </cfRule>
  </conditionalFormatting>
  <dataValidations count="2">
    <dataValidation errorStyle="warning" allowBlank="1" showInputMessage="1" showErrorMessage="1" sqref="B8:R9" xr:uid="{00000000-0002-0000-0300-000000000000}"/>
    <dataValidation errorStyle="information" allowBlank="1" showInputMessage="1" showErrorMessage="1" sqref="D13:G13" xr:uid="{00000000-0002-0000-0300-000001000000}"/>
  </dataValidations>
  <printOptions horizontalCentered="1" verticalCentered="1"/>
  <pageMargins left="0.19685039370078741" right="0.19685039370078741" top="0.19685039370078741" bottom="0.19685039370078741" header="0.11811023622047245" footer="0.11811023622047245"/>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EO5"/>
  <sheetViews>
    <sheetView rightToLeft="1" workbookViewId="0">
      <selection activeCell="G9" sqref="G9"/>
    </sheetView>
  </sheetViews>
  <sheetFormatPr defaultColWidth="9" defaultRowHeight="13.8" x14ac:dyDescent="0.25"/>
  <cols>
    <col min="1" max="1" width="10.8984375" style="1" bestFit="1" customWidth="1"/>
    <col min="2" max="2" width="14.69921875" style="1" bestFit="1" customWidth="1"/>
    <col min="3" max="3" width="5" style="1" bestFit="1" customWidth="1"/>
    <col min="4" max="4" width="5.19921875" style="1" bestFit="1" customWidth="1"/>
    <col min="5" max="5" width="11.19921875" style="1" bestFit="1" customWidth="1"/>
    <col min="6" max="6" width="11.8984375" style="1" bestFit="1" customWidth="1"/>
    <col min="7" max="7" width="14.69921875" style="1" bestFit="1" customWidth="1"/>
    <col min="8" max="8" width="13.19921875" style="1" bestFit="1" customWidth="1"/>
    <col min="9" max="9" width="7.19921875" style="1" bestFit="1" customWidth="1"/>
    <col min="10" max="10" width="12.3984375" style="1" bestFit="1" customWidth="1"/>
    <col min="11" max="11" width="14.19921875" style="1" bestFit="1" customWidth="1"/>
    <col min="12" max="12" width="13.09765625" style="1" bestFit="1" customWidth="1"/>
    <col min="13" max="13" width="7.8984375" style="1" bestFit="1" customWidth="1"/>
    <col min="14" max="14" width="11" style="1" bestFit="1" customWidth="1"/>
    <col min="15" max="15" width="12.59765625" style="1" bestFit="1" customWidth="1"/>
    <col min="16" max="16" width="10.69921875" style="1" bestFit="1" customWidth="1"/>
    <col min="17" max="17" width="10.59765625" style="1" bestFit="1" customWidth="1"/>
    <col min="18" max="18" width="9.59765625" style="1" bestFit="1" customWidth="1"/>
    <col min="19" max="19" width="5.8984375" style="1" bestFit="1" customWidth="1"/>
    <col min="20" max="20" width="4.19921875" style="1" bestFit="1" customWidth="1"/>
    <col min="21" max="21" width="5.19921875" style="1" bestFit="1" customWidth="1"/>
    <col min="22" max="22" width="4.19921875" style="1" bestFit="1" customWidth="1"/>
    <col min="23" max="23" width="5.19921875" style="1" bestFit="1" customWidth="1"/>
    <col min="24" max="24" width="4.19921875" style="1" bestFit="1" customWidth="1"/>
    <col min="25" max="25" width="5.19921875" style="1" bestFit="1" customWidth="1"/>
    <col min="26" max="26" width="4.19921875" style="1" bestFit="1" customWidth="1"/>
    <col min="27" max="27" width="5.19921875" style="1" bestFit="1" customWidth="1"/>
    <col min="28" max="28" width="4.19921875" style="1" bestFit="1" customWidth="1"/>
    <col min="29" max="29" width="5.19921875" style="1" bestFit="1" customWidth="1"/>
    <col min="30" max="30" width="4.19921875" style="1" bestFit="1" customWidth="1"/>
    <col min="31" max="31" width="5.19921875" style="1" bestFit="1" customWidth="1"/>
    <col min="32" max="32" width="4.19921875" style="1" bestFit="1" customWidth="1"/>
    <col min="33" max="33" width="5.19921875" style="1" bestFit="1" customWidth="1"/>
    <col min="34" max="34" width="4.19921875" style="1" bestFit="1" customWidth="1"/>
    <col min="35" max="35" width="5.19921875" style="1" bestFit="1" customWidth="1"/>
    <col min="36" max="36" width="4.19921875" style="1" bestFit="1" customWidth="1"/>
    <col min="37" max="37" width="5.19921875" style="1" bestFit="1" customWidth="1"/>
    <col min="38" max="38" width="4.19921875" style="1" bestFit="1" customWidth="1"/>
    <col min="39" max="39" width="5.19921875" style="1" bestFit="1" customWidth="1"/>
    <col min="40" max="40" width="4.19921875" style="1" bestFit="1" customWidth="1"/>
    <col min="41" max="41" width="5.19921875" style="1" bestFit="1" customWidth="1"/>
    <col min="42" max="42" width="4.19921875" style="1" bestFit="1" customWidth="1"/>
    <col min="43" max="43" width="5.19921875" style="1" bestFit="1" customWidth="1"/>
    <col min="44" max="44" width="4.19921875" style="1" bestFit="1" customWidth="1"/>
    <col min="45" max="45" width="5.19921875" style="1" bestFit="1" customWidth="1"/>
    <col min="46" max="46" width="4.19921875" style="1" bestFit="1" customWidth="1"/>
    <col min="47" max="47" width="5.19921875" style="1" bestFit="1" customWidth="1"/>
    <col min="48" max="48" width="4.19921875" style="1" bestFit="1" customWidth="1"/>
    <col min="49" max="49" width="5.19921875" style="1" bestFit="1" customWidth="1"/>
    <col min="50" max="50" width="4.19921875" style="1" bestFit="1" customWidth="1"/>
    <col min="51" max="51" width="5.19921875" style="1" bestFit="1" customWidth="1"/>
    <col min="52" max="52" width="4.19921875" style="1" bestFit="1" customWidth="1"/>
    <col min="53" max="53" width="5.19921875" style="1" bestFit="1" customWidth="1"/>
    <col min="54" max="54" width="4.19921875" style="1" bestFit="1" customWidth="1"/>
    <col min="55" max="55" width="5.19921875" style="1" bestFit="1" customWidth="1"/>
    <col min="56" max="56" width="4.19921875" style="1" bestFit="1" customWidth="1"/>
    <col min="57" max="57" width="5.19921875" style="1" bestFit="1" customWidth="1"/>
    <col min="58" max="58" width="4.19921875" style="1" bestFit="1" customWidth="1"/>
    <col min="59" max="59" width="5.19921875" style="1" bestFit="1" customWidth="1"/>
    <col min="60" max="60" width="4.19921875" style="1" bestFit="1" customWidth="1"/>
    <col min="61" max="61" width="5.19921875" style="1" bestFit="1" customWidth="1"/>
    <col min="62" max="62" width="4.19921875" style="1" bestFit="1" customWidth="1"/>
    <col min="63" max="63" width="5.19921875" style="1" bestFit="1" customWidth="1"/>
    <col min="64" max="64" width="4.19921875" style="1" bestFit="1" customWidth="1"/>
    <col min="65" max="65" width="5.19921875" style="1" bestFit="1" customWidth="1"/>
    <col min="66" max="66" width="4.19921875" style="1" bestFit="1" customWidth="1"/>
    <col min="67" max="67" width="5.19921875" style="1" bestFit="1" customWidth="1"/>
    <col min="68" max="68" width="4.19921875" style="1" bestFit="1" customWidth="1"/>
    <col min="69" max="69" width="5.19921875" style="1" bestFit="1" customWidth="1"/>
    <col min="70" max="70" width="4.19921875" style="1" bestFit="1" customWidth="1"/>
    <col min="71" max="71" width="5.19921875" style="1" bestFit="1" customWidth="1"/>
    <col min="72" max="72" width="4.19921875" style="1" bestFit="1" customWidth="1"/>
    <col min="73" max="73" width="5.19921875" style="1" bestFit="1" customWidth="1"/>
    <col min="74" max="74" width="4.19921875" style="1" bestFit="1" customWidth="1"/>
    <col min="75" max="75" width="5.19921875" style="1" bestFit="1" customWidth="1"/>
    <col min="76" max="76" width="4.19921875" style="1" bestFit="1" customWidth="1"/>
    <col min="77" max="77" width="5.19921875" style="1" bestFit="1" customWidth="1"/>
    <col min="78" max="78" width="4.19921875" style="1" bestFit="1" customWidth="1"/>
    <col min="79" max="79" width="5.19921875" style="1" bestFit="1" customWidth="1"/>
    <col min="80" max="80" width="4.19921875" style="1" bestFit="1" customWidth="1"/>
    <col min="81" max="81" width="5.19921875" style="1" bestFit="1" customWidth="1"/>
    <col min="82" max="82" width="4.19921875" style="1" bestFit="1" customWidth="1"/>
    <col min="83" max="83" width="5.19921875" style="1" bestFit="1" customWidth="1"/>
    <col min="84" max="84" width="4.19921875" style="1" bestFit="1" customWidth="1"/>
    <col min="85" max="85" width="5.19921875" style="1" bestFit="1" customWidth="1"/>
    <col min="86" max="86" width="4.19921875" style="1" bestFit="1" customWidth="1"/>
    <col min="87" max="87" width="5.19921875" style="1" bestFit="1" customWidth="1"/>
    <col min="88" max="88" width="4.19921875" style="1" bestFit="1" customWidth="1"/>
    <col min="89" max="89" width="5.19921875" style="1" bestFit="1" customWidth="1"/>
    <col min="90" max="90" width="4.19921875" style="1" bestFit="1" customWidth="1"/>
    <col min="91" max="91" width="5.19921875" style="1" bestFit="1" customWidth="1"/>
    <col min="92" max="92" width="4.19921875" style="1" bestFit="1" customWidth="1"/>
    <col min="93" max="93" width="5.19921875" style="1" bestFit="1" customWidth="1"/>
    <col min="94" max="94" width="4.19921875" style="1" bestFit="1" customWidth="1"/>
    <col min="95" max="95" width="5.19921875" style="1" bestFit="1" customWidth="1"/>
    <col min="96" max="96" width="4.19921875" style="1" bestFit="1" customWidth="1"/>
    <col min="97" max="97" width="5.19921875" style="1" bestFit="1" customWidth="1"/>
    <col min="98" max="98" width="4.19921875" style="1" bestFit="1" customWidth="1"/>
    <col min="99" max="99" width="5.19921875" style="1" bestFit="1" customWidth="1"/>
    <col min="100" max="100" width="4.19921875" style="1" bestFit="1" customWidth="1"/>
    <col min="101" max="101" width="5.19921875" style="1" bestFit="1" customWidth="1"/>
    <col min="102" max="102" width="4.19921875" style="1" bestFit="1" customWidth="1"/>
    <col min="103" max="103" width="5.19921875" style="1" bestFit="1" customWidth="1"/>
    <col min="104" max="104" width="4.19921875" style="1" bestFit="1" customWidth="1"/>
    <col min="105" max="105" width="5.19921875" style="1" bestFit="1" customWidth="1"/>
    <col min="106" max="106" width="4.19921875" style="1" bestFit="1" customWidth="1"/>
    <col min="107" max="107" width="5.19921875" style="1" bestFit="1" customWidth="1"/>
    <col min="108" max="108" width="4.19921875" style="1" bestFit="1" customWidth="1"/>
    <col min="109" max="109" width="5.19921875" style="1" bestFit="1" customWidth="1"/>
    <col min="110" max="110" width="4.19921875" style="1" bestFit="1" customWidth="1"/>
    <col min="111" max="111" width="5.19921875" style="1" bestFit="1" customWidth="1"/>
    <col min="112" max="112" width="4.19921875" style="1" bestFit="1" customWidth="1"/>
    <col min="113" max="113" width="5.19921875" style="1" bestFit="1" customWidth="1"/>
    <col min="114" max="114" width="4.19921875" style="1" bestFit="1" customWidth="1"/>
    <col min="115" max="115" width="5.19921875" style="1" bestFit="1" customWidth="1"/>
    <col min="116" max="131" width="10.19921875" style="1" customWidth="1"/>
    <col min="132" max="132" width="14.3984375" style="1" bestFit="1" customWidth="1"/>
    <col min="133" max="140" width="10.19921875" style="1" customWidth="1"/>
    <col min="141" max="141" width="21.19921875" style="1" customWidth="1"/>
    <col min="142" max="16384" width="9" style="1"/>
  </cols>
  <sheetData>
    <row r="1" spans="1:145" s="107" customFormat="1" ht="18" thickBot="1" x14ac:dyDescent="0.3">
      <c r="A1" s="954"/>
      <c r="B1" s="955">
        <v>9999</v>
      </c>
      <c r="C1" s="931" t="s">
        <v>33</v>
      </c>
      <c r="D1" s="931"/>
      <c r="E1" s="931"/>
      <c r="F1" s="931"/>
      <c r="G1" s="931"/>
      <c r="H1" s="931"/>
      <c r="I1" s="931"/>
      <c r="J1" s="931"/>
      <c r="K1" s="956" t="s">
        <v>16</v>
      </c>
      <c r="L1" s="959" t="s">
        <v>172</v>
      </c>
      <c r="M1" s="951" t="s">
        <v>170</v>
      </c>
      <c r="N1" s="951" t="s">
        <v>171</v>
      </c>
      <c r="O1" s="961" t="s">
        <v>57</v>
      </c>
      <c r="P1" s="931" t="s">
        <v>34</v>
      </c>
      <c r="Q1" s="931"/>
      <c r="R1" s="931"/>
      <c r="S1" s="964" t="s">
        <v>9</v>
      </c>
      <c r="T1" s="941" t="s">
        <v>35</v>
      </c>
      <c r="U1" s="942"/>
      <c r="V1" s="942"/>
      <c r="W1" s="942"/>
      <c r="X1" s="942"/>
      <c r="Y1" s="942"/>
      <c r="Z1" s="942"/>
      <c r="AA1" s="942"/>
      <c r="AB1" s="942"/>
      <c r="AC1" s="942"/>
      <c r="AD1" s="942"/>
      <c r="AE1" s="942"/>
      <c r="AF1" s="942"/>
      <c r="AG1" s="942"/>
      <c r="AH1" s="942"/>
      <c r="AI1" s="942"/>
      <c r="AJ1" s="942"/>
      <c r="AK1" s="942"/>
      <c r="AL1" s="942"/>
      <c r="AM1" s="942"/>
      <c r="AN1" s="942"/>
      <c r="AO1" s="942"/>
      <c r="AP1" s="942"/>
      <c r="AQ1" s="943"/>
      <c r="AR1" s="941" t="s">
        <v>21</v>
      </c>
      <c r="AS1" s="942"/>
      <c r="AT1" s="942"/>
      <c r="AU1" s="942"/>
      <c r="AV1" s="942"/>
      <c r="AW1" s="942"/>
      <c r="AX1" s="942"/>
      <c r="AY1" s="942"/>
      <c r="AZ1" s="942"/>
      <c r="BA1" s="942"/>
      <c r="BB1" s="942"/>
      <c r="BC1" s="942"/>
      <c r="BD1" s="942"/>
      <c r="BE1" s="942"/>
      <c r="BF1" s="942"/>
      <c r="BG1" s="942"/>
      <c r="BH1" s="942"/>
      <c r="BI1" s="942"/>
      <c r="BJ1" s="942"/>
      <c r="BK1" s="942"/>
      <c r="BL1" s="942"/>
      <c r="BM1" s="942"/>
      <c r="BN1" s="942"/>
      <c r="BO1" s="943"/>
      <c r="BP1" s="941" t="s">
        <v>36</v>
      </c>
      <c r="BQ1" s="942"/>
      <c r="BR1" s="942"/>
      <c r="BS1" s="942"/>
      <c r="BT1" s="942"/>
      <c r="BU1" s="942"/>
      <c r="BV1" s="942"/>
      <c r="BW1" s="942"/>
      <c r="BX1" s="942"/>
      <c r="BY1" s="942"/>
      <c r="BZ1" s="942"/>
      <c r="CA1" s="942"/>
      <c r="CB1" s="942"/>
      <c r="CC1" s="942"/>
      <c r="CD1" s="942"/>
      <c r="CE1" s="942"/>
      <c r="CF1" s="942"/>
      <c r="CG1" s="942"/>
      <c r="CH1" s="942"/>
      <c r="CI1" s="942"/>
      <c r="CJ1" s="942"/>
      <c r="CK1" s="942"/>
      <c r="CL1" s="942"/>
      <c r="CM1" s="943"/>
      <c r="CN1" s="941" t="s">
        <v>37</v>
      </c>
      <c r="CO1" s="942"/>
      <c r="CP1" s="942"/>
      <c r="CQ1" s="942"/>
      <c r="CR1" s="942"/>
      <c r="CS1" s="942"/>
      <c r="CT1" s="942"/>
      <c r="CU1" s="942"/>
      <c r="CV1" s="942"/>
      <c r="CW1" s="942"/>
      <c r="CX1" s="942"/>
      <c r="CY1" s="942"/>
      <c r="CZ1" s="942"/>
      <c r="DA1" s="942"/>
      <c r="DB1" s="942"/>
      <c r="DC1" s="942"/>
      <c r="DD1" s="942"/>
      <c r="DE1" s="942"/>
      <c r="DF1" s="942"/>
      <c r="DG1" s="942"/>
      <c r="DH1" s="942"/>
      <c r="DI1" s="942"/>
      <c r="DJ1" s="942"/>
      <c r="DK1" s="943"/>
      <c r="DL1" s="921" t="s">
        <v>1</v>
      </c>
      <c r="DM1" s="922"/>
      <c r="DN1" s="923"/>
      <c r="DO1" s="923"/>
      <c r="DP1" s="927" t="s">
        <v>1495</v>
      </c>
      <c r="DQ1" s="928"/>
      <c r="DR1" s="928"/>
      <c r="DS1" s="928"/>
      <c r="DT1" s="928"/>
      <c r="DU1" s="928"/>
      <c r="DV1" s="928"/>
      <c r="DW1" s="928"/>
      <c r="DX1" s="927" t="s">
        <v>38</v>
      </c>
      <c r="DY1" s="928"/>
      <c r="DZ1" s="928"/>
      <c r="EA1" s="929"/>
      <c r="EB1" s="927" t="s">
        <v>1496</v>
      </c>
      <c r="EC1" s="928"/>
      <c r="ED1" s="928"/>
      <c r="EE1" s="929"/>
      <c r="EF1" s="930" t="s">
        <v>1497</v>
      </c>
      <c r="EG1" s="931"/>
      <c r="EH1" s="931"/>
      <c r="EI1" s="931"/>
      <c r="EJ1" s="931"/>
      <c r="EK1" s="931"/>
      <c r="EL1" s="96"/>
    </row>
    <row r="2" spans="1:145" s="107" customFormat="1" ht="18" thickBot="1" x14ac:dyDescent="0.3">
      <c r="A2" s="954"/>
      <c r="B2" s="955"/>
      <c r="C2" s="931"/>
      <c r="D2" s="931"/>
      <c r="E2" s="931"/>
      <c r="F2" s="931"/>
      <c r="G2" s="931"/>
      <c r="H2" s="931"/>
      <c r="I2" s="931"/>
      <c r="J2" s="931"/>
      <c r="K2" s="957"/>
      <c r="L2" s="960"/>
      <c r="M2" s="952"/>
      <c r="N2" s="952"/>
      <c r="O2" s="962"/>
      <c r="P2" s="931"/>
      <c r="Q2" s="931"/>
      <c r="R2" s="931"/>
      <c r="S2" s="964"/>
      <c r="T2" s="946" t="s">
        <v>17</v>
      </c>
      <c r="U2" s="947"/>
      <c r="V2" s="947"/>
      <c r="W2" s="947"/>
      <c r="X2" s="947"/>
      <c r="Y2" s="947"/>
      <c r="Z2" s="947"/>
      <c r="AA2" s="947"/>
      <c r="AB2" s="947"/>
      <c r="AC2" s="947"/>
      <c r="AD2" s="947"/>
      <c r="AE2" s="948"/>
      <c r="AF2" s="949" t="s">
        <v>18</v>
      </c>
      <c r="AG2" s="947"/>
      <c r="AH2" s="947"/>
      <c r="AI2" s="947"/>
      <c r="AJ2" s="947"/>
      <c r="AK2" s="947"/>
      <c r="AL2" s="947"/>
      <c r="AM2" s="947"/>
      <c r="AN2" s="947"/>
      <c r="AO2" s="947"/>
      <c r="AP2" s="947"/>
      <c r="AQ2" s="950"/>
      <c r="AR2" s="946" t="s">
        <v>17</v>
      </c>
      <c r="AS2" s="947"/>
      <c r="AT2" s="947"/>
      <c r="AU2" s="947"/>
      <c r="AV2" s="947"/>
      <c r="AW2" s="947"/>
      <c r="AX2" s="947"/>
      <c r="AY2" s="947"/>
      <c r="AZ2" s="947"/>
      <c r="BA2" s="947"/>
      <c r="BB2" s="947"/>
      <c r="BC2" s="948"/>
      <c r="BD2" s="949" t="s">
        <v>18</v>
      </c>
      <c r="BE2" s="947"/>
      <c r="BF2" s="947"/>
      <c r="BG2" s="947"/>
      <c r="BH2" s="947"/>
      <c r="BI2" s="947"/>
      <c r="BJ2" s="947"/>
      <c r="BK2" s="947"/>
      <c r="BL2" s="947"/>
      <c r="BM2" s="947"/>
      <c r="BN2" s="947"/>
      <c r="BO2" s="950"/>
      <c r="BP2" s="946" t="s">
        <v>17</v>
      </c>
      <c r="BQ2" s="947"/>
      <c r="BR2" s="947"/>
      <c r="BS2" s="947"/>
      <c r="BT2" s="947"/>
      <c r="BU2" s="947"/>
      <c r="BV2" s="947"/>
      <c r="BW2" s="947"/>
      <c r="BX2" s="947"/>
      <c r="BY2" s="947"/>
      <c r="BZ2" s="947"/>
      <c r="CA2" s="948"/>
      <c r="CB2" s="949" t="s">
        <v>18</v>
      </c>
      <c r="CC2" s="947"/>
      <c r="CD2" s="947"/>
      <c r="CE2" s="947"/>
      <c r="CF2" s="947"/>
      <c r="CG2" s="947"/>
      <c r="CH2" s="947"/>
      <c r="CI2" s="947"/>
      <c r="CJ2" s="947"/>
      <c r="CK2" s="947"/>
      <c r="CL2" s="947"/>
      <c r="CM2" s="950"/>
      <c r="CN2" s="946" t="s">
        <v>17</v>
      </c>
      <c r="CO2" s="947"/>
      <c r="CP2" s="947"/>
      <c r="CQ2" s="947"/>
      <c r="CR2" s="947"/>
      <c r="CS2" s="947"/>
      <c r="CT2" s="947"/>
      <c r="CU2" s="947"/>
      <c r="CV2" s="947"/>
      <c r="CW2" s="947"/>
      <c r="CX2" s="947"/>
      <c r="CY2" s="948"/>
      <c r="CZ2" s="949" t="s">
        <v>18</v>
      </c>
      <c r="DA2" s="947"/>
      <c r="DB2" s="947"/>
      <c r="DC2" s="947"/>
      <c r="DD2" s="947"/>
      <c r="DE2" s="947"/>
      <c r="DF2" s="947"/>
      <c r="DG2" s="947"/>
      <c r="DH2" s="947"/>
      <c r="DI2" s="947"/>
      <c r="DJ2" s="947"/>
      <c r="DK2" s="950"/>
      <c r="DL2" s="924"/>
      <c r="DM2" s="925"/>
      <c r="DN2" s="926"/>
      <c r="DO2" s="926"/>
      <c r="DP2" s="924"/>
      <c r="DQ2" s="925"/>
      <c r="DR2" s="925"/>
      <c r="DS2" s="925"/>
      <c r="DT2" s="925"/>
      <c r="DU2" s="925"/>
      <c r="DV2" s="925"/>
      <c r="DW2" s="925"/>
      <c r="DX2" s="924"/>
      <c r="DY2" s="925"/>
      <c r="DZ2" s="925"/>
      <c r="EA2" s="926"/>
      <c r="EB2" s="924"/>
      <c r="EC2" s="925"/>
      <c r="ED2" s="925"/>
      <c r="EE2" s="926"/>
      <c r="EF2" s="930"/>
      <c r="EG2" s="931"/>
      <c r="EH2" s="931"/>
      <c r="EI2" s="931"/>
      <c r="EJ2" s="931"/>
      <c r="EK2" s="931"/>
      <c r="EL2" s="97"/>
    </row>
    <row r="3" spans="1:145" ht="80.25" customHeight="1" thickBot="1" x14ac:dyDescent="0.3">
      <c r="A3" s="61" t="s">
        <v>2</v>
      </c>
      <c r="B3" s="62" t="s">
        <v>39</v>
      </c>
      <c r="C3" s="62" t="s">
        <v>40</v>
      </c>
      <c r="D3" s="62" t="s">
        <v>41</v>
      </c>
      <c r="E3" s="62" t="s">
        <v>6</v>
      </c>
      <c r="F3" s="63" t="s">
        <v>7</v>
      </c>
      <c r="G3" s="63" t="s">
        <v>197</v>
      </c>
      <c r="H3" s="62" t="s">
        <v>53</v>
      </c>
      <c r="I3" s="62" t="s">
        <v>11</v>
      </c>
      <c r="J3" s="62" t="s">
        <v>10</v>
      </c>
      <c r="K3" s="957"/>
      <c r="L3" s="960"/>
      <c r="M3" s="952"/>
      <c r="N3" s="952"/>
      <c r="O3" s="962"/>
      <c r="P3" s="965" t="s">
        <v>27</v>
      </c>
      <c r="Q3" s="965" t="s">
        <v>42</v>
      </c>
      <c r="R3" s="966" t="s">
        <v>14</v>
      </c>
      <c r="S3" s="964"/>
      <c r="T3" s="937" t="s">
        <v>408</v>
      </c>
      <c r="U3" s="938"/>
      <c r="V3" s="938" t="s">
        <v>409</v>
      </c>
      <c r="W3" s="938"/>
      <c r="X3" s="938" t="s">
        <v>410</v>
      </c>
      <c r="Y3" s="938"/>
      <c r="Z3" s="938" t="s">
        <v>411</v>
      </c>
      <c r="AA3" s="938"/>
      <c r="AB3" s="938" t="s">
        <v>412</v>
      </c>
      <c r="AC3" s="938"/>
      <c r="AD3" s="938" t="s">
        <v>413</v>
      </c>
      <c r="AE3" s="939"/>
      <c r="AF3" s="940" t="s">
        <v>414</v>
      </c>
      <c r="AG3" s="935"/>
      <c r="AH3" s="935" t="s">
        <v>415</v>
      </c>
      <c r="AI3" s="935"/>
      <c r="AJ3" s="935" t="s">
        <v>416</v>
      </c>
      <c r="AK3" s="935"/>
      <c r="AL3" s="935" t="s">
        <v>417</v>
      </c>
      <c r="AM3" s="935"/>
      <c r="AN3" s="935" t="s">
        <v>418</v>
      </c>
      <c r="AO3" s="935"/>
      <c r="AP3" s="935" t="s">
        <v>419</v>
      </c>
      <c r="AQ3" s="936"/>
      <c r="AR3" s="937" t="s">
        <v>450</v>
      </c>
      <c r="AS3" s="938"/>
      <c r="AT3" s="938" t="s">
        <v>451</v>
      </c>
      <c r="AU3" s="938"/>
      <c r="AV3" s="938" t="s">
        <v>452</v>
      </c>
      <c r="AW3" s="938"/>
      <c r="AX3" s="938" t="s">
        <v>453</v>
      </c>
      <c r="AY3" s="938"/>
      <c r="AZ3" s="938" t="s">
        <v>454</v>
      </c>
      <c r="BA3" s="938"/>
      <c r="BB3" s="938" t="s">
        <v>455</v>
      </c>
      <c r="BC3" s="939"/>
      <c r="BD3" s="940" t="s">
        <v>444</v>
      </c>
      <c r="BE3" s="935"/>
      <c r="BF3" s="935" t="s">
        <v>445</v>
      </c>
      <c r="BG3" s="935"/>
      <c r="BH3" s="935" t="s">
        <v>446</v>
      </c>
      <c r="BI3" s="935"/>
      <c r="BJ3" s="935" t="s">
        <v>447</v>
      </c>
      <c r="BK3" s="935"/>
      <c r="BL3" s="935" t="s">
        <v>448</v>
      </c>
      <c r="BM3" s="935"/>
      <c r="BN3" s="935" t="s">
        <v>449</v>
      </c>
      <c r="BO3" s="936"/>
      <c r="BP3" s="937" t="s">
        <v>420</v>
      </c>
      <c r="BQ3" s="938"/>
      <c r="BR3" s="938" t="s">
        <v>421</v>
      </c>
      <c r="BS3" s="938"/>
      <c r="BT3" s="938" t="s">
        <v>422</v>
      </c>
      <c r="BU3" s="938"/>
      <c r="BV3" s="938" t="s">
        <v>423</v>
      </c>
      <c r="BW3" s="938"/>
      <c r="BX3" s="938" t="s">
        <v>424</v>
      </c>
      <c r="BY3" s="938"/>
      <c r="BZ3" s="938" t="s">
        <v>425</v>
      </c>
      <c r="CA3" s="939"/>
      <c r="CB3" s="940" t="s">
        <v>426</v>
      </c>
      <c r="CC3" s="935"/>
      <c r="CD3" s="935" t="s">
        <v>427</v>
      </c>
      <c r="CE3" s="935"/>
      <c r="CF3" s="935" t="s">
        <v>428</v>
      </c>
      <c r="CG3" s="935"/>
      <c r="CH3" s="935" t="s">
        <v>429</v>
      </c>
      <c r="CI3" s="935"/>
      <c r="CJ3" s="935" t="s">
        <v>430</v>
      </c>
      <c r="CK3" s="935"/>
      <c r="CL3" s="935" t="s">
        <v>431</v>
      </c>
      <c r="CM3" s="936"/>
      <c r="CN3" s="937" t="s">
        <v>438</v>
      </c>
      <c r="CO3" s="938"/>
      <c r="CP3" s="938" t="s">
        <v>439</v>
      </c>
      <c r="CQ3" s="938"/>
      <c r="CR3" s="938" t="s">
        <v>440</v>
      </c>
      <c r="CS3" s="938"/>
      <c r="CT3" s="938" t="s">
        <v>441</v>
      </c>
      <c r="CU3" s="938"/>
      <c r="CV3" s="938" t="s">
        <v>442</v>
      </c>
      <c r="CW3" s="938"/>
      <c r="CX3" s="938" t="s">
        <v>443</v>
      </c>
      <c r="CY3" s="939"/>
      <c r="CZ3" s="940" t="s">
        <v>432</v>
      </c>
      <c r="DA3" s="935"/>
      <c r="DB3" s="935" t="s">
        <v>433</v>
      </c>
      <c r="DC3" s="935"/>
      <c r="DD3" s="935" t="s">
        <v>434</v>
      </c>
      <c r="DE3" s="935"/>
      <c r="DF3" s="935" t="s">
        <v>435</v>
      </c>
      <c r="DG3" s="935"/>
      <c r="DH3" s="935" t="s">
        <v>436</v>
      </c>
      <c r="DI3" s="935"/>
      <c r="DJ3" s="976" t="s">
        <v>437</v>
      </c>
      <c r="DK3" s="977"/>
      <c r="DL3" s="967" t="s">
        <v>43</v>
      </c>
      <c r="DM3" s="969" t="s">
        <v>0</v>
      </c>
      <c r="DN3" s="971" t="s">
        <v>44</v>
      </c>
      <c r="DO3" s="971" t="s">
        <v>179</v>
      </c>
      <c r="DP3" s="973" t="s">
        <v>1498</v>
      </c>
      <c r="DQ3" s="974" t="s">
        <v>1499</v>
      </c>
      <c r="DR3" s="975" t="s">
        <v>25</v>
      </c>
      <c r="DS3" s="975" t="s">
        <v>385</v>
      </c>
      <c r="DT3" s="975" t="s">
        <v>23</v>
      </c>
      <c r="DU3" s="975" t="s">
        <v>46</v>
      </c>
      <c r="DV3" s="934" t="s">
        <v>24</v>
      </c>
      <c r="DW3" s="934" t="s">
        <v>26</v>
      </c>
      <c r="DX3" s="982" t="s">
        <v>47</v>
      </c>
      <c r="DY3" s="984" t="s">
        <v>187</v>
      </c>
      <c r="DZ3" s="984" t="s">
        <v>188</v>
      </c>
      <c r="EA3" s="986" t="s">
        <v>48</v>
      </c>
      <c r="EB3" s="988" t="s">
        <v>196</v>
      </c>
      <c r="EC3" s="978" t="s">
        <v>195</v>
      </c>
      <c r="ED3" s="978" t="s">
        <v>194</v>
      </c>
      <c r="EE3" s="980" t="s">
        <v>193</v>
      </c>
      <c r="EF3" s="930"/>
      <c r="EG3" s="931"/>
      <c r="EH3" s="931"/>
      <c r="EI3" s="931"/>
      <c r="EJ3" s="931"/>
      <c r="EK3" s="931"/>
      <c r="EL3" s="152"/>
      <c r="EM3" s="65"/>
      <c r="EN3" s="65"/>
      <c r="EO3" s="64"/>
    </row>
    <row r="4" spans="1:145" s="69" customFormat="1" ht="24.9" customHeight="1" x14ac:dyDescent="0.25">
      <c r="A4" s="66" t="s">
        <v>2</v>
      </c>
      <c r="B4" s="67" t="s">
        <v>39</v>
      </c>
      <c r="C4" s="67" t="s">
        <v>40</v>
      </c>
      <c r="D4" s="67" t="s">
        <v>41</v>
      </c>
      <c r="E4" s="67" t="s">
        <v>6</v>
      </c>
      <c r="F4" s="68" t="s">
        <v>7</v>
      </c>
      <c r="G4" s="68"/>
      <c r="H4" s="67"/>
      <c r="I4" s="67" t="s">
        <v>11</v>
      </c>
      <c r="J4" s="67" t="s">
        <v>10</v>
      </c>
      <c r="K4" s="958"/>
      <c r="L4" s="960"/>
      <c r="M4" s="953"/>
      <c r="N4" s="953"/>
      <c r="O4" s="963"/>
      <c r="P4" s="965"/>
      <c r="Q4" s="965"/>
      <c r="R4" s="966"/>
      <c r="S4" s="964"/>
      <c r="T4" s="944">
        <v>510</v>
      </c>
      <c r="U4" s="945"/>
      <c r="V4" s="944">
        <v>511</v>
      </c>
      <c r="W4" s="945"/>
      <c r="X4" s="944">
        <v>512</v>
      </c>
      <c r="Y4" s="945"/>
      <c r="Z4" s="944">
        <v>513</v>
      </c>
      <c r="AA4" s="945"/>
      <c r="AB4" s="944">
        <v>514</v>
      </c>
      <c r="AC4" s="945"/>
      <c r="AD4" s="944">
        <v>515</v>
      </c>
      <c r="AE4" s="945"/>
      <c r="AF4" s="944">
        <v>516</v>
      </c>
      <c r="AG4" s="945"/>
      <c r="AH4" s="944">
        <v>517</v>
      </c>
      <c r="AI4" s="945"/>
      <c r="AJ4" s="944">
        <v>518</v>
      </c>
      <c r="AK4" s="945"/>
      <c r="AL4" s="944">
        <v>519</v>
      </c>
      <c r="AM4" s="945"/>
      <c r="AN4" s="944">
        <v>520</v>
      </c>
      <c r="AO4" s="945"/>
      <c r="AP4" s="944">
        <v>521</v>
      </c>
      <c r="AQ4" s="945"/>
      <c r="AR4" s="944">
        <v>522</v>
      </c>
      <c r="AS4" s="945"/>
      <c r="AT4" s="944">
        <v>523</v>
      </c>
      <c r="AU4" s="945"/>
      <c r="AV4" s="944">
        <v>524</v>
      </c>
      <c r="AW4" s="945"/>
      <c r="AX4" s="944">
        <v>525</v>
      </c>
      <c r="AY4" s="945"/>
      <c r="AZ4" s="944">
        <v>526</v>
      </c>
      <c r="BA4" s="945"/>
      <c r="BB4" s="944">
        <v>527</v>
      </c>
      <c r="BC4" s="945"/>
      <c r="BD4" s="944">
        <v>528</v>
      </c>
      <c r="BE4" s="945"/>
      <c r="BF4" s="944">
        <v>529</v>
      </c>
      <c r="BG4" s="945"/>
      <c r="BH4" s="944">
        <v>530</v>
      </c>
      <c r="BI4" s="945"/>
      <c r="BJ4" s="944">
        <v>531</v>
      </c>
      <c r="BK4" s="945"/>
      <c r="BL4" s="944">
        <v>532</v>
      </c>
      <c r="BM4" s="945"/>
      <c r="BN4" s="944">
        <v>533</v>
      </c>
      <c r="BO4" s="945"/>
      <c r="BP4" s="944">
        <v>534</v>
      </c>
      <c r="BQ4" s="945"/>
      <c r="BR4" s="944">
        <v>535</v>
      </c>
      <c r="BS4" s="945"/>
      <c r="BT4" s="944">
        <v>536</v>
      </c>
      <c r="BU4" s="945"/>
      <c r="BV4" s="944">
        <v>537</v>
      </c>
      <c r="BW4" s="945"/>
      <c r="BX4" s="944">
        <v>538</v>
      </c>
      <c r="BY4" s="945"/>
      <c r="BZ4" s="944">
        <v>539</v>
      </c>
      <c r="CA4" s="945"/>
      <c r="CB4" s="944">
        <v>540</v>
      </c>
      <c r="CC4" s="945"/>
      <c r="CD4" s="944">
        <v>541</v>
      </c>
      <c r="CE4" s="945"/>
      <c r="CF4" s="944">
        <v>542</v>
      </c>
      <c r="CG4" s="945"/>
      <c r="CH4" s="944">
        <v>543</v>
      </c>
      <c r="CI4" s="945"/>
      <c r="CJ4" s="944">
        <v>544</v>
      </c>
      <c r="CK4" s="945"/>
      <c r="CL4" s="944">
        <v>545</v>
      </c>
      <c r="CM4" s="945"/>
      <c r="CN4" s="944">
        <v>546</v>
      </c>
      <c r="CO4" s="945"/>
      <c r="CP4" s="944">
        <v>547</v>
      </c>
      <c r="CQ4" s="945"/>
      <c r="CR4" s="944">
        <v>548</v>
      </c>
      <c r="CS4" s="945"/>
      <c r="CT4" s="944">
        <v>549</v>
      </c>
      <c r="CU4" s="945"/>
      <c r="CV4" s="944">
        <v>550</v>
      </c>
      <c r="CW4" s="945"/>
      <c r="CX4" s="944">
        <v>551</v>
      </c>
      <c r="CY4" s="945"/>
      <c r="CZ4" s="944">
        <v>552</v>
      </c>
      <c r="DA4" s="945"/>
      <c r="DB4" s="944">
        <v>553</v>
      </c>
      <c r="DC4" s="945"/>
      <c r="DD4" s="944">
        <v>554</v>
      </c>
      <c r="DE4" s="945"/>
      <c r="DF4" s="944">
        <v>555</v>
      </c>
      <c r="DG4" s="945"/>
      <c r="DH4" s="944">
        <v>556</v>
      </c>
      <c r="DI4" s="945"/>
      <c r="DJ4" s="944">
        <v>557</v>
      </c>
      <c r="DK4" s="945"/>
      <c r="DL4" s="968"/>
      <c r="DM4" s="970"/>
      <c r="DN4" s="972"/>
      <c r="DO4" s="972"/>
      <c r="DP4" s="973"/>
      <c r="DQ4" s="974"/>
      <c r="DR4" s="975"/>
      <c r="DS4" s="975"/>
      <c r="DT4" s="975"/>
      <c r="DU4" s="975"/>
      <c r="DV4" s="934"/>
      <c r="DW4" s="934"/>
      <c r="DX4" s="983"/>
      <c r="DY4" s="985"/>
      <c r="DZ4" s="985"/>
      <c r="EA4" s="987"/>
      <c r="EB4" s="989"/>
      <c r="EC4" s="979"/>
      <c r="ED4" s="979"/>
      <c r="EE4" s="981"/>
      <c r="EF4" s="932"/>
      <c r="EG4" s="933"/>
      <c r="EH4" s="933"/>
      <c r="EI4" s="933"/>
      <c r="EJ4" s="933"/>
      <c r="EK4" s="933"/>
      <c r="EL4" s="153"/>
    </row>
    <row r="5" spans="1:145" s="31" customFormat="1" ht="24.9" customHeight="1" x14ac:dyDescent="0.65">
      <c r="A5" s="98">
        <f>'اختيار المقررات'!E1</f>
        <v>0</v>
      </c>
      <c r="B5" s="98" t="str">
        <f>الإستمارة!H2</f>
        <v/>
      </c>
      <c r="C5" s="98" t="str">
        <f>الإستمارة!M2</f>
        <v/>
      </c>
      <c r="D5" s="98" t="str">
        <f>الإستمارة!J3</f>
        <v/>
      </c>
      <c r="E5" s="98" t="str">
        <f>الإستمارة!K4</f>
        <v/>
      </c>
      <c r="F5" s="131" t="str">
        <f>الإستمارة!H4</f>
        <v/>
      </c>
      <c r="G5" s="98" t="str">
        <f>'اختيار المقررات'!AB3</f>
        <v>غير سوري</v>
      </c>
      <c r="H5" s="99">
        <f>الإستمارة!H5</f>
        <v>0</v>
      </c>
      <c r="I5" s="98" t="str">
        <f>الإستمارة!D4</f>
        <v/>
      </c>
      <c r="J5" s="98" t="str">
        <f>الإستمارة!D5</f>
        <v/>
      </c>
      <c r="K5" s="100" t="str">
        <f>الإستمارة!P5</f>
        <v>غير سوري</v>
      </c>
      <c r="L5" s="100" t="str">
        <f>الإستمارة!D6</f>
        <v>لايوجد</v>
      </c>
      <c r="M5" s="101">
        <f>الإستمارة!D7</f>
        <v>0</v>
      </c>
      <c r="N5" s="101">
        <f>الإستمارة!H7</f>
        <v>0</v>
      </c>
      <c r="O5" s="100">
        <f>'اختيار المقررات'!AE4</f>
        <v>0</v>
      </c>
      <c r="P5" s="102" t="e">
        <f>الإستمارة!H6</f>
        <v>#N/A</v>
      </c>
      <c r="Q5" s="102" t="e">
        <f>الإستمارة!P6</f>
        <v>#N/A</v>
      </c>
      <c r="R5" s="102" t="e">
        <f>الإستمارة!K6</f>
        <v>#N/A</v>
      </c>
      <c r="S5" s="103" t="e">
        <f>'اختيار المقررات'!E2</f>
        <v>#N/A</v>
      </c>
      <c r="T5" s="104" t="str">
        <f>IFERROR(IF(OR(T4=الإستمارة!$C$12,T4=الإستمارة!$C$13,T4=الإستمارة!$C$14,T4=الإستمارة!$C$15,T4=الإستمارة!$C$16,T4=الإستمارة!$C$17,T4=الإستمارة!$C$18,T4=الإستمارة!$C$19),VLOOKUP(T4,الإستمارة!$C$12:$H$19,6,0),VLOOKUP(T4,الإستمارة!$K$12:$P$19,6,0)),"")</f>
        <v/>
      </c>
      <c r="U5" s="105" t="e">
        <f>'اختيار المقررات'!I8</f>
        <v>#N/A</v>
      </c>
      <c r="V5" s="104" t="str">
        <f>IFERROR(IF(OR(V4=الإستمارة!$C$12,V4=الإستمارة!$C$13,V4=الإستمارة!$C$14,V4=الإستمارة!$C$15,V4=الإستمارة!$C$16,V4=الإستمارة!$C$17,V4=الإستمارة!$C$18,V4=الإستمارة!$C$19),VLOOKUP(V4,الإستمارة!$C$12:$H$19,6,0),VLOOKUP(V4,الإستمارة!$K$12:$P$19,6,0)),"")</f>
        <v/>
      </c>
      <c r="W5" s="105" t="e">
        <f>'اختيار المقررات'!I9</f>
        <v>#N/A</v>
      </c>
      <c r="X5" s="104" t="str">
        <f>IFERROR(IF(OR(X4=الإستمارة!$C$12,X4=الإستمارة!$C$13,X4=الإستمارة!$C$14,X4=الإستمارة!$C$15,X4=الإستمارة!$C$16,X4=الإستمارة!$C$17,X4=الإستمارة!$C$18,X4=الإستمارة!$C$19),VLOOKUP(X4,الإستمارة!$C$12:$H$19,6,0),VLOOKUP(X4,الإستمارة!$K$12:$P$19,6,0)),"")</f>
        <v/>
      </c>
      <c r="Y5" s="105" t="e">
        <f>'اختيار المقررات'!I10</f>
        <v>#N/A</v>
      </c>
      <c r="Z5" s="104" t="str">
        <f>IFERROR(IF(OR(Z4=الإستمارة!$C$12,Z4=الإستمارة!$C$13,Z4=الإستمارة!$C$14,Z4=الإستمارة!$C$15,Z4=الإستمارة!$C$16,Z4=الإستمارة!$C$17,Z4=الإستمارة!$C$18,Z4=الإستمارة!$C$19),VLOOKUP(Z4,الإستمارة!$C$12:$H$19,6,0),VLOOKUP(Z4,الإستمارة!$K$12:$P$19,6,0)),"")</f>
        <v/>
      </c>
      <c r="AA5" s="105" t="e">
        <f>'اختيار المقررات'!I11</f>
        <v>#N/A</v>
      </c>
      <c r="AB5" s="104" t="str">
        <f>IFERROR(IF(OR(AB4=الإستمارة!$C$12,AB4=الإستمارة!$C$13,AB4=الإستمارة!$C$14,AB4=الإستمارة!$C$15,AB4=الإستمارة!$C$16,AB4=الإستمارة!$C$17,AB4=الإستمارة!$C$18,AB4=الإستمارة!$C$19),VLOOKUP(AB4,الإستمارة!$C$12:$H$19,6,0),VLOOKUP(AB4,الإستمارة!$K$12:$P$19,6,0)),"")</f>
        <v/>
      </c>
      <c r="AC5" s="105" t="e">
        <f>'اختيار المقررات'!I12</f>
        <v>#N/A</v>
      </c>
      <c r="AD5" s="104" t="str">
        <f>IFERROR(IF(OR(AD4=الإستمارة!$C$12,AD4=الإستمارة!$C$13,AD4=الإستمارة!$C$14,AD4=الإستمارة!$C$15,AD4=الإستمارة!$C$16,AD4=الإستمارة!$C$17,AD4=الإستمارة!$C$18,AD4=الإستمارة!$C$19),VLOOKUP(AD4,الإستمارة!$C$12:$H$19,6,0),VLOOKUP(AD4,الإستمارة!$K$12:$P$19,6,0)),"")</f>
        <v/>
      </c>
      <c r="AE5" s="105" t="e">
        <f>'اختيار المقررات'!I13</f>
        <v>#N/A</v>
      </c>
      <c r="AF5" s="104" t="str">
        <f>IFERROR(IF(OR(AF4=الإستمارة!$C$12,AF4=الإستمارة!$C$13,AF4=الإستمارة!$C$14,AF4=الإستمارة!$C$15,AF4=الإستمارة!$C$16,AF4=الإستمارة!$C$17,AF4=الإستمارة!$C$18,AF4=الإستمارة!$C$19),VLOOKUP(AF4,الإستمارة!$C$12:$H$19,6,0),VLOOKUP(AF4,الإستمارة!$K$12:$P$19,6,0)),"")</f>
        <v/>
      </c>
      <c r="AG5" s="105" t="e">
        <f>'اختيار المقررات'!Q8</f>
        <v>#N/A</v>
      </c>
      <c r="AH5" s="104" t="str">
        <f>IFERROR(IF(OR(AH4=الإستمارة!$C$12,AH4=الإستمارة!$C$13,AH4=الإستمارة!$C$14,AH4=الإستمارة!$C$15,AH4=الإستمارة!$C$16,AH4=الإستمارة!$C$17,AH4=الإستمارة!$C$18,AH4=الإستمارة!$C$19),VLOOKUP(AH4,الإستمارة!$C$12:$H$19,6,0),VLOOKUP(AH4,الإستمارة!$K$12:$P$19,6,0)),"")</f>
        <v/>
      </c>
      <c r="AI5" s="105" t="e">
        <f>'اختيار المقررات'!Q9</f>
        <v>#N/A</v>
      </c>
      <c r="AJ5" s="104" t="str">
        <f>IFERROR(IF(OR(AJ4=الإستمارة!$C$12,AJ4=الإستمارة!$C$13,AJ4=الإستمارة!$C$14,AJ4=الإستمارة!$C$15,AJ4=الإستمارة!$C$16,AJ4=الإستمارة!$C$17,AJ4=الإستمارة!$C$18,AJ4=الإستمارة!$C$19),VLOOKUP(AJ4,الإستمارة!$C$12:$H$19,6,0),VLOOKUP(AJ4,الإستمارة!$K$12:$P$19,6,0)),"")</f>
        <v/>
      </c>
      <c r="AK5" s="105" t="e">
        <f>'اختيار المقررات'!Q10</f>
        <v>#N/A</v>
      </c>
      <c r="AL5" s="104" t="str">
        <f>IFERROR(IF(OR(AL4=الإستمارة!$C$12,AL4=الإستمارة!$C$13,AL4=الإستمارة!$C$14,AL4=الإستمارة!$C$15,AL4=الإستمارة!$C$16,AL4=الإستمارة!$C$17,AL4=الإستمارة!$C$18,AL4=الإستمارة!$C$19),VLOOKUP(AL4,الإستمارة!$C$12:$H$19,6,0),VLOOKUP(AL4,الإستمارة!$K$12:$P$19,6,0)),"")</f>
        <v/>
      </c>
      <c r="AM5" s="105" t="e">
        <f>'اختيار المقررات'!Q11</f>
        <v>#N/A</v>
      </c>
      <c r="AN5" s="104" t="str">
        <f>IFERROR(IF(OR(AN4=الإستمارة!$C$12,AN4=الإستمارة!$C$13,AN4=الإستمارة!$C$14,AN4=الإستمارة!$C$15,AN4=الإستمارة!$C$16,AN4=الإستمارة!$C$17,AN4=الإستمارة!$C$18,AN4=الإستمارة!$C$19),VLOOKUP(AN4,الإستمارة!$C$12:$H$19,6,0),VLOOKUP(AN4,الإستمارة!$K$12:$P$19,6,0)),"")</f>
        <v/>
      </c>
      <c r="AO5" s="105" t="e">
        <f>'اختيار المقررات'!Q12</f>
        <v>#N/A</v>
      </c>
      <c r="AP5" s="104" t="str">
        <f>IFERROR(IF(OR(AP4=الإستمارة!$C$12,AP4=الإستمارة!$C$13,AP4=الإستمارة!$C$14,AP4=الإستمارة!$C$15,AP4=الإستمارة!$C$16,AP4=الإستمارة!$C$17,AP4=الإستمارة!$C$18,AP4=الإستمارة!$C$19),VLOOKUP(AP4,الإستمارة!$C$12:$H$19,6,0),VLOOKUP(AP4,الإستمارة!$K$12:$P$19,6,0)),"")</f>
        <v/>
      </c>
      <c r="AQ5" s="105" t="e">
        <f>'اختيار المقررات'!Q13</f>
        <v>#N/A</v>
      </c>
      <c r="AR5" s="104" t="str">
        <f>IFERROR(IF(OR(AR4=الإستمارة!$C$12,AR4=الإستمارة!$C$13,AR4=الإستمارة!$C$14,AR4=الإستمارة!$C$15,AR4=الإستمارة!$C$16,AR4=الإستمارة!$C$17,AR4=الإستمارة!$C$18,AR4=الإستمارة!$C$19),VLOOKUP(AR4,الإستمارة!$C$12:$H$19,6,0),VLOOKUP(AR4,الإستمارة!$K$12:$P$19,6,0)),"")</f>
        <v/>
      </c>
      <c r="AS5" s="105" t="e">
        <f>'اختيار المقررات'!I16</f>
        <v>#N/A</v>
      </c>
      <c r="AT5" s="104" t="str">
        <f>IFERROR(IF(OR(AT4=الإستمارة!$C$12,AT4=الإستمارة!$C$13,AT4=الإستمارة!$C$14,AT4=الإستمارة!$C$15,AT4=الإستمارة!$C$16,AT4=الإستمارة!$C$17,AT4=الإستمارة!$C$18,AT4=الإستمارة!$C$19),VLOOKUP(AT4,الإستمارة!$C$12:$H$19,6,0),VLOOKUP(AT4,الإستمارة!$K$12:$P$19,6,0)),"")</f>
        <v/>
      </c>
      <c r="AU5" s="105" t="e">
        <f>'اختيار المقررات'!I17</f>
        <v>#N/A</v>
      </c>
      <c r="AV5" s="104" t="str">
        <f>IFERROR(IF(OR(AV4=الإستمارة!$C$12,AV4=الإستمارة!$C$13,AV4=الإستمارة!$C$14,AV4=الإستمارة!$C$15,AV4=الإستمارة!$C$16,AV4=الإستمارة!$C$17,AV4=الإستمارة!$C$18,AV4=الإستمارة!$C$19),VLOOKUP(AV4,الإستمارة!$C$12:$H$19,6,0),VLOOKUP(AV4,الإستمارة!$K$12:$P$19,6,0)),"")</f>
        <v/>
      </c>
      <c r="AW5" s="105" t="e">
        <f>'اختيار المقررات'!I18</f>
        <v>#N/A</v>
      </c>
      <c r="AX5" s="104" t="str">
        <f>IFERROR(IF(OR(AX4=الإستمارة!$C$12,AX4=الإستمارة!$C$13,AX4=الإستمارة!$C$14,AX4=الإستمارة!$C$15,AX4=الإستمارة!$C$16,AX4=الإستمارة!$C$17,AX4=الإستمارة!$C$18,AX4=الإستمارة!$C$19),VLOOKUP(AX4,الإستمارة!$C$12:$H$19,6,0),VLOOKUP(AX4,الإستمارة!$K$12:$P$19,6,0)),"")</f>
        <v/>
      </c>
      <c r="AY5" s="105" t="e">
        <f>'اختيار المقررات'!I19</f>
        <v>#N/A</v>
      </c>
      <c r="AZ5" s="104" t="str">
        <f>IFERROR(IF(OR(AZ4=الإستمارة!$C$12,AZ4=الإستمارة!$C$13,AZ4=الإستمارة!$C$14,AZ4=الإستمارة!$C$15,AZ4=الإستمارة!$C$16,AZ4=الإستمارة!$C$17,AZ4=الإستمارة!$C$18,AZ4=الإستمارة!$C$19),VLOOKUP(AZ4,الإستمارة!$C$12:$H$19,6,0),VLOOKUP(AZ4,الإستمارة!$K$12:$P$19,6,0)),"")</f>
        <v/>
      </c>
      <c r="BA5" s="105" t="e">
        <f>'اختيار المقررات'!I20</f>
        <v>#N/A</v>
      </c>
      <c r="BB5" s="104" t="str">
        <f>IFERROR(IF(OR(BB4=الإستمارة!$C$12,BB4=الإستمارة!$C$13,BB4=الإستمارة!$C$14,BB4=الإستمارة!$C$15,BB4=الإستمارة!$C$16,BB4=الإستمارة!$C$17,BB4=الإستمارة!$C$18,BB4=الإستمارة!$C$19),VLOOKUP(BB4,الإستمارة!$C$12:$H$19,6,0),VLOOKUP(BB4,الإستمارة!$K$12:$P$19,6,0)),"")</f>
        <v/>
      </c>
      <c r="BC5" s="105" t="e">
        <f>'اختيار المقررات'!I21</f>
        <v>#N/A</v>
      </c>
      <c r="BD5" s="104" t="str">
        <f>IFERROR(IF(OR(BD4=الإستمارة!$C$12,BD4=الإستمارة!$C$13,BD4=الإستمارة!$C$14,BD4=الإستمارة!$C$15,BD4=الإستمارة!$C$16,BD4=الإستمارة!$C$17,BD4=الإستمارة!$C$18,BD4=الإستمارة!$C$19),VLOOKUP(BD4,الإستمارة!$C$12:$H$19,6,0),VLOOKUP(BD4,الإستمارة!$K$12:$P$19,6,0)),"")</f>
        <v/>
      </c>
      <c r="BE5" s="105" t="e">
        <f>'اختيار المقررات'!Q16</f>
        <v>#N/A</v>
      </c>
      <c r="BF5" s="104" t="str">
        <f>IFERROR(IF(OR(BF4=الإستمارة!$C$12,BF4=الإستمارة!$C$13,BF4=الإستمارة!$C$14,BF4=الإستمارة!$C$15,BF4=الإستمارة!$C$16,BF4=الإستمارة!$C$17,BF4=الإستمارة!$C$18,BF4=الإستمارة!$C$19),VLOOKUP(BF4,الإستمارة!$C$12:$H$19,6,0),VLOOKUP(BF4,الإستمارة!$K$12:$P$19,6,0)),"")</f>
        <v/>
      </c>
      <c r="BG5" s="105" t="e">
        <f>'اختيار المقررات'!Q17</f>
        <v>#N/A</v>
      </c>
      <c r="BH5" s="104" t="str">
        <f>IFERROR(IF(OR(BH4=الإستمارة!$C$12,BH4=الإستمارة!$C$13,BH4=الإستمارة!$C$14,BH4=الإستمارة!$C$15,BH4=الإستمارة!$C$16,BH4=الإستمارة!$C$17,BH4=الإستمارة!$C$18,BH4=الإستمارة!$C$19),VLOOKUP(BH4,الإستمارة!$C$12:$H$19,6,0),VLOOKUP(BH4,الإستمارة!$K$12:$P$19,6,0)),"")</f>
        <v/>
      </c>
      <c r="BI5" s="105" t="e">
        <f>'اختيار المقررات'!Q18</f>
        <v>#N/A</v>
      </c>
      <c r="BJ5" s="104" t="str">
        <f>IFERROR(IF(OR(BJ4=الإستمارة!$C$12,BJ4=الإستمارة!$C$13,BJ4=الإستمارة!$C$14,BJ4=الإستمارة!$C$15,BJ4=الإستمارة!$C$16,BJ4=الإستمارة!$C$17,BJ4=الإستمارة!$C$18,BJ4=الإستمارة!$C$19),VLOOKUP(BJ4,الإستمارة!$C$12:$H$19,6,0),VLOOKUP(BJ4,الإستمارة!$K$12:$P$19,6,0)),"")</f>
        <v/>
      </c>
      <c r="BK5" s="105" t="e">
        <f>'اختيار المقررات'!Q19</f>
        <v>#N/A</v>
      </c>
      <c r="BL5" s="104" t="str">
        <f>IFERROR(IF(OR(BL4=الإستمارة!$C$12,BL4=الإستمارة!$C$13,BL4=الإستمارة!$C$14,BL4=الإستمارة!$C$15,BL4=الإستمارة!$C$16,BL4=الإستمارة!$C$17,BL4=الإستمارة!$C$18,BL4=الإستمارة!$C$19),VLOOKUP(BL4,الإستمارة!$C$12:$H$19,6,0),VLOOKUP(BL4,الإستمارة!$K$12:$P$19,6,0)),"")</f>
        <v/>
      </c>
      <c r="BM5" s="105" t="e">
        <f>'اختيار المقررات'!Q20</f>
        <v>#N/A</v>
      </c>
      <c r="BN5" s="104" t="str">
        <f>IFERROR(IF(OR(BN4=الإستمارة!$C$12,BN4=الإستمارة!$C$13,BN4=الإستمارة!$C$14,BN4=الإستمارة!$C$15,BN4=الإستمارة!$C$16,BN4=الإستمارة!$C$17,BN4=الإستمارة!$C$18,BN4=الإستمارة!$C$19),VLOOKUP(BN4,الإستمارة!$C$12:$H$19,6,0),VLOOKUP(BN4,الإستمارة!$K$12:$P$19,6,0)),"")</f>
        <v/>
      </c>
      <c r="BO5" s="105" t="e">
        <f>'اختيار المقررات'!Q21</f>
        <v>#N/A</v>
      </c>
      <c r="BP5" s="104" t="str">
        <f>IFERROR(IF(OR(BP4=الإستمارة!$C$12,BP4=الإستمارة!$C$13,BP4=الإستمارة!$C$14,BP4=الإستمارة!$C$15,BP4=الإستمارة!$C$16,BP4=الإستمارة!$C$17,BP4=الإستمارة!$C$18,BP4=الإستمارة!$C$19),VLOOKUP(BP4,الإستمارة!$C$12:$H$19,6,0),VLOOKUP(BP4,الإستمارة!$K$12:$P$19,6,0)),"")</f>
        <v/>
      </c>
      <c r="BQ5" s="105" t="e">
        <f>'اختيار المقررات'!Y8</f>
        <v>#N/A</v>
      </c>
      <c r="BR5" s="104" t="str">
        <f>IFERROR(IF(OR(BR4=الإستمارة!$C$12,BR4=الإستمارة!$C$13,BR4=الإستمارة!$C$14,BR4=الإستمارة!$C$15,BR4=الإستمارة!$C$16,BR4=الإستمارة!$C$17,BR4=الإستمارة!$C$18,BR4=الإستمارة!$C$19),VLOOKUP(BR4,الإستمارة!$C$12:$H$19,6,0),VLOOKUP(BR4,الإستمارة!$K$12:$P$19,6,0)),"")</f>
        <v/>
      </c>
      <c r="BS5" s="105" t="e">
        <f>'اختيار المقررات'!Y9</f>
        <v>#N/A</v>
      </c>
      <c r="BT5" s="104" t="str">
        <f>IFERROR(IF(OR(BT4=الإستمارة!$C$12,BT4=الإستمارة!$C$13,BT4=الإستمارة!$C$14,BT4=الإستمارة!$C$15,BT4=الإستمارة!$C$16,BT4=الإستمارة!$C$17,BT4=الإستمارة!$C$18,BT4=الإستمارة!$C$19),VLOOKUP(BT4,الإستمارة!$C$12:$H$19,6,0),VLOOKUP(BT4,الإستمارة!$K$12:$P$19,6,0)),"")</f>
        <v/>
      </c>
      <c r="BU5" s="105" t="e">
        <f>'اختيار المقررات'!Y10</f>
        <v>#N/A</v>
      </c>
      <c r="BV5" s="104" t="str">
        <f>IFERROR(IF(OR(BV4=الإستمارة!$C$12,BV4=الإستمارة!$C$13,BV4=الإستمارة!$C$14,BV4=الإستمارة!$C$15,BV4=الإستمارة!$C$16,BV4=الإستمارة!$C$17,BV4=الإستمارة!$C$18,BV4=الإستمارة!$C$19),VLOOKUP(BV4,الإستمارة!$C$12:$H$19,6,0),VLOOKUP(BV4,الإستمارة!$K$12:$P$19,6,0)),"")</f>
        <v/>
      </c>
      <c r="BW5" s="105" t="e">
        <f>'اختيار المقررات'!Y11</f>
        <v>#N/A</v>
      </c>
      <c r="BX5" s="104" t="str">
        <f>IFERROR(IF(OR(BX4=الإستمارة!$C$12,BX4=الإستمارة!$C$13,BX4=الإستمارة!$C$14,BX4=الإستمارة!$C$15,BX4=الإستمارة!$C$16,BX4=الإستمارة!$C$17,BX4=الإستمارة!$C$18,BX4=الإستمارة!$C$19),VLOOKUP(BX4,الإستمارة!$C$12:$H$19,6,0),VLOOKUP(BX4,الإستمارة!$K$12:$P$19,6,0)),"")</f>
        <v/>
      </c>
      <c r="BY5" s="105" t="e">
        <f>'اختيار المقررات'!Y12</f>
        <v>#N/A</v>
      </c>
      <c r="BZ5" s="104" t="str">
        <f>IFERROR(IF(OR(BZ4=الإستمارة!$C$12,BZ4=الإستمارة!$C$13,BZ4=الإستمارة!$C$14,BZ4=الإستمارة!$C$15,BZ4=الإستمارة!$C$16,BZ4=الإستمارة!$C$17,BZ4=الإستمارة!$C$18,BZ4=الإستمارة!$C$19),VLOOKUP(BZ4,الإستمارة!$C$12:$H$19,6,0),VLOOKUP(BZ4,الإستمارة!$K$12:$P$19,6,0)),"")</f>
        <v/>
      </c>
      <c r="CA5" s="105" t="e">
        <f>'اختيار المقررات'!Y13</f>
        <v>#N/A</v>
      </c>
      <c r="CB5" s="104" t="str">
        <f>IFERROR(IF(OR(CB4=الإستمارة!$C$12,CB4=الإستمارة!$C$13,CB4=الإستمارة!$C$14,CB4=الإستمارة!$C$15,CB4=الإستمارة!$C$16,CB4=الإستمارة!$C$17,CB4=الإستمارة!$C$18,CB4=الإستمارة!$C$19),VLOOKUP(CB4,الإستمارة!$C$12:$H$19,6,0),VLOOKUP(CB4,الإستمارة!$K$12:$P$19,6,0)),"")</f>
        <v/>
      </c>
      <c r="CC5" s="105" t="e">
        <f>'اختيار المقررات'!AG8</f>
        <v>#N/A</v>
      </c>
      <c r="CD5" s="104" t="str">
        <f>IFERROR(IF(OR(CD4=الإستمارة!$C$12,CD4=الإستمارة!$C$13,CD4=الإستمارة!$C$14,CD4=الإستمارة!$C$15,CD4=الإستمارة!$C$16,CD4=الإستمارة!$C$17,CD4=الإستمارة!$C$18,CD4=الإستمارة!$C$19),VLOOKUP(CD4,الإستمارة!$C$12:$H$19,6,0),VLOOKUP(CD4,الإستمارة!$K$12:$P$19,6,0)),"")</f>
        <v/>
      </c>
      <c r="CE5" s="105" t="e">
        <f>'اختيار المقررات'!AG9</f>
        <v>#N/A</v>
      </c>
      <c r="CF5" s="104" t="str">
        <f>IFERROR(IF(OR(CF4=الإستمارة!$C$12,CF4=الإستمارة!$C$13,CF4=الإستمارة!$C$14,CF4=الإستمارة!$C$15,CF4=الإستمارة!$C$16,CF4=الإستمارة!$C$17,CF4=الإستمارة!$C$18,CF4=الإستمارة!$C$19),VLOOKUP(CF4,الإستمارة!$C$12:$H$19,6,0),VLOOKUP(CF4,الإستمارة!$K$12:$P$19,6,0)),"")</f>
        <v/>
      </c>
      <c r="CG5" s="105" t="e">
        <f>'اختيار المقررات'!AG10</f>
        <v>#N/A</v>
      </c>
      <c r="CH5" s="104" t="str">
        <f>IFERROR(IF(OR(CH4=الإستمارة!$C$12,CH4=الإستمارة!$C$13,CH4=الإستمارة!$C$14,CH4=الإستمارة!$C$15,CH4=الإستمارة!$C$16,CH4=الإستمارة!$C$17,CH4=الإستمارة!$C$18,CH4=الإستمارة!$C$19),VLOOKUP(CH4,الإستمارة!$C$12:$H$19,6,0),VLOOKUP(CH4,الإستمارة!$K$12:$P$19,6,0)),"")</f>
        <v/>
      </c>
      <c r="CI5" s="105" t="e">
        <f>'اختيار المقررات'!AG11</f>
        <v>#N/A</v>
      </c>
      <c r="CJ5" s="104" t="str">
        <f>IFERROR(IF(OR(CJ4=الإستمارة!$C$12,CJ4=الإستمارة!$C$13,CJ4=الإستمارة!$C$14,CJ4=الإستمارة!$C$15,CJ4=الإستمارة!$C$16,CJ4=الإستمارة!$C$17,CJ4=الإستمارة!$C$18,CJ4=الإستمارة!$C$19),VLOOKUP(CJ4,الإستمارة!$C$12:$H$19,6,0),VLOOKUP(CJ4,الإستمارة!$K$12:$P$19,6,0)),"")</f>
        <v/>
      </c>
      <c r="CK5" s="105" t="e">
        <f>'اختيار المقررات'!AG12</f>
        <v>#N/A</v>
      </c>
      <c r="CL5" s="104" t="str">
        <f>IFERROR(IF(OR(CL4=الإستمارة!$C$12,CL4=الإستمارة!$C$13,CL4=الإستمارة!$C$14,CL4=الإستمارة!$C$15,CL4=الإستمارة!$C$16,CL4=الإستمارة!$C$17,CL4=الإستمارة!$C$18,CL4=الإستمارة!$C$19),VLOOKUP(CL4,الإستمارة!$C$12:$H$19,6,0),VLOOKUP(CL4,الإستمارة!$K$12:$P$19,6,0)),"")</f>
        <v/>
      </c>
      <c r="CM5" s="105" t="e">
        <f>'اختيار المقررات'!AG13</f>
        <v>#N/A</v>
      </c>
      <c r="CN5" s="104" t="str">
        <f>IFERROR(IF(OR(CN4=الإستمارة!$C$12,CN4=الإستمارة!$C$13,CN4=الإستمارة!$C$14,CN4=الإستمارة!$C$15,CN4=الإستمارة!$C$16,CN4=الإستمارة!$C$17,CN4=الإستمارة!$C$18,CN4=الإستمارة!$C$19),VLOOKUP(CN4,الإستمارة!$C$12:$H$19,6,0),VLOOKUP(CN4,الإستمارة!$K$12:$P$19,6,0)),"")</f>
        <v/>
      </c>
      <c r="CO5" s="105" t="e">
        <f>'اختيار المقررات'!Y16</f>
        <v>#N/A</v>
      </c>
      <c r="CP5" s="104" t="str">
        <f>IFERROR(IF(OR(CP4=الإستمارة!$C$12,CP4=الإستمارة!$C$13,CP4=الإستمارة!$C$14,CP4=الإستمارة!$C$15,CP4=الإستمارة!$C$16,CP4=الإستمارة!$C$17,CP4=الإستمارة!$C$18,CP4=الإستمارة!$C$19),VLOOKUP(CP4,الإستمارة!$C$12:$H$19,6,0),VLOOKUP(CP4,الإستمارة!$K$12:$P$19,6,0)),"")</f>
        <v/>
      </c>
      <c r="CQ5" s="105" t="e">
        <f>'اختيار المقررات'!Y17</f>
        <v>#N/A</v>
      </c>
      <c r="CR5" s="104" t="str">
        <f>IFERROR(IF(OR(CR4=الإستمارة!$C$12,CR4=الإستمارة!$C$13,CR4=الإستمارة!$C$14,CR4=الإستمارة!$C$15,CR4=الإستمارة!$C$16,CR4=الإستمارة!$C$17,CR4=الإستمارة!$C$18,CR4=الإستمارة!$C$19),VLOOKUP(CR4,الإستمارة!$C$12:$H$19,6,0),VLOOKUP(CR4,الإستمارة!$K$12:$P$19,6,0)),"")</f>
        <v/>
      </c>
      <c r="CS5" s="105" t="e">
        <f>'اختيار المقررات'!Y18</f>
        <v>#N/A</v>
      </c>
      <c r="CT5" s="104" t="str">
        <f>IFERROR(IF(OR(CT4=الإستمارة!$C$12,CT4=الإستمارة!$C$13,CT4=الإستمارة!$C$14,CT4=الإستمارة!$C$15,CT4=الإستمارة!$C$16,CT4=الإستمارة!$C$17,CT4=الإستمارة!$C$18,CT4=الإستمارة!$C$19),VLOOKUP(CT4,الإستمارة!$C$12:$H$19,6,0),VLOOKUP(CT4,الإستمارة!$K$12:$P$19,6,0)),"")</f>
        <v/>
      </c>
      <c r="CU5" s="105" t="e">
        <f>'اختيار المقررات'!Y19</f>
        <v>#N/A</v>
      </c>
      <c r="CV5" s="104" t="str">
        <f>IFERROR(IF(OR(CV4=الإستمارة!$C$12,CV4=الإستمارة!$C$13,CV4=الإستمارة!$C$14,CV4=الإستمارة!$C$15,CV4=الإستمارة!$C$16,CV4=الإستمارة!$C$17,CV4=الإستمارة!$C$18,CV4=الإستمارة!$C$19),VLOOKUP(CV4,الإستمارة!$C$12:$H$19,6,0),VLOOKUP(CV4,الإستمارة!$K$12:$P$19,6,0)),"")</f>
        <v/>
      </c>
      <c r="CW5" s="105" t="e">
        <f>'اختيار المقررات'!Y20</f>
        <v>#N/A</v>
      </c>
      <c r="CX5" s="104" t="str">
        <f>IFERROR(IF(OR(CX4=الإستمارة!$C$12,CX4=الإستمارة!$C$13,CX4=الإستمارة!$C$14,CX4=الإستمارة!$C$15,CX4=الإستمارة!$C$16,CX4=الإستمارة!$C$17,CX4=الإستمارة!$C$18,CX4=الإستمارة!$C$19),VLOOKUP(CX4,الإستمارة!$C$12:$H$19,6,0),VLOOKUP(CX4,الإستمارة!$K$12:$P$19,6,0)),"")</f>
        <v/>
      </c>
      <c r="CY5" s="105" t="e">
        <f>'اختيار المقررات'!Y21</f>
        <v>#N/A</v>
      </c>
      <c r="CZ5" s="104" t="str">
        <f>IFERROR(IF(OR(CZ4=الإستمارة!$C$12,CZ4=الإستمارة!$C$13,CZ4=الإستمارة!$C$14,CZ4=الإستمارة!$C$15,CZ4=الإستمارة!$C$16,CZ4=الإستمارة!$C$17,CZ4=الإستمارة!$C$18,CZ4=الإستمارة!$C$19),VLOOKUP(CZ4,الإستمارة!$C$12:$H$19,6,0),VLOOKUP(CZ4,الإستمارة!$K$12:$P$19,6,0)),"")</f>
        <v/>
      </c>
      <c r="DA5" s="105" t="e">
        <f>'اختيار المقررات'!AG16</f>
        <v>#N/A</v>
      </c>
      <c r="DB5" s="104" t="str">
        <f>IFERROR(IF(OR(DB4=الإستمارة!$C$12,DB4=الإستمارة!$C$13,DB4=الإستمارة!$C$14,DB4=الإستمارة!$C$15,DB4=الإستمارة!$C$16,DB4=الإستمارة!$C$17,DB4=الإستمارة!$C$18,DB4=الإستمارة!$C$19),VLOOKUP(DB4,الإستمارة!$C$12:$H$19,6,0),VLOOKUP(DB4,الإستمارة!$K$12:$P$19,6,0)),"")</f>
        <v/>
      </c>
      <c r="DC5" s="105" t="e">
        <f>'اختيار المقررات'!AG17</f>
        <v>#N/A</v>
      </c>
      <c r="DD5" s="104" t="str">
        <f>IFERROR(IF(OR(DD4=الإستمارة!$C$12,DD4=الإستمارة!$C$13,DD4=الإستمارة!$C$14,DD4=الإستمارة!$C$15,DD4=الإستمارة!$C$16,DD4=الإستمارة!$C$17,DD4=الإستمارة!$C$18,DD4=الإستمارة!$C$19),VLOOKUP(DD4,الإستمارة!$C$12:$H$19,6,0),VLOOKUP(DD4,الإستمارة!$K$12:$P$19,6,0)),"")</f>
        <v/>
      </c>
      <c r="DE5" s="105" t="e">
        <f>'اختيار المقررات'!AG18</f>
        <v>#N/A</v>
      </c>
      <c r="DF5" s="104" t="str">
        <f>IFERROR(IF(OR(DF4=الإستمارة!$C$12,DF4=الإستمارة!$C$13,DF4=الإستمارة!$C$14,DF4=الإستمارة!$C$15,DF4=الإستمارة!$C$16,DF4=الإستمارة!$C$17,DF4=الإستمارة!$C$18,DF4=الإستمارة!$C$19),VLOOKUP(DF4,الإستمارة!$C$12:$H$19,6,0),VLOOKUP(DF4,الإستمارة!$K$12:$P$19,6,0)),"")</f>
        <v/>
      </c>
      <c r="DG5" s="105" t="e">
        <f>'اختيار المقررات'!AG19</f>
        <v>#N/A</v>
      </c>
      <c r="DH5" s="104" t="str">
        <f>IFERROR(IF(OR(DH4=الإستمارة!$C$12,DH4=الإستمارة!$C$13,DH4=الإستمارة!$C$14,DH4=الإستمارة!$C$15,DH4=الإستمارة!$C$16,DH4=الإستمارة!$C$17,DH4=الإستمارة!$C$18,DH4=الإستمارة!$C$19),VLOOKUP(DH4,الإستمارة!$C$12:$H$19,6,0),VLOOKUP(DH4,الإستمارة!$K$12:$P$19,6,0)),"")</f>
        <v/>
      </c>
      <c r="DI5" s="105" t="e">
        <f>'اختيار المقررات'!AG20</f>
        <v>#N/A</v>
      </c>
      <c r="DJ5" s="104" t="str">
        <f>IFERROR(IF(OR(DJ4=الإستمارة!$C$12,DJ4=الإستمارة!$C$13,DJ4=الإستمارة!$C$14,DJ4=الإستمارة!$C$15,DJ4=الإستمارة!$C$16,DJ4=الإستمارة!$C$17,DJ4=الإستمارة!$C$18,DJ4=الإستمارة!$C$19),VLOOKUP(DJ4,الإستمارة!$C$12:$H$19,6,0),VLOOKUP(DJ4,الإستمارة!$K$12:$P$19,6,0)),"")</f>
        <v/>
      </c>
      <c r="DK5" s="105" t="e">
        <f>'اختيار المقررات'!AG21</f>
        <v>#N/A</v>
      </c>
      <c r="DL5" s="154">
        <f>'اختيار المقررات'!Q5</f>
        <v>0</v>
      </c>
      <c r="DM5" s="155">
        <f>'اختيار المقررات'!W5</f>
        <v>0</v>
      </c>
      <c r="DN5" s="156" t="e">
        <f>'اختيار المقررات'!AB5</f>
        <v>#N/A</v>
      </c>
      <c r="DO5" s="157">
        <f>'اختيار المقررات'!F5</f>
        <v>0</v>
      </c>
      <c r="DP5" s="158" t="e">
        <f>'اختيار المقررات'!N27</f>
        <v>#N/A</v>
      </c>
      <c r="DQ5" s="159" t="e">
        <f>'اختيار المقررات'!N25</f>
        <v>#N/A</v>
      </c>
      <c r="DR5" s="159" t="e">
        <f>'اختيار المقررات'!N26</f>
        <v>#N/A</v>
      </c>
      <c r="DS5" s="159" t="e">
        <f>'اختيار المقررات'!N28</f>
        <v>#N/A</v>
      </c>
      <c r="DT5" s="160" t="e">
        <f>'اختيار المقررات'!N29</f>
        <v>#N/A</v>
      </c>
      <c r="DU5" s="159" t="str">
        <f>'اختيار المقررات'!W28</f>
        <v>لا</v>
      </c>
      <c r="DV5" s="159" t="e">
        <f>'اختيار المقررات'!W29</f>
        <v>#N/A</v>
      </c>
      <c r="DW5" s="159" t="e">
        <f>'اختيار المقررات'!AD29</f>
        <v>#N/A</v>
      </c>
      <c r="DX5" s="154">
        <f>'اختيار المقررات'!AE25</f>
        <v>0</v>
      </c>
      <c r="DY5" s="161">
        <f>'اختيار المقررات'!AE26</f>
        <v>0</v>
      </c>
      <c r="DZ5" s="159" t="e">
        <f>'اختيار المقررات'!AE27</f>
        <v>#N/A</v>
      </c>
      <c r="EA5" s="162" t="e">
        <f>SUM(DX5:DZ5)</f>
        <v>#N/A</v>
      </c>
      <c r="EB5" s="154">
        <f>'اختيار المقررات'!AB2</f>
        <v>0</v>
      </c>
      <c r="EC5" s="155">
        <f>'اختيار المقررات'!W2</f>
        <v>0</v>
      </c>
      <c r="ED5" s="155">
        <f>'اختيار المقررات'!Q2</f>
        <v>0</v>
      </c>
      <c r="EE5" s="162">
        <f>'اختيار المقررات'!H2</f>
        <v>0</v>
      </c>
      <c r="EF5" s="162" t="str">
        <f>'اختيار المقررات'!C26</f>
        <v/>
      </c>
      <c r="EG5" s="162" t="str">
        <f>'اختيار المقررات'!C27</f>
        <v/>
      </c>
      <c r="EH5" s="162" t="str">
        <f>'اختيار المقررات'!C28</f>
        <v/>
      </c>
      <c r="EI5" s="162" t="str">
        <f>'اختيار المقررات'!C29</f>
        <v/>
      </c>
      <c r="EJ5" s="162" t="str">
        <f>'اختيار المقررات'!C30</f>
        <v/>
      </c>
      <c r="EK5" s="162" t="str">
        <f>'اختيار المقررات'!C31</f>
        <v/>
      </c>
      <c r="EL5" s="70" t="e">
        <f>'اختيار المقررات'!Z28</f>
        <v>#N/A</v>
      </c>
    </row>
  </sheetData>
  <sheetProtection algorithmName="SHA-512" hashValue="6/p9KUAwjwDAjCBxEc4DmqiYWoAIYVwMIUl+4vg3pc7PVpLraTWdBVvDvhAE7ENNRvmg+7otulkaPP0c5857ww==" saltValue="C6sd2RGz8F2TU0CbbN7a3A==" spinCount="100000" sheet="1" objects="1" scenarios="1"/>
  <mergeCells count="147">
    <mergeCell ref="DU3:DU4"/>
    <mergeCell ref="DR3:DR4"/>
    <mergeCell ref="EC3:EC4"/>
    <mergeCell ref="ED3:ED4"/>
    <mergeCell ref="EE3:EE4"/>
    <mergeCell ref="DX3:DX4"/>
    <mergeCell ref="DY3:DY4"/>
    <mergeCell ref="DZ3:DZ4"/>
    <mergeCell ref="EA3:EA4"/>
    <mergeCell ref="EB3:EB4"/>
    <mergeCell ref="DW3:DW4"/>
    <mergeCell ref="DO3:DO4"/>
    <mergeCell ref="DP3:DP4"/>
    <mergeCell ref="DQ3:DQ4"/>
    <mergeCell ref="DS3:DS4"/>
    <mergeCell ref="DT3:DT4"/>
    <mergeCell ref="DB4:DC4"/>
    <mergeCell ref="DD4:DE4"/>
    <mergeCell ref="DF4:DG4"/>
    <mergeCell ref="DH4:DI4"/>
    <mergeCell ref="DJ4:DK4"/>
    <mergeCell ref="DB3:DC3"/>
    <mergeCell ref="DD3:DE3"/>
    <mergeCell ref="DF3:DG3"/>
    <mergeCell ref="DH3:DI3"/>
    <mergeCell ref="DJ3:DK3"/>
    <mergeCell ref="CN4:CO4"/>
    <mergeCell ref="CP4:CQ4"/>
    <mergeCell ref="CR4:CS4"/>
    <mergeCell ref="CT4:CU4"/>
    <mergeCell ref="CV4:CW4"/>
    <mergeCell ref="CX4:CY4"/>
    <mergeCell ref="DL3:DL4"/>
    <mergeCell ref="DM3:DM4"/>
    <mergeCell ref="DN3:DN4"/>
    <mergeCell ref="BB4:BC4"/>
    <mergeCell ref="CB4:CC4"/>
    <mergeCell ref="BF4:BG4"/>
    <mergeCell ref="BH4:BI4"/>
    <mergeCell ref="BJ4:BK4"/>
    <mergeCell ref="BL4:BM4"/>
    <mergeCell ref="BN4:BO4"/>
    <mergeCell ref="BP4:BQ4"/>
    <mergeCell ref="BR4:BS4"/>
    <mergeCell ref="BT4:BU4"/>
    <mergeCell ref="BV4:BW4"/>
    <mergeCell ref="BX4:BY4"/>
    <mergeCell ref="BZ4:CA4"/>
    <mergeCell ref="AJ4:AK4"/>
    <mergeCell ref="AL4:AM4"/>
    <mergeCell ref="AN4:AO4"/>
    <mergeCell ref="AP4:AQ4"/>
    <mergeCell ref="AR4:AS4"/>
    <mergeCell ref="AT4:AU4"/>
    <mergeCell ref="AV4:AW4"/>
    <mergeCell ref="AX4:AY4"/>
    <mergeCell ref="AZ4:BA4"/>
    <mergeCell ref="M1:M4"/>
    <mergeCell ref="A1:A2"/>
    <mergeCell ref="B1:B2"/>
    <mergeCell ref="C1:J2"/>
    <mergeCell ref="K1:K4"/>
    <mergeCell ref="L1:L4"/>
    <mergeCell ref="AR1:BO1"/>
    <mergeCell ref="N1:N4"/>
    <mergeCell ref="O1:O4"/>
    <mergeCell ref="P1:R2"/>
    <mergeCell ref="S1:S4"/>
    <mergeCell ref="T1:AQ1"/>
    <mergeCell ref="P3:P4"/>
    <mergeCell ref="Q3:Q4"/>
    <mergeCell ref="R3:R4"/>
    <mergeCell ref="T4:U4"/>
    <mergeCell ref="AF4:AG4"/>
    <mergeCell ref="V4:W4"/>
    <mergeCell ref="X4:Y4"/>
    <mergeCell ref="Z4:AA4"/>
    <mergeCell ref="AB4:AC4"/>
    <mergeCell ref="AD4:AE4"/>
    <mergeCell ref="BD4:BE4"/>
    <mergeCell ref="AH4:AI4"/>
    <mergeCell ref="T2:AE2"/>
    <mergeCell ref="AF2:AQ2"/>
    <mergeCell ref="AR2:BC2"/>
    <mergeCell ref="BD2:BO2"/>
    <mergeCell ref="BP2:CA2"/>
    <mergeCell ref="CB2:CM2"/>
    <mergeCell ref="CN2:CY2"/>
    <mergeCell ref="CZ2:DK2"/>
    <mergeCell ref="T3:U3"/>
    <mergeCell ref="V3:W3"/>
    <mergeCell ref="X3:Y3"/>
    <mergeCell ref="Z3:AA3"/>
    <mergeCell ref="AB3:AC3"/>
    <mergeCell ref="AD3:AE3"/>
    <mergeCell ref="AF3:AG3"/>
    <mergeCell ref="AH3:AI3"/>
    <mergeCell ref="AJ3:AK3"/>
    <mergeCell ref="AL3:AM3"/>
    <mergeCell ref="AN3:AO3"/>
    <mergeCell ref="AP3:AQ3"/>
    <mergeCell ref="AR3:AS3"/>
    <mergeCell ref="AT3:AU3"/>
    <mergeCell ref="AV3:AW3"/>
    <mergeCell ref="AX3:AY3"/>
    <mergeCell ref="AZ3:BA3"/>
    <mergeCell ref="BB3:BC3"/>
    <mergeCell ref="BD3:BE3"/>
    <mergeCell ref="BF3:BG3"/>
    <mergeCell ref="BH3:BI3"/>
    <mergeCell ref="BJ3:BK3"/>
    <mergeCell ref="BL3:BM3"/>
    <mergeCell ref="BN3:BO3"/>
    <mergeCell ref="BP3:BQ3"/>
    <mergeCell ref="BR3:BS3"/>
    <mergeCell ref="BT3:BU3"/>
    <mergeCell ref="BV3:BW3"/>
    <mergeCell ref="BX3:BY3"/>
    <mergeCell ref="BZ3:CA3"/>
    <mergeCell ref="CB3:CC3"/>
    <mergeCell ref="CD3:CE3"/>
    <mergeCell ref="CF3:CG3"/>
    <mergeCell ref="CH3:CI3"/>
    <mergeCell ref="DL1:DN2"/>
    <mergeCell ref="DO1:DO2"/>
    <mergeCell ref="DP1:DW2"/>
    <mergeCell ref="DX1:EA2"/>
    <mergeCell ref="EB1:EE2"/>
    <mergeCell ref="EF1:EK4"/>
    <mergeCell ref="DV3:DV4"/>
    <mergeCell ref="CJ3:CK3"/>
    <mergeCell ref="CL3:CM3"/>
    <mergeCell ref="CN3:CO3"/>
    <mergeCell ref="CP3:CQ3"/>
    <mergeCell ref="CR3:CS3"/>
    <mergeCell ref="CT3:CU3"/>
    <mergeCell ref="CV3:CW3"/>
    <mergeCell ref="CX3:CY3"/>
    <mergeCell ref="CZ3:DA3"/>
    <mergeCell ref="BP1:CM1"/>
    <mergeCell ref="CN1:DK1"/>
    <mergeCell ref="CZ4:DA4"/>
    <mergeCell ref="CD4:CE4"/>
    <mergeCell ref="CF4:CG4"/>
    <mergeCell ref="CH4:CI4"/>
    <mergeCell ref="CJ4:CK4"/>
    <mergeCell ref="CL4:CM4"/>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B1055"/>
  <sheetViews>
    <sheetView rightToLeft="1" workbookViewId="0">
      <pane xSplit="2" ySplit="1" topLeftCell="C5" activePane="bottomRight" state="frozen"/>
      <selection pane="topRight" activeCell="C1" sqref="C1"/>
      <selection pane="bottomLeft" activeCell="A2" sqref="A2"/>
      <selection pane="bottomRight" activeCell="A5" sqref="A5"/>
    </sheetView>
  </sheetViews>
  <sheetFormatPr defaultColWidth="9" defaultRowHeight="13.8" x14ac:dyDescent="0.25"/>
  <cols>
    <col min="1" max="1" width="8.8984375" style="209" bestFit="1" customWidth="1"/>
    <col min="2" max="2" width="10.3984375" style="209" bestFit="1" customWidth="1"/>
    <col min="3" max="50" width="9" style="209" customWidth="1"/>
    <col min="51" max="16384" width="9" style="209"/>
  </cols>
  <sheetData>
    <row r="1" spans="1:54" ht="45" customHeight="1" x14ac:dyDescent="0.3">
      <c r="A1" s="249" t="s">
        <v>4305</v>
      </c>
      <c r="B1" s="235" t="s">
        <v>4306</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c r="AX1" s="236">
        <v>48</v>
      </c>
      <c r="AY1" t="s">
        <v>4308</v>
      </c>
      <c r="AZ1" t="s">
        <v>4307</v>
      </c>
    </row>
    <row r="2" spans="1:54" ht="21.6" x14ac:dyDescent="0.65">
      <c r="A2" s="601">
        <v>700012</v>
      </c>
      <c r="B2" s="602" t="s">
        <v>249</v>
      </c>
      <c r="C2" t="s">
        <v>1567</v>
      </c>
      <c r="D2" t="s">
        <v>1567</v>
      </c>
      <c r="E2" t="s">
        <v>1567</v>
      </c>
      <c r="F2" t="s">
        <v>1567</v>
      </c>
      <c r="G2" t="s">
        <v>1567</v>
      </c>
      <c r="H2" t="s">
        <v>1567</v>
      </c>
      <c r="I2" t="s">
        <v>1567</v>
      </c>
      <c r="J2" t="s">
        <v>1567</v>
      </c>
      <c r="K2" t="s">
        <v>1567</v>
      </c>
      <c r="L2" t="s">
        <v>1567</v>
      </c>
      <c r="M2" t="s">
        <v>1567</v>
      </c>
      <c r="N2" t="s">
        <v>1567</v>
      </c>
      <c r="O2" t="s">
        <v>1567</v>
      </c>
      <c r="P2" t="s">
        <v>1567</v>
      </c>
      <c r="Q2" t="s">
        <v>1567</v>
      </c>
      <c r="R2" t="s">
        <v>1567</v>
      </c>
      <c r="S2" t="s">
        <v>1567</v>
      </c>
      <c r="T2" t="s">
        <v>1567</v>
      </c>
      <c r="U2" t="s">
        <v>1567</v>
      </c>
      <c r="V2" t="s">
        <v>1567</v>
      </c>
      <c r="W2" t="s">
        <v>1567</v>
      </c>
      <c r="X2" t="s">
        <v>1567</v>
      </c>
      <c r="Y2" t="s">
        <v>1567</v>
      </c>
      <c r="Z2" t="s">
        <v>1567</v>
      </c>
      <c r="AA2" t="s">
        <v>1567</v>
      </c>
      <c r="AB2" t="s">
        <v>1567</v>
      </c>
      <c r="AC2" t="s">
        <v>1567</v>
      </c>
      <c r="AD2" t="s">
        <v>1567</v>
      </c>
      <c r="AE2" t="s">
        <v>1567</v>
      </c>
      <c r="AF2" t="s">
        <v>1567</v>
      </c>
      <c r="AG2" t="s">
        <v>1567</v>
      </c>
      <c r="AH2" t="s">
        <v>1567</v>
      </c>
      <c r="AI2" t="s">
        <v>1567</v>
      </c>
      <c r="AJ2" t="s">
        <v>1567</v>
      </c>
      <c r="AK2" t="s">
        <v>1567</v>
      </c>
      <c r="AL2" t="s">
        <v>1567</v>
      </c>
      <c r="AM2" t="s">
        <v>227</v>
      </c>
      <c r="AN2" t="s">
        <v>227</v>
      </c>
      <c r="AO2" t="s">
        <v>227</v>
      </c>
      <c r="AP2" t="s">
        <v>227</v>
      </c>
      <c r="AQ2" t="s">
        <v>227</v>
      </c>
      <c r="AR2" t="s">
        <v>227</v>
      </c>
      <c r="AS2" t="s">
        <v>227</v>
      </c>
      <c r="AT2" t="s">
        <v>227</v>
      </c>
      <c r="AU2" t="s">
        <v>227</v>
      </c>
      <c r="AV2" t="s">
        <v>227</v>
      </c>
      <c r="AW2" t="s">
        <v>227</v>
      </c>
      <c r="AX2" t="s">
        <v>227</v>
      </c>
      <c r="AY2" s="602" t="s">
        <v>4546</v>
      </c>
    </row>
    <row r="3" spans="1:54" ht="21.6" x14ac:dyDescent="0.65">
      <c r="A3" s="601">
        <v>700081</v>
      </c>
      <c r="B3" s="602" t="s">
        <v>401</v>
      </c>
      <c r="C3" t="s">
        <v>176</v>
      </c>
      <c r="D3" t="s">
        <v>178</v>
      </c>
      <c r="E3" t="s">
        <v>178</v>
      </c>
      <c r="F3" t="s">
        <v>178</v>
      </c>
      <c r="G3" t="s">
        <v>176</v>
      </c>
      <c r="H3" t="s">
        <v>176</v>
      </c>
      <c r="I3" t="s">
        <v>176</v>
      </c>
      <c r="J3" t="s">
        <v>176</v>
      </c>
      <c r="K3" t="s">
        <v>176</v>
      </c>
      <c r="L3" t="s">
        <v>176</v>
      </c>
      <c r="M3" t="s">
        <v>176</v>
      </c>
      <c r="N3" t="s">
        <v>176</v>
      </c>
      <c r="O3" t="s">
        <v>176</v>
      </c>
      <c r="P3" t="s">
        <v>176</v>
      </c>
      <c r="Q3" t="s">
        <v>176</v>
      </c>
      <c r="R3" t="s">
        <v>176</v>
      </c>
      <c r="S3" t="s">
        <v>176</v>
      </c>
      <c r="T3" t="s">
        <v>176</v>
      </c>
      <c r="U3" t="s">
        <v>176</v>
      </c>
      <c r="V3" t="s">
        <v>176</v>
      </c>
      <c r="W3" t="s">
        <v>176</v>
      </c>
      <c r="X3" t="s">
        <v>176</v>
      </c>
      <c r="Y3" t="s">
        <v>176</v>
      </c>
      <c r="Z3" t="s">
        <v>176</v>
      </c>
      <c r="AA3" t="s">
        <v>176</v>
      </c>
      <c r="AB3" t="s">
        <v>176</v>
      </c>
      <c r="AC3" t="s">
        <v>176</v>
      </c>
      <c r="AD3" t="s">
        <v>176</v>
      </c>
      <c r="AE3" t="s">
        <v>176</v>
      </c>
      <c r="AF3" t="s">
        <v>176</v>
      </c>
      <c r="AG3" t="s">
        <v>176</v>
      </c>
      <c r="AH3" t="s">
        <v>176</v>
      </c>
      <c r="AI3" t="s">
        <v>176</v>
      </c>
      <c r="AJ3" t="s">
        <v>176</v>
      </c>
      <c r="AK3" t="s">
        <v>176</v>
      </c>
      <c r="AL3" t="s">
        <v>176</v>
      </c>
      <c r="AM3" t="s">
        <v>176</v>
      </c>
      <c r="AN3" t="s">
        <v>178</v>
      </c>
      <c r="AO3" t="s">
        <v>176</v>
      </c>
      <c r="AP3" t="s">
        <v>176</v>
      </c>
      <c r="AQ3" t="s">
        <v>176</v>
      </c>
      <c r="AR3" t="s">
        <v>176</v>
      </c>
      <c r="AS3" t="s">
        <v>178</v>
      </c>
      <c r="AT3" t="s">
        <v>178</v>
      </c>
      <c r="AU3" t="s">
        <v>177</v>
      </c>
      <c r="AV3" t="s">
        <v>177</v>
      </c>
      <c r="AW3" t="s">
        <v>177</v>
      </c>
      <c r="AX3" t="s">
        <v>177</v>
      </c>
      <c r="AY3" s="602">
        <v>0</v>
      </c>
    </row>
    <row r="4" spans="1:54" ht="21.6" x14ac:dyDescent="0.65">
      <c r="A4" s="601">
        <v>700113</v>
      </c>
      <c r="B4" s="602" t="s">
        <v>401</v>
      </c>
      <c r="C4" t="s">
        <v>176</v>
      </c>
      <c r="D4" t="s">
        <v>176</v>
      </c>
      <c r="E4" t="s">
        <v>176</v>
      </c>
      <c r="F4" t="s">
        <v>176</v>
      </c>
      <c r="G4" t="s">
        <v>176</v>
      </c>
      <c r="H4" t="s">
        <v>176</v>
      </c>
      <c r="I4" t="s">
        <v>176</v>
      </c>
      <c r="J4" t="s">
        <v>176</v>
      </c>
      <c r="K4" t="s">
        <v>176</v>
      </c>
      <c r="L4" t="s">
        <v>176</v>
      </c>
      <c r="M4" t="s">
        <v>176</v>
      </c>
      <c r="N4" t="s">
        <v>176</v>
      </c>
      <c r="O4" t="s">
        <v>176</v>
      </c>
      <c r="P4" t="s">
        <v>176</v>
      </c>
      <c r="Q4" t="s">
        <v>176</v>
      </c>
      <c r="R4" t="s">
        <v>176</v>
      </c>
      <c r="S4" t="s">
        <v>176</v>
      </c>
      <c r="T4" t="s">
        <v>176</v>
      </c>
      <c r="U4" t="s">
        <v>176</v>
      </c>
      <c r="V4" t="s">
        <v>176</v>
      </c>
      <c r="W4" t="s">
        <v>176</v>
      </c>
      <c r="X4" t="s">
        <v>176</v>
      </c>
      <c r="Y4" t="s">
        <v>176</v>
      </c>
      <c r="Z4" t="s">
        <v>176</v>
      </c>
      <c r="AA4" t="s">
        <v>176</v>
      </c>
      <c r="AB4" t="s">
        <v>176</v>
      </c>
      <c r="AC4" t="s">
        <v>176</v>
      </c>
      <c r="AD4" t="s">
        <v>176</v>
      </c>
      <c r="AE4" t="s">
        <v>176</v>
      </c>
      <c r="AF4" t="s">
        <v>176</v>
      </c>
      <c r="AG4" t="s">
        <v>176</v>
      </c>
      <c r="AH4" t="s">
        <v>176</v>
      </c>
      <c r="AI4" t="s">
        <v>176</v>
      </c>
      <c r="AJ4" t="s">
        <v>178</v>
      </c>
      <c r="AK4" t="s">
        <v>177</v>
      </c>
      <c r="AL4" t="s">
        <v>178</v>
      </c>
      <c r="AM4" t="s">
        <v>178</v>
      </c>
      <c r="AN4" t="s">
        <v>178</v>
      </c>
      <c r="AO4" t="s">
        <v>178</v>
      </c>
      <c r="AP4" t="s">
        <v>178</v>
      </c>
      <c r="AQ4" t="s">
        <v>178</v>
      </c>
      <c r="AR4" t="s">
        <v>178</v>
      </c>
      <c r="AS4" t="s">
        <v>177</v>
      </c>
      <c r="AT4" t="s">
        <v>177</v>
      </c>
      <c r="AU4" t="s">
        <v>177</v>
      </c>
      <c r="AV4" t="s">
        <v>177</v>
      </c>
      <c r="AW4" t="s">
        <v>177</v>
      </c>
      <c r="AX4" t="s">
        <v>177</v>
      </c>
      <c r="AY4" s="602">
        <v>0</v>
      </c>
      <c r="AZ4"/>
    </row>
    <row r="5" spans="1:54" ht="21.6" x14ac:dyDescent="0.65">
      <c r="A5" s="601">
        <v>700166</v>
      </c>
      <c r="B5" s="602" t="s">
        <v>401</v>
      </c>
      <c r="C5" t="s">
        <v>178</v>
      </c>
      <c r="D5" t="s">
        <v>178</v>
      </c>
      <c r="E5" t="s">
        <v>178</v>
      </c>
      <c r="F5" t="s">
        <v>176</v>
      </c>
      <c r="G5" t="s">
        <v>178</v>
      </c>
      <c r="H5" t="s">
        <v>178</v>
      </c>
      <c r="I5" t="s">
        <v>178</v>
      </c>
      <c r="J5" t="s">
        <v>178</v>
      </c>
      <c r="K5" t="s">
        <v>178</v>
      </c>
      <c r="L5" t="s">
        <v>178</v>
      </c>
      <c r="M5" t="s">
        <v>178</v>
      </c>
      <c r="N5" t="s">
        <v>178</v>
      </c>
      <c r="O5" t="s">
        <v>178</v>
      </c>
      <c r="P5" t="s">
        <v>178</v>
      </c>
      <c r="Q5" t="s">
        <v>178</v>
      </c>
      <c r="R5" t="s">
        <v>178</v>
      </c>
      <c r="S5" t="s">
        <v>176</v>
      </c>
      <c r="T5" t="s">
        <v>178</v>
      </c>
      <c r="U5" t="s">
        <v>178</v>
      </c>
      <c r="V5" t="s">
        <v>178</v>
      </c>
      <c r="W5" t="s">
        <v>178</v>
      </c>
      <c r="X5" t="s">
        <v>178</v>
      </c>
      <c r="Y5" t="s">
        <v>178</v>
      </c>
      <c r="Z5" t="s">
        <v>178</v>
      </c>
      <c r="AA5" t="s">
        <v>178</v>
      </c>
      <c r="AB5" t="s">
        <v>178</v>
      </c>
      <c r="AC5" t="s">
        <v>178</v>
      </c>
      <c r="AD5" t="s">
        <v>178</v>
      </c>
      <c r="AE5" t="s">
        <v>178</v>
      </c>
      <c r="AF5" t="s">
        <v>178</v>
      </c>
      <c r="AG5" t="s">
        <v>177</v>
      </c>
      <c r="AH5" t="s">
        <v>177</v>
      </c>
      <c r="AI5" t="s">
        <v>177</v>
      </c>
      <c r="AJ5" t="s">
        <v>177</v>
      </c>
      <c r="AK5" t="s">
        <v>177</v>
      </c>
      <c r="AL5" t="s">
        <v>177</v>
      </c>
      <c r="AM5" t="s">
        <v>178</v>
      </c>
      <c r="AN5" t="s">
        <v>178</v>
      </c>
      <c r="AO5" t="s">
        <v>178</v>
      </c>
      <c r="AP5" t="s">
        <v>178</v>
      </c>
      <c r="AQ5" t="s">
        <v>178</v>
      </c>
      <c r="AR5" t="s">
        <v>178</v>
      </c>
      <c r="AS5" t="s">
        <v>177</v>
      </c>
      <c r="AT5" t="s">
        <v>176</v>
      </c>
      <c r="AU5" t="s">
        <v>177</v>
      </c>
      <c r="AV5" t="s">
        <v>177</v>
      </c>
      <c r="AW5" t="s">
        <v>177</v>
      </c>
      <c r="AX5" t="s">
        <v>178</v>
      </c>
      <c r="AY5" s="602" t="s">
        <v>1812</v>
      </c>
      <c r="AZ5"/>
    </row>
    <row r="6" spans="1:54" ht="21.6" x14ac:dyDescent="0.65">
      <c r="A6" s="601">
        <v>700327</v>
      </c>
      <c r="B6" s="602" t="s">
        <v>249</v>
      </c>
      <c r="C6" t="s">
        <v>1567</v>
      </c>
      <c r="D6" t="s">
        <v>1567</v>
      </c>
      <c r="E6" t="s">
        <v>1567</v>
      </c>
      <c r="F6" t="s">
        <v>1567</v>
      </c>
      <c r="G6" t="s">
        <v>1567</v>
      </c>
      <c r="H6" t="s">
        <v>1567</v>
      </c>
      <c r="I6" t="s">
        <v>1567</v>
      </c>
      <c r="J6" t="s">
        <v>1567</v>
      </c>
      <c r="K6" t="s">
        <v>1567</v>
      </c>
      <c r="L6" t="s">
        <v>1567</v>
      </c>
      <c r="M6" t="s">
        <v>1567</v>
      </c>
      <c r="N6" t="s">
        <v>1567</v>
      </c>
      <c r="O6" t="s">
        <v>1567</v>
      </c>
      <c r="P6" t="s">
        <v>1567</v>
      </c>
      <c r="Q6" t="s">
        <v>1567</v>
      </c>
      <c r="R6" t="s">
        <v>1567</v>
      </c>
      <c r="S6" t="s">
        <v>1567</v>
      </c>
      <c r="T6" t="s">
        <v>1567</v>
      </c>
      <c r="U6" t="s">
        <v>1567</v>
      </c>
      <c r="V6" t="s">
        <v>1567</v>
      </c>
      <c r="W6" t="s">
        <v>1567</v>
      </c>
      <c r="X6" t="s">
        <v>1567</v>
      </c>
      <c r="Y6" t="s">
        <v>1567</v>
      </c>
      <c r="Z6" t="s">
        <v>1567</v>
      </c>
      <c r="AA6" t="s">
        <v>1567</v>
      </c>
      <c r="AB6" t="s">
        <v>1567</v>
      </c>
      <c r="AC6" t="s">
        <v>1567</v>
      </c>
      <c r="AD6" t="s">
        <v>1567</v>
      </c>
      <c r="AE6" t="s">
        <v>1567</v>
      </c>
      <c r="AF6" t="s">
        <v>1567</v>
      </c>
      <c r="AG6" t="s">
        <v>1567</v>
      </c>
      <c r="AH6" t="s">
        <v>1567</v>
      </c>
      <c r="AI6" t="s">
        <v>1567</v>
      </c>
      <c r="AJ6" t="s">
        <v>1567</v>
      </c>
      <c r="AK6" t="s">
        <v>1567</v>
      </c>
      <c r="AL6" t="s">
        <v>1567</v>
      </c>
      <c r="AM6" t="s">
        <v>227</v>
      </c>
      <c r="AN6" t="s">
        <v>227</v>
      </c>
      <c r="AO6" t="s">
        <v>227</v>
      </c>
      <c r="AP6" t="s">
        <v>227</v>
      </c>
      <c r="AQ6" t="s">
        <v>227</v>
      </c>
      <c r="AR6" t="s">
        <v>227</v>
      </c>
      <c r="AS6" t="s">
        <v>227</v>
      </c>
      <c r="AT6" t="s">
        <v>227</v>
      </c>
      <c r="AU6" t="s">
        <v>227</v>
      </c>
      <c r="AV6" t="s">
        <v>227</v>
      </c>
      <c r="AW6" t="s">
        <v>227</v>
      </c>
      <c r="AX6" t="s">
        <v>227</v>
      </c>
      <c r="AY6" s="602" t="s">
        <v>4546</v>
      </c>
    </row>
    <row r="7" spans="1:54" ht="21.6" x14ac:dyDescent="0.65">
      <c r="A7" s="601">
        <v>700504</v>
      </c>
      <c r="B7" s="602" t="s">
        <v>401</v>
      </c>
      <c r="C7" t="s">
        <v>1567</v>
      </c>
      <c r="D7" t="s">
        <v>1567</v>
      </c>
      <c r="E7" t="s">
        <v>1567</v>
      </c>
      <c r="F7" t="s">
        <v>1567</v>
      </c>
      <c r="G7" t="s">
        <v>1567</v>
      </c>
      <c r="H7" t="s">
        <v>1567</v>
      </c>
      <c r="I7" t="s">
        <v>1567</v>
      </c>
      <c r="J7" t="s">
        <v>1567</v>
      </c>
      <c r="K7" t="s">
        <v>1567</v>
      </c>
      <c r="L7" t="s">
        <v>1567</v>
      </c>
      <c r="M7" t="s">
        <v>1567</v>
      </c>
      <c r="N7" t="s">
        <v>1567</v>
      </c>
      <c r="O7" t="s">
        <v>1567</v>
      </c>
      <c r="P7" t="s">
        <v>1567</v>
      </c>
      <c r="Q7" t="s">
        <v>1567</v>
      </c>
      <c r="R7" t="s">
        <v>1567</v>
      </c>
      <c r="S7" t="s">
        <v>1567</v>
      </c>
      <c r="T7" t="s">
        <v>1567</v>
      </c>
      <c r="U7" t="s">
        <v>1567</v>
      </c>
      <c r="V7" t="s">
        <v>1567</v>
      </c>
      <c r="W7" t="s">
        <v>1567</v>
      </c>
      <c r="X7" t="s">
        <v>1567</v>
      </c>
      <c r="Y7" t="s">
        <v>1567</v>
      </c>
      <c r="Z7" t="s">
        <v>1567</v>
      </c>
      <c r="AA7" t="s">
        <v>1567</v>
      </c>
      <c r="AB7" t="s">
        <v>1567</v>
      </c>
      <c r="AC7" t="s">
        <v>1567</v>
      </c>
      <c r="AD7" t="s">
        <v>1567</v>
      </c>
      <c r="AE7" t="s">
        <v>1567</v>
      </c>
      <c r="AF7" t="s">
        <v>1567</v>
      </c>
      <c r="AG7" t="s">
        <v>1567</v>
      </c>
      <c r="AH7" t="s">
        <v>1567</v>
      </c>
      <c r="AI7" t="s">
        <v>1567</v>
      </c>
      <c r="AJ7" t="s">
        <v>1567</v>
      </c>
      <c r="AK7" t="s">
        <v>1567</v>
      </c>
      <c r="AL7" t="s">
        <v>1567</v>
      </c>
      <c r="AM7" t="s">
        <v>1567</v>
      </c>
      <c r="AN7" t="s">
        <v>1567</v>
      </c>
      <c r="AO7" t="s">
        <v>1567</v>
      </c>
      <c r="AP7" t="s">
        <v>1567</v>
      </c>
      <c r="AQ7" t="s">
        <v>1567</v>
      </c>
      <c r="AR7" t="s">
        <v>1567</v>
      </c>
      <c r="AS7" t="s">
        <v>1567</v>
      </c>
      <c r="AT7" t="s">
        <v>1567</v>
      </c>
      <c r="AU7" t="s">
        <v>1567</v>
      </c>
      <c r="AV7" t="s">
        <v>1567</v>
      </c>
      <c r="AW7" t="s">
        <v>1567</v>
      </c>
      <c r="AX7" t="s">
        <v>1567</v>
      </c>
      <c r="AY7" s="602" t="s">
        <v>4546</v>
      </c>
    </row>
    <row r="8" spans="1:54" ht="21.6" x14ac:dyDescent="0.65">
      <c r="A8" s="601">
        <v>700640</v>
      </c>
      <c r="B8" s="602" t="s">
        <v>249</v>
      </c>
      <c r="C8" t="s">
        <v>1567</v>
      </c>
      <c r="D8" t="s">
        <v>1567</v>
      </c>
      <c r="E8" t="s">
        <v>1567</v>
      </c>
      <c r="F8" t="s">
        <v>1567</v>
      </c>
      <c r="G8" t="s">
        <v>1567</v>
      </c>
      <c r="H8" t="s">
        <v>1567</v>
      </c>
      <c r="I8" t="s">
        <v>1567</v>
      </c>
      <c r="J8" t="s">
        <v>1567</v>
      </c>
      <c r="K8" t="s">
        <v>1567</v>
      </c>
      <c r="L8" t="s">
        <v>1567</v>
      </c>
      <c r="M8" t="s">
        <v>1567</v>
      </c>
      <c r="N8" t="s">
        <v>1567</v>
      </c>
      <c r="O8" t="s">
        <v>1567</v>
      </c>
      <c r="P8" t="s">
        <v>1567</v>
      </c>
      <c r="Q8" t="s">
        <v>1567</v>
      </c>
      <c r="R8" t="s">
        <v>1567</v>
      </c>
      <c r="S8" t="s">
        <v>1567</v>
      </c>
      <c r="T8" t="s">
        <v>1567</v>
      </c>
      <c r="U8" t="s">
        <v>1567</v>
      </c>
      <c r="V8" t="s">
        <v>1567</v>
      </c>
      <c r="W8" t="s">
        <v>1567</v>
      </c>
      <c r="X8" t="s">
        <v>1567</v>
      </c>
      <c r="Y8" t="s">
        <v>1567</v>
      </c>
      <c r="Z8" t="s">
        <v>1567</v>
      </c>
      <c r="AA8" t="s">
        <v>1567</v>
      </c>
      <c r="AB8" t="s">
        <v>1567</v>
      </c>
      <c r="AC8" t="s">
        <v>1567</v>
      </c>
      <c r="AD8" t="s">
        <v>1567</v>
      </c>
      <c r="AE8" t="s">
        <v>1567</v>
      </c>
      <c r="AF8" t="s">
        <v>1567</v>
      </c>
      <c r="AG8" t="s">
        <v>1567</v>
      </c>
      <c r="AH8" t="s">
        <v>1567</v>
      </c>
      <c r="AI8" t="s">
        <v>1567</v>
      </c>
      <c r="AJ8" t="s">
        <v>1567</v>
      </c>
      <c r="AK8" t="s">
        <v>1567</v>
      </c>
      <c r="AL8" t="s">
        <v>1567</v>
      </c>
      <c r="AM8" t="s">
        <v>227</v>
      </c>
      <c r="AN8" t="s">
        <v>227</v>
      </c>
      <c r="AO8" t="s">
        <v>227</v>
      </c>
      <c r="AP8" t="s">
        <v>227</v>
      </c>
      <c r="AQ8" t="s">
        <v>227</v>
      </c>
      <c r="AR8" t="s">
        <v>227</v>
      </c>
      <c r="AS8" t="s">
        <v>227</v>
      </c>
      <c r="AT8" t="s">
        <v>227</v>
      </c>
      <c r="AU8" t="s">
        <v>227</v>
      </c>
      <c r="AV8" t="s">
        <v>227</v>
      </c>
      <c r="AW8" t="s">
        <v>227</v>
      </c>
      <c r="AX8" t="s">
        <v>227</v>
      </c>
      <c r="AY8" s="602" t="s">
        <v>4546</v>
      </c>
    </row>
    <row r="9" spans="1:54" ht="21.6" x14ac:dyDescent="0.65">
      <c r="A9" s="601">
        <v>700689</v>
      </c>
      <c r="B9" s="602" t="s">
        <v>401</v>
      </c>
      <c r="C9" t="s">
        <v>1567</v>
      </c>
      <c r="D9" t="s">
        <v>1567</v>
      </c>
      <c r="E9" t="s">
        <v>1567</v>
      </c>
      <c r="F9" t="s">
        <v>1567</v>
      </c>
      <c r="G9" t="s">
        <v>1567</v>
      </c>
      <c r="H9" t="s">
        <v>1567</v>
      </c>
      <c r="I9" t="s">
        <v>1567</v>
      </c>
      <c r="J9" t="s">
        <v>1567</v>
      </c>
      <c r="K9" t="s">
        <v>1567</v>
      </c>
      <c r="L9" t="s">
        <v>1567</v>
      </c>
      <c r="M9" t="s">
        <v>1567</v>
      </c>
      <c r="N9" t="s">
        <v>1567</v>
      </c>
      <c r="O9" t="s">
        <v>1567</v>
      </c>
      <c r="P9" t="s">
        <v>1567</v>
      </c>
      <c r="Q9" t="s">
        <v>1567</v>
      </c>
      <c r="R9" t="s">
        <v>1567</v>
      </c>
      <c r="S9" t="s">
        <v>1567</v>
      </c>
      <c r="T9" t="s">
        <v>1567</v>
      </c>
      <c r="U9" t="s">
        <v>1567</v>
      </c>
      <c r="V9" t="s">
        <v>1567</v>
      </c>
      <c r="W9" t="s">
        <v>1567</v>
      </c>
      <c r="X9" t="s">
        <v>1567</v>
      </c>
      <c r="Y9" t="s">
        <v>1567</v>
      </c>
      <c r="Z9" t="s">
        <v>1567</v>
      </c>
      <c r="AA9" t="s">
        <v>1567</v>
      </c>
      <c r="AB9" t="s">
        <v>1567</v>
      </c>
      <c r="AC9" t="s">
        <v>1567</v>
      </c>
      <c r="AD9" t="s">
        <v>1567</v>
      </c>
      <c r="AE9" t="s">
        <v>1567</v>
      </c>
      <c r="AF9" t="s">
        <v>1567</v>
      </c>
      <c r="AG9" t="s">
        <v>1567</v>
      </c>
      <c r="AH9" t="s">
        <v>1567</v>
      </c>
      <c r="AI9" t="s">
        <v>1567</v>
      </c>
      <c r="AJ9" t="s">
        <v>1567</v>
      </c>
      <c r="AK9" t="s">
        <v>1567</v>
      </c>
      <c r="AL9" t="s">
        <v>1567</v>
      </c>
      <c r="AM9" t="s">
        <v>1567</v>
      </c>
      <c r="AN9" t="s">
        <v>1567</v>
      </c>
      <c r="AO9" t="s">
        <v>1567</v>
      </c>
      <c r="AP9" t="s">
        <v>1567</v>
      </c>
      <c r="AQ9" t="s">
        <v>1567</v>
      </c>
      <c r="AR9" t="s">
        <v>1567</v>
      </c>
      <c r="AS9" t="s">
        <v>1567</v>
      </c>
      <c r="AT9" t="s">
        <v>1567</v>
      </c>
      <c r="AU9" t="s">
        <v>1567</v>
      </c>
      <c r="AV9" t="s">
        <v>1567</v>
      </c>
      <c r="AW9" t="s">
        <v>1567</v>
      </c>
      <c r="AX9" t="s">
        <v>1567</v>
      </c>
      <c r="AY9" s="602" t="s">
        <v>4546</v>
      </c>
      <c r="AZ9"/>
    </row>
    <row r="10" spans="1:54" ht="21.6" x14ac:dyDescent="0.65">
      <c r="A10" s="601">
        <v>700690</v>
      </c>
      <c r="B10" s="602" t="s">
        <v>401</v>
      </c>
      <c r="C10" t="s">
        <v>1567</v>
      </c>
      <c r="D10" t="s">
        <v>1567</v>
      </c>
      <c r="E10" t="s">
        <v>1567</v>
      </c>
      <c r="F10" t="s">
        <v>1567</v>
      </c>
      <c r="G10" t="s">
        <v>1567</v>
      </c>
      <c r="H10" t="s">
        <v>1567</v>
      </c>
      <c r="I10" t="s">
        <v>1567</v>
      </c>
      <c r="J10" t="s">
        <v>1567</v>
      </c>
      <c r="K10" t="s">
        <v>1567</v>
      </c>
      <c r="L10" t="s">
        <v>1567</v>
      </c>
      <c r="M10" t="s">
        <v>1567</v>
      </c>
      <c r="N10" t="s">
        <v>1567</v>
      </c>
      <c r="O10" t="s">
        <v>1567</v>
      </c>
      <c r="P10" t="s">
        <v>1567</v>
      </c>
      <c r="Q10" t="s">
        <v>1567</v>
      </c>
      <c r="R10" t="s">
        <v>1567</v>
      </c>
      <c r="S10" t="s">
        <v>1567</v>
      </c>
      <c r="T10" t="s">
        <v>1567</v>
      </c>
      <c r="U10" t="s">
        <v>1567</v>
      </c>
      <c r="V10" t="s">
        <v>1567</v>
      </c>
      <c r="W10" t="s">
        <v>1567</v>
      </c>
      <c r="X10" t="s">
        <v>1567</v>
      </c>
      <c r="Y10" t="s">
        <v>1567</v>
      </c>
      <c r="Z10" t="s">
        <v>1567</v>
      </c>
      <c r="AA10" t="s">
        <v>1567</v>
      </c>
      <c r="AB10" t="s">
        <v>1567</v>
      </c>
      <c r="AC10" t="s">
        <v>1567</v>
      </c>
      <c r="AD10" t="s">
        <v>1567</v>
      </c>
      <c r="AE10" t="s">
        <v>1567</v>
      </c>
      <c r="AF10" t="s">
        <v>1567</v>
      </c>
      <c r="AG10" t="s">
        <v>1567</v>
      </c>
      <c r="AH10" t="s">
        <v>1567</v>
      </c>
      <c r="AI10" t="s">
        <v>1567</v>
      </c>
      <c r="AJ10" t="s">
        <v>1567</v>
      </c>
      <c r="AK10" t="s">
        <v>1567</v>
      </c>
      <c r="AL10" t="s">
        <v>1567</v>
      </c>
      <c r="AM10" t="s">
        <v>1567</v>
      </c>
      <c r="AN10" t="s">
        <v>1567</v>
      </c>
      <c r="AO10" t="s">
        <v>1567</v>
      </c>
      <c r="AP10" t="s">
        <v>1567</v>
      </c>
      <c r="AQ10" t="s">
        <v>1567</v>
      </c>
      <c r="AR10" t="s">
        <v>1567</v>
      </c>
      <c r="AS10" t="s">
        <v>1567</v>
      </c>
      <c r="AT10" t="s">
        <v>1567</v>
      </c>
      <c r="AU10" t="s">
        <v>1567</v>
      </c>
      <c r="AV10" t="s">
        <v>1567</v>
      </c>
      <c r="AW10" t="s">
        <v>1567</v>
      </c>
      <c r="AX10" t="s">
        <v>1567</v>
      </c>
      <c r="AY10" s="602" t="s">
        <v>4546</v>
      </c>
    </row>
    <row r="11" spans="1:54" ht="14.4" x14ac:dyDescent="0.3">
      <c r="A11" s="616">
        <v>700735</v>
      </c>
      <c r="B11" s="604" t="s">
        <v>401</v>
      </c>
      <c r="C11" s="627" t="s">
        <v>178</v>
      </c>
      <c r="D11" s="627" t="s">
        <v>178</v>
      </c>
      <c r="E11" s="627" t="s">
        <v>178</v>
      </c>
      <c r="F11" s="627" t="s">
        <v>178</v>
      </c>
      <c r="G11" s="627" t="s">
        <v>178</v>
      </c>
      <c r="H11" s="627" t="s">
        <v>178</v>
      </c>
      <c r="I11" s="627" t="s">
        <v>178</v>
      </c>
      <c r="J11" s="627" t="s">
        <v>178</v>
      </c>
      <c r="K11" s="627" t="s">
        <v>178</v>
      </c>
      <c r="L11" s="627" t="s">
        <v>178</v>
      </c>
      <c r="M11" s="627" t="s">
        <v>176</v>
      </c>
      <c r="N11" s="627" t="s">
        <v>176</v>
      </c>
      <c r="O11" s="627" t="s">
        <v>178</v>
      </c>
      <c r="P11" s="627" t="s">
        <v>178</v>
      </c>
      <c r="Q11" s="627" t="s">
        <v>178</v>
      </c>
      <c r="R11" s="627" t="s">
        <v>178</v>
      </c>
      <c r="S11" s="627" t="s">
        <v>178</v>
      </c>
      <c r="T11" s="627" t="s">
        <v>178</v>
      </c>
      <c r="U11" s="627" t="s">
        <v>178</v>
      </c>
      <c r="V11" s="627" t="s">
        <v>178</v>
      </c>
      <c r="W11" s="627" t="s">
        <v>176</v>
      </c>
      <c r="X11" s="627" t="s">
        <v>176</v>
      </c>
      <c r="Y11" s="627" t="s">
        <v>178</v>
      </c>
      <c r="Z11" s="627" t="s">
        <v>176</v>
      </c>
      <c r="AA11" s="627" t="s">
        <v>176</v>
      </c>
      <c r="AB11" s="627" t="s">
        <v>176</v>
      </c>
      <c r="AC11" s="627" t="s">
        <v>177</v>
      </c>
      <c r="AD11" s="627" t="s">
        <v>178</v>
      </c>
      <c r="AE11" s="627" t="s">
        <v>176</v>
      </c>
      <c r="AF11" s="627" t="s">
        <v>176</v>
      </c>
      <c r="AG11" s="627" t="s">
        <v>178</v>
      </c>
      <c r="AH11" s="627" t="s">
        <v>177</v>
      </c>
      <c r="AI11" s="627" t="s">
        <v>177</v>
      </c>
      <c r="AJ11" s="627" t="s">
        <v>176</v>
      </c>
      <c r="AK11" s="627" t="s">
        <v>178</v>
      </c>
      <c r="AL11" s="627" t="s">
        <v>177</v>
      </c>
      <c r="AM11" s="627" t="s">
        <v>227</v>
      </c>
      <c r="AN11" s="627" t="s">
        <v>227</v>
      </c>
      <c r="AO11" s="627" t="s">
        <v>227</v>
      </c>
      <c r="AP11" s="627" t="s">
        <v>227</v>
      </c>
      <c r="AQ11" s="627" t="s">
        <v>227</v>
      </c>
      <c r="AR11" s="627" t="s">
        <v>227</v>
      </c>
      <c r="AS11" s="627" t="s">
        <v>227</v>
      </c>
      <c r="AT11" s="627" t="s">
        <v>227</v>
      </c>
      <c r="AU11" s="627" t="s">
        <v>227</v>
      </c>
      <c r="AV11" s="627" t="s">
        <v>227</v>
      </c>
      <c r="AW11" s="627" t="s">
        <v>227</v>
      </c>
      <c r="AX11" s="627" t="s">
        <v>227</v>
      </c>
      <c r="AY11" s="604" t="s">
        <v>4583</v>
      </c>
      <c r="AZ11" s="632" t="s">
        <v>4547</v>
      </c>
      <c r="BA11" s="632" t="s">
        <v>227</v>
      </c>
      <c r="BB11" s="633" t="s">
        <v>1500</v>
      </c>
    </row>
    <row r="12" spans="1:54" ht="14.4" x14ac:dyDescent="0.3">
      <c r="A12" s="616">
        <v>700788</v>
      </c>
      <c r="B12" s="604" t="s">
        <v>249</v>
      </c>
      <c r="C12" s="627" t="s">
        <v>1567</v>
      </c>
      <c r="D12" s="627" t="s">
        <v>1567</v>
      </c>
      <c r="E12" s="627" t="s">
        <v>1567</v>
      </c>
      <c r="F12" s="627" t="s">
        <v>1567</v>
      </c>
      <c r="G12" s="627" t="s">
        <v>1567</v>
      </c>
      <c r="H12" s="627" t="s">
        <v>1567</v>
      </c>
      <c r="I12" s="627" t="s">
        <v>1567</v>
      </c>
      <c r="J12" s="627" t="s">
        <v>1567</v>
      </c>
      <c r="K12" s="627" t="s">
        <v>1567</v>
      </c>
      <c r="L12" s="627" t="s">
        <v>1567</v>
      </c>
      <c r="M12" s="627" t="s">
        <v>1567</v>
      </c>
      <c r="N12" s="627" t="s">
        <v>1567</v>
      </c>
      <c r="O12" s="627" t="s">
        <v>1567</v>
      </c>
      <c r="P12" s="627" t="s">
        <v>1567</v>
      </c>
      <c r="Q12" s="627" t="s">
        <v>1567</v>
      </c>
      <c r="R12" s="627" t="s">
        <v>1567</v>
      </c>
      <c r="S12" s="627" t="s">
        <v>1567</v>
      </c>
      <c r="T12" s="627" t="s">
        <v>1567</v>
      </c>
      <c r="U12" s="627" t="s">
        <v>1567</v>
      </c>
      <c r="V12" s="627" t="s">
        <v>1567</v>
      </c>
      <c r="W12" s="627" t="s">
        <v>1567</v>
      </c>
      <c r="X12" s="627" t="s">
        <v>1567</v>
      </c>
      <c r="Y12" s="627" t="s">
        <v>1567</v>
      </c>
      <c r="Z12" s="627" t="s">
        <v>1567</v>
      </c>
      <c r="AA12" s="627" t="s">
        <v>1567</v>
      </c>
      <c r="AB12" s="627" t="s">
        <v>1567</v>
      </c>
      <c r="AC12" s="627" t="s">
        <v>1567</v>
      </c>
      <c r="AD12" s="627" t="s">
        <v>1567</v>
      </c>
      <c r="AE12" s="627" t="s">
        <v>1567</v>
      </c>
      <c r="AF12" s="627" t="s">
        <v>1567</v>
      </c>
      <c r="AG12" s="627" t="s">
        <v>1567</v>
      </c>
      <c r="AH12" s="627" t="s">
        <v>1567</v>
      </c>
      <c r="AI12" s="627" t="s">
        <v>1567</v>
      </c>
      <c r="AJ12" s="627" t="s">
        <v>1567</v>
      </c>
      <c r="AK12" s="627" t="s">
        <v>1567</v>
      </c>
      <c r="AL12" s="627" t="s">
        <v>1567</v>
      </c>
      <c r="AM12" s="627" t="s">
        <v>227</v>
      </c>
      <c r="AN12" s="627" t="s">
        <v>227</v>
      </c>
      <c r="AO12" s="627" t="s">
        <v>227</v>
      </c>
      <c r="AP12" s="627" t="s">
        <v>227</v>
      </c>
      <c r="AQ12" s="627" t="s">
        <v>227</v>
      </c>
      <c r="AR12" s="627" t="s">
        <v>227</v>
      </c>
      <c r="AS12" s="627" t="s">
        <v>227</v>
      </c>
      <c r="AT12" s="627" t="s">
        <v>227</v>
      </c>
      <c r="AU12" s="627" t="s">
        <v>227</v>
      </c>
      <c r="AV12" s="627" t="s">
        <v>227</v>
      </c>
      <c r="AW12" s="627" t="s">
        <v>227</v>
      </c>
      <c r="AX12" s="627" t="s">
        <v>227</v>
      </c>
      <c r="AY12" s="604" t="s">
        <v>4546</v>
      </c>
      <c r="AZ12" s="632" t="s">
        <v>4547</v>
      </c>
      <c r="BA12" s="632" t="s">
        <v>227</v>
      </c>
      <c r="BB12" s="633" t="s">
        <v>1500</v>
      </c>
    </row>
    <row r="13" spans="1:54" ht="33" x14ac:dyDescent="0.65">
      <c r="A13" s="601">
        <v>700881</v>
      </c>
      <c r="B13" s="602" t="s">
        <v>401</v>
      </c>
      <c r="C13" t="s">
        <v>1567</v>
      </c>
      <c r="D13" t="s">
        <v>1567</v>
      </c>
      <c r="E13" t="s">
        <v>1567</v>
      </c>
      <c r="F13" t="s">
        <v>1567</v>
      </c>
      <c r="G13" t="s">
        <v>1567</v>
      </c>
      <c r="H13" t="s">
        <v>1567</v>
      </c>
      <c r="I13" t="s">
        <v>1567</v>
      </c>
      <c r="J13" t="s">
        <v>1567</v>
      </c>
      <c r="K13" t="s">
        <v>1567</v>
      </c>
      <c r="L13" t="s">
        <v>1567</v>
      </c>
      <c r="M13" t="s">
        <v>1567</v>
      </c>
      <c r="N13" t="s">
        <v>1567</v>
      </c>
      <c r="O13" t="s">
        <v>1567</v>
      </c>
      <c r="P13" t="s">
        <v>1567</v>
      </c>
      <c r="Q13" t="s">
        <v>1567</v>
      </c>
      <c r="R13" t="s">
        <v>1567</v>
      </c>
      <c r="S13" t="s">
        <v>1567</v>
      </c>
      <c r="T13" t="s">
        <v>1567</v>
      </c>
      <c r="U13" t="s">
        <v>1567</v>
      </c>
      <c r="V13" t="s">
        <v>1567</v>
      </c>
      <c r="W13" t="s">
        <v>1567</v>
      </c>
      <c r="X13" t="s">
        <v>1567</v>
      </c>
      <c r="Y13" t="s">
        <v>1567</v>
      </c>
      <c r="Z13" t="s">
        <v>1567</v>
      </c>
      <c r="AA13" t="s">
        <v>1567</v>
      </c>
      <c r="AB13" t="s">
        <v>1567</v>
      </c>
      <c r="AC13" t="s">
        <v>1567</v>
      </c>
      <c r="AD13" t="s">
        <v>1567</v>
      </c>
      <c r="AE13" t="s">
        <v>1567</v>
      </c>
      <c r="AF13" t="s">
        <v>1567</v>
      </c>
      <c r="AG13" t="s">
        <v>1567</v>
      </c>
      <c r="AH13" t="s">
        <v>1567</v>
      </c>
      <c r="AI13" t="s">
        <v>1567</v>
      </c>
      <c r="AJ13" t="s">
        <v>1567</v>
      </c>
      <c r="AK13" t="s">
        <v>1567</v>
      </c>
      <c r="AL13" t="s">
        <v>1567</v>
      </c>
      <c r="AM13" t="s">
        <v>1567</v>
      </c>
      <c r="AN13" t="s">
        <v>1567</v>
      </c>
      <c r="AO13" t="s">
        <v>1567</v>
      </c>
      <c r="AP13" t="s">
        <v>1567</v>
      </c>
      <c r="AQ13" t="s">
        <v>1567</v>
      </c>
      <c r="AR13" t="s">
        <v>1567</v>
      </c>
      <c r="AS13" t="s">
        <v>1567</v>
      </c>
      <c r="AT13" t="s">
        <v>1567</v>
      </c>
      <c r="AU13" t="s">
        <v>1567</v>
      </c>
      <c r="AV13" t="s">
        <v>1567</v>
      </c>
      <c r="AW13" t="s">
        <v>1567</v>
      </c>
      <c r="AX13" t="s">
        <v>1567</v>
      </c>
      <c r="AY13" s="602" t="s">
        <v>4595</v>
      </c>
      <c r="AZ13"/>
    </row>
    <row r="14" spans="1:54" ht="21.6" x14ac:dyDescent="0.65">
      <c r="A14" s="601">
        <v>700905</v>
      </c>
      <c r="B14" s="602" t="s">
        <v>401</v>
      </c>
      <c r="C14" t="s">
        <v>1567</v>
      </c>
      <c r="D14" t="s">
        <v>1567</v>
      </c>
      <c r="E14" t="s">
        <v>1567</v>
      </c>
      <c r="F14" t="s">
        <v>1567</v>
      </c>
      <c r="G14" t="s">
        <v>1567</v>
      </c>
      <c r="H14" t="s">
        <v>1567</v>
      </c>
      <c r="I14" t="s">
        <v>1567</v>
      </c>
      <c r="J14" t="s">
        <v>1567</v>
      </c>
      <c r="K14" t="s">
        <v>1567</v>
      </c>
      <c r="L14" t="s">
        <v>1567</v>
      </c>
      <c r="M14" t="s">
        <v>1567</v>
      </c>
      <c r="N14" t="s">
        <v>1567</v>
      </c>
      <c r="O14" t="s">
        <v>1567</v>
      </c>
      <c r="P14" t="s">
        <v>1567</v>
      </c>
      <c r="Q14" t="s">
        <v>1567</v>
      </c>
      <c r="R14" t="s">
        <v>1567</v>
      </c>
      <c r="S14" t="s">
        <v>1567</v>
      </c>
      <c r="T14" t="s">
        <v>1567</v>
      </c>
      <c r="U14" t="s">
        <v>1567</v>
      </c>
      <c r="V14" t="s">
        <v>1567</v>
      </c>
      <c r="W14" t="s">
        <v>1567</v>
      </c>
      <c r="X14" t="s">
        <v>1567</v>
      </c>
      <c r="Y14" t="s">
        <v>1567</v>
      </c>
      <c r="Z14" t="s">
        <v>1567</v>
      </c>
      <c r="AA14" t="s">
        <v>1567</v>
      </c>
      <c r="AB14" t="s">
        <v>1567</v>
      </c>
      <c r="AC14" t="s">
        <v>1567</v>
      </c>
      <c r="AD14" t="s">
        <v>1567</v>
      </c>
      <c r="AE14" t="s">
        <v>1567</v>
      </c>
      <c r="AF14" t="s">
        <v>1567</v>
      </c>
      <c r="AG14" t="s">
        <v>1567</v>
      </c>
      <c r="AH14" t="s">
        <v>1567</v>
      </c>
      <c r="AI14" t="s">
        <v>1567</v>
      </c>
      <c r="AJ14" t="s">
        <v>1567</v>
      </c>
      <c r="AK14" t="s">
        <v>1567</v>
      </c>
      <c r="AL14" t="s">
        <v>1567</v>
      </c>
      <c r="AM14" t="s">
        <v>1567</v>
      </c>
      <c r="AN14" t="s">
        <v>1567</v>
      </c>
      <c r="AO14" t="s">
        <v>1567</v>
      </c>
      <c r="AP14" t="s">
        <v>1567</v>
      </c>
      <c r="AQ14" t="s">
        <v>1567</v>
      </c>
      <c r="AR14" t="s">
        <v>1567</v>
      </c>
      <c r="AS14" t="s">
        <v>1567</v>
      </c>
      <c r="AT14" t="s">
        <v>1567</v>
      </c>
      <c r="AU14" t="s">
        <v>1567</v>
      </c>
      <c r="AV14" t="s">
        <v>1567</v>
      </c>
      <c r="AW14" t="s">
        <v>1567</v>
      </c>
      <c r="AX14" t="s">
        <v>1567</v>
      </c>
      <c r="AY14" s="602" t="s">
        <v>4546</v>
      </c>
      <c r="AZ14"/>
    </row>
    <row r="15" spans="1:54" ht="21.6" x14ac:dyDescent="0.65">
      <c r="A15" s="601">
        <v>700907</v>
      </c>
      <c r="B15" s="602" t="s">
        <v>247</v>
      </c>
      <c r="C15" t="s">
        <v>1567</v>
      </c>
      <c r="D15" t="s">
        <v>1567</v>
      </c>
      <c r="E15" t="s">
        <v>1567</v>
      </c>
      <c r="F15" t="s">
        <v>1567</v>
      </c>
      <c r="G15" t="s">
        <v>1567</v>
      </c>
      <c r="H15" t="s">
        <v>1567</v>
      </c>
      <c r="I15" t="s">
        <v>1567</v>
      </c>
      <c r="J15" t="s">
        <v>1567</v>
      </c>
      <c r="K15" t="s">
        <v>1567</v>
      </c>
      <c r="L15" t="s">
        <v>1567</v>
      </c>
      <c r="M15" t="s">
        <v>1567</v>
      </c>
      <c r="N15" t="s">
        <v>1567</v>
      </c>
      <c r="O15" t="s">
        <v>227</v>
      </c>
      <c r="P15" t="s">
        <v>227</v>
      </c>
      <c r="Q15" t="s">
        <v>227</v>
      </c>
      <c r="R15" t="s">
        <v>227</v>
      </c>
      <c r="S15" t="s">
        <v>227</v>
      </c>
      <c r="T15" t="s">
        <v>227</v>
      </c>
      <c r="U15" t="s">
        <v>227</v>
      </c>
      <c r="V15" t="s">
        <v>227</v>
      </c>
      <c r="W15" t="s">
        <v>227</v>
      </c>
      <c r="X15" t="s">
        <v>227</v>
      </c>
      <c r="Y15" t="s">
        <v>227</v>
      </c>
      <c r="Z15" t="s">
        <v>227</v>
      </c>
      <c r="AA15" t="s">
        <v>227</v>
      </c>
      <c r="AB15" t="s">
        <v>227</v>
      </c>
      <c r="AC15" t="s">
        <v>227</v>
      </c>
      <c r="AD15" t="s">
        <v>227</v>
      </c>
      <c r="AE15" t="s">
        <v>227</v>
      </c>
      <c r="AF15" t="s">
        <v>227</v>
      </c>
      <c r="AG15" t="s">
        <v>227</v>
      </c>
      <c r="AH15" t="s">
        <v>227</v>
      </c>
      <c r="AI15" t="s">
        <v>227</v>
      </c>
      <c r="AJ15" t="s">
        <v>227</v>
      </c>
      <c r="AK15" t="s">
        <v>227</v>
      </c>
      <c r="AL15" t="s">
        <v>227</v>
      </c>
      <c r="AM15" t="s">
        <v>227</v>
      </c>
      <c r="AN15" t="s">
        <v>227</v>
      </c>
      <c r="AO15" t="s">
        <v>227</v>
      </c>
      <c r="AP15" t="s">
        <v>227</v>
      </c>
      <c r="AQ15" t="s">
        <v>227</v>
      </c>
      <c r="AR15" t="s">
        <v>227</v>
      </c>
      <c r="AS15" t="s">
        <v>227</v>
      </c>
      <c r="AT15" t="s">
        <v>227</v>
      </c>
      <c r="AU15" t="s">
        <v>227</v>
      </c>
      <c r="AV15" t="s">
        <v>227</v>
      </c>
      <c r="AW15" t="s">
        <v>227</v>
      </c>
      <c r="AX15" t="s">
        <v>227</v>
      </c>
      <c r="AY15" s="602" t="s">
        <v>4546</v>
      </c>
      <c r="AZ15"/>
    </row>
    <row r="16" spans="1:54" ht="21.6" x14ac:dyDescent="0.65">
      <c r="A16" s="601">
        <v>700987</v>
      </c>
      <c r="B16" s="602" t="s">
        <v>249</v>
      </c>
      <c r="C16" t="s">
        <v>1567</v>
      </c>
      <c r="D16" t="s">
        <v>1567</v>
      </c>
      <c r="E16" t="s">
        <v>1567</v>
      </c>
      <c r="F16" t="s">
        <v>1567</v>
      </c>
      <c r="G16" t="s">
        <v>1567</v>
      </c>
      <c r="H16" t="s">
        <v>1567</v>
      </c>
      <c r="I16" t="s">
        <v>1567</v>
      </c>
      <c r="J16" t="s">
        <v>1567</v>
      </c>
      <c r="K16" t="s">
        <v>1567</v>
      </c>
      <c r="L16" t="s">
        <v>1567</v>
      </c>
      <c r="M16" t="s">
        <v>1567</v>
      </c>
      <c r="N16" t="s">
        <v>1567</v>
      </c>
      <c r="O16" t="s">
        <v>1567</v>
      </c>
      <c r="P16" t="s">
        <v>1567</v>
      </c>
      <c r="Q16" t="s">
        <v>1567</v>
      </c>
      <c r="R16" t="s">
        <v>1567</v>
      </c>
      <c r="S16" t="s">
        <v>1567</v>
      </c>
      <c r="T16" t="s">
        <v>1567</v>
      </c>
      <c r="U16" t="s">
        <v>1567</v>
      </c>
      <c r="V16" t="s">
        <v>1567</v>
      </c>
      <c r="W16" t="s">
        <v>1567</v>
      </c>
      <c r="X16" t="s">
        <v>1567</v>
      </c>
      <c r="Y16" t="s">
        <v>1567</v>
      </c>
      <c r="Z16" t="s">
        <v>1567</v>
      </c>
      <c r="AA16" t="s">
        <v>1567</v>
      </c>
      <c r="AB16" t="s">
        <v>1567</v>
      </c>
      <c r="AC16" t="s">
        <v>1567</v>
      </c>
      <c r="AD16" t="s">
        <v>1567</v>
      </c>
      <c r="AE16" t="s">
        <v>1567</v>
      </c>
      <c r="AF16" t="s">
        <v>1567</v>
      </c>
      <c r="AG16" t="s">
        <v>1567</v>
      </c>
      <c r="AH16" t="s">
        <v>1567</v>
      </c>
      <c r="AI16" t="s">
        <v>1567</v>
      </c>
      <c r="AJ16" t="s">
        <v>1567</v>
      </c>
      <c r="AK16" t="s">
        <v>1567</v>
      </c>
      <c r="AL16" t="s">
        <v>1567</v>
      </c>
      <c r="AM16" t="s">
        <v>227</v>
      </c>
      <c r="AN16" t="s">
        <v>227</v>
      </c>
      <c r="AO16" t="s">
        <v>227</v>
      </c>
      <c r="AP16" t="s">
        <v>227</v>
      </c>
      <c r="AQ16" t="s">
        <v>227</v>
      </c>
      <c r="AR16" t="s">
        <v>227</v>
      </c>
      <c r="AS16" t="s">
        <v>227</v>
      </c>
      <c r="AT16" t="s">
        <v>227</v>
      </c>
      <c r="AU16" t="s">
        <v>227</v>
      </c>
      <c r="AV16" t="s">
        <v>227</v>
      </c>
      <c r="AW16" t="s">
        <v>227</v>
      </c>
      <c r="AX16" t="s">
        <v>227</v>
      </c>
      <c r="AY16" s="602" t="s">
        <v>4546</v>
      </c>
      <c r="AZ16"/>
    </row>
    <row r="17" spans="1:54" ht="21.6" x14ac:dyDescent="0.65">
      <c r="A17" s="601">
        <v>701084</v>
      </c>
      <c r="B17" s="602" t="s">
        <v>401</v>
      </c>
      <c r="C17" t="s">
        <v>1567</v>
      </c>
      <c r="D17" t="s">
        <v>1567</v>
      </c>
      <c r="E17" t="s">
        <v>1567</v>
      </c>
      <c r="F17" t="s">
        <v>1567</v>
      </c>
      <c r="G17" t="s">
        <v>1567</v>
      </c>
      <c r="H17" t="s">
        <v>1567</v>
      </c>
      <c r="I17" t="s">
        <v>1567</v>
      </c>
      <c r="J17" t="s">
        <v>1567</v>
      </c>
      <c r="K17" t="s">
        <v>1567</v>
      </c>
      <c r="L17" t="s">
        <v>1567</v>
      </c>
      <c r="M17" t="s">
        <v>1567</v>
      </c>
      <c r="N17" t="s">
        <v>1567</v>
      </c>
      <c r="O17" t="s">
        <v>1567</v>
      </c>
      <c r="P17" t="s">
        <v>1567</v>
      </c>
      <c r="Q17" t="s">
        <v>1567</v>
      </c>
      <c r="R17" t="s">
        <v>1567</v>
      </c>
      <c r="S17" t="s">
        <v>1567</v>
      </c>
      <c r="T17" t="s">
        <v>1567</v>
      </c>
      <c r="U17" t="s">
        <v>1567</v>
      </c>
      <c r="V17" t="s">
        <v>1567</v>
      </c>
      <c r="W17" t="s">
        <v>1567</v>
      </c>
      <c r="X17" t="s">
        <v>1567</v>
      </c>
      <c r="Y17" t="s">
        <v>1567</v>
      </c>
      <c r="Z17" t="s">
        <v>1567</v>
      </c>
      <c r="AA17" t="s">
        <v>1567</v>
      </c>
      <c r="AB17" t="s">
        <v>1567</v>
      </c>
      <c r="AC17" t="s">
        <v>1567</v>
      </c>
      <c r="AD17" t="s">
        <v>1567</v>
      </c>
      <c r="AE17" t="s">
        <v>1567</v>
      </c>
      <c r="AF17" t="s">
        <v>1567</v>
      </c>
      <c r="AG17" t="s">
        <v>1567</v>
      </c>
      <c r="AH17" t="s">
        <v>1567</v>
      </c>
      <c r="AI17" t="s">
        <v>1567</v>
      </c>
      <c r="AJ17" t="s">
        <v>1567</v>
      </c>
      <c r="AK17" t="s">
        <v>1567</v>
      </c>
      <c r="AL17" t="s">
        <v>1567</v>
      </c>
      <c r="AM17" t="s">
        <v>1567</v>
      </c>
      <c r="AN17" t="s">
        <v>1567</v>
      </c>
      <c r="AO17" t="s">
        <v>1567</v>
      </c>
      <c r="AP17" t="s">
        <v>1567</v>
      </c>
      <c r="AQ17" t="s">
        <v>1567</v>
      </c>
      <c r="AR17" t="s">
        <v>1567</v>
      </c>
      <c r="AS17" t="s">
        <v>1567</v>
      </c>
      <c r="AT17" t="s">
        <v>1567</v>
      </c>
      <c r="AU17" t="s">
        <v>1567</v>
      </c>
      <c r="AV17" t="s">
        <v>1567</v>
      </c>
      <c r="AW17" t="s">
        <v>1567</v>
      </c>
      <c r="AX17" t="s">
        <v>1567</v>
      </c>
      <c r="AY17" s="602" t="s">
        <v>4596</v>
      </c>
    </row>
    <row r="18" spans="1:54" ht="57.6" x14ac:dyDescent="0.3">
      <c r="A18" s="616">
        <v>701345</v>
      </c>
      <c r="B18" s="604" t="s">
        <v>248</v>
      </c>
      <c r="C18" s="627" t="s">
        <v>1567</v>
      </c>
      <c r="D18" s="627" t="s">
        <v>1567</v>
      </c>
      <c r="E18" s="627" t="s">
        <v>1567</v>
      </c>
      <c r="F18" s="627" t="s">
        <v>1567</v>
      </c>
      <c r="G18" s="627" t="s">
        <v>1567</v>
      </c>
      <c r="H18" s="627" t="s">
        <v>1567</v>
      </c>
      <c r="I18" s="627" t="s">
        <v>1567</v>
      </c>
      <c r="J18" s="627" t="s">
        <v>1567</v>
      </c>
      <c r="K18" s="627" t="s">
        <v>1567</v>
      </c>
      <c r="L18" s="627" t="s">
        <v>1567</v>
      </c>
      <c r="M18" s="627" t="s">
        <v>1567</v>
      </c>
      <c r="N18" s="627" t="s">
        <v>1567</v>
      </c>
      <c r="O18" s="627" t="s">
        <v>1567</v>
      </c>
      <c r="P18" s="627" t="s">
        <v>1567</v>
      </c>
      <c r="Q18" s="627" t="s">
        <v>1567</v>
      </c>
      <c r="R18" s="627" t="s">
        <v>1567</v>
      </c>
      <c r="S18" s="627" t="s">
        <v>1567</v>
      </c>
      <c r="T18" s="627" t="s">
        <v>1567</v>
      </c>
      <c r="U18" s="627" t="s">
        <v>1567</v>
      </c>
      <c r="V18" s="627" t="s">
        <v>1567</v>
      </c>
      <c r="W18" s="627" t="s">
        <v>1567</v>
      </c>
      <c r="X18" s="627" t="s">
        <v>1567</v>
      </c>
      <c r="Y18" s="627" t="s">
        <v>1567</v>
      </c>
      <c r="Z18" s="627" t="s">
        <v>1567</v>
      </c>
      <c r="AA18" s="627" t="s">
        <v>227</v>
      </c>
      <c r="AB18" s="627" t="s">
        <v>227</v>
      </c>
      <c r="AC18" s="627" t="s">
        <v>227</v>
      </c>
      <c r="AD18" s="627" t="s">
        <v>227</v>
      </c>
      <c r="AE18" s="627" t="s">
        <v>227</v>
      </c>
      <c r="AF18" s="627" t="s">
        <v>227</v>
      </c>
      <c r="AG18" s="627" t="s">
        <v>227</v>
      </c>
      <c r="AH18" s="627" t="s">
        <v>227</v>
      </c>
      <c r="AI18" s="627" t="s">
        <v>227</v>
      </c>
      <c r="AJ18" s="627" t="s">
        <v>227</v>
      </c>
      <c r="AK18" s="627" t="s">
        <v>227</v>
      </c>
      <c r="AL18" s="627" t="s">
        <v>227</v>
      </c>
      <c r="AM18" s="627" t="s">
        <v>227</v>
      </c>
      <c r="AN18" s="627" t="s">
        <v>227</v>
      </c>
      <c r="AO18" s="627" t="s">
        <v>227</v>
      </c>
      <c r="AP18" s="627" t="s">
        <v>227</v>
      </c>
      <c r="AQ18" s="627" t="s">
        <v>227</v>
      </c>
      <c r="AR18" s="627" t="s">
        <v>227</v>
      </c>
      <c r="AS18" s="627" t="s">
        <v>227</v>
      </c>
      <c r="AT18" s="627" t="s">
        <v>227</v>
      </c>
      <c r="AU18" s="627" t="s">
        <v>227</v>
      </c>
      <c r="AV18" s="627" t="s">
        <v>227</v>
      </c>
      <c r="AW18" s="627" t="s">
        <v>227</v>
      </c>
      <c r="AX18" s="627" t="s">
        <v>227</v>
      </c>
      <c r="AY18" s="604" t="s">
        <v>4546</v>
      </c>
      <c r="AZ18" s="632" t="s">
        <v>4579</v>
      </c>
      <c r="BA18" s="632" t="s">
        <v>227</v>
      </c>
      <c r="BB18" s="633" t="s">
        <v>1500</v>
      </c>
    </row>
    <row r="19" spans="1:54" ht="14.4" x14ac:dyDescent="0.3">
      <c r="A19" s="616">
        <v>701384</v>
      </c>
      <c r="B19" s="604" t="s">
        <v>249</v>
      </c>
      <c r="C19" s="627" t="s">
        <v>1567</v>
      </c>
      <c r="D19" s="627" t="s">
        <v>1567</v>
      </c>
      <c r="E19" s="627" t="s">
        <v>1567</v>
      </c>
      <c r="F19" s="627" t="s">
        <v>1567</v>
      </c>
      <c r="G19" s="627" t="s">
        <v>1567</v>
      </c>
      <c r="H19" s="627" t="s">
        <v>1567</v>
      </c>
      <c r="I19" s="627" t="s">
        <v>1567</v>
      </c>
      <c r="J19" s="627" t="s">
        <v>1567</v>
      </c>
      <c r="K19" s="627" t="s">
        <v>1567</v>
      </c>
      <c r="L19" s="627" t="s">
        <v>1567</v>
      </c>
      <c r="M19" s="627" t="s">
        <v>1567</v>
      </c>
      <c r="N19" s="627" t="s">
        <v>1567</v>
      </c>
      <c r="O19" s="627" t="s">
        <v>1567</v>
      </c>
      <c r="P19" s="627" t="s">
        <v>1567</v>
      </c>
      <c r="Q19" s="627" t="s">
        <v>1567</v>
      </c>
      <c r="R19" s="627" t="s">
        <v>1567</v>
      </c>
      <c r="S19" s="627" t="s">
        <v>1567</v>
      </c>
      <c r="T19" s="627" t="s">
        <v>1567</v>
      </c>
      <c r="U19" s="627" t="s">
        <v>1567</v>
      </c>
      <c r="V19" s="627" t="s">
        <v>1567</v>
      </c>
      <c r="W19" s="627" t="s">
        <v>1567</v>
      </c>
      <c r="X19" s="627" t="s">
        <v>1567</v>
      </c>
      <c r="Y19" s="627" t="s">
        <v>1567</v>
      </c>
      <c r="Z19" s="627" t="s">
        <v>1567</v>
      </c>
      <c r="AA19" s="627" t="s">
        <v>1567</v>
      </c>
      <c r="AB19" s="627" t="s">
        <v>1567</v>
      </c>
      <c r="AC19" s="627" t="s">
        <v>1567</v>
      </c>
      <c r="AD19" s="627" t="s">
        <v>1567</v>
      </c>
      <c r="AE19" s="627" t="s">
        <v>1567</v>
      </c>
      <c r="AF19" s="627" t="s">
        <v>1567</v>
      </c>
      <c r="AG19" s="627" t="s">
        <v>1567</v>
      </c>
      <c r="AH19" s="627" t="s">
        <v>1567</v>
      </c>
      <c r="AI19" s="627" t="s">
        <v>1567</v>
      </c>
      <c r="AJ19" s="627" t="s">
        <v>1567</v>
      </c>
      <c r="AK19" s="627" t="s">
        <v>1567</v>
      </c>
      <c r="AL19" s="627" t="s">
        <v>1567</v>
      </c>
      <c r="AM19" s="627" t="s">
        <v>227</v>
      </c>
      <c r="AN19" s="627" t="s">
        <v>227</v>
      </c>
      <c r="AO19" s="627" t="s">
        <v>227</v>
      </c>
      <c r="AP19" s="627" t="s">
        <v>227</v>
      </c>
      <c r="AQ19" s="627" t="s">
        <v>227</v>
      </c>
      <c r="AR19" s="627" t="s">
        <v>227</v>
      </c>
      <c r="AS19" s="627" t="s">
        <v>227</v>
      </c>
      <c r="AT19" s="627" t="s">
        <v>227</v>
      </c>
      <c r="AU19" s="627" t="s">
        <v>227</v>
      </c>
      <c r="AV19" s="627" t="s">
        <v>227</v>
      </c>
      <c r="AW19" s="627" t="s">
        <v>227</v>
      </c>
      <c r="AX19" s="627" t="s">
        <v>227</v>
      </c>
      <c r="AY19" s="604" t="s">
        <v>4587</v>
      </c>
      <c r="AZ19" s="632" t="s">
        <v>227</v>
      </c>
      <c r="BA19" s="632" t="s">
        <v>227</v>
      </c>
      <c r="BB19" s="633" t="s">
        <v>1500</v>
      </c>
    </row>
    <row r="20" spans="1:54" ht="21.6" x14ac:dyDescent="0.65">
      <c r="A20" s="601">
        <v>701389</v>
      </c>
      <c r="B20" s="602" t="s">
        <v>249</v>
      </c>
      <c r="C20" t="s">
        <v>176</v>
      </c>
      <c r="D20" t="s">
        <v>178</v>
      </c>
      <c r="E20" t="s">
        <v>178</v>
      </c>
      <c r="F20" t="s">
        <v>178</v>
      </c>
      <c r="G20" t="s">
        <v>176</v>
      </c>
      <c r="H20" t="s">
        <v>176</v>
      </c>
      <c r="I20" t="s">
        <v>178</v>
      </c>
      <c r="J20" t="s">
        <v>178</v>
      </c>
      <c r="K20" t="s">
        <v>178</v>
      </c>
      <c r="L20" t="s">
        <v>176</v>
      </c>
      <c r="M20" t="s">
        <v>178</v>
      </c>
      <c r="N20" t="s">
        <v>176</v>
      </c>
      <c r="O20" t="s">
        <v>178</v>
      </c>
      <c r="P20" t="s">
        <v>178</v>
      </c>
      <c r="Q20" t="s">
        <v>178</v>
      </c>
      <c r="R20" t="s">
        <v>176</v>
      </c>
      <c r="S20" t="s">
        <v>176</v>
      </c>
      <c r="T20" t="s">
        <v>177</v>
      </c>
      <c r="U20" t="s">
        <v>176</v>
      </c>
      <c r="V20" t="s">
        <v>176</v>
      </c>
      <c r="W20" t="s">
        <v>176</v>
      </c>
      <c r="X20" t="s">
        <v>176</v>
      </c>
      <c r="Y20" t="s">
        <v>176</v>
      </c>
      <c r="Z20" t="s">
        <v>177</v>
      </c>
      <c r="AA20" t="s">
        <v>176</v>
      </c>
      <c r="AB20" t="s">
        <v>178</v>
      </c>
      <c r="AC20" t="s">
        <v>176</v>
      </c>
      <c r="AD20" t="s">
        <v>176</v>
      </c>
      <c r="AE20" t="s">
        <v>178</v>
      </c>
      <c r="AF20" t="s">
        <v>176</v>
      </c>
      <c r="AG20" t="s">
        <v>176</v>
      </c>
      <c r="AH20" t="s">
        <v>178</v>
      </c>
      <c r="AI20" t="s">
        <v>177</v>
      </c>
      <c r="AJ20" t="s">
        <v>178</v>
      </c>
      <c r="AK20" t="s">
        <v>176</v>
      </c>
      <c r="AL20" t="s">
        <v>176</v>
      </c>
      <c r="AM20" t="s">
        <v>227</v>
      </c>
      <c r="AN20" t="s">
        <v>227</v>
      </c>
      <c r="AO20" t="s">
        <v>227</v>
      </c>
      <c r="AP20" t="s">
        <v>227</v>
      </c>
      <c r="AQ20" t="s">
        <v>227</v>
      </c>
      <c r="AR20" t="s">
        <v>227</v>
      </c>
      <c r="AS20" t="s">
        <v>227</v>
      </c>
      <c r="AT20" t="s">
        <v>227</v>
      </c>
      <c r="AU20" t="s">
        <v>227</v>
      </c>
      <c r="AV20" t="s">
        <v>227</v>
      </c>
      <c r="AW20" t="s">
        <v>227</v>
      </c>
      <c r="AX20" t="s">
        <v>227</v>
      </c>
      <c r="AY20" s="602">
        <v>0</v>
      </c>
    </row>
    <row r="21" spans="1:54" ht="15.75" customHeight="1" x14ac:dyDescent="0.65">
      <c r="A21" s="601">
        <v>701497</v>
      </c>
      <c r="B21" s="602" t="s">
        <v>249</v>
      </c>
      <c r="C21" t="s">
        <v>1567</v>
      </c>
      <c r="D21" t="s">
        <v>1567</v>
      </c>
      <c r="E21" t="s">
        <v>1567</v>
      </c>
      <c r="F21" t="s">
        <v>1567</v>
      </c>
      <c r="G21" t="s">
        <v>1567</v>
      </c>
      <c r="H21" t="s">
        <v>1567</v>
      </c>
      <c r="I21" t="s">
        <v>1567</v>
      </c>
      <c r="J21" t="s">
        <v>1567</v>
      </c>
      <c r="K21" t="s">
        <v>1567</v>
      </c>
      <c r="L21" t="s">
        <v>1567</v>
      </c>
      <c r="M21" t="s">
        <v>1567</v>
      </c>
      <c r="N21" t="s">
        <v>1567</v>
      </c>
      <c r="O21" t="s">
        <v>1567</v>
      </c>
      <c r="P21" t="s">
        <v>1567</v>
      </c>
      <c r="Q21" t="s">
        <v>1567</v>
      </c>
      <c r="R21" t="s">
        <v>1567</v>
      </c>
      <c r="S21" t="s">
        <v>1567</v>
      </c>
      <c r="T21" t="s">
        <v>1567</v>
      </c>
      <c r="U21" t="s">
        <v>1567</v>
      </c>
      <c r="V21" t="s">
        <v>1567</v>
      </c>
      <c r="W21" t="s">
        <v>1567</v>
      </c>
      <c r="X21" t="s">
        <v>1567</v>
      </c>
      <c r="Y21" t="s">
        <v>1567</v>
      </c>
      <c r="Z21" t="s">
        <v>1567</v>
      </c>
      <c r="AA21" t="s">
        <v>1567</v>
      </c>
      <c r="AB21" t="s">
        <v>1567</v>
      </c>
      <c r="AC21" t="s">
        <v>1567</v>
      </c>
      <c r="AD21" t="s">
        <v>1567</v>
      </c>
      <c r="AE21" t="s">
        <v>1567</v>
      </c>
      <c r="AF21" t="s">
        <v>1567</v>
      </c>
      <c r="AG21" t="s">
        <v>1567</v>
      </c>
      <c r="AH21" t="s">
        <v>1567</v>
      </c>
      <c r="AI21" t="s">
        <v>1567</v>
      </c>
      <c r="AJ21" t="s">
        <v>1567</v>
      </c>
      <c r="AK21" t="s">
        <v>1567</v>
      </c>
      <c r="AL21" t="s">
        <v>1567</v>
      </c>
      <c r="AM21" t="s">
        <v>227</v>
      </c>
      <c r="AN21" t="s">
        <v>227</v>
      </c>
      <c r="AO21" t="s">
        <v>227</v>
      </c>
      <c r="AP21" t="s">
        <v>227</v>
      </c>
      <c r="AQ21" t="s">
        <v>227</v>
      </c>
      <c r="AR21" t="s">
        <v>227</v>
      </c>
      <c r="AS21" t="s">
        <v>227</v>
      </c>
      <c r="AT21" t="s">
        <v>227</v>
      </c>
      <c r="AU21" t="s">
        <v>227</v>
      </c>
      <c r="AV21" t="s">
        <v>227</v>
      </c>
      <c r="AW21" t="s">
        <v>227</v>
      </c>
      <c r="AX21" t="s">
        <v>227</v>
      </c>
      <c r="AY21" s="602" t="s">
        <v>4588</v>
      </c>
      <c r="AZ21"/>
    </row>
    <row r="22" spans="1:54" ht="21.6" x14ac:dyDescent="0.65">
      <c r="A22" s="601">
        <v>701512</v>
      </c>
      <c r="B22" s="602" t="s">
        <v>402</v>
      </c>
      <c r="C22" t="s">
        <v>1567</v>
      </c>
      <c r="D22" t="s">
        <v>1567</v>
      </c>
      <c r="E22" t="s">
        <v>1567</v>
      </c>
      <c r="F22" t="s">
        <v>1567</v>
      </c>
      <c r="G22" t="s">
        <v>1567</v>
      </c>
      <c r="H22" t="s">
        <v>1567</v>
      </c>
      <c r="I22" t="s">
        <v>1567</v>
      </c>
      <c r="J22" t="s">
        <v>1567</v>
      </c>
      <c r="K22" t="s">
        <v>1567</v>
      </c>
      <c r="L22" t="s">
        <v>1567</v>
      </c>
      <c r="M22" t="s">
        <v>1567</v>
      </c>
      <c r="N22" t="s">
        <v>1567</v>
      </c>
      <c r="O22" t="s">
        <v>1567</v>
      </c>
      <c r="P22" t="s">
        <v>1567</v>
      </c>
      <c r="Q22" t="s">
        <v>1567</v>
      </c>
      <c r="R22" t="s">
        <v>1567</v>
      </c>
      <c r="S22" t="s">
        <v>1567</v>
      </c>
      <c r="T22" t="s">
        <v>1567</v>
      </c>
      <c r="U22" t="s">
        <v>227</v>
      </c>
      <c r="V22" t="s">
        <v>227</v>
      </c>
      <c r="W22" t="s">
        <v>227</v>
      </c>
      <c r="X22" t="s">
        <v>227</v>
      </c>
      <c r="Y22" t="s">
        <v>227</v>
      </c>
      <c r="Z22" t="s">
        <v>227</v>
      </c>
      <c r="AA22" t="s">
        <v>227</v>
      </c>
      <c r="AB22" t="s">
        <v>227</v>
      </c>
      <c r="AC22" t="s">
        <v>227</v>
      </c>
      <c r="AD22" t="s">
        <v>227</v>
      </c>
      <c r="AE22" t="s">
        <v>227</v>
      </c>
      <c r="AF22" t="s">
        <v>227</v>
      </c>
      <c r="AG22" t="s">
        <v>227</v>
      </c>
      <c r="AH22" t="s">
        <v>227</v>
      </c>
      <c r="AI22" t="s">
        <v>227</v>
      </c>
      <c r="AJ22" t="s">
        <v>227</v>
      </c>
      <c r="AK22" t="s">
        <v>227</v>
      </c>
      <c r="AL22" t="s">
        <v>227</v>
      </c>
      <c r="AM22" t="s">
        <v>227</v>
      </c>
      <c r="AN22" t="s">
        <v>227</v>
      </c>
      <c r="AO22" t="s">
        <v>227</v>
      </c>
      <c r="AP22" t="s">
        <v>227</v>
      </c>
      <c r="AQ22" t="s">
        <v>227</v>
      </c>
      <c r="AR22" t="s">
        <v>227</v>
      </c>
      <c r="AS22" t="s">
        <v>227</v>
      </c>
      <c r="AT22" t="s">
        <v>227</v>
      </c>
      <c r="AU22" t="s">
        <v>227</v>
      </c>
      <c r="AV22" t="s">
        <v>227</v>
      </c>
      <c r="AW22" t="s">
        <v>227</v>
      </c>
      <c r="AX22" t="s">
        <v>227</v>
      </c>
      <c r="AY22" s="602" t="s">
        <v>4580</v>
      </c>
    </row>
    <row r="23" spans="1:54" ht="21.6" x14ac:dyDescent="0.65">
      <c r="A23" s="601">
        <v>701544</v>
      </c>
      <c r="B23" s="602" t="s">
        <v>248</v>
      </c>
      <c r="C23" t="s">
        <v>176</v>
      </c>
      <c r="D23" t="s">
        <v>176</v>
      </c>
      <c r="E23" t="s">
        <v>176</v>
      </c>
      <c r="F23" t="s">
        <v>176</v>
      </c>
      <c r="G23" t="s">
        <v>176</v>
      </c>
      <c r="H23" t="s">
        <v>177</v>
      </c>
      <c r="I23" t="s">
        <v>176</v>
      </c>
      <c r="J23" t="s">
        <v>176</v>
      </c>
      <c r="K23" t="s">
        <v>178</v>
      </c>
      <c r="L23" t="s">
        <v>176</v>
      </c>
      <c r="M23" t="s">
        <v>176</v>
      </c>
      <c r="N23" t="s">
        <v>176</v>
      </c>
      <c r="O23" t="s">
        <v>176</v>
      </c>
      <c r="P23" t="s">
        <v>176</v>
      </c>
      <c r="Q23" t="s">
        <v>176</v>
      </c>
      <c r="R23" t="s">
        <v>177</v>
      </c>
      <c r="S23" t="s">
        <v>176</v>
      </c>
      <c r="T23" t="s">
        <v>177</v>
      </c>
      <c r="U23" t="s">
        <v>177</v>
      </c>
      <c r="V23" t="s">
        <v>177</v>
      </c>
      <c r="W23" t="s">
        <v>178</v>
      </c>
      <c r="X23" t="s">
        <v>178</v>
      </c>
      <c r="Y23" t="s">
        <v>176</v>
      </c>
      <c r="Z23" t="s">
        <v>177</v>
      </c>
      <c r="AA23" t="s">
        <v>227</v>
      </c>
      <c r="AB23" t="s">
        <v>227</v>
      </c>
      <c r="AC23" t="s">
        <v>227</v>
      </c>
      <c r="AD23" t="s">
        <v>227</v>
      </c>
      <c r="AE23" t="s">
        <v>227</v>
      </c>
      <c r="AF23" t="s">
        <v>227</v>
      </c>
      <c r="AG23" t="s">
        <v>227</v>
      </c>
      <c r="AH23" t="s">
        <v>227</v>
      </c>
      <c r="AI23" t="s">
        <v>227</v>
      </c>
      <c r="AJ23" t="s">
        <v>227</v>
      </c>
      <c r="AK23" t="s">
        <v>227</v>
      </c>
      <c r="AL23" t="s">
        <v>227</v>
      </c>
      <c r="AM23" t="s">
        <v>227</v>
      </c>
      <c r="AN23" t="s">
        <v>227</v>
      </c>
      <c r="AO23" t="s">
        <v>227</v>
      </c>
      <c r="AP23" t="s">
        <v>227</v>
      </c>
      <c r="AQ23" t="s">
        <v>227</v>
      </c>
      <c r="AR23"/>
      <c r="AS23"/>
      <c r="AT23"/>
      <c r="AU23"/>
      <c r="AV23"/>
      <c r="AW23"/>
      <c r="AX23" s="236"/>
      <c r="AY23" s="602">
        <v>0</v>
      </c>
      <c r="AZ23"/>
    </row>
    <row r="24" spans="1:54" ht="21.6" x14ac:dyDescent="0.65">
      <c r="A24" s="601">
        <v>701595</v>
      </c>
      <c r="B24" s="602" t="s">
        <v>401</v>
      </c>
      <c r="C24" t="s">
        <v>176</v>
      </c>
      <c r="D24" t="s">
        <v>176</v>
      </c>
      <c r="E24" t="s">
        <v>176</v>
      </c>
      <c r="F24" t="s">
        <v>178</v>
      </c>
      <c r="G24" t="s">
        <v>176</v>
      </c>
      <c r="H24" t="s">
        <v>176</v>
      </c>
      <c r="I24" t="s">
        <v>176</v>
      </c>
      <c r="J24" t="s">
        <v>176</v>
      </c>
      <c r="K24" t="s">
        <v>176</v>
      </c>
      <c r="L24" t="s">
        <v>176</v>
      </c>
      <c r="M24" t="s">
        <v>176</v>
      </c>
      <c r="N24" t="s">
        <v>176</v>
      </c>
      <c r="O24" t="s">
        <v>178</v>
      </c>
      <c r="P24" t="s">
        <v>178</v>
      </c>
      <c r="Q24" t="s">
        <v>178</v>
      </c>
      <c r="R24" t="s">
        <v>178</v>
      </c>
      <c r="S24" t="s">
        <v>178</v>
      </c>
      <c r="T24" t="s">
        <v>178</v>
      </c>
      <c r="U24" t="s">
        <v>178</v>
      </c>
      <c r="V24" t="s">
        <v>178</v>
      </c>
      <c r="W24" t="s">
        <v>178</v>
      </c>
      <c r="X24" t="s">
        <v>178</v>
      </c>
      <c r="Y24" t="s">
        <v>178</v>
      </c>
      <c r="Z24" t="s">
        <v>178</v>
      </c>
      <c r="AA24" t="s">
        <v>176</v>
      </c>
      <c r="AB24" t="s">
        <v>176</v>
      </c>
      <c r="AC24" t="s">
        <v>178</v>
      </c>
      <c r="AD24" t="s">
        <v>178</v>
      </c>
      <c r="AE24" t="s">
        <v>176</v>
      </c>
      <c r="AF24" t="s">
        <v>178</v>
      </c>
      <c r="AG24" t="s">
        <v>178</v>
      </c>
      <c r="AH24" t="s">
        <v>178</v>
      </c>
      <c r="AI24" t="s">
        <v>176</v>
      </c>
      <c r="AJ24" t="s">
        <v>178</v>
      </c>
      <c r="AK24" t="s">
        <v>176</v>
      </c>
      <c r="AL24" t="s">
        <v>178</v>
      </c>
      <c r="AM24" t="s">
        <v>177</v>
      </c>
      <c r="AN24" t="s">
        <v>178</v>
      </c>
      <c r="AO24" t="s">
        <v>177</v>
      </c>
      <c r="AP24" t="s">
        <v>177</v>
      </c>
      <c r="AQ24" t="s">
        <v>177</v>
      </c>
      <c r="AR24" t="s">
        <v>176</v>
      </c>
      <c r="AS24" t="s">
        <v>178</v>
      </c>
      <c r="AT24" t="s">
        <v>176</v>
      </c>
      <c r="AU24" t="s">
        <v>178</v>
      </c>
      <c r="AV24" t="s">
        <v>178</v>
      </c>
      <c r="AW24" t="s">
        <v>176</v>
      </c>
      <c r="AX24" t="s">
        <v>178</v>
      </c>
      <c r="AY24" s="602">
        <v>0</v>
      </c>
      <c r="AZ24"/>
    </row>
    <row r="25" spans="1:54" ht="14.4" x14ac:dyDescent="0.3">
      <c r="A25" s="616">
        <v>701629</v>
      </c>
      <c r="B25" s="604" t="s">
        <v>249</v>
      </c>
      <c r="C25" s="627" t="s">
        <v>1567</v>
      </c>
      <c r="D25" s="627" t="s">
        <v>1567</v>
      </c>
      <c r="E25" s="627" t="s">
        <v>1567</v>
      </c>
      <c r="F25" s="627" t="s">
        <v>1567</v>
      </c>
      <c r="G25" s="627" t="s">
        <v>1567</v>
      </c>
      <c r="H25" s="627" t="s">
        <v>1567</v>
      </c>
      <c r="I25" s="627" t="s">
        <v>1567</v>
      </c>
      <c r="J25" s="627" t="s">
        <v>1567</v>
      </c>
      <c r="K25" s="627" t="s">
        <v>1567</v>
      </c>
      <c r="L25" s="627" t="s">
        <v>1567</v>
      </c>
      <c r="M25" s="627" t="s">
        <v>1567</v>
      </c>
      <c r="N25" s="627" t="s">
        <v>1567</v>
      </c>
      <c r="O25" s="627" t="s">
        <v>1567</v>
      </c>
      <c r="P25" s="627" t="s">
        <v>1567</v>
      </c>
      <c r="Q25" s="627" t="s">
        <v>1567</v>
      </c>
      <c r="R25" s="627" t="s">
        <v>1567</v>
      </c>
      <c r="S25" s="627" t="s">
        <v>1567</v>
      </c>
      <c r="T25" s="627" t="s">
        <v>1567</v>
      </c>
      <c r="U25" s="627" t="s">
        <v>1567</v>
      </c>
      <c r="V25" s="627" t="s">
        <v>1567</v>
      </c>
      <c r="W25" s="627" t="s">
        <v>1567</v>
      </c>
      <c r="X25" s="627" t="s">
        <v>1567</v>
      </c>
      <c r="Y25" s="627" t="s">
        <v>1567</v>
      </c>
      <c r="Z25" s="627" t="s">
        <v>1567</v>
      </c>
      <c r="AA25" s="627" t="s">
        <v>1567</v>
      </c>
      <c r="AB25" s="627" t="s">
        <v>1567</v>
      </c>
      <c r="AC25" s="627" t="s">
        <v>1567</v>
      </c>
      <c r="AD25" s="627" t="s">
        <v>1567</v>
      </c>
      <c r="AE25" s="627" t="s">
        <v>1567</v>
      </c>
      <c r="AF25" s="627" t="s">
        <v>1567</v>
      </c>
      <c r="AG25" s="627" t="s">
        <v>1567</v>
      </c>
      <c r="AH25" s="627" t="s">
        <v>1567</v>
      </c>
      <c r="AI25" s="627" t="s">
        <v>1567</v>
      </c>
      <c r="AJ25" s="627" t="s">
        <v>1567</v>
      </c>
      <c r="AK25" s="627" t="s">
        <v>1567</v>
      </c>
      <c r="AL25" s="627" t="s">
        <v>1567</v>
      </c>
      <c r="AM25" s="627" t="s">
        <v>227</v>
      </c>
      <c r="AN25" s="627" t="s">
        <v>227</v>
      </c>
      <c r="AO25" s="627" t="s">
        <v>227</v>
      </c>
      <c r="AP25" s="627" t="s">
        <v>227</v>
      </c>
      <c r="AQ25" s="627" t="s">
        <v>227</v>
      </c>
      <c r="AR25" s="627" t="s">
        <v>227</v>
      </c>
      <c r="AS25" s="627" t="s">
        <v>227</v>
      </c>
      <c r="AT25" s="627" t="s">
        <v>227</v>
      </c>
      <c r="AU25" s="627" t="s">
        <v>227</v>
      </c>
      <c r="AV25" s="627" t="s">
        <v>227</v>
      </c>
      <c r="AW25" s="627" t="s">
        <v>227</v>
      </c>
      <c r="AX25" s="627" t="s">
        <v>227</v>
      </c>
      <c r="AY25" s="604" t="s">
        <v>4546</v>
      </c>
      <c r="AZ25" s="632" t="s">
        <v>227</v>
      </c>
      <c r="BA25" s="632" t="s">
        <v>227</v>
      </c>
      <c r="BB25" s="633" t="s">
        <v>1500</v>
      </c>
    </row>
    <row r="26" spans="1:54" ht="21.6" x14ac:dyDescent="0.65">
      <c r="A26" s="601">
        <v>701805</v>
      </c>
      <c r="B26" s="602" t="s">
        <v>247</v>
      </c>
      <c r="C26" t="s">
        <v>1567</v>
      </c>
      <c r="D26" t="s">
        <v>1567</v>
      </c>
      <c r="E26" t="s">
        <v>1567</v>
      </c>
      <c r="F26" t="s">
        <v>1567</v>
      </c>
      <c r="G26" t="s">
        <v>1567</v>
      </c>
      <c r="H26" t="s">
        <v>1567</v>
      </c>
      <c r="I26" t="s">
        <v>1567</v>
      </c>
      <c r="J26" t="s">
        <v>1567</v>
      </c>
      <c r="K26" t="s">
        <v>1567</v>
      </c>
      <c r="L26" t="s">
        <v>1567</v>
      </c>
      <c r="M26" t="s">
        <v>1567</v>
      </c>
      <c r="N26" t="s">
        <v>1567</v>
      </c>
      <c r="O26" t="s">
        <v>227</v>
      </c>
      <c r="P26" t="s">
        <v>227</v>
      </c>
      <c r="Q26" t="s">
        <v>227</v>
      </c>
      <c r="R26" t="s">
        <v>227</v>
      </c>
      <c r="S26" t="s">
        <v>227</v>
      </c>
      <c r="T26" t="s">
        <v>227</v>
      </c>
      <c r="U26" t="s">
        <v>227</v>
      </c>
      <c r="V26" t="s">
        <v>227</v>
      </c>
      <c r="W26" t="s">
        <v>227</v>
      </c>
      <c r="X26" t="s">
        <v>227</v>
      </c>
      <c r="Y26" t="s">
        <v>227</v>
      </c>
      <c r="Z26" t="s">
        <v>227</v>
      </c>
      <c r="AA26" t="s">
        <v>227</v>
      </c>
      <c r="AB26" t="s">
        <v>227</v>
      </c>
      <c r="AC26" t="s">
        <v>227</v>
      </c>
      <c r="AD26" t="s">
        <v>227</v>
      </c>
      <c r="AE26" t="s">
        <v>227</v>
      </c>
      <c r="AF26" t="s">
        <v>227</v>
      </c>
      <c r="AG26" t="s">
        <v>227</v>
      </c>
      <c r="AH26" t="s">
        <v>227</v>
      </c>
      <c r="AI26" t="s">
        <v>227</v>
      </c>
      <c r="AJ26" t="s">
        <v>227</v>
      </c>
      <c r="AK26" t="s">
        <v>227</v>
      </c>
      <c r="AL26" t="s">
        <v>227</v>
      </c>
      <c r="AM26" t="s">
        <v>227</v>
      </c>
      <c r="AN26" t="s">
        <v>227</v>
      </c>
      <c r="AO26" t="s">
        <v>227</v>
      </c>
      <c r="AP26" t="s">
        <v>227</v>
      </c>
      <c r="AQ26" t="s">
        <v>227</v>
      </c>
      <c r="AR26" t="s">
        <v>227</v>
      </c>
      <c r="AS26" t="s">
        <v>227</v>
      </c>
      <c r="AT26" t="s">
        <v>227</v>
      </c>
      <c r="AU26" t="s">
        <v>227</v>
      </c>
      <c r="AV26" t="s">
        <v>227</v>
      </c>
      <c r="AW26" t="s">
        <v>227</v>
      </c>
      <c r="AX26" t="s">
        <v>227</v>
      </c>
      <c r="AY26" s="602" t="s">
        <v>4546</v>
      </c>
    </row>
    <row r="27" spans="1:54" ht="21.6" x14ac:dyDescent="0.65">
      <c r="A27" s="601">
        <v>701903</v>
      </c>
      <c r="B27" s="602" t="s">
        <v>249</v>
      </c>
      <c r="C27" t="s">
        <v>1567</v>
      </c>
      <c r="D27" t="s">
        <v>1567</v>
      </c>
      <c r="E27" t="s">
        <v>1567</v>
      </c>
      <c r="F27" t="s">
        <v>1567</v>
      </c>
      <c r="G27" t="s">
        <v>1567</v>
      </c>
      <c r="H27" t="s">
        <v>1567</v>
      </c>
      <c r="I27" t="s">
        <v>1567</v>
      </c>
      <c r="J27" t="s">
        <v>1567</v>
      </c>
      <c r="K27" t="s">
        <v>1567</v>
      </c>
      <c r="L27" t="s">
        <v>1567</v>
      </c>
      <c r="M27" t="s">
        <v>1567</v>
      </c>
      <c r="N27" t="s">
        <v>1567</v>
      </c>
      <c r="O27" t="s">
        <v>1567</v>
      </c>
      <c r="P27" t="s">
        <v>1567</v>
      </c>
      <c r="Q27" t="s">
        <v>1567</v>
      </c>
      <c r="R27" t="s">
        <v>1567</v>
      </c>
      <c r="S27" t="s">
        <v>1567</v>
      </c>
      <c r="T27" t="s">
        <v>1567</v>
      </c>
      <c r="U27" t="s">
        <v>1567</v>
      </c>
      <c r="V27" t="s">
        <v>1567</v>
      </c>
      <c r="W27" t="s">
        <v>1567</v>
      </c>
      <c r="X27" t="s">
        <v>1567</v>
      </c>
      <c r="Y27" t="s">
        <v>1567</v>
      </c>
      <c r="Z27" t="s">
        <v>1567</v>
      </c>
      <c r="AA27" t="s">
        <v>1567</v>
      </c>
      <c r="AB27" t="s">
        <v>1567</v>
      </c>
      <c r="AC27" t="s">
        <v>1567</v>
      </c>
      <c r="AD27" t="s">
        <v>1567</v>
      </c>
      <c r="AE27" t="s">
        <v>1567</v>
      </c>
      <c r="AF27" t="s">
        <v>1567</v>
      </c>
      <c r="AG27" t="s">
        <v>1567</v>
      </c>
      <c r="AH27" t="s">
        <v>1567</v>
      </c>
      <c r="AI27" t="s">
        <v>1567</v>
      </c>
      <c r="AJ27" t="s">
        <v>1567</v>
      </c>
      <c r="AK27" t="s">
        <v>1567</v>
      </c>
      <c r="AL27" t="s">
        <v>1567</v>
      </c>
      <c r="AM27" t="s">
        <v>227</v>
      </c>
      <c r="AN27" t="s">
        <v>227</v>
      </c>
      <c r="AO27" t="s">
        <v>227</v>
      </c>
      <c r="AP27" t="s">
        <v>227</v>
      </c>
      <c r="AQ27" t="s">
        <v>227</v>
      </c>
      <c r="AR27" t="s">
        <v>227</v>
      </c>
      <c r="AS27" t="s">
        <v>227</v>
      </c>
      <c r="AT27" t="s">
        <v>227</v>
      </c>
      <c r="AU27" t="s">
        <v>227</v>
      </c>
      <c r="AV27" t="s">
        <v>227</v>
      </c>
      <c r="AW27" t="s">
        <v>227</v>
      </c>
      <c r="AX27" t="s">
        <v>227</v>
      </c>
      <c r="AY27" s="602" t="s">
        <v>4587</v>
      </c>
    </row>
    <row r="28" spans="1:54" ht="21.6" x14ac:dyDescent="0.65">
      <c r="A28" s="601">
        <v>701989</v>
      </c>
      <c r="B28" s="602" t="s">
        <v>249</v>
      </c>
      <c r="C28" t="s">
        <v>176</v>
      </c>
      <c r="D28" t="s">
        <v>176</v>
      </c>
      <c r="E28" t="s">
        <v>178</v>
      </c>
      <c r="F28" t="s">
        <v>178</v>
      </c>
      <c r="G28" t="s">
        <v>178</v>
      </c>
      <c r="H28" t="s">
        <v>178</v>
      </c>
      <c r="I28" t="s">
        <v>178</v>
      </c>
      <c r="J28" t="s">
        <v>176</v>
      </c>
      <c r="K28" t="s">
        <v>176</v>
      </c>
      <c r="L28" t="s">
        <v>176</v>
      </c>
      <c r="M28" t="s">
        <v>176</v>
      </c>
      <c r="N28" t="s">
        <v>176</v>
      </c>
      <c r="O28" t="s">
        <v>176</v>
      </c>
      <c r="P28" t="s">
        <v>178</v>
      </c>
      <c r="Q28" t="s">
        <v>178</v>
      </c>
      <c r="R28" t="s">
        <v>178</v>
      </c>
      <c r="S28" t="s">
        <v>178</v>
      </c>
      <c r="T28" t="s">
        <v>178</v>
      </c>
      <c r="U28" t="s">
        <v>176</v>
      </c>
      <c r="V28" t="s">
        <v>176</v>
      </c>
      <c r="W28" t="s">
        <v>176</v>
      </c>
      <c r="X28" t="s">
        <v>178</v>
      </c>
      <c r="Y28" t="s">
        <v>178</v>
      </c>
      <c r="Z28" t="s">
        <v>178</v>
      </c>
      <c r="AA28" t="s">
        <v>178</v>
      </c>
      <c r="AB28" t="s">
        <v>177</v>
      </c>
      <c r="AC28" t="s">
        <v>177</v>
      </c>
      <c r="AD28" t="s">
        <v>177</v>
      </c>
      <c r="AE28" t="s">
        <v>178</v>
      </c>
      <c r="AF28" t="s">
        <v>178</v>
      </c>
      <c r="AG28" t="s">
        <v>176</v>
      </c>
      <c r="AH28" t="s">
        <v>177</v>
      </c>
      <c r="AI28" t="s">
        <v>176</v>
      </c>
      <c r="AJ28" t="s">
        <v>178</v>
      </c>
      <c r="AK28" t="s">
        <v>177</v>
      </c>
      <c r="AL28" t="s">
        <v>177</v>
      </c>
      <c r="AM28" t="s">
        <v>227</v>
      </c>
      <c r="AN28" t="s">
        <v>227</v>
      </c>
      <c r="AO28" t="s">
        <v>227</v>
      </c>
      <c r="AP28" t="s">
        <v>227</v>
      </c>
      <c r="AQ28" t="s">
        <v>227</v>
      </c>
      <c r="AR28" t="s">
        <v>227</v>
      </c>
      <c r="AS28" t="s">
        <v>227</v>
      </c>
      <c r="AT28" t="s">
        <v>227</v>
      </c>
      <c r="AU28" t="s">
        <v>227</v>
      </c>
      <c r="AV28" t="s">
        <v>227</v>
      </c>
      <c r="AW28" t="s">
        <v>227</v>
      </c>
      <c r="AX28" t="s">
        <v>227</v>
      </c>
      <c r="AY28" s="602">
        <v>0</v>
      </c>
      <c r="AZ28"/>
    </row>
    <row r="29" spans="1:54" ht="14.4" x14ac:dyDescent="0.3">
      <c r="A29" s="616">
        <v>702122</v>
      </c>
      <c r="B29" s="604" t="s">
        <v>247</v>
      </c>
      <c r="C29" s="627" t="s">
        <v>1567</v>
      </c>
      <c r="D29" s="627" t="s">
        <v>1567</v>
      </c>
      <c r="E29" s="627" t="s">
        <v>1567</v>
      </c>
      <c r="F29" s="627" t="s">
        <v>1567</v>
      </c>
      <c r="G29" s="627" t="s">
        <v>1567</v>
      </c>
      <c r="H29" s="627" t="s">
        <v>1567</v>
      </c>
      <c r="I29" s="627" t="s">
        <v>1567</v>
      </c>
      <c r="J29" s="627" t="s">
        <v>1567</v>
      </c>
      <c r="K29" s="627" t="s">
        <v>1567</v>
      </c>
      <c r="L29" s="627" t="s">
        <v>1567</v>
      </c>
      <c r="M29" s="627" t="s">
        <v>1567</v>
      </c>
      <c r="N29" s="627" t="s">
        <v>1567</v>
      </c>
      <c r="O29" s="627" t="s">
        <v>227</v>
      </c>
      <c r="P29" s="627" t="s">
        <v>227</v>
      </c>
      <c r="Q29" s="627" t="s">
        <v>227</v>
      </c>
      <c r="R29" s="627" t="s">
        <v>227</v>
      </c>
      <c r="S29" s="627" t="s">
        <v>227</v>
      </c>
      <c r="T29" s="627" t="s">
        <v>227</v>
      </c>
      <c r="U29" s="627" t="s">
        <v>227</v>
      </c>
      <c r="V29" s="627" t="s">
        <v>227</v>
      </c>
      <c r="W29" s="627" t="s">
        <v>227</v>
      </c>
      <c r="X29" s="627" t="s">
        <v>227</v>
      </c>
      <c r="Y29" s="627" t="s">
        <v>227</v>
      </c>
      <c r="Z29" s="627" t="s">
        <v>227</v>
      </c>
      <c r="AA29" s="627" t="s">
        <v>227</v>
      </c>
      <c r="AB29" s="627" t="s">
        <v>227</v>
      </c>
      <c r="AC29" s="627" t="s">
        <v>227</v>
      </c>
      <c r="AD29" s="627" t="s">
        <v>227</v>
      </c>
      <c r="AE29" s="627" t="s">
        <v>227</v>
      </c>
      <c r="AF29" s="627" t="s">
        <v>227</v>
      </c>
      <c r="AG29" s="627" t="s">
        <v>227</v>
      </c>
      <c r="AH29" s="627" t="s">
        <v>227</v>
      </c>
      <c r="AI29" s="627" t="s">
        <v>227</v>
      </c>
      <c r="AJ29" s="627" t="s">
        <v>227</v>
      </c>
      <c r="AK29" s="627" t="s">
        <v>227</v>
      </c>
      <c r="AL29" s="627" t="s">
        <v>227</v>
      </c>
      <c r="AM29" s="627" t="s">
        <v>227</v>
      </c>
      <c r="AN29" s="627" t="s">
        <v>227</v>
      </c>
      <c r="AO29" s="627" t="s">
        <v>227</v>
      </c>
      <c r="AP29" s="627" t="s">
        <v>227</v>
      </c>
      <c r="AQ29" s="627" t="s">
        <v>227</v>
      </c>
      <c r="AR29" s="627" t="s">
        <v>227</v>
      </c>
      <c r="AS29" s="627" t="s">
        <v>227</v>
      </c>
      <c r="AT29" s="627" t="s">
        <v>227</v>
      </c>
      <c r="AU29" s="627" t="s">
        <v>227</v>
      </c>
      <c r="AV29" s="627" t="s">
        <v>227</v>
      </c>
      <c r="AW29" s="627" t="s">
        <v>227</v>
      </c>
      <c r="AX29" s="627" t="s">
        <v>227</v>
      </c>
      <c r="AY29" s="604" t="s">
        <v>227</v>
      </c>
      <c r="AZ29" s="632" t="s">
        <v>4547</v>
      </c>
      <c r="BA29" s="632" t="s">
        <v>227</v>
      </c>
      <c r="BB29" s="633" t="s">
        <v>1500</v>
      </c>
    </row>
    <row r="30" spans="1:54" ht="21.6" x14ac:dyDescent="0.65">
      <c r="A30" s="601">
        <v>702253</v>
      </c>
      <c r="B30" s="602" t="s">
        <v>401</v>
      </c>
      <c r="C30" t="s">
        <v>1567</v>
      </c>
      <c r="D30" t="s">
        <v>1567</v>
      </c>
      <c r="E30" t="s">
        <v>1567</v>
      </c>
      <c r="F30" t="s">
        <v>1567</v>
      </c>
      <c r="G30" t="s">
        <v>1567</v>
      </c>
      <c r="H30" t="s">
        <v>1567</v>
      </c>
      <c r="I30" t="s">
        <v>1567</v>
      </c>
      <c r="J30" t="s">
        <v>1567</v>
      </c>
      <c r="K30" t="s">
        <v>1567</v>
      </c>
      <c r="L30" t="s">
        <v>1567</v>
      </c>
      <c r="M30" t="s">
        <v>1567</v>
      </c>
      <c r="N30" t="s">
        <v>1567</v>
      </c>
      <c r="O30" t="s">
        <v>1567</v>
      </c>
      <c r="P30" t="s">
        <v>1567</v>
      </c>
      <c r="Q30" t="s">
        <v>1567</v>
      </c>
      <c r="R30" t="s">
        <v>1567</v>
      </c>
      <c r="S30" t="s">
        <v>1567</v>
      </c>
      <c r="T30" t="s">
        <v>1567</v>
      </c>
      <c r="U30" t="s">
        <v>1567</v>
      </c>
      <c r="V30" t="s">
        <v>1567</v>
      </c>
      <c r="W30" t="s">
        <v>1567</v>
      </c>
      <c r="X30" t="s">
        <v>1567</v>
      </c>
      <c r="Y30" t="s">
        <v>1567</v>
      </c>
      <c r="Z30" t="s">
        <v>1567</v>
      </c>
      <c r="AA30" t="s">
        <v>1567</v>
      </c>
      <c r="AB30" t="s">
        <v>1567</v>
      </c>
      <c r="AC30" t="s">
        <v>1567</v>
      </c>
      <c r="AD30" t="s">
        <v>1567</v>
      </c>
      <c r="AE30" t="s">
        <v>1567</v>
      </c>
      <c r="AF30" t="s">
        <v>1567</v>
      </c>
      <c r="AG30" t="s">
        <v>1567</v>
      </c>
      <c r="AH30" t="s">
        <v>1567</v>
      </c>
      <c r="AI30" t="s">
        <v>1567</v>
      </c>
      <c r="AJ30" t="s">
        <v>1567</v>
      </c>
      <c r="AK30" t="s">
        <v>1567</v>
      </c>
      <c r="AL30" t="s">
        <v>1567</v>
      </c>
      <c r="AM30" t="s">
        <v>1567</v>
      </c>
      <c r="AN30" t="s">
        <v>1567</v>
      </c>
      <c r="AO30" t="s">
        <v>1567</v>
      </c>
      <c r="AP30" t="s">
        <v>1567</v>
      </c>
      <c r="AQ30" t="s">
        <v>1567</v>
      </c>
      <c r="AR30" t="s">
        <v>1567</v>
      </c>
      <c r="AS30" t="s">
        <v>1567</v>
      </c>
      <c r="AT30" t="s">
        <v>1567</v>
      </c>
      <c r="AU30" t="s">
        <v>1567</v>
      </c>
      <c r="AV30" t="s">
        <v>1567</v>
      </c>
      <c r="AW30" t="s">
        <v>1567</v>
      </c>
      <c r="AX30" t="s">
        <v>1567</v>
      </c>
      <c r="AY30" s="602" t="s">
        <v>4546</v>
      </c>
      <c r="AZ30"/>
    </row>
    <row r="31" spans="1:54" ht="21.6" x14ac:dyDescent="0.65">
      <c r="A31" s="601">
        <v>702273</v>
      </c>
      <c r="B31" s="602" t="s">
        <v>249</v>
      </c>
      <c r="C31" t="s">
        <v>176</v>
      </c>
      <c r="D31" t="s">
        <v>176</v>
      </c>
      <c r="E31" t="s">
        <v>176</v>
      </c>
      <c r="F31" t="s">
        <v>178</v>
      </c>
      <c r="G31" t="s">
        <v>176</v>
      </c>
      <c r="H31" t="s">
        <v>178</v>
      </c>
      <c r="I31" t="s">
        <v>176</v>
      </c>
      <c r="J31" t="s">
        <v>176</v>
      </c>
      <c r="K31" t="s">
        <v>176</v>
      </c>
      <c r="L31" t="s">
        <v>176</v>
      </c>
      <c r="M31" t="s">
        <v>176</v>
      </c>
      <c r="N31" t="s">
        <v>176</v>
      </c>
      <c r="O31" t="s">
        <v>176</v>
      </c>
      <c r="P31" t="s">
        <v>176</v>
      </c>
      <c r="Q31" t="s">
        <v>176</v>
      </c>
      <c r="R31" t="s">
        <v>177</v>
      </c>
      <c r="S31" t="s">
        <v>176</v>
      </c>
      <c r="T31" t="s">
        <v>178</v>
      </c>
      <c r="U31" t="s">
        <v>176</v>
      </c>
      <c r="V31" t="s">
        <v>178</v>
      </c>
      <c r="W31" t="s">
        <v>178</v>
      </c>
      <c r="X31" t="s">
        <v>176</v>
      </c>
      <c r="Y31" t="s">
        <v>176</v>
      </c>
      <c r="Z31" t="s">
        <v>176</v>
      </c>
      <c r="AA31" t="s">
        <v>178</v>
      </c>
      <c r="AB31" t="s">
        <v>178</v>
      </c>
      <c r="AC31" t="s">
        <v>178</v>
      </c>
      <c r="AD31" t="s">
        <v>178</v>
      </c>
      <c r="AE31" t="s">
        <v>178</v>
      </c>
      <c r="AF31" t="s">
        <v>178</v>
      </c>
      <c r="AG31" t="s">
        <v>177</v>
      </c>
      <c r="AH31" t="s">
        <v>177</v>
      </c>
      <c r="AI31" t="s">
        <v>177</v>
      </c>
      <c r="AJ31" t="s">
        <v>177</v>
      </c>
      <c r="AK31" t="s">
        <v>177</v>
      </c>
      <c r="AL31" t="s">
        <v>177</v>
      </c>
      <c r="AM31" t="s">
        <v>227</v>
      </c>
      <c r="AN31" t="s">
        <v>227</v>
      </c>
      <c r="AO31" t="s">
        <v>227</v>
      </c>
      <c r="AP31" t="s">
        <v>227</v>
      </c>
      <c r="AQ31" t="s">
        <v>227</v>
      </c>
      <c r="AR31" t="s">
        <v>227</v>
      </c>
      <c r="AS31" t="s">
        <v>227</v>
      </c>
      <c r="AT31" t="s">
        <v>227</v>
      </c>
      <c r="AU31" t="s">
        <v>227</v>
      </c>
      <c r="AV31" t="s">
        <v>227</v>
      </c>
      <c r="AW31" t="s">
        <v>227</v>
      </c>
      <c r="AX31" t="s">
        <v>227</v>
      </c>
      <c r="AY31" s="602" t="s">
        <v>4583</v>
      </c>
      <c r="AZ31"/>
    </row>
    <row r="32" spans="1:54" ht="21.6" x14ac:dyDescent="0.65">
      <c r="A32" s="601">
        <v>702284</v>
      </c>
      <c r="B32" s="602" t="s">
        <v>248</v>
      </c>
      <c r="C32" t="s">
        <v>1567</v>
      </c>
      <c r="D32" t="s">
        <v>1567</v>
      </c>
      <c r="E32" t="s">
        <v>1567</v>
      </c>
      <c r="F32" t="s">
        <v>1567</v>
      </c>
      <c r="G32" t="s">
        <v>1567</v>
      </c>
      <c r="H32" t="s">
        <v>1567</v>
      </c>
      <c r="I32" t="s">
        <v>1567</v>
      </c>
      <c r="J32" t="s">
        <v>1567</v>
      </c>
      <c r="K32" t="s">
        <v>1567</v>
      </c>
      <c r="L32" t="s">
        <v>1567</v>
      </c>
      <c r="M32" t="s">
        <v>1567</v>
      </c>
      <c r="N32" t="s">
        <v>1567</v>
      </c>
      <c r="O32" t="s">
        <v>1567</v>
      </c>
      <c r="P32" t="s">
        <v>1567</v>
      </c>
      <c r="Q32" t="s">
        <v>1567</v>
      </c>
      <c r="R32" t="s">
        <v>1567</v>
      </c>
      <c r="S32" t="s">
        <v>1567</v>
      </c>
      <c r="T32" t="s">
        <v>1567</v>
      </c>
      <c r="U32" t="s">
        <v>1567</v>
      </c>
      <c r="V32" t="s">
        <v>1567</v>
      </c>
      <c r="W32" t="s">
        <v>1567</v>
      </c>
      <c r="X32" t="s">
        <v>1567</v>
      </c>
      <c r="Y32" t="s">
        <v>1567</v>
      </c>
      <c r="Z32" t="s">
        <v>1567</v>
      </c>
      <c r="AA32" t="s">
        <v>227</v>
      </c>
      <c r="AB32" t="s">
        <v>227</v>
      </c>
      <c r="AC32" t="s">
        <v>227</v>
      </c>
      <c r="AD32" t="s">
        <v>227</v>
      </c>
      <c r="AE32" t="s">
        <v>227</v>
      </c>
      <c r="AF32" t="s">
        <v>227</v>
      </c>
      <c r="AG32" t="s">
        <v>227</v>
      </c>
      <c r="AH32" t="s">
        <v>227</v>
      </c>
      <c r="AI32" t="s">
        <v>227</v>
      </c>
      <c r="AJ32" t="s">
        <v>227</v>
      </c>
      <c r="AK32" t="s">
        <v>227</v>
      </c>
      <c r="AL32" t="s">
        <v>227</v>
      </c>
      <c r="AM32" t="s">
        <v>227</v>
      </c>
      <c r="AN32" t="s">
        <v>227</v>
      </c>
      <c r="AO32" t="s">
        <v>227</v>
      </c>
      <c r="AP32" t="s">
        <v>227</v>
      </c>
      <c r="AQ32" t="s">
        <v>227</v>
      </c>
      <c r="AR32" t="s">
        <v>227</v>
      </c>
      <c r="AS32" t="s">
        <v>227</v>
      </c>
      <c r="AT32" t="s">
        <v>227</v>
      </c>
      <c r="AU32" t="s">
        <v>227</v>
      </c>
      <c r="AV32" t="s">
        <v>227</v>
      </c>
      <c r="AW32" t="s">
        <v>227</v>
      </c>
      <c r="AX32" t="s">
        <v>227</v>
      </c>
      <c r="AY32" s="602" t="s">
        <v>4546</v>
      </c>
    </row>
    <row r="33" spans="1:54" ht="21.6" x14ac:dyDescent="0.65">
      <c r="A33" s="601">
        <v>702303</v>
      </c>
      <c r="B33" s="602" t="s">
        <v>401</v>
      </c>
      <c r="C33" t="s">
        <v>178</v>
      </c>
      <c r="D33" t="s">
        <v>178</v>
      </c>
      <c r="E33" t="s">
        <v>178</v>
      </c>
      <c r="F33" t="s">
        <v>176</v>
      </c>
      <c r="G33" t="s">
        <v>178</v>
      </c>
      <c r="H33" t="s">
        <v>178</v>
      </c>
      <c r="I33" t="s">
        <v>178</v>
      </c>
      <c r="J33" t="s">
        <v>176</v>
      </c>
      <c r="K33" t="s">
        <v>178</v>
      </c>
      <c r="L33" t="s">
        <v>178</v>
      </c>
      <c r="M33" t="s">
        <v>178</v>
      </c>
      <c r="N33" t="s">
        <v>176</v>
      </c>
      <c r="O33" t="s">
        <v>178</v>
      </c>
      <c r="P33" t="s">
        <v>176</v>
      </c>
      <c r="Q33" t="s">
        <v>178</v>
      </c>
      <c r="R33" t="s">
        <v>178</v>
      </c>
      <c r="S33" t="s">
        <v>178</v>
      </c>
      <c r="T33" t="s">
        <v>178</v>
      </c>
      <c r="U33" t="s">
        <v>178</v>
      </c>
      <c r="V33" t="s">
        <v>176</v>
      </c>
      <c r="W33" t="s">
        <v>176</v>
      </c>
      <c r="X33" t="s">
        <v>178</v>
      </c>
      <c r="Y33" t="s">
        <v>178</v>
      </c>
      <c r="Z33" t="s">
        <v>176</v>
      </c>
      <c r="AA33" t="s">
        <v>176</v>
      </c>
      <c r="AB33" t="s">
        <v>178</v>
      </c>
      <c r="AC33" t="s">
        <v>178</v>
      </c>
      <c r="AD33" t="s">
        <v>178</v>
      </c>
      <c r="AE33" t="s">
        <v>176</v>
      </c>
      <c r="AF33" t="s">
        <v>176</v>
      </c>
      <c r="AG33" t="s">
        <v>176</v>
      </c>
      <c r="AH33" t="s">
        <v>176</v>
      </c>
      <c r="AI33" t="s">
        <v>176</v>
      </c>
      <c r="AJ33" t="s">
        <v>178</v>
      </c>
      <c r="AK33" t="s">
        <v>176</v>
      </c>
      <c r="AL33" t="s">
        <v>176</v>
      </c>
      <c r="AM33" t="s">
        <v>178</v>
      </c>
      <c r="AN33" t="s">
        <v>178</v>
      </c>
      <c r="AO33" t="s">
        <v>178</v>
      </c>
      <c r="AP33" t="s">
        <v>178</v>
      </c>
      <c r="AQ33" t="s">
        <v>177</v>
      </c>
      <c r="AR33" t="s">
        <v>178</v>
      </c>
      <c r="AS33" t="s">
        <v>176</v>
      </c>
      <c r="AT33" t="s">
        <v>178</v>
      </c>
      <c r="AU33" t="s">
        <v>177</v>
      </c>
      <c r="AV33" t="s">
        <v>177</v>
      </c>
      <c r="AW33" t="s">
        <v>177</v>
      </c>
      <c r="AX33" t="s">
        <v>176</v>
      </c>
      <c r="AY33" s="602">
        <v>0</v>
      </c>
      <c r="AZ33"/>
    </row>
    <row r="34" spans="1:54" ht="47.4" x14ac:dyDescent="0.65">
      <c r="A34" s="601">
        <v>702478</v>
      </c>
      <c r="B34" s="602" t="s">
        <v>249</v>
      </c>
      <c r="C34" t="s">
        <v>1567</v>
      </c>
      <c r="D34" t="s">
        <v>1567</v>
      </c>
      <c r="E34" t="s">
        <v>1567</v>
      </c>
      <c r="F34" t="s">
        <v>1567</v>
      </c>
      <c r="G34" t="s">
        <v>1567</v>
      </c>
      <c r="H34" t="s">
        <v>1567</v>
      </c>
      <c r="I34" t="s">
        <v>1567</v>
      </c>
      <c r="J34" t="s">
        <v>1567</v>
      </c>
      <c r="K34" t="s">
        <v>1567</v>
      </c>
      <c r="L34" t="s">
        <v>1567</v>
      </c>
      <c r="M34" t="s">
        <v>1567</v>
      </c>
      <c r="N34" t="s">
        <v>1567</v>
      </c>
      <c r="O34" t="s">
        <v>1567</v>
      </c>
      <c r="P34" t="s">
        <v>1567</v>
      </c>
      <c r="Q34" t="s">
        <v>1567</v>
      </c>
      <c r="R34" t="s">
        <v>1567</v>
      </c>
      <c r="S34" t="s">
        <v>1567</v>
      </c>
      <c r="T34" t="s">
        <v>1567</v>
      </c>
      <c r="U34" t="s">
        <v>1567</v>
      </c>
      <c r="V34" t="s">
        <v>1567</v>
      </c>
      <c r="W34" t="s">
        <v>1567</v>
      </c>
      <c r="X34" t="s">
        <v>1567</v>
      </c>
      <c r="Y34" t="s">
        <v>1567</v>
      </c>
      <c r="Z34" t="s">
        <v>1567</v>
      </c>
      <c r="AA34" t="s">
        <v>1567</v>
      </c>
      <c r="AB34" t="s">
        <v>1567</v>
      </c>
      <c r="AC34" t="s">
        <v>1567</v>
      </c>
      <c r="AD34" t="s">
        <v>1567</v>
      </c>
      <c r="AE34" t="s">
        <v>1567</v>
      </c>
      <c r="AF34" t="s">
        <v>1567</v>
      </c>
      <c r="AG34" t="s">
        <v>1567</v>
      </c>
      <c r="AH34" t="s">
        <v>1567</v>
      </c>
      <c r="AI34" t="s">
        <v>1567</v>
      </c>
      <c r="AJ34" t="s">
        <v>1567</v>
      </c>
      <c r="AK34" t="s">
        <v>1567</v>
      </c>
      <c r="AL34" t="s">
        <v>1567</v>
      </c>
      <c r="AM34" t="s">
        <v>227</v>
      </c>
      <c r="AN34" t="s">
        <v>227</v>
      </c>
      <c r="AO34" t="s">
        <v>227</v>
      </c>
      <c r="AP34" t="s">
        <v>227</v>
      </c>
      <c r="AQ34" t="s">
        <v>227</v>
      </c>
      <c r="AR34" t="s">
        <v>227</v>
      </c>
      <c r="AS34" t="s">
        <v>227</v>
      </c>
      <c r="AT34" t="s">
        <v>227</v>
      </c>
      <c r="AU34" t="s">
        <v>227</v>
      </c>
      <c r="AV34" t="s">
        <v>227</v>
      </c>
      <c r="AW34" t="s">
        <v>227</v>
      </c>
      <c r="AX34" t="s">
        <v>227</v>
      </c>
      <c r="AY34" s="602" t="s">
        <v>4588</v>
      </c>
      <c r="AZ34"/>
    </row>
    <row r="35" spans="1:54" ht="14.4" x14ac:dyDescent="0.3">
      <c r="A35" s="616">
        <v>702482</v>
      </c>
      <c r="B35" s="604" t="s">
        <v>248</v>
      </c>
      <c r="C35" s="627" t="s">
        <v>176</v>
      </c>
      <c r="D35" s="627" t="s">
        <v>176</v>
      </c>
      <c r="E35" s="627" t="s">
        <v>176</v>
      </c>
      <c r="F35" s="627" t="s">
        <v>176</v>
      </c>
      <c r="G35" s="627" t="s">
        <v>176</v>
      </c>
      <c r="H35" s="627" t="s">
        <v>177</v>
      </c>
      <c r="I35" s="627" t="s">
        <v>176</v>
      </c>
      <c r="J35" s="627" t="s">
        <v>176</v>
      </c>
      <c r="K35" s="627" t="s">
        <v>178</v>
      </c>
      <c r="L35" s="627" t="s">
        <v>176</v>
      </c>
      <c r="M35" s="627" t="s">
        <v>176</v>
      </c>
      <c r="N35" s="627" t="s">
        <v>176</v>
      </c>
      <c r="O35" s="627" t="s">
        <v>178</v>
      </c>
      <c r="P35" s="627" t="s">
        <v>178</v>
      </c>
      <c r="Q35" s="627" t="s">
        <v>178</v>
      </c>
      <c r="R35" s="627" t="s">
        <v>178</v>
      </c>
      <c r="S35" s="627" t="s">
        <v>178</v>
      </c>
      <c r="T35" s="627" t="s">
        <v>177</v>
      </c>
      <c r="U35" s="627" t="s">
        <v>178</v>
      </c>
      <c r="V35" s="627" t="s">
        <v>178</v>
      </c>
      <c r="W35" s="627" t="s">
        <v>178</v>
      </c>
      <c r="X35" s="627" t="s">
        <v>178</v>
      </c>
      <c r="Y35" s="627" t="s">
        <v>178</v>
      </c>
      <c r="Z35" s="627" t="s">
        <v>177</v>
      </c>
      <c r="AA35" s="627" t="s">
        <v>227</v>
      </c>
      <c r="AB35" s="627" t="s">
        <v>227</v>
      </c>
      <c r="AC35" s="627" t="s">
        <v>227</v>
      </c>
      <c r="AD35" s="627" t="s">
        <v>227</v>
      </c>
      <c r="AE35" s="627" t="s">
        <v>227</v>
      </c>
      <c r="AF35" s="627" t="s">
        <v>227</v>
      </c>
      <c r="AG35" s="627" t="s">
        <v>227</v>
      </c>
      <c r="AH35" s="627" t="s">
        <v>227</v>
      </c>
      <c r="AI35" s="627" t="s">
        <v>227</v>
      </c>
      <c r="AJ35" s="627" t="s">
        <v>227</v>
      </c>
      <c r="AK35" s="627" t="s">
        <v>227</v>
      </c>
      <c r="AL35" s="627" t="s">
        <v>227</v>
      </c>
      <c r="AM35" s="627" t="s">
        <v>227</v>
      </c>
      <c r="AN35" s="627" t="s">
        <v>227</v>
      </c>
      <c r="AO35" s="627" t="s">
        <v>227</v>
      </c>
      <c r="AP35" s="627" t="s">
        <v>227</v>
      </c>
      <c r="AQ35" s="627" t="s">
        <v>227</v>
      </c>
      <c r="AR35" s="627" t="s">
        <v>227</v>
      </c>
      <c r="AS35" s="627" t="s">
        <v>227</v>
      </c>
      <c r="AT35" s="627" t="s">
        <v>227</v>
      </c>
      <c r="AU35" s="627" t="s">
        <v>227</v>
      </c>
      <c r="AV35" s="627" t="s">
        <v>227</v>
      </c>
      <c r="AW35" s="627" t="s">
        <v>227</v>
      </c>
      <c r="AX35" s="627" t="s">
        <v>227</v>
      </c>
      <c r="AY35" s="604" t="s">
        <v>227</v>
      </c>
      <c r="AZ35" s="632" t="s">
        <v>4547</v>
      </c>
      <c r="BA35" s="632" t="s">
        <v>227</v>
      </c>
      <c r="BB35" s="633" t="s">
        <v>1500</v>
      </c>
    </row>
    <row r="36" spans="1:54" ht="21.6" x14ac:dyDescent="0.65">
      <c r="A36" s="601">
        <v>702483</v>
      </c>
      <c r="B36" s="602" t="s">
        <v>248</v>
      </c>
      <c r="C36" t="s">
        <v>1567</v>
      </c>
      <c r="D36" t="s">
        <v>1567</v>
      </c>
      <c r="E36" t="s">
        <v>1567</v>
      </c>
      <c r="F36" t="s">
        <v>1567</v>
      </c>
      <c r="G36" t="s">
        <v>1567</v>
      </c>
      <c r="H36" t="s">
        <v>1567</v>
      </c>
      <c r="I36" t="s">
        <v>1567</v>
      </c>
      <c r="J36" t="s">
        <v>1567</v>
      </c>
      <c r="K36" t="s">
        <v>1567</v>
      </c>
      <c r="L36" t="s">
        <v>1567</v>
      </c>
      <c r="M36" t="s">
        <v>1567</v>
      </c>
      <c r="N36" t="s">
        <v>1567</v>
      </c>
      <c r="O36" t="s">
        <v>1567</v>
      </c>
      <c r="P36" t="s">
        <v>1567</v>
      </c>
      <c r="Q36" t="s">
        <v>1567</v>
      </c>
      <c r="R36" t="s">
        <v>1567</v>
      </c>
      <c r="S36" t="s">
        <v>1567</v>
      </c>
      <c r="T36" t="s">
        <v>1567</v>
      </c>
      <c r="U36" t="s">
        <v>1567</v>
      </c>
      <c r="V36" t="s">
        <v>1567</v>
      </c>
      <c r="W36" t="s">
        <v>1567</v>
      </c>
      <c r="X36" t="s">
        <v>1567</v>
      </c>
      <c r="Y36" t="s">
        <v>1567</v>
      </c>
      <c r="Z36" t="s">
        <v>1567</v>
      </c>
      <c r="AA36" t="s">
        <v>227</v>
      </c>
      <c r="AB36" t="s">
        <v>227</v>
      </c>
      <c r="AC36" t="s">
        <v>227</v>
      </c>
      <c r="AD36" t="s">
        <v>227</v>
      </c>
      <c r="AE36" t="s">
        <v>227</v>
      </c>
      <c r="AF36" t="s">
        <v>227</v>
      </c>
      <c r="AG36" t="s">
        <v>227</v>
      </c>
      <c r="AH36" t="s">
        <v>227</v>
      </c>
      <c r="AI36" t="s">
        <v>227</v>
      </c>
      <c r="AJ36" t="s">
        <v>227</v>
      </c>
      <c r="AK36" t="s">
        <v>227</v>
      </c>
      <c r="AL36" t="s">
        <v>227</v>
      </c>
      <c r="AM36" t="s">
        <v>227</v>
      </c>
      <c r="AN36" t="s">
        <v>227</v>
      </c>
      <c r="AO36" t="s">
        <v>227</v>
      </c>
      <c r="AP36" t="s">
        <v>227</v>
      </c>
      <c r="AQ36" t="s">
        <v>227</v>
      </c>
      <c r="AR36" t="s">
        <v>227</v>
      </c>
      <c r="AS36" t="s">
        <v>227</v>
      </c>
      <c r="AT36" t="s">
        <v>227</v>
      </c>
      <c r="AU36" t="s">
        <v>227</v>
      </c>
      <c r="AV36" t="s">
        <v>227</v>
      </c>
      <c r="AW36" t="s">
        <v>227</v>
      </c>
      <c r="AX36" t="s">
        <v>227</v>
      </c>
      <c r="AY36" s="602" t="s">
        <v>4546</v>
      </c>
      <c r="AZ36"/>
    </row>
    <row r="37" spans="1:54" ht="21.6" x14ac:dyDescent="0.65">
      <c r="A37" s="601">
        <v>702553</v>
      </c>
      <c r="B37" s="602" t="s">
        <v>401</v>
      </c>
      <c r="C37" t="s">
        <v>1567</v>
      </c>
      <c r="D37" t="s">
        <v>1567</v>
      </c>
      <c r="E37" t="s">
        <v>1567</v>
      </c>
      <c r="F37" t="s">
        <v>1567</v>
      </c>
      <c r="G37" t="s">
        <v>1567</v>
      </c>
      <c r="H37" t="s">
        <v>1567</v>
      </c>
      <c r="I37" t="s">
        <v>1567</v>
      </c>
      <c r="J37" t="s">
        <v>1567</v>
      </c>
      <c r="K37" t="s">
        <v>1567</v>
      </c>
      <c r="L37" t="s">
        <v>1567</v>
      </c>
      <c r="M37" t="s">
        <v>1567</v>
      </c>
      <c r="N37" t="s">
        <v>1567</v>
      </c>
      <c r="O37" t="s">
        <v>1567</v>
      </c>
      <c r="P37" t="s">
        <v>1567</v>
      </c>
      <c r="Q37" t="s">
        <v>1567</v>
      </c>
      <c r="R37" t="s">
        <v>1567</v>
      </c>
      <c r="S37" t="s">
        <v>1567</v>
      </c>
      <c r="T37" t="s">
        <v>1567</v>
      </c>
      <c r="U37" t="s">
        <v>1567</v>
      </c>
      <c r="V37" t="s">
        <v>1567</v>
      </c>
      <c r="W37" t="s">
        <v>1567</v>
      </c>
      <c r="X37" t="s">
        <v>1567</v>
      </c>
      <c r="Y37" t="s">
        <v>1567</v>
      </c>
      <c r="Z37" t="s">
        <v>1567</v>
      </c>
      <c r="AA37" t="s">
        <v>1567</v>
      </c>
      <c r="AB37" t="s">
        <v>1567</v>
      </c>
      <c r="AC37" t="s">
        <v>1567</v>
      </c>
      <c r="AD37" t="s">
        <v>1567</v>
      </c>
      <c r="AE37" t="s">
        <v>1567</v>
      </c>
      <c r="AF37" t="s">
        <v>1567</v>
      </c>
      <c r="AG37" t="s">
        <v>1567</v>
      </c>
      <c r="AH37" t="s">
        <v>1567</v>
      </c>
      <c r="AI37" t="s">
        <v>1567</v>
      </c>
      <c r="AJ37" t="s">
        <v>1567</v>
      </c>
      <c r="AK37" t="s">
        <v>1567</v>
      </c>
      <c r="AL37" t="s">
        <v>1567</v>
      </c>
      <c r="AM37" t="s">
        <v>1567</v>
      </c>
      <c r="AN37" t="s">
        <v>1567</v>
      </c>
      <c r="AO37" t="s">
        <v>1567</v>
      </c>
      <c r="AP37" t="s">
        <v>1567</v>
      </c>
      <c r="AQ37" t="s">
        <v>1567</v>
      </c>
      <c r="AR37" t="s">
        <v>1567</v>
      </c>
      <c r="AS37" t="s">
        <v>1567</v>
      </c>
      <c r="AT37" t="s">
        <v>1567</v>
      </c>
      <c r="AU37" t="s">
        <v>1567</v>
      </c>
      <c r="AV37" t="s">
        <v>1567</v>
      </c>
      <c r="AW37" t="s">
        <v>1567</v>
      </c>
      <c r="AX37" t="s">
        <v>1567</v>
      </c>
      <c r="AY37" s="602" t="s">
        <v>4587</v>
      </c>
    </row>
    <row r="38" spans="1:54" ht="33" x14ac:dyDescent="0.65">
      <c r="A38" s="601">
        <v>702561</v>
      </c>
      <c r="B38" s="602" t="s">
        <v>401</v>
      </c>
      <c r="C38" t="s">
        <v>1567</v>
      </c>
      <c r="D38" t="s">
        <v>1567</v>
      </c>
      <c r="E38" t="s">
        <v>1567</v>
      </c>
      <c r="F38" t="s">
        <v>1567</v>
      </c>
      <c r="G38" t="s">
        <v>1567</v>
      </c>
      <c r="H38" t="s">
        <v>1567</v>
      </c>
      <c r="I38" t="s">
        <v>1567</v>
      </c>
      <c r="J38" t="s">
        <v>1567</v>
      </c>
      <c r="K38" t="s">
        <v>1567</v>
      </c>
      <c r="L38" t="s">
        <v>1567</v>
      </c>
      <c r="M38" t="s">
        <v>1567</v>
      </c>
      <c r="N38" t="s">
        <v>1567</v>
      </c>
      <c r="O38" t="s">
        <v>1567</v>
      </c>
      <c r="P38" t="s">
        <v>1567</v>
      </c>
      <c r="Q38" t="s">
        <v>1567</v>
      </c>
      <c r="R38" t="s">
        <v>1567</v>
      </c>
      <c r="S38" t="s">
        <v>1567</v>
      </c>
      <c r="T38" t="s">
        <v>1567</v>
      </c>
      <c r="U38" t="s">
        <v>1567</v>
      </c>
      <c r="V38" t="s">
        <v>1567</v>
      </c>
      <c r="W38" t="s">
        <v>1567</v>
      </c>
      <c r="X38" t="s">
        <v>1567</v>
      </c>
      <c r="Y38" t="s">
        <v>1567</v>
      </c>
      <c r="Z38" t="s">
        <v>1567</v>
      </c>
      <c r="AA38" t="s">
        <v>1567</v>
      </c>
      <c r="AB38" t="s">
        <v>1567</v>
      </c>
      <c r="AC38" t="s">
        <v>1567</v>
      </c>
      <c r="AD38" t="s">
        <v>1567</v>
      </c>
      <c r="AE38" t="s">
        <v>1567</v>
      </c>
      <c r="AF38" t="s">
        <v>1567</v>
      </c>
      <c r="AG38" t="s">
        <v>1567</v>
      </c>
      <c r="AH38" t="s">
        <v>1567</v>
      </c>
      <c r="AI38" t="s">
        <v>1567</v>
      </c>
      <c r="AJ38" t="s">
        <v>1567</v>
      </c>
      <c r="AK38" t="s">
        <v>1567</v>
      </c>
      <c r="AL38" t="s">
        <v>1567</v>
      </c>
      <c r="AM38" t="s">
        <v>1567</v>
      </c>
      <c r="AN38" t="s">
        <v>1567</v>
      </c>
      <c r="AO38" t="s">
        <v>1567</v>
      </c>
      <c r="AP38" t="s">
        <v>1567</v>
      </c>
      <c r="AQ38" t="s">
        <v>1567</v>
      </c>
      <c r="AR38" t="s">
        <v>1567</v>
      </c>
      <c r="AS38" t="s">
        <v>1567</v>
      </c>
      <c r="AT38" t="s">
        <v>1567</v>
      </c>
      <c r="AU38" t="s">
        <v>1567</v>
      </c>
      <c r="AV38" t="s">
        <v>1567</v>
      </c>
      <c r="AW38" t="s">
        <v>1567</v>
      </c>
      <c r="AX38" t="s">
        <v>1567</v>
      </c>
      <c r="AY38" s="602" t="s">
        <v>4595</v>
      </c>
      <c r="AZ38"/>
    </row>
    <row r="39" spans="1:54" ht="21.6" x14ac:dyDescent="0.65">
      <c r="A39" s="601">
        <v>702598</v>
      </c>
      <c r="B39" s="602" t="s">
        <v>248</v>
      </c>
      <c r="C39" t="s">
        <v>176</v>
      </c>
      <c r="D39" t="s">
        <v>178</v>
      </c>
      <c r="E39" t="s">
        <v>178</v>
      </c>
      <c r="F39" t="s">
        <v>178</v>
      </c>
      <c r="G39" t="s">
        <v>176</v>
      </c>
      <c r="H39" t="s">
        <v>178</v>
      </c>
      <c r="I39" t="s">
        <v>176</v>
      </c>
      <c r="J39" t="s">
        <v>178</v>
      </c>
      <c r="K39" t="s">
        <v>178</v>
      </c>
      <c r="L39" t="s">
        <v>177</v>
      </c>
      <c r="M39" t="s">
        <v>178</v>
      </c>
      <c r="N39" t="s">
        <v>178</v>
      </c>
      <c r="O39" t="s">
        <v>177</v>
      </c>
      <c r="P39" t="s">
        <v>178</v>
      </c>
      <c r="Q39" t="s">
        <v>177</v>
      </c>
      <c r="R39" t="s">
        <v>178</v>
      </c>
      <c r="S39" t="s">
        <v>177</v>
      </c>
      <c r="T39" t="s">
        <v>178</v>
      </c>
      <c r="U39">
        <v>0</v>
      </c>
      <c r="V39">
        <v>0</v>
      </c>
      <c r="W39">
        <v>0</v>
      </c>
      <c r="X39">
        <v>0</v>
      </c>
      <c r="Y39">
        <v>0</v>
      </c>
      <c r="Z39">
        <v>0</v>
      </c>
      <c r="AA39">
        <v>0</v>
      </c>
      <c r="AB39">
        <v>0</v>
      </c>
      <c r="AC39">
        <v>0</v>
      </c>
      <c r="AD39">
        <v>0</v>
      </c>
      <c r="AE39">
        <v>0</v>
      </c>
      <c r="AF39">
        <v>0</v>
      </c>
      <c r="AG39">
        <v>0</v>
      </c>
      <c r="AH39">
        <v>0</v>
      </c>
      <c r="AI39">
        <v>0</v>
      </c>
      <c r="AJ39">
        <v>0</v>
      </c>
      <c r="AK39">
        <v>0</v>
      </c>
      <c r="AL39">
        <v>0</v>
      </c>
      <c r="AM39">
        <v>0</v>
      </c>
      <c r="AN39">
        <v>0</v>
      </c>
      <c r="AO39">
        <v>0</v>
      </c>
      <c r="AP39">
        <v>0</v>
      </c>
      <c r="AQ39">
        <v>0</v>
      </c>
      <c r="AR39">
        <v>0</v>
      </c>
      <c r="AS39">
        <v>0</v>
      </c>
      <c r="AT39">
        <v>0</v>
      </c>
      <c r="AU39">
        <v>0</v>
      </c>
      <c r="AV39">
        <v>0</v>
      </c>
      <c r="AW39">
        <v>0</v>
      </c>
      <c r="AX39">
        <v>0</v>
      </c>
      <c r="AY39" s="602">
        <v>0</v>
      </c>
    </row>
    <row r="40" spans="1:54" ht="21.6" x14ac:dyDescent="0.65">
      <c r="A40" s="601">
        <v>702599</v>
      </c>
      <c r="B40" s="602" t="s">
        <v>248</v>
      </c>
      <c r="C40" t="s">
        <v>1567</v>
      </c>
      <c r="D40" t="s">
        <v>1567</v>
      </c>
      <c r="E40" t="s">
        <v>1567</v>
      </c>
      <c r="F40" t="s">
        <v>1567</v>
      </c>
      <c r="G40" t="s">
        <v>1567</v>
      </c>
      <c r="H40" t="s">
        <v>1567</v>
      </c>
      <c r="I40" t="s">
        <v>1567</v>
      </c>
      <c r="J40" t="s">
        <v>1567</v>
      </c>
      <c r="K40" t="s">
        <v>1567</v>
      </c>
      <c r="L40" t="s">
        <v>1567</v>
      </c>
      <c r="M40" t="s">
        <v>1567</v>
      </c>
      <c r="N40" t="s">
        <v>1567</v>
      </c>
      <c r="O40" t="s">
        <v>1567</v>
      </c>
      <c r="P40" t="s">
        <v>1567</v>
      </c>
      <c r="Q40" t="s">
        <v>1567</v>
      </c>
      <c r="R40" t="s">
        <v>1567</v>
      </c>
      <c r="S40" t="s">
        <v>1567</v>
      </c>
      <c r="T40" t="s">
        <v>1567</v>
      </c>
      <c r="U40" t="s">
        <v>1567</v>
      </c>
      <c r="V40" t="s">
        <v>1567</v>
      </c>
      <c r="W40" t="s">
        <v>1567</v>
      </c>
      <c r="X40" t="s">
        <v>1567</v>
      </c>
      <c r="Y40" t="s">
        <v>1567</v>
      </c>
      <c r="Z40" t="s">
        <v>1567</v>
      </c>
      <c r="AA40">
        <v>0</v>
      </c>
      <c r="AB40">
        <v>0</v>
      </c>
      <c r="AC40">
        <v>0</v>
      </c>
      <c r="AD40">
        <v>0</v>
      </c>
      <c r="AE40">
        <v>0</v>
      </c>
      <c r="AF40">
        <v>0</v>
      </c>
      <c r="AG40">
        <v>0</v>
      </c>
      <c r="AH40">
        <v>0</v>
      </c>
      <c r="AI40">
        <v>0</v>
      </c>
      <c r="AJ40">
        <v>0</v>
      </c>
      <c r="AK40">
        <v>0</v>
      </c>
      <c r="AL40">
        <v>0</v>
      </c>
      <c r="AM40">
        <v>0</v>
      </c>
      <c r="AN40">
        <v>0</v>
      </c>
      <c r="AO40">
        <v>0</v>
      </c>
      <c r="AP40">
        <v>0</v>
      </c>
      <c r="AQ40">
        <v>0</v>
      </c>
      <c r="AR40">
        <v>0</v>
      </c>
      <c r="AS40">
        <v>0</v>
      </c>
      <c r="AT40">
        <v>0</v>
      </c>
      <c r="AU40">
        <v>0</v>
      </c>
      <c r="AV40">
        <v>0</v>
      </c>
      <c r="AW40">
        <v>0</v>
      </c>
      <c r="AX40">
        <v>0</v>
      </c>
      <c r="AY40" s="602" t="s">
        <v>4546</v>
      </c>
      <c r="AZ40"/>
    </row>
    <row r="41" spans="1:54" ht="21.6" x14ac:dyDescent="0.65">
      <c r="A41" s="601">
        <v>702624</v>
      </c>
      <c r="B41" s="602" t="s">
        <v>249</v>
      </c>
      <c r="C41" t="s">
        <v>1567</v>
      </c>
      <c r="D41" t="s">
        <v>1567</v>
      </c>
      <c r="E41" t="s">
        <v>1567</v>
      </c>
      <c r="F41" t="s">
        <v>1567</v>
      </c>
      <c r="G41" t="s">
        <v>1567</v>
      </c>
      <c r="H41" t="s">
        <v>1567</v>
      </c>
      <c r="I41" t="s">
        <v>1567</v>
      </c>
      <c r="J41" t="s">
        <v>1567</v>
      </c>
      <c r="K41" t="s">
        <v>1567</v>
      </c>
      <c r="L41" t="s">
        <v>1567</v>
      </c>
      <c r="M41" t="s">
        <v>1567</v>
      </c>
      <c r="N41" t="s">
        <v>1567</v>
      </c>
      <c r="O41" t="s">
        <v>1567</v>
      </c>
      <c r="P41" t="s">
        <v>1567</v>
      </c>
      <c r="Q41" t="s">
        <v>1567</v>
      </c>
      <c r="R41" t="s">
        <v>1567</v>
      </c>
      <c r="S41" t="s">
        <v>1567</v>
      </c>
      <c r="T41" t="s">
        <v>1567</v>
      </c>
      <c r="U41" t="s">
        <v>1567</v>
      </c>
      <c r="V41" t="s">
        <v>1567</v>
      </c>
      <c r="W41" t="s">
        <v>1567</v>
      </c>
      <c r="X41" t="s">
        <v>1567</v>
      </c>
      <c r="Y41" t="s">
        <v>1567</v>
      </c>
      <c r="Z41" t="s">
        <v>1567</v>
      </c>
      <c r="AA41" t="s">
        <v>1567</v>
      </c>
      <c r="AB41" t="s">
        <v>1567</v>
      </c>
      <c r="AC41" t="s">
        <v>1567</v>
      </c>
      <c r="AD41" t="s">
        <v>1567</v>
      </c>
      <c r="AE41" t="s">
        <v>1567</v>
      </c>
      <c r="AF41" t="s">
        <v>1567</v>
      </c>
      <c r="AG41" t="s">
        <v>1567</v>
      </c>
      <c r="AH41" t="s">
        <v>1567</v>
      </c>
      <c r="AI41" t="s">
        <v>1567</v>
      </c>
      <c r="AJ41" t="s">
        <v>1567</v>
      </c>
      <c r="AK41" t="s">
        <v>1567</v>
      </c>
      <c r="AL41" t="s">
        <v>1567</v>
      </c>
      <c r="AM41" t="s">
        <v>227</v>
      </c>
      <c r="AN41" t="s">
        <v>227</v>
      </c>
      <c r="AO41" t="s">
        <v>227</v>
      </c>
      <c r="AP41" t="s">
        <v>227</v>
      </c>
      <c r="AQ41" t="s">
        <v>227</v>
      </c>
      <c r="AR41" t="s">
        <v>227</v>
      </c>
      <c r="AS41" t="s">
        <v>227</v>
      </c>
      <c r="AT41" t="s">
        <v>227</v>
      </c>
      <c r="AU41" t="s">
        <v>227</v>
      </c>
      <c r="AV41" t="s">
        <v>227</v>
      </c>
      <c r="AW41" t="s">
        <v>227</v>
      </c>
      <c r="AX41" t="s">
        <v>227</v>
      </c>
      <c r="AY41" s="602" t="s">
        <v>4587</v>
      </c>
    </row>
    <row r="42" spans="1:54" ht="21.6" x14ac:dyDescent="0.65">
      <c r="A42" s="601">
        <v>702626</v>
      </c>
      <c r="B42" s="602" t="s">
        <v>248</v>
      </c>
      <c r="C42" t="s">
        <v>1567</v>
      </c>
      <c r="D42" t="s">
        <v>1567</v>
      </c>
      <c r="E42" t="s">
        <v>1567</v>
      </c>
      <c r="F42" t="s">
        <v>1567</v>
      </c>
      <c r="G42" t="s">
        <v>1567</v>
      </c>
      <c r="H42" t="s">
        <v>1567</v>
      </c>
      <c r="I42" t="s">
        <v>1567</v>
      </c>
      <c r="J42" t="s">
        <v>1567</v>
      </c>
      <c r="K42" t="s">
        <v>1567</v>
      </c>
      <c r="L42" t="s">
        <v>1567</v>
      </c>
      <c r="M42" t="s">
        <v>1567</v>
      </c>
      <c r="N42" t="s">
        <v>1567</v>
      </c>
      <c r="O42" t="s">
        <v>1567</v>
      </c>
      <c r="P42" t="s">
        <v>1567</v>
      </c>
      <c r="Q42" t="s">
        <v>1567</v>
      </c>
      <c r="R42" t="s">
        <v>1567</v>
      </c>
      <c r="S42" t="s">
        <v>1567</v>
      </c>
      <c r="T42" t="s">
        <v>1567</v>
      </c>
      <c r="U42" t="s">
        <v>1567</v>
      </c>
      <c r="V42" t="s">
        <v>1567</v>
      </c>
      <c r="W42" t="s">
        <v>1567</v>
      </c>
      <c r="X42" t="s">
        <v>1567</v>
      </c>
      <c r="Y42" t="s">
        <v>1567</v>
      </c>
      <c r="Z42" t="s">
        <v>1567</v>
      </c>
      <c r="AA42" t="s">
        <v>227</v>
      </c>
      <c r="AB42" t="s">
        <v>227</v>
      </c>
      <c r="AC42" t="s">
        <v>227</v>
      </c>
      <c r="AD42" t="s">
        <v>227</v>
      </c>
      <c r="AE42" t="s">
        <v>227</v>
      </c>
      <c r="AF42" t="s">
        <v>227</v>
      </c>
      <c r="AG42" t="s">
        <v>227</v>
      </c>
      <c r="AH42" t="s">
        <v>227</v>
      </c>
      <c r="AI42" t="s">
        <v>227</v>
      </c>
      <c r="AJ42" t="s">
        <v>227</v>
      </c>
      <c r="AK42" t="s">
        <v>227</v>
      </c>
      <c r="AL42" t="s">
        <v>227</v>
      </c>
      <c r="AM42" t="s">
        <v>227</v>
      </c>
      <c r="AN42" t="s">
        <v>227</v>
      </c>
      <c r="AO42" t="s">
        <v>227</v>
      </c>
      <c r="AP42" t="s">
        <v>227</v>
      </c>
      <c r="AQ42" t="s">
        <v>227</v>
      </c>
      <c r="AR42" t="s">
        <v>227</v>
      </c>
      <c r="AS42" t="s">
        <v>227</v>
      </c>
      <c r="AT42" t="s">
        <v>227</v>
      </c>
      <c r="AU42" t="s">
        <v>227</v>
      </c>
      <c r="AV42" t="s">
        <v>227</v>
      </c>
      <c r="AW42" t="s">
        <v>227</v>
      </c>
      <c r="AX42" t="s">
        <v>227</v>
      </c>
      <c r="AY42" s="602" t="s">
        <v>4546</v>
      </c>
      <c r="AZ42"/>
    </row>
    <row r="43" spans="1:54" ht="21.6" x14ac:dyDescent="0.65">
      <c r="A43" s="601">
        <v>702656</v>
      </c>
      <c r="B43" s="602" t="s">
        <v>249</v>
      </c>
      <c r="C43" t="s">
        <v>176</v>
      </c>
      <c r="D43" t="s">
        <v>178</v>
      </c>
      <c r="E43" t="s">
        <v>176</v>
      </c>
      <c r="F43" t="s">
        <v>176</v>
      </c>
      <c r="G43" t="s">
        <v>178</v>
      </c>
      <c r="H43" t="s">
        <v>176</v>
      </c>
      <c r="I43" t="s">
        <v>178</v>
      </c>
      <c r="J43" t="s">
        <v>178</v>
      </c>
      <c r="K43" t="s">
        <v>176</v>
      </c>
      <c r="L43" t="s">
        <v>178</v>
      </c>
      <c r="M43" t="s">
        <v>178</v>
      </c>
      <c r="N43" t="s">
        <v>178</v>
      </c>
      <c r="O43" t="s">
        <v>176</v>
      </c>
      <c r="P43" t="s">
        <v>176</v>
      </c>
      <c r="Q43" t="s">
        <v>176</v>
      </c>
      <c r="R43" t="s">
        <v>176</v>
      </c>
      <c r="S43" t="s">
        <v>178</v>
      </c>
      <c r="T43" t="s">
        <v>177</v>
      </c>
      <c r="U43" t="s">
        <v>176</v>
      </c>
      <c r="V43" t="s">
        <v>176</v>
      </c>
      <c r="W43" t="s">
        <v>176</v>
      </c>
      <c r="X43" t="s">
        <v>178</v>
      </c>
      <c r="Y43" t="s">
        <v>176</v>
      </c>
      <c r="Z43" t="s">
        <v>177</v>
      </c>
      <c r="AA43" t="s">
        <v>178</v>
      </c>
      <c r="AB43" t="s">
        <v>176</v>
      </c>
      <c r="AC43" t="s">
        <v>176</v>
      </c>
      <c r="AD43" t="s">
        <v>177</v>
      </c>
      <c r="AE43" t="s">
        <v>178</v>
      </c>
      <c r="AF43" t="s">
        <v>178</v>
      </c>
      <c r="AG43" t="s">
        <v>177</v>
      </c>
      <c r="AH43" t="s">
        <v>177</v>
      </c>
      <c r="AI43" t="s">
        <v>177</v>
      </c>
      <c r="AJ43" t="s">
        <v>178</v>
      </c>
      <c r="AK43" t="s">
        <v>177</v>
      </c>
      <c r="AL43" t="s">
        <v>177</v>
      </c>
      <c r="AM43" t="s">
        <v>227</v>
      </c>
      <c r="AN43" t="s">
        <v>227</v>
      </c>
      <c r="AO43" t="s">
        <v>227</v>
      </c>
      <c r="AP43" t="s">
        <v>227</v>
      </c>
      <c r="AQ43" t="s">
        <v>227</v>
      </c>
      <c r="AR43"/>
      <c r="AS43"/>
      <c r="AT43"/>
      <c r="AU43"/>
      <c r="AV43"/>
      <c r="AW43"/>
      <c r="AX43" s="236"/>
      <c r="AY43" s="602">
        <v>0</v>
      </c>
    </row>
    <row r="44" spans="1:54" ht="21.6" x14ac:dyDescent="0.65">
      <c r="A44" s="601">
        <v>702660</v>
      </c>
      <c r="B44" s="602" t="s">
        <v>401</v>
      </c>
      <c r="C44" t="s">
        <v>178</v>
      </c>
      <c r="D44" t="s">
        <v>178</v>
      </c>
      <c r="E44" t="s">
        <v>176</v>
      </c>
      <c r="F44" t="s">
        <v>178</v>
      </c>
      <c r="G44" t="s">
        <v>178</v>
      </c>
      <c r="H44" t="s">
        <v>176</v>
      </c>
      <c r="I44" t="s">
        <v>178</v>
      </c>
      <c r="J44" t="s">
        <v>176</v>
      </c>
      <c r="K44" t="s">
        <v>178</v>
      </c>
      <c r="L44" t="s">
        <v>176</v>
      </c>
      <c r="M44" t="s">
        <v>178</v>
      </c>
      <c r="N44" t="s">
        <v>178</v>
      </c>
      <c r="O44" t="s">
        <v>176</v>
      </c>
      <c r="P44" t="s">
        <v>178</v>
      </c>
      <c r="Q44" t="s">
        <v>176</v>
      </c>
      <c r="R44" t="s">
        <v>176</v>
      </c>
      <c r="S44" t="s">
        <v>176</v>
      </c>
      <c r="T44" t="s">
        <v>178</v>
      </c>
      <c r="U44" t="s">
        <v>177</v>
      </c>
      <c r="V44" t="s">
        <v>177</v>
      </c>
      <c r="W44" t="s">
        <v>176</v>
      </c>
      <c r="X44" t="s">
        <v>176</v>
      </c>
      <c r="Y44" t="s">
        <v>176</v>
      </c>
      <c r="Z44" t="s">
        <v>176</v>
      </c>
      <c r="AA44" t="s">
        <v>178</v>
      </c>
      <c r="AB44" t="s">
        <v>178</v>
      </c>
      <c r="AC44" t="s">
        <v>176</v>
      </c>
      <c r="AD44" t="s">
        <v>176</v>
      </c>
      <c r="AE44" t="s">
        <v>178</v>
      </c>
      <c r="AF44" t="s">
        <v>176</v>
      </c>
      <c r="AG44" t="s">
        <v>178</v>
      </c>
      <c r="AH44" t="s">
        <v>176</v>
      </c>
      <c r="AI44" t="s">
        <v>176</v>
      </c>
      <c r="AJ44" t="s">
        <v>176</v>
      </c>
      <c r="AK44" t="s">
        <v>176</v>
      </c>
      <c r="AL44" t="s">
        <v>178</v>
      </c>
      <c r="AM44" t="s">
        <v>178</v>
      </c>
      <c r="AN44" t="s">
        <v>176</v>
      </c>
      <c r="AO44" t="s">
        <v>176</v>
      </c>
      <c r="AP44" t="s">
        <v>176</v>
      </c>
      <c r="AQ44" t="s">
        <v>176</v>
      </c>
      <c r="AR44" t="s">
        <v>178</v>
      </c>
      <c r="AS44" t="s">
        <v>177</v>
      </c>
      <c r="AT44" t="s">
        <v>178</v>
      </c>
      <c r="AU44" t="s">
        <v>178</v>
      </c>
      <c r="AV44" t="s">
        <v>176</v>
      </c>
      <c r="AW44" t="s">
        <v>176</v>
      </c>
      <c r="AX44" t="s">
        <v>178</v>
      </c>
      <c r="AY44" s="602">
        <v>0</v>
      </c>
      <c r="AZ44"/>
    </row>
    <row r="45" spans="1:54" ht="21.6" x14ac:dyDescent="0.65">
      <c r="A45" s="601">
        <v>702760</v>
      </c>
      <c r="B45" s="602" t="s">
        <v>226</v>
      </c>
      <c r="C45" t="s">
        <v>176</v>
      </c>
      <c r="D45" t="s">
        <v>176</v>
      </c>
      <c r="E45" t="s">
        <v>176</v>
      </c>
      <c r="F45" t="s">
        <v>176</v>
      </c>
      <c r="G45" t="s">
        <v>176</v>
      </c>
      <c r="H45" t="s">
        <v>176</v>
      </c>
      <c r="I45" t="s">
        <v>176</v>
      </c>
      <c r="J45" t="s">
        <v>176</v>
      </c>
      <c r="K45" t="s">
        <v>178</v>
      </c>
      <c r="L45" t="s">
        <v>176</v>
      </c>
      <c r="M45" t="s">
        <v>176</v>
      </c>
      <c r="N45" t="s">
        <v>176</v>
      </c>
      <c r="O45" t="s">
        <v>176</v>
      </c>
      <c r="P45" t="s">
        <v>176</v>
      </c>
      <c r="Q45" t="s">
        <v>176</v>
      </c>
      <c r="R45" t="s">
        <v>176</v>
      </c>
      <c r="S45" t="s">
        <v>176</v>
      </c>
      <c r="T45" t="s">
        <v>176</v>
      </c>
      <c r="U45" t="s">
        <v>176</v>
      </c>
      <c r="V45" t="s">
        <v>176</v>
      </c>
      <c r="W45" t="s">
        <v>176</v>
      </c>
      <c r="X45" t="s">
        <v>176</v>
      </c>
      <c r="Y45" t="s">
        <v>176</v>
      </c>
      <c r="Z45" t="s">
        <v>178</v>
      </c>
      <c r="AA45" t="s">
        <v>176</v>
      </c>
      <c r="AB45" t="s">
        <v>176</v>
      </c>
      <c r="AC45" t="s">
        <v>176</v>
      </c>
      <c r="AD45" t="s">
        <v>176</v>
      </c>
      <c r="AE45" t="s">
        <v>176</v>
      </c>
      <c r="AF45" t="s">
        <v>176</v>
      </c>
      <c r="AG45" t="s">
        <v>178</v>
      </c>
      <c r="AH45" t="s">
        <v>178</v>
      </c>
      <c r="AI45" t="s">
        <v>177</v>
      </c>
      <c r="AJ45" t="s">
        <v>178</v>
      </c>
      <c r="AK45" t="s">
        <v>176</v>
      </c>
      <c r="AL45" t="s">
        <v>176</v>
      </c>
      <c r="AM45" t="s">
        <v>177</v>
      </c>
      <c r="AN45" t="s">
        <v>177</v>
      </c>
      <c r="AO45" t="s">
        <v>177</v>
      </c>
      <c r="AP45" t="s">
        <v>177</v>
      </c>
      <c r="AQ45" t="s">
        <v>177</v>
      </c>
      <c r="AR45" t="s">
        <v>177</v>
      </c>
      <c r="AS45" t="s">
        <v>227</v>
      </c>
      <c r="AT45" t="s">
        <v>227</v>
      </c>
      <c r="AU45" t="s">
        <v>227</v>
      </c>
      <c r="AV45" t="s">
        <v>227</v>
      </c>
      <c r="AW45" t="s">
        <v>227</v>
      </c>
      <c r="AX45" t="s">
        <v>227</v>
      </c>
      <c r="AY45" s="602">
        <v>0</v>
      </c>
    </row>
    <row r="46" spans="1:54" ht="14.4" x14ac:dyDescent="0.3">
      <c r="A46" s="616">
        <v>702782</v>
      </c>
      <c r="B46" s="604" t="s">
        <v>248</v>
      </c>
      <c r="C46" s="627" t="s">
        <v>1567</v>
      </c>
      <c r="D46" s="627" t="s">
        <v>1567</v>
      </c>
      <c r="E46" s="627" t="s">
        <v>1567</v>
      </c>
      <c r="F46" s="627" t="s">
        <v>1567</v>
      </c>
      <c r="G46" s="627" t="s">
        <v>1567</v>
      </c>
      <c r="H46" s="627" t="s">
        <v>1567</v>
      </c>
      <c r="I46" s="627" t="s">
        <v>1567</v>
      </c>
      <c r="J46" s="627" t="s">
        <v>1567</v>
      </c>
      <c r="K46" s="627" t="s">
        <v>1567</v>
      </c>
      <c r="L46" s="627" t="s">
        <v>1567</v>
      </c>
      <c r="M46" s="627" t="s">
        <v>1567</v>
      </c>
      <c r="N46" s="627" t="s">
        <v>1567</v>
      </c>
      <c r="O46" s="627" t="s">
        <v>1567</v>
      </c>
      <c r="P46" s="627" t="s">
        <v>1567</v>
      </c>
      <c r="Q46" s="627" t="s">
        <v>1567</v>
      </c>
      <c r="R46" s="627" t="s">
        <v>1567</v>
      </c>
      <c r="S46" s="627" t="s">
        <v>1567</v>
      </c>
      <c r="T46" s="627" t="s">
        <v>1567</v>
      </c>
      <c r="U46" s="627" t="s">
        <v>1567</v>
      </c>
      <c r="V46" s="627" t="s">
        <v>1567</v>
      </c>
      <c r="W46" s="627" t="s">
        <v>1567</v>
      </c>
      <c r="X46" s="627" t="s">
        <v>1567</v>
      </c>
      <c r="Y46" s="627" t="s">
        <v>1567</v>
      </c>
      <c r="Z46" s="627" t="s">
        <v>1567</v>
      </c>
      <c r="AA46" s="627" t="s">
        <v>227</v>
      </c>
      <c r="AB46" s="627" t="s">
        <v>227</v>
      </c>
      <c r="AC46" s="627" t="s">
        <v>227</v>
      </c>
      <c r="AD46" s="627" t="s">
        <v>227</v>
      </c>
      <c r="AE46" s="627" t="s">
        <v>227</v>
      </c>
      <c r="AF46" s="627" t="s">
        <v>227</v>
      </c>
      <c r="AG46" s="627" t="s">
        <v>227</v>
      </c>
      <c r="AH46" s="627" t="s">
        <v>227</v>
      </c>
      <c r="AI46" s="627" t="s">
        <v>227</v>
      </c>
      <c r="AJ46" s="627" t="s">
        <v>227</v>
      </c>
      <c r="AK46" s="627" t="s">
        <v>227</v>
      </c>
      <c r="AL46" s="627" t="s">
        <v>227</v>
      </c>
      <c r="AM46" s="627" t="s">
        <v>227</v>
      </c>
      <c r="AN46" s="627" t="s">
        <v>227</v>
      </c>
      <c r="AO46" s="627" t="s">
        <v>227</v>
      </c>
      <c r="AP46" s="627" t="s">
        <v>227</v>
      </c>
      <c r="AQ46" s="627" t="s">
        <v>227</v>
      </c>
      <c r="AR46" s="627" t="s">
        <v>227</v>
      </c>
      <c r="AS46" s="627" t="s">
        <v>227</v>
      </c>
      <c r="AT46" s="627" t="s">
        <v>227</v>
      </c>
      <c r="AU46" s="627" t="s">
        <v>227</v>
      </c>
      <c r="AV46" s="627" t="s">
        <v>227</v>
      </c>
      <c r="AW46" s="627" t="s">
        <v>227</v>
      </c>
      <c r="AX46" s="627" t="s">
        <v>227</v>
      </c>
      <c r="AY46" s="604" t="s">
        <v>4546</v>
      </c>
      <c r="AZ46" s="632" t="s">
        <v>4547</v>
      </c>
      <c r="BA46" s="632" t="s">
        <v>227</v>
      </c>
      <c r="BB46" s="633" t="s">
        <v>1500</v>
      </c>
    </row>
    <row r="47" spans="1:54" ht="21.6" x14ac:dyDescent="0.65">
      <c r="A47" s="601">
        <v>702798</v>
      </c>
      <c r="B47" s="602" t="s">
        <v>403</v>
      </c>
      <c r="C47" t="s">
        <v>1567</v>
      </c>
      <c r="D47" t="s">
        <v>1567</v>
      </c>
      <c r="E47" t="s">
        <v>1567</v>
      </c>
      <c r="F47" t="s">
        <v>1567</v>
      </c>
      <c r="G47" t="s">
        <v>1567</v>
      </c>
      <c r="H47" t="s">
        <v>1567</v>
      </c>
      <c r="I47" t="s">
        <v>1567</v>
      </c>
      <c r="J47" t="s">
        <v>1567</v>
      </c>
      <c r="K47" t="s">
        <v>1567</v>
      </c>
      <c r="L47" t="s">
        <v>1567</v>
      </c>
      <c r="M47" t="s">
        <v>1567</v>
      </c>
      <c r="N47" t="s">
        <v>1567</v>
      </c>
      <c r="O47" t="s">
        <v>1567</v>
      </c>
      <c r="P47" t="s">
        <v>1567</v>
      </c>
      <c r="Q47" t="s">
        <v>1567</v>
      </c>
      <c r="R47" t="s">
        <v>1567</v>
      </c>
      <c r="S47" t="s">
        <v>1567</v>
      </c>
      <c r="T47" t="s">
        <v>1567</v>
      </c>
      <c r="U47" t="s">
        <v>1567</v>
      </c>
      <c r="V47" t="s">
        <v>1567</v>
      </c>
      <c r="W47" t="s">
        <v>1567</v>
      </c>
      <c r="X47" t="s">
        <v>1567</v>
      </c>
      <c r="Y47" t="s">
        <v>1567</v>
      </c>
      <c r="Z47" t="s">
        <v>1567</v>
      </c>
      <c r="AA47" t="s">
        <v>1567</v>
      </c>
      <c r="AB47" t="s">
        <v>1567</v>
      </c>
      <c r="AC47" t="s">
        <v>1567</v>
      </c>
      <c r="AD47" t="s">
        <v>1567</v>
      </c>
      <c r="AE47" t="s">
        <v>1567</v>
      </c>
      <c r="AF47" t="s">
        <v>1567</v>
      </c>
      <c r="AG47" t="s">
        <v>227</v>
      </c>
      <c r="AH47" t="s">
        <v>227</v>
      </c>
      <c r="AI47" t="s">
        <v>227</v>
      </c>
      <c r="AJ47" t="s">
        <v>227</v>
      </c>
      <c r="AK47" t="s">
        <v>227</v>
      </c>
      <c r="AL47" t="s">
        <v>227</v>
      </c>
      <c r="AM47" t="s">
        <v>227</v>
      </c>
      <c r="AN47" t="s">
        <v>227</v>
      </c>
      <c r="AO47" t="s">
        <v>227</v>
      </c>
      <c r="AP47" t="s">
        <v>227</v>
      </c>
      <c r="AQ47" t="s">
        <v>227</v>
      </c>
      <c r="AR47" t="s">
        <v>227</v>
      </c>
      <c r="AS47" t="s">
        <v>227</v>
      </c>
      <c r="AT47" t="s">
        <v>227</v>
      </c>
      <c r="AU47" t="s">
        <v>227</v>
      </c>
      <c r="AV47" t="s">
        <v>227</v>
      </c>
      <c r="AW47" t="s">
        <v>227</v>
      </c>
      <c r="AX47" t="s">
        <v>227</v>
      </c>
      <c r="AY47" s="602" t="s">
        <v>4589</v>
      </c>
      <c r="AZ47"/>
    </row>
    <row r="48" spans="1:54" ht="21.6" x14ac:dyDescent="0.65">
      <c r="A48" s="601">
        <v>702833</v>
      </c>
      <c r="B48" s="602" t="s">
        <v>401</v>
      </c>
      <c r="C48" t="s">
        <v>1567</v>
      </c>
      <c r="D48" t="s">
        <v>1567</v>
      </c>
      <c r="E48" t="s">
        <v>1567</v>
      </c>
      <c r="F48" t="s">
        <v>1567</v>
      </c>
      <c r="G48" t="s">
        <v>1567</v>
      </c>
      <c r="H48" t="s">
        <v>1567</v>
      </c>
      <c r="I48" t="s">
        <v>1567</v>
      </c>
      <c r="J48" t="s">
        <v>1567</v>
      </c>
      <c r="K48" t="s">
        <v>1567</v>
      </c>
      <c r="L48" t="s">
        <v>1567</v>
      </c>
      <c r="M48" t="s">
        <v>1567</v>
      </c>
      <c r="N48" t="s">
        <v>1567</v>
      </c>
      <c r="O48" t="s">
        <v>1567</v>
      </c>
      <c r="P48" t="s">
        <v>1567</v>
      </c>
      <c r="Q48" t="s">
        <v>1567</v>
      </c>
      <c r="R48" t="s">
        <v>1567</v>
      </c>
      <c r="S48" t="s">
        <v>1567</v>
      </c>
      <c r="T48" t="s">
        <v>1567</v>
      </c>
      <c r="U48" t="s">
        <v>1567</v>
      </c>
      <c r="V48" t="s">
        <v>1567</v>
      </c>
      <c r="W48" t="s">
        <v>1567</v>
      </c>
      <c r="X48" t="s">
        <v>1567</v>
      </c>
      <c r="Y48" t="s">
        <v>1567</v>
      </c>
      <c r="Z48" t="s">
        <v>1567</v>
      </c>
      <c r="AA48" t="s">
        <v>1567</v>
      </c>
      <c r="AB48" t="s">
        <v>1567</v>
      </c>
      <c r="AC48" t="s">
        <v>1567</v>
      </c>
      <c r="AD48" t="s">
        <v>1567</v>
      </c>
      <c r="AE48" t="s">
        <v>1567</v>
      </c>
      <c r="AF48" t="s">
        <v>1567</v>
      </c>
      <c r="AG48" t="s">
        <v>1567</v>
      </c>
      <c r="AH48" t="s">
        <v>1567</v>
      </c>
      <c r="AI48" t="s">
        <v>1567</v>
      </c>
      <c r="AJ48" t="s">
        <v>1567</v>
      </c>
      <c r="AK48" t="s">
        <v>1567</v>
      </c>
      <c r="AL48" t="s">
        <v>1567</v>
      </c>
      <c r="AM48" t="s">
        <v>1567</v>
      </c>
      <c r="AN48" t="s">
        <v>1567</v>
      </c>
      <c r="AO48" t="s">
        <v>1567</v>
      </c>
      <c r="AP48" t="s">
        <v>1567</v>
      </c>
      <c r="AQ48" t="s">
        <v>1567</v>
      </c>
      <c r="AR48" t="s">
        <v>1567</v>
      </c>
      <c r="AS48" t="s">
        <v>1567</v>
      </c>
      <c r="AT48" t="s">
        <v>1567</v>
      </c>
      <c r="AU48" t="s">
        <v>1567</v>
      </c>
      <c r="AV48" t="s">
        <v>1567</v>
      </c>
      <c r="AW48" t="s">
        <v>1567</v>
      </c>
      <c r="AX48" t="s">
        <v>1567</v>
      </c>
      <c r="AY48" s="602" t="s">
        <v>4596</v>
      </c>
      <c r="AZ48"/>
    </row>
    <row r="49" spans="1:54" ht="14.4" x14ac:dyDescent="0.3">
      <c r="A49" s="616">
        <v>702868</v>
      </c>
      <c r="B49" s="604" t="s">
        <v>248</v>
      </c>
      <c r="C49" s="627" t="s">
        <v>176</v>
      </c>
      <c r="D49" s="627" t="s">
        <v>176</v>
      </c>
      <c r="E49" s="627" t="s">
        <v>176</v>
      </c>
      <c r="F49" s="627" t="s">
        <v>176</v>
      </c>
      <c r="G49" s="627" t="s">
        <v>176</v>
      </c>
      <c r="H49" s="627" t="s">
        <v>176</v>
      </c>
      <c r="I49" s="627" t="s">
        <v>176</v>
      </c>
      <c r="J49" s="627" t="s">
        <v>176</v>
      </c>
      <c r="K49" s="627" t="s">
        <v>176</v>
      </c>
      <c r="L49" s="627" t="s">
        <v>176</v>
      </c>
      <c r="M49" s="627" t="s">
        <v>176</v>
      </c>
      <c r="N49" s="627" t="s">
        <v>176</v>
      </c>
      <c r="O49" s="627" t="s">
        <v>178</v>
      </c>
      <c r="P49" s="627" t="s">
        <v>176</v>
      </c>
      <c r="Q49" s="627" t="s">
        <v>177</v>
      </c>
      <c r="R49" s="627" t="s">
        <v>177</v>
      </c>
      <c r="S49" s="627" t="s">
        <v>177</v>
      </c>
      <c r="T49" s="627" t="s">
        <v>177</v>
      </c>
      <c r="U49" s="627" t="s">
        <v>176</v>
      </c>
      <c r="V49" s="627" t="s">
        <v>177</v>
      </c>
      <c r="W49" s="627" t="s">
        <v>177</v>
      </c>
      <c r="X49" s="627" t="s">
        <v>177</v>
      </c>
      <c r="Y49" s="627" t="s">
        <v>177</v>
      </c>
      <c r="Z49" s="627" t="s">
        <v>177</v>
      </c>
      <c r="AA49" s="627" t="s">
        <v>227</v>
      </c>
      <c r="AB49" s="627" t="s">
        <v>227</v>
      </c>
      <c r="AC49" s="627" t="s">
        <v>227</v>
      </c>
      <c r="AD49" s="627" t="s">
        <v>227</v>
      </c>
      <c r="AE49" s="627" t="s">
        <v>227</v>
      </c>
      <c r="AF49" s="627" t="s">
        <v>227</v>
      </c>
      <c r="AG49" s="627" t="s">
        <v>227</v>
      </c>
      <c r="AH49" s="627" t="s">
        <v>227</v>
      </c>
      <c r="AI49" s="627" t="s">
        <v>227</v>
      </c>
      <c r="AJ49" s="627" t="s">
        <v>227</v>
      </c>
      <c r="AK49" s="627" t="s">
        <v>227</v>
      </c>
      <c r="AL49" s="627" t="s">
        <v>227</v>
      </c>
      <c r="AM49" s="627" t="s">
        <v>227</v>
      </c>
      <c r="AN49" s="627" t="s">
        <v>227</v>
      </c>
      <c r="AO49" s="627" t="s">
        <v>227</v>
      </c>
      <c r="AP49" s="627" t="s">
        <v>227</v>
      </c>
      <c r="AQ49" s="627" t="s">
        <v>227</v>
      </c>
      <c r="AR49" s="627" t="s">
        <v>227</v>
      </c>
      <c r="AS49" s="627" t="s">
        <v>227</v>
      </c>
      <c r="AT49" s="627" t="s">
        <v>227</v>
      </c>
      <c r="AU49" s="627" t="s">
        <v>227</v>
      </c>
      <c r="AV49" s="627" t="s">
        <v>227</v>
      </c>
      <c r="AW49" s="627" t="s">
        <v>227</v>
      </c>
      <c r="AX49" s="627" t="s">
        <v>227</v>
      </c>
      <c r="AY49" s="604" t="s">
        <v>227</v>
      </c>
      <c r="AZ49" s="632" t="s">
        <v>4547</v>
      </c>
      <c r="BA49" s="632" t="s">
        <v>227</v>
      </c>
      <c r="BB49" s="633" t="s">
        <v>1500</v>
      </c>
    </row>
    <row r="50" spans="1:54" ht="21.6" x14ac:dyDescent="0.65">
      <c r="A50" s="601">
        <v>702872</v>
      </c>
      <c r="B50" s="602" t="s">
        <v>402</v>
      </c>
      <c r="C50" t="s">
        <v>1567</v>
      </c>
      <c r="D50" t="s">
        <v>1567</v>
      </c>
      <c r="E50" t="s">
        <v>1567</v>
      </c>
      <c r="F50" t="s">
        <v>1567</v>
      </c>
      <c r="G50" t="s">
        <v>1567</v>
      </c>
      <c r="H50" t="s">
        <v>1567</v>
      </c>
      <c r="I50" t="s">
        <v>1567</v>
      </c>
      <c r="J50" t="s">
        <v>1567</v>
      </c>
      <c r="K50" t="s">
        <v>1567</v>
      </c>
      <c r="L50" t="s">
        <v>1567</v>
      </c>
      <c r="M50" t="s">
        <v>1567</v>
      </c>
      <c r="N50" t="s">
        <v>1567</v>
      </c>
      <c r="O50" t="s">
        <v>1567</v>
      </c>
      <c r="P50" t="s">
        <v>1567</v>
      </c>
      <c r="Q50" t="s">
        <v>1567</v>
      </c>
      <c r="R50" t="s">
        <v>1567</v>
      </c>
      <c r="S50" t="s">
        <v>1567</v>
      </c>
      <c r="T50" t="s">
        <v>1567</v>
      </c>
      <c r="U50" t="s">
        <v>227</v>
      </c>
      <c r="V50" t="s">
        <v>227</v>
      </c>
      <c r="W50" t="s">
        <v>227</v>
      </c>
      <c r="X50" t="s">
        <v>227</v>
      </c>
      <c r="Y50" t="s">
        <v>227</v>
      </c>
      <c r="Z50" t="s">
        <v>227</v>
      </c>
      <c r="AA50" t="s">
        <v>227</v>
      </c>
      <c r="AB50" t="s">
        <v>227</v>
      </c>
      <c r="AC50" t="s">
        <v>227</v>
      </c>
      <c r="AD50" t="s">
        <v>227</v>
      </c>
      <c r="AE50" t="s">
        <v>227</v>
      </c>
      <c r="AF50" t="s">
        <v>227</v>
      </c>
      <c r="AG50" t="s">
        <v>227</v>
      </c>
      <c r="AH50" t="s">
        <v>227</v>
      </c>
      <c r="AI50" t="s">
        <v>227</v>
      </c>
      <c r="AJ50" t="s">
        <v>227</v>
      </c>
      <c r="AK50" t="s">
        <v>227</v>
      </c>
      <c r="AL50" t="s">
        <v>227</v>
      </c>
      <c r="AM50" t="s">
        <v>227</v>
      </c>
      <c r="AN50" t="s">
        <v>227</v>
      </c>
      <c r="AO50" t="s">
        <v>227</v>
      </c>
      <c r="AP50" t="s">
        <v>227</v>
      </c>
      <c r="AQ50" t="s">
        <v>227</v>
      </c>
      <c r="AR50" t="s">
        <v>227</v>
      </c>
      <c r="AS50" t="s">
        <v>227</v>
      </c>
      <c r="AT50" t="s">
        <v>227</v>
      </c>
      <c r="AU50" t="s">
        <v>227</v>
      </c>
      <c r="AV50" t="s">
        <v>227</v>
      </c>
      <c r="AW50" t="s">
        <v>227</v>
      </c>
      <c r="AX50" t="s">
        <v>227</v>
      </c>
      <c r="AY50" s="602" t="s">
        <v>4580</v>
      </c>
      <c r="AZ50"/>
    </row>
    <row r="51" spans="1:54" ht="21.6" x14ac:dyDescent="0.65">
      <c r="A51" s="601">
        <v>702873</v>
      </c>
      <c r="B51" s="602" t="s">
        <v>249</v>
      </c>
      <c r="C51" t="s">
        <v>176</v>
      </c>
      <c r="D51" t="s">
        <v>176</v>
      </c>
      <c r="E51" t="s">
        <v>176</v>
      </c>
      <c r="F51" t="s">
        <v>176</v>
      </c>
      <c r="G51" t="s">
        <v>176</v>
      </c>
      <c r="H51" t="s">
        <v>176</v>
      </c>
      <c r="I51" t="s">
        <v>176</v>
      </c>
      <c r="J51" t="s">
        <v>178</v>
      </c>
      <c r="K51" t="s">
        <v>176</v>
      </c>
      <c r="L51" t="s">
        <v>176</v>
      </c>
      <c r="M51" t="s">
        <v>176</v>
      </c>
      <c r="N51" t="s">
        <v>176</v>
      </c>
      <c r="O51" t="s">
        <v>178</v>
      </c>
      <c r="P51" t="s">
        <v>178</v>
      </c>
      <c r="Q51" t="s">
        <v>178</v>
      </c>
      <c r="R51" t="s">
        <v>178</v>
      </c>
      <c r="S51" t="s">
        <v>178</v>
      </c>
      <c r="T51" t="s">
        <v>177</v>
      </c>
      <c r="U51" t="s">
        <v>178</v>
      </c>
      <c r="V51" t="s">
        <v>178</v>
      </c>
      <c r="W51" t="s">
        <v>178</v>
      </c>
      <c r="X51" t="s">
        <v>178</v>
      </c>
      <c r="Y51" t="s">
        <v>178</v>
      </c>
      <c r="Z51" t="s">
        <v>177</v>
      </c>
      <c r="AA51" t="s">
        <v>178</v>
      </c>
      <c r="AB51" t="s">
        <v>178</v>
      </c>
      <c r="AC51" t="s">
        <v>178</v>
      </c>
      <c r="AD51" t="s">
        <v>178</v>
      </c>
      <c r="AE51" t="s">
        <v>178</v>
      </c>
      <c r="AF51" t="s">
        <v>178</v>
      </c>
      <c r="AG51" t="s">
        <v>177</v>
      </c>
      <c r="AH51" t="s">
        <v>177</v>
      </c>
      <c r="AI51" t="s">
        <v>177</v>
      </c>
      <c r="AJ51" t="s">
        <v>177</v>
      </c>
      <c r="AK51" t="s">
        <v>177</v>
      </c>
      <c r="AL51" t="s">
        <v>177</v>
      </c>
      <c r="AM51" t="s">
        <v>227</v>
      </c>
      <c r="AN51" t="s">
        <v>227</v>
      </c>
      <c r="AO51" t="s">
        <v>227</v>
      </c>
      <c r="AP51" t="s">
        <v>227</v>
      </c>
      <c r="AQ51" t="s">
        <v>227</v>
      </c>
      <c r="AR51" t="s">
        <v>227</v>
      </c>
      <c r="AS51" t="s">
        <v>227</v>
      </c>
      <c r="AT51" t="s">
        <v>227</v>
      </c>
      <c r="AU51" t="s">
        <v>227</v>
      </c>
      <c r="AV51" t="s">
        <v>227</v>
      </c>
      <c r="AW51" t="s">
        <v>227</v>
      </c>
      <c r="AX51" t="s">
        <v>227</v>
      </c>
      <c r="AY51" s="602">
        <v>0</v>
      </c>
    </row>
    <row r="52" spans="1:54" ht="21.6" x14ac:dyDescent="0.65">
      <c r="A52" s="601">
        <v>702909</v>
      </c>
      <c r="B52" s="602" t="s">
        <v>249</v>
      </c>
      <c r="C52" t="s">
        <v>1567</v>
      </c>
      <c r="D52" t="s">
        <v>1567</v>
      </c>
      <c r="E52" t="s">
        <v>1567</v>
      </c>
      <c r="F52" t="s">
        <v>1567</v>
      </c>
      <c r="G52" t="s">
        <v>1567</v>
      </c>
      <c r="H52" t="s">
        <v>1567</v>
      </c>
      <c r="I52" t="s">
        <v>1567</v>
      </c>
      <c r="J52" t="s">
        <v>1567</v>
      </c>
      <c r="K52" t="s">
        <v>1567</v>
      </c>
      <c r="L52" t="s">
        <v>1567</v>
      </c>
      <c r="M52" t="s">
        <v>1567</v>
      </c>
      <c r="N52" t="s">
        <v>1567</v>
      </c>
      <c r="O52" t="s">
        <v>1567</v>
      </c>
      <c r="P52" t="s">
        <v>1567</v>
      </c>
      <c r="Q52" t="s">
        <v>1567</v>
      </c>
      <c r="R52" t="s">
        <v>1567</v>
      </c>
      <c r="S52" t="s">
        <v>1567</v>
      </c>
      <c r="T52" t="s">
        <v>1567</v>
      </c>
      <c r="U52" t="s">
        <v>1567</v>
      </c>
      <c r="V52" t="s">
        <v>1567</v>
      </c>
      <c r="W52" t="s">
        <v>1567</v>
      </c>
      <c r="X52" t="s">
        <v>1567</v>
      </c>
      <c r="Y52" t="s">
        <v>1567</v>
      </c>
      <c r="Z52" t="s">
        <v>1567</v>
      </c>
      <c r="AA52" t="s">
        <v>1567</v>
      </c>
      <c r="AB52" t="s">
        <v>1567</v>
      </c>
      <c r="AC52" t="s">
        <v>1567</v>
      </c>
      <c r="AD52" t="s">
        <v>1567</v>
      </c>
      <c r="AE52" t="s">
        <v>1567</v>
      </c>
      <c r="AF52" t="s">
        <v>1567</v>
      </c>
      <c r="AG52" t="s">
        <v>1567</v>
      </c>
      <c r="AH52" t="s">
        <v>1567</v>
      </c>
      <c r="AI52" t="s">
        <v>1567</v>
      </c>
      <c r="AJ52" t="s">
        <v>1567</v>
      </c>
      <c r="AK52" t="s">
        <v>1567</v>
      </c>
      <c r="AL52" t="s">
        <v>1567</v>
      </c>
      <c r="AM52">
        <v>0</v>
      </c>
      <c r="AN52">
        <v>0</v>
      </c>
      <c r="AO52">
        <v>0</v>
      </c>
      <c r="AP52">
        <v>0</v>
      </c>
      <c r="AQ52">
        <v>0</v>
      </c>
      <c r="AR52">
        <v>0</v>
      </c>
      <c r="AS52">
        <v>0</v>
      </c>
      <c r="AT52">
        <v>0</v>
      </c>
      <c r="AU52">
        <v>0</v>
      </c>
      <c r="AV52">
        <v>0</v>
      </c>
      <c r="AW52">
        <v>0</v>
      </c>
      <c r="AX52">
        <v>0</v>
      </c>
      <c r="AY52" s="602" t="s">
        <v>4546</v>
      </c>
      <c r="AZ52"/>
    </row>
    <row r="53" spans="1:54" ht="21.6" x14ac:dyDescent="0.65">
      <c r="A53" s="601">
        <v>702957</v>
      </c>
      <c r="B53" s="602" t="s">
        <v>401</v>
      </c>
      <c r="C53" t="s">
        <v>178</v>
      </c>
      <c r="D53" t="s">
        <v>176</v>
      </c>
      <c r="E53" t="s">
        <v>178</v>
      </c>
      <c r="F53" t="s">
        <v>178</v>
      </c>
      <c r="G53" t="s">
        <v>176</v>
      </c>
      <c r="H53" t="s">
        <v>176</v>
      </c>
      <c r="I53" t="s">
        <v>178</v>
      </c>
      <c r="J53" t="s">
        <v>176</v>
      </c>
      <c r="K53" t="s">
        <v>176</v>
      </c>
      <c r="L53" t="s">
        <v>176</v>
      </c>
      <c r="M53" t="s">
        <v>176</v>
      </c>
      <c r="N53" t="s">
        <v>176</v>
      </c>
      <c r="O53" t="s">
        <v>176</v>
      </c>
      <c r="P53" t="s">
        <v>176</v>
      </c>
      <c r="Q53" t="s">
        <v>176</v>
      </c>
      <c r="R53" t="s">
        <v>176</v>
      </c>
      <c r="S53" t="s">
        <v>176</v>
      </c>
      <c r="T53" t="s">
        <v>176</v>
      </c>
      <c r="U53" t="s">
        <v>176</v>
      </c>
      <c r="V53" t="s">
        <v>176</v>
      </c>
      <c r="W53" t="s">
        <v>176</v>
      </c>
      <c r="X53" t="s">
        <v>176</v>
      </c>
      <c r="Y53" t="s">
        <v>176</v>
      </c>
      <c r="Z53" t="s">
        <v>176</v>
      </c>
      <c r="AA53" t="s">
        <v>176</v>
      </c>
      <c r="AB53" t="s">
        <v>178</v>
      </c>
      <c r="AC53" t="s">
        <v>176</v>
      </c>
      <c r="AD53" t="s">
        <v>176</v>
      </c>
      <c r="AE53" t="s">
        <v>176</v>
      </c>
      <c r="AF53" t="s">
        <v>178</v>
      </c>
      <c r="AG53" t="s">
        <v>178</v>
      </c>
      <c r="AH53" t="s">
        <v>176</v>
      </c>
      <c r="AI53" t="s">
        <v>176</v>
      </c>
      <c r="AJ53" t="s">
        <v>178</v>
      </c>
      <c r="AK53" t="s">
        <v>176</v>
      </c>
      <c r="AL53" t="s">
        <v>176</v>
      </c>
      <c r="AM53" t="s">
        <v>178</v>
      </c>
      <c r="AN53" t="s">
        <v>178</v>
      </c>
      <c r="AO53" t="s">
        <v>178</v>
      </c>
      <c r="AP53" t="s">
        <v>178</v>
      </c>
      <c r="AQ53" t="s">
        <v>178</v>
      </c>
      <c r="AR53" t="s">
        <v>178</v>
      </c>
      <c r="AS53" t="s">
        <v>177</v>
      </c>
      <c r="AT53" t="s">
        <v>177</v>
      </c>
      <c r="AU53" t="s">
        <v>177</v>
      </c>
      <c r="AV53" t="s">
        <v>177</v>
      </c>
      <c r="AW53" t="s">
        <v>177</v>
      </c>
      <c r="AX53" t="s">
        <v>177</v>
      </c>
      <c r="AY53" s="602" t="s">
        <v>4583</v>
      </c>
      <c r="AZ53"/>
    </row>
    <row r="54" spans="1:54" ht="21.6" x14ac:dyDescent="0.65">
      <c r="A54" s="601">
        <v>702977</v>
      </c>
      <c r="B54" s="602" t="s">
        <v>249</v>
      </c>
      <c r="C54" t="s">
        <v>176</v>
      </c>
      <c r="D54" t="s">
        <v>178</v>
      </c>
      <c r="E54" t="s">
        <v>176</v>
      </c>
      <c r="F54" t="s">
        <v>176</v>
      </c>
      <c r="G54" t="s">
        <v>178</v>
      </c>
      <c r="H54" t="s">
        <v>178</v>
      </c>
      <c r="I54" t="s">
        <v>176</v>
      </c>
      <c r="J54" t="s">
        <v>176</v>
      </c>
      <c r="K54" t="s">
        <v>178</v>
      </c>
      <c r="L54" t="s">
        <v>176</v>
      </c>
      <c r="M54" t="s">
        <v>178</v>
      </c>
      <c r="N54" t="s">
        <v>178</v>
      </c>
      <c r="O54" t="s">
        <v>176</v>
      </c>
      <c r="P54" t="s">
        <v>176</v>
      </c>
      <c r="Q54" t="s">
        <v>178</v>
      </c>
      <c r="R54" t="s">
        <v>176</v>
      </c>
      <c r="S54" t="s">
        <v>176</v>
      </c>
      <c r="T54" t="s">
        <v>178</v>
      </c>
      <c r="U54" t="s">
        <v>178</v>
      </c>
      <c r="V54" t="s">
        <v>178</v>
      </c>
      <c r="W54" t="s">
        <v>176</v>
      </c>
      <c r="X54" t="s">
        <v>176</v>
      </c>
      <c r="Y54" t="s">
        <v>178</v>
      </c>
      <c r="Z54" t="s">
        <v>176</v>
      </c>
      <c r="AA54" t="s">
        <v>176</v>
      </c>
      <c r="AB54" t="s">
        <v>176</v>
      </c>
      <c r="AC54" t="s">
        <v>176</v>
      </c>
      <c r="AD54" t="s">
        <v>176</v>
      </c>
      <c r="AE54" t="s">
        <v>176</v>
      </c>
      <c r="AF54" t="s">
        <v>176</v>
      </c>
      <c r="AG54" t="s">
        <v>178</v>
      </c>
      <c r="AH54" t="s">
        <v>176</v>
      </c>
      <c r="AI54" t="s">
        <v>176</v>
      </c>
      <c r="AJ54" t="s">
        <v>176</v>
      </c>
      <c r="AK54" t="s">
        <v>176</v>
      </c>
      <c r="AL54" t="s">
        <v>176</v>
      </c>
      <c r="AM54" t="s">
        <v>227</v>
      </c>
      <c r="AN54" t="s">
        <v>227</v>
      </c>
      <c r="AO54" t="s">
        <v>227</v>
      </c>
      <c r="AP54" t="s">
        <v>227</v>
      </c>
      <c r="AQ54" t="s">
        <v>227</v>
      </c>
      <c r="AR54" t="s">
        <v>227</v>
      </c>
      <c r="AS54" t="s">
        <v>227</v>
      </c>
      <c r="AT54" t="s">
        <v>227</v>
      </c>
      <c r="AU54" t="s">
        <v>227</v>
      </c>
      <c r="AV54" t="s">
        <v>227</v>
      </c>
      <c r="AW54" t="s">
        <v>227</v>
      </c>
      <c r="AX54" t="s">
        <v>227</v>
      </c>
      <c r="AY54" s="602" t="s">
        <v>4546</v>
      </c>
      <c r="AZ54"/>
    </row>
    <row r="55" spans="1:54" ht="14.4" x14ac:dyDescent="0.3">
      <c r="A55" s="616">
        <v>703001</v>
      </c>
      <c r="B55" s="604" t="s">
        <v>249</v>
      </c>
      <c r="C55" s="627" t="s">
        <v>176</v>
      </c>
      <c r="D55" s="627" t="s">
        <v>176</v>
      </c>
      <c r="E55" s="627" t="s">
        <v>176</v>
      </c>
      <c r="F55" s="627" t="s">
        <v>176</v>
      </c>
      <c r="G55" s="627" t="s">
        <v>176</v>
      </c>
      <c r="H55" s="627" t="s">
        <v>176</v>
      </c>
      <c r="I55" s="627" t="s">
        <v>176</v>
      </c>
      <c r="J55" s="627" t="s">
        <v>176</v>
      </c>
      <c r="K55" s="627" t="s">
        <v>176</v>
      </c>
      <c r="L55" s="627" t="s">
        <v>176</v>
      </c>
      <c r="M55" s="627" t="s">
        <v>176</v>
      </c>
      <c r="N55" s="627" t="s">
        <v>176</v>
      </c>
      <c r="O55" s="627" t="s">
        <v>176</v>
      </c>
      <c r="P55" s="627" t="s">
        <v>176</v>
      </c>
      <c r="Q55" s="627" t="s">
        <v>176</v>
      </c>
      <c r="R55" s="627" t="s">
        <v>176</v>
      </c>
      <c r="S55" s="627" t="s">
        <v>176</v>
      </c>
      <c r="T55" s="627" t="s">
        <v>176</v>
      </c>
      <c r="U55" s="627" t="s">
        <v>176</v>
      </c>
      <c r="V55" s="627" t="s">
        <v>176</v>
      </c>
      <c r="W55" s="627" t="s">
        <v>176</v>
      </c>
      <c r="X55" s="627" t="s">
        <v>176</v>
      </c>
      <c r="Y55" s="627" t="s">
        <v>176</v>
      </c>
      <c r="Z55" s="627" t="s">
        <v>176</v>
      </c>
      <c r="AA55" s="627" t="s">
        <v>176</v>
      </c>
      <c r="AB55" s="627" t="s">
        <v>176</v>
      </c>
      <c r="AC55" s="627" t="s">
        <v>176</v>
      </c>
      <c r="AD55" s="627" t="s">
        <v>176</v>
      </c>
      <c r="AE55" s="627" t="s">
        <v>176</v>
      </c>
      <c r="AF55" s="627" t="s">
        <v>178</v>
      </c>
      <c r="AG55" s="627" t="s">
        <v>178</v>
      </c>
      <c r="AH55" s="627" t="s">
        <v>178</v>
      </c>
      <c r="AI55" s="627" t="s">
        <v>178</v>
      </c>
      <c r="AJ55" s="627" t="s">
        <v>178</v>
      </c>
      <c r="AK55" s="627" t="s">
        <v>178</v>
      </c>
      <c r="AL55" s="627" t="s">
        <v>178</v>
      </c>
      <c r="AM55" s="627" t="s">
        <v>227</v>
      </c>
      <c r="AN55" s="627" t="s">
        <v>227</v>
      </c>
      <c r="AO55" s="627" t="s">
        <v>227</v>
      </c>
      <c r="AP55" s="627" t="s">
        <v>227</v>
      </c>
      <c r="AQ55" s="627" t="s">
        <v>227</v>
      </c>
      <c r="AR55" s="627" t="s">
        <v>227</v>
      </c>
      <c r="AS55" s="627" t="s">
        <v>227</v>
      </c>
      <c r="AT55" s="627" t="s">
        <v>227</v>
      </c>
      <c r="AU55" s="627" t="s">
        <v>227</v>
      </c>
      <c r="AV55" s="627" t="s">
        <v>227</v>
      </c>
      <c r="AW55" s="627" t="s">
        <v>227</v>
      </c>
      <c r="AX55" s="627" t="s">
        <v>227</v>
      </c>
      <c r="AY55" s="604" t="s">
        <v>227</v>
      </c>
      <c r="AZ55" s="632" t="s">
        <v>4543</v>
      </c>
      <c r="BA55" s="632" t="s">
        <v>4543</v>
      </c>
      <c r="BB55" s="633" t="s">
        <v>1500</v>
      </c>
    </row>
    <row r="56" spans="1:54" ht="21.6" x14ac:dyDescent="0.65">
      <c r="A56" s="601">
        <v>703013</v>
      </c>
      <c r="B56" s="602" t="s">
        <v>247</v>
      </c>
      <c r="C56" t="s">
        <v>1567</v>
      </c>
      <c r="D56" t="s">
        <v>1567</v>
      </c>
      <c r="E56" t="s">
        <v>1567</v>
      </c>
      <c r="F56" t="s">
        <v>1567</v>
      </c>
      <c r="G56" t="s">
        <v>1567</v>
      </c>
      <c r="H56" t="s">
        <v>1567</v>
      </c>
      <c r="I56" t="s">
        <v>1567</v>
      </c>
      <c r="J56" t="s">
        <v>1567</v>
      </c>
      <c r="K56" t="s">
        <v>1567</v>
      </c>
      <c r="L56" t="s">
        <v>1567</v>
      </c>
      <c r="M56" t="s">
        <v>1567</v>
      </c>
      <c r="N56" t="s">
        <v>1567</v>
      </c>
      <c r="O56" t="s">
        <v>227</v>
      </c>
      <c r="P56" t="s">
        <v>227</v>
      </c>
      <c r="Q56" t="s">
        <v>227</v>
      </c>
      <c r="R56" t="s">
        <v>227</v>
      </c>
      <c r="S56" t="s">
        <v>227</v>
      </c>
      <c r="T56" t="s">
        <v>227</v>
      </c>
      <c r="U56" t="s">
        <v>227</v>
      </c>
      <c r="V56" t="s">
        <v>227</v>
      </c>
      <c r="W56" t="s">
        <v>227</v>
      </c>
      <c r="X56" t="s">
        <v>227</v>
      </c>
      <c r="Y56" t="s">
        <v>227</v>
      </c>
      <c r="Z56" t="s">
        <v>227</v>
      </c>
      <c r="AA56" t="s">
        <v>227</v>
      </c>
      <c r="AB56" t="s">
        <v>227</v>
      </c>
      <c r="AC56" t="s">
        <v>227</v>
      </c>
      <c r="AD56" t="s">
        <v>227</v>
      </c>
      <c r="AE56" t="s">
        <v>227</v>
      </c>
      <c r="AF56" t="s">
        <v>227</v>
      </c>
      <c r="AG56" t="s">
        <v>227</v>
      </c>
      <c r="AH56" t="s">
        <v>227</v>
      </c>
      <c r="AI56" t="s">
        <v>227</v>
      </c>
      <c r="AJ56" t="s">
        <v>227</v>
      </c>
      <c r="AK56" t="s">
        <v>227</v>
      </c>
      <c r="AL56" t="s">
        <v>227</v>
      </c>
      <c r="AM56" t="s">
        <v>227</v>
      </c>
      <c r="AN56" t="s">
        <v>227</v>
      </c>
      <c r="AO56" t="s">
        <v>227</v>
      </c>
      <c r="AP56" t="s">
        <v>227</v>
      </c>
      <c r="AQ56" t="s">
        <v>227</v>
      </c>
      <c r="AR56" t="s">
        <v>227</v>
      </c>
      <c r="AS56" t="s">
        <v>227</v>
      </c>
      <c r="AT56" t="s">
        <v>227</v>
      </c>
      <c r="AU56" t="s">
        <v>227</v>
      </c>
      <c r="AV56" t="s">
        <v>227</v>
      </c>
      <c r="AW56" t="s">
        <v>227</v>
      </c>
      <c r="AX56" t="s">
        <v>227</v>
      </c>
      <c r="AY56" s="602" t="s">
        <v>4546</v>
      </c>
      <c r="AZ56"/>
    </row>
    <row r="57" spans="1:54" ht="14.4" x14ac:dyDescent="0.3">
      <c r="A57" s="616">
        <v>703046</v>
      </c>
      <c r="B57" s="604" t="s">
        <v>248</v>
      </c>
      <c r="C57" s="627" t="s">
        <v>1567</v>
      </c>
      <c r="D57" s="627" t="s">
        <v>1567</v>
      </c>
      <c r="E57" s="627" t="s">
        <v>1567</v>
      </c>
      <c r="F57" s="627" t="s">
        <v>1567</v>
      </c>
      <c r="G57" s="627" t="s">
        <v>1567</v>
      </c>
      <c r="H57" s="627" t="s">
        <v>1567</v>
      </c>
      <c r="I57" s="627" t="s">
        <v>1567</v>
      </c>
      <c r="J57" s="627" t="s">
        <v>1567</v>
      </c>
      <c r="K57" s="627" t="s">
        <v>1567</v>
      </c>
      <c r="L57" s="627" t="s">
        <v>1567</v>
      </c>
      <c r="M57" s="627" t="s">
        <v>1567</v>
      </c>
      <c r="N57" s="627" t="s">
        <v>1567</v>
      </c>
      <c r="O57" s="627" t="s">
        <v>1567</v>
      </c>
      <c r="P57" s="627" t="s">
        <v>1567</v>
      </c>
      <c r="Q57" s="627" t="s">
        <v>1567</v>
      </c>
      <c r="R57" s="627" t="s">
        <v>1567</v>
      </c>
      <c r="S57" s="627" t="s">
        <v>1567</v>
      </c>
      <c r="T57" s="627" t="s">
        <v>1567</v>
      </c>
      <c r="U57" s="627" t="s">
        <v>1567</v>
      </c>
      <c r="V57" s="627" t="s">
        <v>1567</v>
      </c>
      <c r="W57" s="627" t="s">
        <v>1567</v>
      </c>
      <c r="X57" s="627" t="s">
        <v>1567</v>
      </c>
      <c r="Y57" s="627" t="s">
        <v>1567</v>
      </c>
      <c r="Z57" s="627" t="s">
        <v>1567</v>
      </c>
      <c r="AA57" s="627" t="s">
        <v>227</v>
      </c>
      <c r="AB57" s="627" t="s">
        <v>227</v>
      </c>
      <c r="AC57" s="627" t="s">
        <v>227</v>
      </c>
      <c r="AD57" s="627" t="s">
        <v>227</v>
      </c>
      <c r="AE57" s="627" t="s">
        <v>227</v>
      </c>
      <c r="AF57" s="627" t="s">
        <v>227</v>
      </c>
      <c r="AG57" s="627" t="s">
        <v>227</v>
      </c>
      <c r="AH57" s="627" t="s">
        <v>227</v>
      </c>
      <c r="AI57" s="627" t="s">
        <v>227</v>
      </c>
      <c r="AJ57" s="627" t="s">
        <v>227</v>
      </c>
      <c r="AK57" s="627" t="s">
        <v>227</v>
      </c>
      <c r="AL57" s="627" t="s">
        <v>227</v>
      </c>
      <c r="AM57" s="627" t="s">
        <v>227</v>
      </c>
      <c r="AN57" s="627" t="s">
        <v>227</v>
      </c>
      <c r="AO57" s="627" t="s">
        <v>227</v>
      </c>
      <c r="AP57" s="627" t="s">
        <v>227</v>
      </c>
      <c r="AQ57" s="627" t="s">
        <v>227</v>
      </c>
      <c r="AR57" s="627" t="s">
        <v>227</v>
      </c>
      <c r="AS57" s="627" t="s">
        <v>227</v>
      </c>
      <c r="AT57" s="627" t="s">
        <v>227</v>
      </c>
      <c r="AU57" s="627" t="s">
        <v>227</v>
      </c>
      <c r="AV57" s="627" t="s">
        <v>227</v>
      </c>
      <c r="AW57" s="627" t="s">
        <v>227</v>
      </c>
      <c r="AX57" s="627" t="s">
        <v>227</v>
      </c>
      <c r="AY57" s="604" t="s">
        <v>4546</v>
      </c>
      <c r="AZ57" s="632" t="s">
        <v>4547</v>
      </c>
      <c r="BA57" s="632" t="s">
        <v>227</v>
      </c>
      <c r="BB57" s="633" t="s">
        <v>1500</v>
      </c>
    </row>
    <row r="58" spans="1:54" ht="14.4" x14ac:dyDescent="0.3">
      <c r="A58" s="616">
        <v>703059</v>
      </c>
      <c r="B58" s="604" t="s">
        <v>249</v>
      </c>
      <c r="C58" s="627" t="s">
        <v>1567</v>
      </c>
      <c r="D58" s="627" t="s">
        <v>1567</v>
      </c>
      <c r="E58" s="627" t="s">
        <v>1567</v>
      </c>
      <c r="F58" s="627" t="s">
        <v>1567</v>
      </c>
      <c r="G58" s="627" t="s">
        <v>1567</v>
      </c>
      <c r="H58" s="627" t="s">
        <v>1567</v>
      </c>
      <c r="I58" s="627" t="s">
        <v>1567</v>
      </c>
      <c r="J58" s="627" t="s">
        <v>1567</v>
      </c>
      <c r="K58" s="627" t="s">
        <v>1567</v>
      </c>
      <c r="L58" s="627" t="s">
        <v>1567</v>
      </c>
      <c r="M58" s="627" t="s">
        <v>1567</v>
      </c>
      <c r="N58" s="627" t="s">
        <v>1567</v>
      </c>
      <c r="O58" s="627" t="s">
        <v>1567</v>
      </c>
      <c r="P58" s="627" t="s">
        <v>1567</v>
      </c>
      <c r="Q58" s="627" t="s">
        <v>1567</v>
      </c>
      <c r="R58" s="627" t="s">
        <v>1567</v>
      </c>
      <c r="S58" s="627" t="s">
        <v>1567</v>
      </c>
      <c r="T58" s="627" t="s">
        <v>1567</v>
      </c>
      <c r="U58" s="627" t="s">
        <v>1567</v>
      </c>
      <c r="V58" s="627" t="s">
        <v>1567</v>
      </c>
      <c r="W58" s="627" t="s">
        <v>1567</v>
      </c>
      <c r="X58" s="627" t="s">
        <v>1567</v>
      </c>
      <c r="Y58" s="627" t="s">
        <v>1567</v>
      </c>
      <c r="Z58" s="627" t="s">
        <v>1567</v>
      </c>
      <c r="AA58" s="627" t="s">
        <v>1567</v>
      </c>
      <c r="AB58" s="627" t="s">
        <v>1567</v>
      </c>
      <c r="AC58" s="627" t="s">
        <v>1567</v>
      </c>
      <c r="AD58" s="627" t="s">
        <v>1567</v>
      </c>
      <c r="AE58" s="627" t="s">
        <v>1567</v>
      </c>
      <c r="AF58" s="627" t="s">
        <v>1567</v>
      </c>
      <c r="AG58" s="627" t="s">
        <v>1567</v>
      </c>
      <c r="AH58" s="627" t="s">
        <v>1567</v>
      </c>
      <c r="AI58" s="627" t="s">
        <v>1567</v>
      </c>
      <c r="AJ58" s="627" t="s">
        <v>1567</v>
      </c>
      <c r="AK58" s="627" t="s">
        <v>1567</v>
      </c>
      <c r="AL58" s="627" t="s">
        <v>1567</v>
      </c>
      <c r="AM58" s="627" t="s">
        <v>227</v>
      </c>
      <c r="AN58" s="627" t="s">
        <v>227</v>
      </c>
      <c r="AO58" s="627" t="s">
        <v>227</v>
      </c>
      <c r="AP58" s="627" t="s">
        <v>227</v>
      </c>
      <c r="AQ58" s="627" t="s">
        <v>227</v>
      </c>
      <c r="AR58" s="627" t="s">
        <v>227</v>
      </c>
      <c r="AS58" s="627" t="s">
        <v>227</v>
      </c>
      <c r="AT58" s="627" t="s">
        <v>227</v>
      </c>
      <c r="AU58" s="627" t="s">
        <v>227</v>
      </c>
      <c r="AV58" s="627" t="s">
        <v>227</v>
      </c>
      <c r="AW58" s="627" t="s">
        <v>227</v>
      </c>
      <c r="AX58" s="627" t="s">
        <v>227</v>
      </c>
      <c r="AY58" s="604" t="s">
        <v>4546</v>
      </c>
      <c r="AZ58" s="632" t="s">
        <v>227</v>
      </c>
      <c r="BA58" s="632" t="s">
        <v>227</v>
      </c>
      <c r="BB58" s="633" t="s">
        <v>1500</v>
      </c>
    </row>
    <row r="59" spans="1:54" ht="21.6" x14ac:dyDescent="0.65">
      <c r="A59" s="601">
        <v>703083</v>
      </c>
      <c r="B59" s="602" t="s">
        <v>249</v>
      </c>
      <c r="C59" t="s">
        <v>176</v>
      </c>
      <c r="D59" t="s">
        <v>176</v>
      </c>
      <c r="E59" t="s">
        <v>178</v>
      </c>
      <c r="F59" t="s">
        <v>176</v>
      </c>
      <c r="G59" t="s">
        <v>178</v>
      </c>
      <c r="H59" t="s">
        <v>178</v>
      </c>
      <c r="I59" t="s">
        <v>176</v>
      </c>
      <c r="J59" t="s">
        <v>176</v>
      </c>
      <c r="K59" t="s">
        <v>178</v>
      </c>
      <c r="L59" t="s">
        <v>178</v>
      </c>
      <c r="M59" t="s">
        <v>178</v>
      </c>
      <c r="N59" t="s">
        <v>178</v>
      </c>
      <c r="O59" t="s">
        <v>176</v>
      </c>
      <c r="P59" t="s">
        <v>176</v>
      </c>
      <c r="Q59" t="s">
        <v>176</v>
      </c>
      <c r="R59" t="s">
        <v>176</v>
      </c>
      <c r="S59" t="s">
        <v>176</v>
      </c>
      <c r="T59" t="s">
        <v>178</v>
      </c>
      <c r="U59" t="s">
        <v>178</v>
      </c>
      <c r="V59" t="s">
        <v>178</v>
      </c>
      <c r="W59" t="s">
        <v>176</v>
      </c>
      <c r="X59" t="s">
        <v>178</v>
      </c>
      <c r="Y59" t="s">
        <v>178</v>
      </c>
      <c r="Z59" t="s">
        <v>178</v>
      </c>
      <c r="AA59" t="s">
        <v>177</v>
      </c>
      <c r="AB59" t="s">
        <v>177</v>
      </c>
      <c r="AC59" t="s">
        <v>177</v>
      </c>
      <c r="AD59" t="s">
        <v>177</v>
      </c>
      <c r="AE59" t="s">
        <v>177</v>
      </c>
      <c r="AF59" t="s">
        <v>177</v>
      </c>
      <c r="AG59" t="s">
        <v>177</v>
      </c>
      <c r="AH59" t="s">
        <v>177</v>
      </c>
      <c r="AI59" t="s">
        <v>177</v>
      </c>
      <c r="AJ59" t="s">
        <v>177</v>
      </c>
      <c r="AK59" t="s">
        <v>177</v>
      </c>
      <c r="AL59" t="s">
        <v>177</v>
      </c>
      <c r="AM59" t="s">
        <v>227</v>
      </c>
      <c r="AN59" t="s">
        <v>227</v>
      </c>
      <c r="AO59" t="s">
        <v>227</v>
      </c>
      <c r="AP59" t="s">
        <v>227</v>
      </c>
      <c r="AQ59" t="s">
        <v>227</v>
      </c>
      <c r="AR59" t="s">
        <v>227</v>
      </c>
      <c r="AS59" t="s">
        <v>227</v>
      </c>
      <c r="AT59" t="s">
        <v>227</v>
      </c>
      <c r="AU59" t="s">
        <v>227</v>
      </c>
      <c r="AV59" t="s">
        <v>227</v>
      </c>
      <c r="AW59" t="s">
        <v>227</v>
      </c>
      <c r="AX59" t="s">
        <v>227</v>
      </c>
      <c r="AY59" s="602" t="s">
        <v>4583</v>
      </c>
    </row>
    <row r="60" spans="1:54" ht="14.4" x14ac:dyDescent="0.3">
      <c r="A60" s="616">
        <v>703084</v>
      </c>
      <c r="B60" s="604" t="s">
        <v>401</v>
      </c>
      <c r="C60" s="627" t="s">
        <v>1567</v>
      </c>
      <c r="D60" s="627" t="s">
        <v>1567</v>
      </c>
      <c r="E60" s="627" t="s">
        <v>1567</v>
      </c>
      <c r="F60" s="627" t="s">
        <v>1567</v>
      </c>
      <c r="G60" s="627" t="s">
        <v>1567</v>
      </c>
      <c r="H60" s="627" t="s">
        <v>1567</v>
      </c>
      <c r="I60" s="627" t="s">
        <v>1567</v>
      </c>
      <c r="J60" s="627" t="s">
        <v>1567</v>
      </c>
      <c r="K60" s="627" t="s">
        <v>1567</v>
      </c>
      <c r="L60" s="627" t="s">
        <v>1567</v>
      </c>
      <c r="M60" s="627" t="s">
        <v>1567</v>
      </c>
      <c r="N60" s="627" t="s">
        <v>1567</v>
      </c>
      <c r="O60" s="627" t="s">
        <v>1567</v>
      </c>
      <c r="P60" s="627" t="s">
        <v>1567</v>
      </c>
      <c r="Q60" s="627" t="s">
        <v>1567</v>
      </c>
      <c r="R60" s="627" t="s">
        <v>1567</v>
      </c>
      <c r="S60" s="627" t="s">
        <v>1567</v>
      </c>
      <c r="T60" s="627" t="s">
        <v>1567</v>
      </c>
      <c r="U60" s="627" t="s">
        <v>1567</v>
      </c>
      <c r="V60" s="627" t="s">
        <v>1567</v>
      </c>
      <c r="W60" s="627" t="s">
        <v>1567</v>
      </c>
      <c r="X60" s="627" t="s">
        <v>1567</v>
      </c>
      <c r="Y60" s="627" t="s">
        <v>1567</v>
      </c>
      <c r="Z60" s="627" t="s">
        <v>1567</v>
      </c>
      <c r="AA60" s="627" t="s">
        <v>1567</v>
      </c>
      <c r="AB60" s="627" t="s">
        <v>1567</v>
      </c>
      <c r="AC60" s="627" t="s">
        <v>1567</v>
      </c>
      <c r="AD60" s="627" t="s">
        <v>1567</v>
      </c>
      <c r="AE60" s="627" t="s">
        <v>1567</v>
      </c>
      <c r="AF60" s="627" t="s">
        <v>1567</v>
      </c>
      <c r="AG60" s="627" t="s">
        <v>1567</v>
      </c>
      <c r="AH60" s="627" t="s">
        <v>1567</v>
      </c>
      <c r="AI60" s="627" t="s">
        <v>1567</v>
      </c>
      <c r="AJ60" s="627" t="s">
        <v>1567</v>
      </c>
      <c r="AK60" s="627" t="s">
        <v>1567</v>
      </c>
      <c r="AL60" s="627" t="s">
        <v>1567</v>
      </c>
      <c r="AM60" s="627" t="s">
        <v>1567</v>
      </c>
      <c r="AN60" s="627" t="s">
        <v>1567</v>
      </c>
      <c r="AO60" s="627" t="s">
        <v>1567</v>
      </c>
      <c r="AP60" s="627" t="s">
        <v>1567</v>
      </c>
      <c r="AQ60" s="627" t="s">
        <v>1567</v>
      </c>
      <c r="AR60" s="627" t="s">
        <v>1567</v>
      </c>
      <c r="AS60" s="627" t="s">
        <v>1567</v>
      </c>
      <c r="AT60" s="627" t="s">
        <v>1567</v>
      </c>
      <c r="AU60" s="627" t="s">
        <v>1567</v>
      </c>
      <c r="AV60" s="627" t="s">
        <v>1567</v>
      </c>
      <c r="AW60" s="627" t="s">
        <v>1567</v>
      </c>
      <c r="AX60" s="627" t="s">
        <v>1567</v>
      </c>
      <c r="AY60" s="604" t="s">
        <v>4546</v>
      </c>
      <c r="AZ60" s="632" t="s">
        <v>4547</v>
      </c>
      <c r="BA60" s="632" t="s">
        <v>227</v>
      </c>
      <c r="BB60" s="633" t="s">
        <v>1500</v>
      </c>
    </row>
    <row r="61" spans="1:54" ht="21.6" x14ac:dyDescent="0.65">
      <c r="A61" s="601">
        <v>703091</v>
      </c>
      <c r="B61" s="602" t="s">
        <v>248</v>
      </c>
      <c r="C61" t="s">
        <v>176</v>
      </c>
      <c r="D61" t="s">
        <v>176</v>
      </c>
      <c r="E61" t="s">
        <v>176</v>
      </c>
      <c r="F61" t="s">
        <v>176</v>
      </c>
      <c r="G61" t="s">
        <v>176</v>
      </c>
      <c r="H61" t="s">
        <v>176</v>
      </c>
      <c r="I61" t="s">
        <v>176</v>
      </c>
      <c r="J61" t="s">
        <v>176</v>
      </c>
      <c r="K61" t="s">
        <v>176</v>
      </c>
      <c r="L61" t="s">
        <v>176</v>
      </c>
      <c r="M61" t="s">
        <v>176</v>
      </c>
      <c r="N61" t="s">
        <v>176</v>
      </c>
      <c r="O61" t="s">
        <v>176</v>
      </c>
      <c r="P61" t="s">
        <v>178</v>
      </c>
      <c r="Q61" t="s">
        <v>176</v>
      </c>
      <c r="R61" t="s">
        <v>177</v>
      </c>
      <c r="S61" t="s">
        <v>176</v>
      </c>
      <c r="T61" t="s">
        <v>177</v>
      </c>
      <c r="U61" t="s">
        <v>177</v>
      </c>
      <c r="V61" t="s">
        <v>176</v>
      </c>
      <c r="W61" t="s">
        <v>178</v>
      </c>
      <c r="X61" t="s">
        <v>178</v>
      </c>
      <c r="Y61" t="s">
        <v>177</v>
      </c>
      <c r="Z61" t="s">
        <v>177</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s="602">
        <v>0</v>
      </c>
      <c r="AZ61"/>
    </row>
    <row r="62" spans="1:54" ht="21.6" x14ac:dyDescent="0.65">
      <c r="A62" s="601">
        <v>703093</v>
      </c>
      <c r="B62" s="602" t="s">
        <v>401</v>
      </c>
      <c r="C62" t="s">
        <v>178</v>
      </c>
      <c r="D62" t="s">
        <v>178</v>
      </c>
      <c r="E62" t="s">
        <v>178</v>
      </c>
      <c r="F62" t="s">
        <v>176</v>
      </c>
      <c r="G62" t="s">
        <v>176</v>
      </c>
      <c r="H62" t="s">
        <v>176</v>
      </c>
      <c r="I62" t="s">
        <v>178</v>
      </c>
      <c r="J62" t="s">
        <v>176</v>
      </c>
      <c r="K62" t="s">
        <v>178</v>
      </c>
      <c r="L62" t="s">
        <v>178</v>
      </c>
      <c r="M62" t="s">
        <v>178</v>
      </c>
      <c r="N62" t="s">
        <v>178</v>
      </c>
      <c r="O62" t="s">
        <v>178</v>
      </c>
      <c r="P62" t="s">
        <v>178</v>
      </c>
      <c r="Q62" t="s">
        <v>178</v>
      </c>
      <c r="R62" t="s">
        <v>177</v>
      </c>
      <c r="S62" t="s">
        <v>176</v>
      </c>
      <c r="T62" t="s">
        <v>176</v>
      </c>
      <c r="U62" t="s">
        <v>176</v>
      </c>
      <c r="V62" t="s">
        <v>178</v>
      </c>
      <c r="W62" t="s">
        <v>176</v>
      </c>
      <c r="X62" t="s">
        <v>178</v>
      </c>
      <c r="Y62" t="s">
        <v>178</v>
      </c>
      <c r="Z62" t="s">
        <v>176</v>
      </c>
      <c r="AA62" t="s">
        <v>178</v>
      </c>
      <c r="AB62" t="s">
        <v>178</v>
      </c>
      <c r="AC62" t="s">
        <v>178</v>
      </c>
      <c r="AD62" t="s">
        <v>177</v>
      </c>
      <c r="AE62" t="s">
        <v>178</v>
      </c>
      <c r="AF62" t="s">
        <v>176</v>
      </c>
      <c r="AG62" t="s">
        <v>178</v>
      </c>
      <c r="AH62" t="s">
        <v>176</v>
      </c>
      <c r="AI62" t="s">
        <v>176</v>
      </c>
      <c r="AJ62" t="s">
        <v>178</v>
      </c>
      <c r="AK62" t="s">
        <v>178</v>
      </c>
      <c r="AL62" t="s">
        <v>176</v>
      </c>
      <c r="AM62" t="s">
        <v>178</v>
      </c>
      <c r="AN62" t="s">
        <v>176</v>
      </c>
      <c r="AO62" t="s">
        <v>177</v>
      </c>
      <c r="AP62" t="s">
        <v>178</v>
      </c>
      <c r="AQ62" t="s">
        <v>178</v>
      </c>
      <c r="AR62" t="s">
        <v>176</v>
      </c>
      <c r="AS62" t="s">
        <v>177</v>
      </c>
      <c r="AT62" t="s">
        <v>178</v>
      </c>
      <c r="AU62" t="s">
        <v>177</v>
      </c>
      <c r="AV62" t="s">
        <v>177</v>
      </c>
      <c r="AW62" t="s">
        <v>177</v>
      </c>
      <c r="AX62" t="s">
        <v>178</v>
      </c>
      <c r="AY62" s="602">
        <v>0</v>
      </c>
      <c r="AZ62"/>
    </row>
    <row r="63" spans="1:54" ht="33" x14ac:dyDescent="0.65">
      <c r="A63" s="601">
        <v>703101</v>
      </c>
      <c r="B63" s="602" t="s">
        <v>401</v>
      </c>
      <c r="C63" t="s">
        <v>1567</v>
      </c>
      <c r="D63" t="s">
        <v>1567</v>
      </c>
      <c r="E63" t="s">
        <v>1567</v>
      </c>
      <c r="F63" t="s">
        <v>1567</v>
      </c>
      <c r="G63" t="s">
        <v>1567</v>
      </c>
      <c r="H63" t="s">
        <v>1567</v>
      </c>
      <c r="I63" t="s">
        <v>1567</v>
      </c>
      <c r="J63" t="s">
        <v>1567</v>
      </c>
      <c r="K63" t="s">
        <v>1567</v>
      </c>
      <c r="L63" t="s">
        <v>1567</v>
      </c>
      <c r="M63" t="s">
        <v>1567</v>
      </c>
      <c r="N63" t="s">
        <v>1567</v>
      </c>
      <c r="O63" t="s">
        <v>1567</v>
      </c>
      <c r="P63" t="s">
        <v>1567</v>
      </c>
      <c r="Q63" t="s">
        <v>1567</v>
      </c>
      <c r="R63" t="s">
        <v>1567</v>
      </c>
      <c r="S63" t="s">
        <v>1567</v>
      </c>
      <c r="T63" t="s">
        <v>1567</v>
      </c>
      <c r="U63" t="s">
        <v>1567</v>
      </c>
      <c r="V63" t="s">
        <v>1567</v>
      </c>
      <c r="W63" t="s">
        <v>1567</v>
      </c>
      <c r="X63" t="s">
        <v>1567</v>
      </c>
      <c r="Y63" t="s">
        <v>1567</v>
      </c>
      <c r="Z63" t="s">
        <v>1567</v>
      </c>
      <c r="AA63" t="s">
        <v>1567</v>
      </c>
      <c r="AB63" t="s">
        <v>1567</v>
      </c>
      <c r="AC63" t="s">
        <v>1567</v>
      </c>
      <c r="AD63" t="s">
        <v>1567</v>
      </c>
      <c r="AE63" t="s">
        <v>1567</v>
      </c>
      <c r="AF63" t="s">
        <v>1567</v>
      </c>
      <c r="AG63" t="s">
        <v>1567</v>
      </c>
      <c r="AH63" t="s">
        <v>1567</v>
      </c>
      <c r="AI63" t="s">
        <v>1567</v>
      </c>
      <c r="AJ63" t="s">
        <v>1567</v>
      </c>
      <c r="AK63" t="s">
        <v>1567</v>
      </c>
      <c r="AL63" t="s">
        <v>1567</v>
      </c>
      <c r="AM63" t="s">
        <v>1567</v>
      </c>
      <c r="AN63" t="s">
        <v>1567</v>
      </c>
      <c r="AO63" t="s">
        <v>1567</v>
      </c>
      <c r="AP63" t="s">
        <v>1567</v>
      </c>
      <c r="AQ63" t="s">
        <v>1567</v>
      </c>
      <c r="AR63" t="s">
        <v>1567</v>
      </c>
      <c r="AS63" t="s">
        <v>1567</v>
      </c>
      <c r="AT63" t="s">
        <v>1567</v>
      </c>
      <c r="AU63" t="s">
        <v>1567</v>
      </c>
      <c r="AV63" t="s">
        <v>1567</v>
      </c>
      <c r="AW63" t="s">
        <v>1567</v>
      </c>
      <c r="AX63" t="s">
        <v>1567</v>
      </c>
      <c r="AY63" s="602" t="s">
        <v>4595</v>
      </c>
    </row>
    <row r="64" spans="1:54" ht="47.4" x14ac:dyDescent="0.65">
      <c r="A64" s="601">
        <v>703112</v>
      </c>
      <c r="B64" s="602" t="s">
        <v>249</v>
      </c>
      <c r="C64" t="s">
        <v>1567</v>
      </c>
      <c r="D64" t="s">
        <v>1567</v>
      </c>
      <c r="E64" t="s">
        <v>1567</v>
      </c>
      <c r="F64" t="s">
        <v>1567</v>
      </c>
      <c r="G64" t="s">
        <v>1567</v>
      </c>
      <c r="H64" t="s">
        <v>1567</v>
      </c>
      <c r="I64" t="s">
        <v>1567</v>
      </c>
      <c r="J64" t="s">
        <v>1567</v>
      </c>
      <c r="K64" t="s">
        <v>1567</v>
      </c>
      <c r="L64" t="s">
        <v>1567</v>
      </c>
      <c r="M64" t="s">
        <v>1567</v>
      </c>
      <c r="N64" t="s">
        <v>1567</v>
      </c>
      <c r="O64" t="s">
        <v>1567</v>
      </c>
      <c r="P64" t="s">
        <v>1567</v>
      </c>
      <c r="Q64" t="s">
        <v>1567</v>
      </c>
      <c r="R64" t="s">
        <v>1567</v>
      </c>
      <c r="S64" t="s">
        <v>1567</v>
      </c>
      <c r="T64" t="s">
        <v>1567</v>
      </c>
      <c r="U64" t="s">
        <v>1567</v>
      </c>
      <c r="V64" t="s">
        <v>1567</v>
      </c>
      <c r="W64" t="s">
        <v>1567</v>
      </c>
      <c r="X64" t="s">
        <v>1567</v>
      </c>
      <c r="Y64" t="s">
        <v>1567</v>
      </c>
      <c r="Z64" t="s">
        <v>1567</v>
      </c>
      <c r="AA64" t="s">
        <v>1567</v>
      </c>
      <c r="AB64" t="s">
        <v>1567</v>
      </c>
      <c r="AC64" t="s">
        <v>1567</v>
      </c>
      <c r="AD64" t="s">
        <v>1567</v>
      </c>
      <c r="AE64" t="s">
        <v>1567</v>
      </c>
      <c r="AF64" t="s">
        <v>1567</v>
      </c>
      <c r="AG64" t="s">
        <v>1567</v>
      </c>
      <c r="AH64" t="s">
        <v>1567</v>
      </c>
      <c r="AI64" t="s">
        <v>1567</v>
      </c>
      <c r="AJ64" t="s">
        <v>1567</v>
      </c>
      <c r="AK64" t="s">
        <v>1567</v>
      </c>
      <c r="AL64" t="s">
        <v>1567</v>
      </c>
      <c r="AM64" t="s">
        <v>227</v>
      </c>
      <c r="AN64" t="s">
        <v>227</v>
      </c>
      <c r="AO64" t="s">
        <v>227</v>
      </c>
      <c r="AP64" t="s">
        <v>227</v>
      </c>
      <c r="AQ64" t="s">
        <v>227</v>
      </c>
      <c r="AR64" t="s">
        <v>227</v>
      </c>
      <c r="AS64" t="s">
        <v>227</v>
      </c>
      <c r="AT64" t="s">
        <v>227</v>
      </c>
      <c r="AU64" t="s">
        <v>227</v>
      </c>
      <c r="AV64" t="s">
        <v>227</v>
      </c>
      <c r="AW64" t="s">
        <v>227</v>
      </c>
      <c r="AX64" t="s">
        <v>227</v>
      </c>
      <c r="AY64" s="602" t="s">
        <v>4588</v>
      </c>
      <c r="AZ64"/>
    </row>
    <row r="65" spans="1:54" ht="21.6" x14ac:dyDescent="0.65">
      <c r="A65" s="601">
        <v>703151</v>
      </c>
      <c r="B65" s="602" t="s">
        <v>249</v>
      </c>
      <c r="C65" t="s">
        <v>1567</v>
      </c>
      <c r="D65" t="s">
        <v>1567</v>
      </c>
      <c r="E65" t="s">
        <v>1567</v>
      </c>
      <c r="F65" t="s">
        <v>1567</v>
      </c>
      <c r="G65" t="s">
        <v>1567</v>
      </c>
      <c r="H65" t="s">
        <v>1567</v>
      </c>
      <c r="I65" t="s">
        <v>1567</v>
      </c>
      <c r="J65" t="s">
        <v>1567</v>
      </c>
      <c r="K65" t="s">
        <v>1567</v>
      </c>
      <c r="L65" t="s">
        <v>1567</v>
      </c>
      <c r="M65" t="s">
        <v>1567</v>
      </c>
      <c r="N65" t="s">
        <v>1567</v>
      </c>
      <c r="O65" t="s">
        <v>1567</v>
      </c>
      <c r="P65" t="s">
        <v>1567</v>
      </c>
      <c r="Q65" t="s">
        <v>1567</v>
      </c>
      <c r="R65" t="s">
        <v>1567</v>
      </c>
      <c r="S65" t="s">
        <v>1567</v>
      </c>
      <c r="T65" t="s">
        <v>1567</v>
      </c>
      <c r="U65" t="s">
        <v>1567</v>
      </c>
      <c r="V65" t="s">
        <v>1567</v>
      </c>
      <c r="W65" t="s">
        <v>1567</v>
      </c>
      <c r="X65" t="s">
        <v>1567</v>
      </c>
      <c r="Y65" t="s">
        <v>1567</v>
      </c>
      <c r="Z65" t="s">
        <v>1567</v>
      </c>
      <c r="AA65" t="s">
        <v>1567</v>
      </c>
      <c r="AB65" t="s">
        <v>1567</v>
      </c>
      <c r="AC65" t="s">
        <v>1567</v>
      </c>
      <c r="AD65" t="s">
        <v>1567</v>
      </c>
      <c r="AE65" t="s">
        <v>1567</v>
      </c>
      <c r="AF65" t="s">
        <v>1567</v>
      </c>
      <c r="AG65" t="s">
        <v>1567</v>
      </c>
      <c r="AH65" t="s">
        <v>1567</v>
      </c>
      <c r="AI65" t="s">
        <v>1567</v>
      </c>
      <c r="AJ65" t="s">
        <v>1567</v>
      </c>
      <c r="AK65" t="s">
        <v>1567</v>
      </c>
      <c r="AL65" t="s">
        <v>1567</v>
      </c>
      <c r="AM65">
        <v>0</v>
      </c>
      <c r="AN65">
        <v>0</v>
      </c>
      <c r="AO65">
        <v>0</v>
      </c>
      <c r="AP65">
        <v>0</v>
      </c>
      <c r="AQ65">
        <v>0</v>
      </c>
      <c r="AR65"/>
      <c r="AS65"/>
      <c r="AT65"/>
      <c r="AU65"/>
      <c r="AV65"/>
      <c r="AW65"/>
      <c r="AX65" s="236"/>
      <c r="AY65" s="602" t="s">
        <v>4546</v>
      </c>
      <c r="AZ65"/>
    </row>
    <row r="66" spans="1:54" ht="21.6" x14ac:dyDescent="0.65">
      <c r="A66" s="601">
        <v>703164</v>
      </c>
      <c r="B66" s="602" t="s">
        <v>247</v>
      </c>
      <c r="C66" t="s">
        <v>1567</v>
      </c>
      <c r="D66" t="s">
        <v>1567</v>
      </c>
      <c r="E66" t="s">
        <v>1567</v>
      </c>
      <c r="F66" t="s">
        <v>1567</v>
      </c>
      <c r="G66" t="s">
        <v>1567</v>
      </c>
      <c r="H66" t="s">
        <v>1567</v>
      </c>
      <c r="I66" t="s">
        <v>1567</v>
      </c>
      <c r="J66" t="s">
        <v>1567</v>
      </c>
      <c r="K66" t="s">
        <v>1567</v>
      </c>
      <c r="L66" t="s">
        <v>1567</v>
      </c>
      <c r="M66" t="s">
        <v>1567</v>
      </c>
      <c r="N66" t="s">
        <v>1567</v>
      </c>
      <c r="O66" t="s">
        <v>227</v>
      </c>
      <c r="P66" t="s">
        <v>227</v>
      </c>
      <c r="Q66" t="s">
        <v>227</v>
      </c>
      <c r="R66" t="s">
        <v>227</v>
      </c>
      <c r="S66" t="s">
        <v>227</v>
      </c>
      <c r="T66" t="s">
        <v>227</v>
      </c>
      <c r="U66" t="s">
        <v>227</v>
      </c>
      <c r="V66" t="s">
        <v>227</v>
      </c>
      <c r="W66" t="s">
        <v>227</v>
      </c>
      <c r="X66" t="s">
        <v>227</v>
      </c>
      <c r="Y66" t="s">
        <v>227</v>
      </c>
      <c r="Z66" t="s">
        <v>227</v>
      </c>
      <c r="AA66" t="s">
        <v>227</v>
      </c>
      <c r="AB66" t="s">
        <v>227</v>
      </c>
      <c r="AC66" t="s">
        <v>227</v>
      </c>
      <c r="AD66" t="s">
        <v>227</v>
      </c>
      <c r="AE66" t="s">
        <v>227</v>
      </c>
      <c r="AF66" t="s">
        <v>227</v>
      </c>
      <c r="AG66" t="s">
        <v>227</v>
      </c>
      <c r="AH66" t="s">
        <v>227</v>
      </c>
      <c r="AI66" t="s">
        <v>227</v>
      </c>
      <c r="AJ66" t="s">
        <v>227</v>
      </c>
      <c r="AK66" t="s">
        <v>227</v>
      </c>
      <c r="AL66" t="s">
        <v>227</v>
      </c>
      <c r="AM66" t="s">
        <v>227</v>
      </c>
      <c r="AN66" t="s">
        <v>227</v>
      </c>
      <c r="AO66" t="s">
        <v>227</v>
      </c>
      <c r="AP66" t="s">
        <v>227</v>
      </c>
      <c r="AQ66" t="s">
        <v>227</v>
      </c>
      <c r="AR66" t="s">
        <v>227</v>
      </c>
      <c r="AS66" t="s">
        <v>227</v>
      </c>
      <c r="AT66" t="s">
        <v>227</v>
      </c>
      <c r="AU66" t="s">
        <v>227</v>
      </c>
      <c r="AV66" t="s">
        <v>227</v>
      </c>
      <c r="AW66" t="s">
        <v>227</v>
      </c>
      <c r="AX66" t="s">
        <v>227</v>
      </c>
      <c r="AY66" s="602" t="s">
        <v>4546</v>
      </c>
      <c r="AZ66"/>
    </row>
    <row r="67" spans="1:54" ht="21.6" x14ac:dyDescent="0.65">
      <c r="A67" s="601">
        <v>703177</v>
      </c>
      <c r="B67" s="602" t="s">
        <v>401</v>
      </c>
      <c r="C67" t="s">
        <v>176</v>
      </c>
      <c r="D67" t="s">
        <v>176</v>
      </c>
      <c r="E67" t="s">
        <v>176</v>
      </c>
      <c r="F67" t="s">
        <v>176</v>
      </c>
      <c r="G67" t="s">
        <v>176</v>
      </c>
      <c r="H67" t="s">
        <v>176</v>
      </c>
      <c r="I67" t="s">
        <v>176</v>
      </c>
      <c r="J67" t="s">
        <v>176</v>
      </c>
      <c r="K67" t="s">
        <v>176</v>
      </c>
      <c r="L67" t="s">
        <v>176</v>
      </c>
      <c r="M67" t="s">
        <v>176</v>
      </c>
      <c r="N67" t="s">
        <v>176</v>
      </c>
      <c r="O67" t="s">
        <v>176</v>
      </c>
      <c r="P67" t="s">
        <v>176</v>
      </c>
      <c r="Q67" t="s">
        <v>176</v>
      </c>
      <c r="R67" t="s">
        <v>176</v>
      </c>
      <c r="S67" t="s">
        <v>176</v>
      </c>
      <c r="T67" t="s">
        <v>176</v>
      </c>
      <c r="U67" t="s">
        <v>176</v>
      </c>
      <c r="V67" t="s">
        <v>176</v>
      </c>
      <c r="W67" t="s">
        <v>176</v>
      </c>
      <c r="X67" t="s">
        <v>176</v>
      </c>
      <c r="Y67" t="s">
        <v>176</v>
      </c>
      <c r="Z67" t="s">
        <v>176</v>
      </c>
      <c r="AA67" t="s">
        <v>176</v>
      </c>
      <c r="AB67" t="s">
        <v>176</v>
      </c>
      <c r="AC67" t="s">
        <v>176</v>
      </c>
      <c r="AD67" t="s">
        <v>176</v>
      </c>
      <c r="AE67" t="s">
        <v>176</v>
      </c>
      <c r="AF67" t="s">
        <v>176</v>
      </c>
      <c r="AG67" t="s">
        <v>176</v>
      </c>
      <c r="AH67" t="s">
        <v>176</v>
      </c>
      <c r="AI67" t="s">
        <v>176</v>
      </c>
      <c r="AJ67" t="s">
        <v>176</v>
      </c>
      <c r="AK67" t="s">
        <v>176</v>
      </c>
      <c r="AL67" t="s">
        <v>176</v>
      </c>
      <c r="AM67" t="s">
        <v>176</v>
      </c>
      <c r="AN67" t="s">
        <v>178</v>
      </c>
      <c r="AO67" t="s">
        <v>177</v>
      </c>
      <c r="AP67" t="s">
        <v>177</v>
      </c>
      <c r="AQ67" t="s">
        <v>177</v>
      </c>
      <c r="AR67" t="s">
        <v>178</v>
      </c>
      <c r="AS67" t="s">
        <v>177</v>
      </c>
      <c r="AT67" t="s">
        <v>178</v>
      </c>
      <c r="AU67" t="s">
        <v>178</v>
      </c>
      <c r="AV67" t="s">
        <v>178</v>
      </c>
      <c r="AW67" t="s">
        <v>178</v>
      </c>
      <c r="AX67" t="s">
        <v>178</v>
      </c>
      <c r="AY67" s="602">
        <v>0</v>
      </c>
      <c r="AZ67"/>
    </row>
    <row r="68" spans="1:54" ht="21.6" x14ac:dyDescent="0.65">
      <c r="A68" s="601">
        <v>703199</v>
      </c>
      <c r="B68" s="602" t="s">
        <v>247</v>
      </c>
      <c r="C68" t="s">
        <v>1567</v>
      </c>
      <c r="D68" t="s">
        <v>1567</v>
      </c>
      <c r="E68" t="s">
        <v>1567</v>
      </c>
      <c r="F68" t="s">
        <v>1567</v>
      </c>
      <c r="G68" t="s">
        <v>1567</v>
      </c>
      <c r="H68" t="s">
        <v>1567</v>
      </c>
      <c r="I68" t="s">
        <v>1567</v>
      </c>
      <c r="J68" t="s">
        <v>1567</v>
      </c>
      <c r="K68" t="s">
        <v>1567</v>
      </c>
      <c r="L68" t="s">
        <v>1567</v>
      </c>
      <c r="M68" t="s">
        <v>1567</v>
      </c>
      <c r="N68" t="s">
        <v>1567</v>
      </c>
      <c r="O68" t="s">
        <v>227</v>
      </c>
      <c r="P68" t="s">
        <v>227</v>
      </c>
      <c r="Q68" t="s">
        <v>227</v>
      </c>
      <c r="R68" t="s">
        <v>227</v>
      </c>
      <c r="S68" t="s">
        <v>227</v>
      </c>
      <c r="T68" t="s">
        <v>227</v>
      </c>
      <c r="U68" t="s">
        <v>227</v>
      </c>
      <c r="V68" t="s">
        <v>227</v>
      </c>
      <c r="W68" t="s">
        <v>227</v>
      </c>
      <c r="X68" t="s">
        <v>227</v>
      </c>
      <c r="Y68" t="s">
        <v>227</v>
      </c>
      <c r="Z68" t="s">
        <v>227</v>
      </c>
      <c r="AA68" t="s">
        <v>227</v>
      </c>
      <c r="AB68" t="s">
        <v>227</v>
      </c>
      <c r="AC68" t="s">
        <v>227</v>
      </c>
      <c r="AD68" t="s">
        <v>227</v>
      </c>
      <c r="AE68" t="s">
        <v>227</v>
      </c>
      <c r="AF68" t="s">
        <v>227</v>
      </c>
      <c r="AG68" t="s">
        <v>227</v>
      </c>
      <c r="AH68" t="s">
        <v>227</v>
      </c>
      <c r="AI68" t="s">
        <v>227</v>
      </c>
      <c r="AJ68" t="s">
        <v>227</v>
      </c>
      <c r="AK68" t="s">
        <v>227</v>
      </c>
      <c r="AL68" t="s">
        <v>227</v>
      </c>
      <c r="AM68" t="s">
        <v>227</v>
      </c>
      <c r="AN68" t="s">
        <v>227</v>
      </c>
      <c r="AO68" t="s">
        <v>227</v>
      </c>
      <c r="AP68" t="s">
        <v>227</v>
      </c>
      <c r="AQ68" t="s">
        <v>227</v>
      </c>
      <c r="AR68" t="s">
        <v>227</v>
      </c>
      <c r="AS68" t="s">
        <v>227</v>
      </c>
      <c r="AT68" t="s">
        <v>227</v>
      </c>
      <c r="AU68" t="s">
        <v>227</v>
      </c>
      <c r="AV68" t="s">
        <v>227</v>
      </c>
      <c r="AW68" t="s">
        <v>227</v>
      </c>
      <c r="AX68" t="s">
        <v>227</v>
      </c>
      <c r="AY68" s="602" t="s">
        <v>4546</v>
      </c>
      <c r="AZ68"/>
    </row>
    <row r="69" spans="1:54" ht="21.6" x14ac:dyDescent="0.65">
      <c r="A69" s="601">
        <v>703236</v>
      </c>
      <c r="B69" s="602" t="s">
        <v>401</v>
      </c>
      <c r="C69" t="s">
        <v>176</v>
      </c>
      <c r="D69" t="s">
        <v>176</v>
      </c>
      <c r="E69" t="s">
        <v>176</v>
      </c>
      <c r="F69" t="s">
        <v>176</v>
      </c>
      <c r="G69" t="s">
        <v>176</v>
      </c>
      <c r="H69" t="s">
        <v>176</v>
      </c>
      <c r="I69" t="s">
        <v>176</v>
      </c>
      <c r="J69" t="s">
        <v>176</v>
      </c>
      <c r="K69" t="s">
        <v>176</v>
      </c>
      <c r="L69" t="s">
        <v>176</v>
      </c>
      <c r="M69" t="s">
        <v>176</v>
      </c>
      <c r="N69" t="s">
        <v>176</v>
      </c>
      <c r="O69" t="s">
        <v>178</v>
      </c>
      <c r="P69" t="s">
        <v>178</v>
      </c>
      <c r="Q69" t="s">
        <v>178</v>
      </c>
      <c r="R69" t="s">
        <v>178</v>
      </c>
      <c r="S69" t="s">
        <v>178</v>
      </c>
      <c r="T69" t="s">
        <v>178</v>
      </c>
      <c r="U69" t="s">
        <v>177</v>
      </c>
      <c r="V69" t="s">
        <v>178</v>
      </c>
      <c r="W69" t="s">
        <v>176</v>
      </c>
      <c r="X69" t="s">
        <v>178</v>
      </c>
      <c r="Y69" t="s">
        <v>176</v>
      </c>
      <c r="Z69" t="s">
        <v>178</v>
      </c>
      <c r="AA69" t="s">
        <v>178</v>
      </c>
      <c r="AB69" t="s">
        <v>178</v>
      </c>
      <c r="AC69" t="s">
        <v>178</v>
      </c>
      <c r="AD69" t="s">
        <v>178</v>
      </c>
      <c r="AE69" t="s">
        <v>178</v>
      </c>
      <c r="AF69" t="s">
        <v>178</v>
      </c>
      <c r="AG69" t="s">
        <v>177</v>
      </c>
      <c r="AH69" t="s">
        <v>177</v>
      </c>
      <c r="AI69" t="s">
        <v>177</v>
      </c>
      <c r="AJ69" t="s">
        <v>177</v>
      </c>
      <c r="AK69" t="s">
        <v>177</v>
      </c>
      <c r="AL69" t="s">
        <v>177</v>
      </c>
      <c r="AM69" t="s">
        <v>178</v>
      </c>
      <c r="AN69" t="s">
        <v>178</v>
      </c>
      <c r="AO69" t="s">
        <v>178</v>
      </c>
      <c r="AP69" t="s">
        <v>178</v>
      </c>
      <c r="AQ69" t="s">
        <v>178</v>
      </c>
      <c r="AR69" t="s">
        <v>178</v>
      </c>
      <c r="AS69" t="s">
        <v>178</v>
      </c>
      <c r="AT69" t="s">
        <v>178</v>
      </c>
      <c r="AU69" t="s">
        <v>178</v>
      </c>
      <c r="AV69" t="s">
        <v>178</v>
      </c>
      <c r="AW69" t="s">
        <v>178</v>
      </c>
      <c r="AX69" t="s">
        <v>178</v>
      </c>
      <c r="AY69" s="602">
        <v>0</v>
      </c>
    </row>
    <row r="70" spans="1:54" ht="14.4" x14ac:dyDescent="0.3">
      <c r="A70" s="616">
        <v>703237</v>
      </c>
      <c r="B70" s="604" t="s">
        <v>248</v>
      </c>
      <c r="C70" s="627" t="s">
        <v>176</v>
      </c>
      <c r="D70" s="627" t="s">
        <v>176</v>
      </c>
      <c r="E70" s="627" t="s">
        <v>176</v>
      </c>
      <c r="F70" s="627" t="s">
        <v>176</v>
      </c>
      <c r="G70" s="627" t="s">
        <v>176</v>
      </c>
      <c r="H70" s="627" t="s">
        <v>176</v>
      </c>
      <c r="I70" s="627" t="s">
        <v>176</v>
      </c>
      <c r="J70" s="627" t="s">
        <v>176</v>
      </c>
      <c r="K70" s="627" t="s">
        <v>176</v>
      </c>
      <c r="L70" s="627" t="s">
        <v>176</v>
      </c>
      <c r="M70" s="627" t="s">
        <v>176</v>
      </c>
      <c r="N70" s="627" t="s">
        <v>176</v>
      </c>
      <c r="O70" s="627" t="s">
        <v>176</v>
      </c>
      <c r="P70" s="627" t="s">
        <v>177</v>
      </c>
      <c r="Q70" s="627" t="s">
        <v>176</v>
      </c>
      <c r="R70" s="627" t="s">
        <v>177</v>
      </c>
      <c r="S70" s="627" t="s">
        <v>177</v>
      </c>
      <c r="T70" s="627" t="s">
        <v>177</v>
      </c>
      <c r="U70" s="627" t="s">
        <v>177</v>
      </c>
      <c r="V70" s="627" t="s">
        <v>177</v>
      </c>
      <c r="W70" s="627" t="s">
        <v>177</v>
      </c>
      <c r="X70" s="627" t="s">
        <v>177</v>
      </c>
      <c r="Y70" s="627" t="s">
        <v>177</v>
      </c>
      <c r="Z70" s="627" t="s">
        <v>177</v>
      </c>
      <c r="AA70" s="627" t="s">
        <v>227</v>
      </c>
      <c r="AB70" s="627" t="s">
        <v>227</v>
      </c>
      <c r="AC70" s="627" t="s">
        <v>227</v>
      </c>
      <c r="AD70" s="627" t="s">
        <v>227</v>
      </c>
      <c r="AE70" s="627" t="s">
        <v>227</v>
      </c>
      <c r="AF70" s="627" t="s">
        <v>227</v>
      </c>
      <c r="AG70" s="627" t="s">
        <v>227</v>
      </c>
      <c r="AH70" s="627" t="s">
        <v>227</v>
      </c>
      <c r="AI70" s="627" t="s">
        <v>227</v>
      </c>
      <c r="AJ70" s="627" t="s">
        <v>227</v>
      </c>
      <c r="AK70" s="627" t="s">
        <v>227</v>
      </c>
      <c r="AL70" s="627" t="s">
        <v>227</v>
      </c>
      <c r="AM70" s="627" t="s">
        <v>227</v>
      </c>
      <c r="AN70" s="627" t="s">
        <v>227</v>
      </c>
      <c r="AO70" s="627" t="s">
        <v>227</v>
      </c>
      <c r="AP70" s="627" t="s">
        <v>227</v>
      </c>
      <c r="AQ70" s="627" t="s">
        <v>227</v>
      </c>
      <c r="AR70" s="627" t="s">
        <v>227</v>
      </c>
      <c r="AS70" s="627" t="s">
        <v>227</v>
      </c>
      <c r="AT70" s="627" t="s">
        <v>227</v>
      </c>
      <c r="AU70" s="627" t="s">
        <v>227</v>
      </c>
      <c r="AV70" s="627" t="s">
        <v>227</v>
      </c>
      <c r="AW70" s="627" t="s">
        <v>227</v>
      </c>
      <c r="AX70" s="627" t="s">
        <v>227</v>
      </c>
      <c r="AY70" s="604" t="s">
        <v>227</v>
      </c>
      <c r="AZ70" s="632" t="s">
        <v>4547</v>
      </c>
      <c r="BA70" s="632" t="s">
        <v>227</v>
      </c>
      <c r="BB70" s="633" t="s">
        <v>1500</v>
      </c>
    </row>
    <row r="71" spans="1:54" ht="21.6" x14ac:dyDescent="0.65">
      <c r="A71" s="601">
        <v>703288</v>
      </c>
      <c r="B71" s="602" t="s">
        <v>247</v>
      </c>
      <c r="C71" t="s">
        <v>1567</v>
      </c>
      <c r="D71" t="s">
        <v>1567</v>
      </c>
      <c r="E71" t="s">
        <v>1567</v>
      </c>
      <c r="F71" t="s">
        <v>1567</v>
      </c>
      <c r="G71" t="s">
        <v>1567</v>
      </c>
      <c r="H71" t="s">
        <v>1567</v>
      </c>
      <c r="I71" t="s">
        <v>1567</v>
      </c>
      <c r="J71" t="s">
        <v>1567</v>
      </c>
      <c r="K71" t="s">
        <v>1567</v>
      </c>
      <c r="L71" t="s">
        <v>1567</v>
      </c>
      <c r="M71" t="s">
        <v>1567</v>
      </c>
      <c r="N71" t="s">
        <v>1567</v>
      </c>
      <c r="O71" t="s">
        <v>227</v>
      </c>
      <c r="P71" t="s">
        <v>227</v>
      </c>
      <c r="Q71" t="s">
        <v>227</v>
      </c>
      <c r="R71" t="s">
        <v>227</v>
      </c>
      <c r="S71" t="s">
        <v>227</v>
      </c>
      <c r="T71" t="s">
        <v>227</v>
      </c>
      <c r="U71" t="s">
        <v>227</v>
      </c>
      <c r="V71" t="s">
        <v>227</v>
      </c>
      <c r="W71" t="s">
        <v>227</v>
      </c>
      <c r="X71" t="s">
        <v>227</v>
      </c>
      <c r="Y71" t="s">
        <v>227</v>
      </c>
      <c r="Z71" t="s">
        <v>227</v>
      </c>
      <c r="AA71" t="s">
        <v>227</v>
      </c>
      <c r="AB71" t="s">
        <v>227</v>
      </c>
      <c r="AC71" t="s">
        <v>227</v>
      </c>
      <c r="AD71" t="s">
        <v>227</v>
      </c>
      <c r="AE71" t="s">
        <v>227</v>
      </c>
      <c r="AF71" t="s">
        <v>227</v>
      </c>
      <c r="AG71" t="s">
        <v>227</v>
      </c>
      <c r="AH71" t="s">
        <v>227</v>
      </c>
      <c r="AI71" t="s">
        <v>227</v>
      </c>
      <c r="AJ71" t="s">
        <v>227</v>
      </c>
      <c r="AK71" t="s">
        <v>227</v>
      </c>
      <c r="AL71" t="s">
        <v>227</v>
      </c>
      <c r="AM71" t="s">
        <v>227</v>
      </c>
      <c r="AN71" t="s">
        <v>227</v>
      </c>
      <c r="AO71" t="s">
        <v>227</v>
      </c>
      <c r="AP71" t="s">
        <v>227</v>
      </c>
      <c r="AQ71" t="s">
        <v>227</v>
      </c>
      <c r="AR71" t="s">
        <v>227</v>
      </c>
      <c r="AS71" t="s">
        <v>227</v>
      </c>
      <c r="AT71" t="s">
        <v>227</v>
      </c>
      <c r="AU71" t="s">
        <v>227</v>
      </c>
      <c r="AV71" t="s">
        <v>227</v>
      </c>
      <c r="AW71" t="s">
        <v>227</v>
      </c>
      <c r="AX71" t="s">
        <v>227</v>
      </c>
      <c r="AY71" s="602" t="s">
        <v>4546</v>
      </c>
      <c r="AZ71"/>
    </row>
    <row r="72" spans="1:54" ht="21.6" x14ac:dyDescent="0.65">
      <c r="A72" s="601">
        <v>703292</v>
      </c>
      <c r="B72" s="602" t="s">
        <v>248</v>
      </c>
      <c r="C72" t="s">
        <v>178</v>
      </c>
      <c r="D72" t="s">
        <v>176</v>
      </c>
      <c r="E72" t="s">
        <v>176</v>
      </c>
      <c r="F72" t="s">
        <v>176</v>
      </c>
      <c r="G72" t="s">
        <v>176</v>
      </c>
      <c r="H72" t="s">
        <v>176</v>
      </c>
      <c r="I72" t="s">
        <v>176</v>
      </c>
      <c r="J72" t="s">
        <v>176</v>
      </c>
      <c r="K72" t="s">
        <v>176</v>
      </c>
      <c r="L72" t="s">
        <v>176</v>
      </c>
      <c r="M72" t="s">
        <v>176</v>
      </c>
      <c r="N72" t="s">
        <v>176</v>
      </c>
      <c r="O72" t="s">
        <v>178</v>
      </c>
      <c r="P72" t="s">
        <v>178</v>
      </c>
      <c r="Q72" t="s">
        <v>178</v>
      </c>
      <c r="R72" t="s">
        <v>177</v>
      </c>
      <c r="S72" t="s">
        <v>177</v>
      </c>
      <c r="T72" t="s">
        <v>177</v>
      </c>
      <c r="U72" t="s">
        <v>177</v>
      </c>
      <c r="V72" t="s">
        <v>177</v>
      </c>
      <c r="W72" t="s">
        <v>178</v>
      </c>
      <c r="X72" t="s">
        <v>177</v>
      </c>
      <c r="Y72" t="s">
        <v>177</v>
      </c>
      <c r="Z72" t="s">
        <v>177</v>
      </c>
      <c r="AA72" t="s">
        <v>227</v>
      </c>
      <c r="AB72" t="s">
        <v>227</v>
      </c>
      <c r="AC72" t="s">
        <v>227</v>
      </c>
      <c r="AD72" t="s">
        <v>227</v>
      </c>
      <c r="AE72" t="s">
        <v>227</v>
      </c>
      <c r="AF72" t="s">
        <v>227</v>
      </c>
      <c r="AG72" t="s">
        <v>227</v>
      </c>
      <c r="AH72" t="s">
        <v>227</v>
      </c>
      <c r="AI72" t="s">
        <v>227</v>
      </c>
      <c r="AJ72" t="s">
        <v>227</v>
      </c>
      <c r="AK72" t="s">
        <v>227</v>
      </c>
      <c r="AL72" t="s">
        <v>227</v>
      </c>
      <c r="AM72" t="s">
        <v>227</v>
      </c>
      <c r="AN72" t="s">
        <v>227</v>
      </c>
      <c r="AO72" t="s">
        <v>227</v>
      </c>
      <c r="AP72" t="s">
        <v>227</v>
      </c>
      <c r="AQ72" t="s">
        <v>227</v>
      </c>
      <c r="AR72"/>
      <c r="AS72"/>
      <c r="AT72"/>
      <c r="AU72"/>
      <c r="AV72"/>
      <c r="AW72"/>
      <c r="AX72" s="236"/>
      <c r="AY72" s="602">
        <v>0</v>
      </c>
      <c r="AZ72"/>
    </row>
    <row r="73" spans="1:54" ht="21.6" x14ac:dyDescent="0.65">
      <c r="A73" s="601">
        <v>703323</v>
      </c>
      <c r="B73" s="602" t="s">
        <v>401</v>
      </c>
      <c r="C73" t="s">
        <v>1567</v>
      </c>
      <c r="D73" t="s">
        <v>1567</v>
      </c>
      <c r="E73" t="s">
        <v>1567</v>
      </c>
      <c r="F73" t="s">
        <v>1567</v>
      </c>
      <c r="G73" t="s">
        <v>1567</v>
      </c>
      <c r="H73" t="s">
        <v>1567</v>
      </c>
      <c r="I73" t="s">
        <v>1567</v>
      </c>
      <c r="J73" t="s">
        <v>1567</v>
      </c>
      <c r="K73" t="s">
        <v>1567</v>
      </c>
      <c r="L73" t="s">
        <v>1567</v>
      </c>
      <c r="M73" t="s">
        <v>1567</v>
      </c>
      <c r="N73" t="s">
        <v>1567</v>
      </c>
      <c r="O73" t="s">
        <v>1567</v>
      </c>
      <c r="P73" t="s">
        <v>1567</v>
      </c>
      <c r="Q73" t="s">
        <v>1567</v>
      </c>
      <c r="R73" t="s">
        <v>1567</v>
      </c>
      <c r="S73" t="s">
        <v>1567</v>
      </c>
      <c r="T73" t="s">
        <v>1567</v>
      </c>
      <c r="U73" t="s">
        <v>1567</v>
      </c>
      <c r="V73" t="s">
        <v>1567</v>
      </c>
      <c r="W73" t="s">
        <v>1567</v>
      </c>
      <c r="X73" t="s">
        <v>1567</v>
      </c>
      <c r="Y73" t="s">
        <v>1567</v>
      </c>
      <c r="Z73" t="s">
        <v>1567</v>
      </c>
      <c r="AA73" t="s">
        <v>1567</v>
      </c>
      <c r="AB73" t="s">
        <v>1567</v>
      </c>
      <c r="AC73" t="s">
        <v>1567</v>
      </c>
      <c r="AD73" t="s">
        <v>1567</v>
      </c>
      <c r="AE73" t="s">
        <v>1567</v>
      </c>
      <c r="AF73" t="s">
        <v>1567</v>
      </c>
      <c r="AG73" t="s">
        <v>1567</v>
      </c>
      <c r="AH73" t="s">
        <v>1567</v>
      </c>
      <c r="AI73" t="s">
        <v>1567</v>
      </c>
      <c r="AJ73" t="s">
        <v>1567</v>
      </c>
      <c r="AK73" t="s">
        <v>1567</v>
      </c>
      <c r="AL73" t="s">
        <v>1567</v>
      </c>
      <c r="AM73" t="s">
        <v>1567</v>
      </c>
      <c r="AN73" t="s">
        <v>1567</v>
      </c>
      <c r="AO73" t="s">
        <v>1567</v>
      </c>
      <c r="AP73" t="s">
        <v>1567</v>
      </c>
      <c r="AQ73" t="s">
        <v>1567</v>
      </c>
      <c r="AR73" t="s">
        <v>1567</v>
      </c>
      <c r="AS73" t="s">
        <v>1567</v>
      </c>
      <c r="AT73" t="s">
        <v>1567</v>
      </c>
      <c r="AU73" t="s">
        <v>1567</v>
      </c>
      <c r="AV73" t="s">
        <v>1567</v>
      </c>
      <c r="AW73" t="s">
        <v>1567</v>
      </c>
      <c r="AX73" t="s">
        <v>1567</v>
      </c>
      <c r="AY73" s="602" t="s">
        <v>4546</v>
      </c>
      <c r="AZ73"/>
    </row>
    <row r="74" spans="1:54" ht="21.6" x14ac:dyDescent="0.65">
      <c r="A74" s="601">
        <v>703329</v>
      </c>
      <c r="B74" s="602" t="s">
        <v>401</v>
      </c>
      <c r="C74" t="s">
        <v>178</v>
      </c>
      <c r="D74" t="s">
        <v>178</v>
      </c>
      <c r="E74" t="s">
        <v>178</v>
      </c>
      <c r="F74" t="s">
        <v>176</v>
      </c>
      <c r="G74" t="s">
        <v>178</v>
      </c>
      <c r="H74" t="s">
        <v>176</v>
      </c>
      <c r="I74" t="s">
        <v>176</v>
      </c>
      <c r="J74" t="s">
        <v>176</v>
      </c>
      <c r="K74" t="s">
        <v>178</v>
      </c>
      <c r="L74" t="s">
        <v>176</v>
      </c>
      <c r="M74" t="s">
        <v>176</v>
      </c>
      <c r="N74" t="s">
        <v>176</v>
      </c>
      <c r="O74" t="s">
        <v>176</v>
      </c>
      <c r="P74" t="s">
        <v>176</v>
      </c>
      <c r="Q74" t="s">
        <v>176</v>
      </c>
      <c r="R74" t="s">
        <v>176</v>
      </c>
      <c r="S74" t="s">
        <v>178</v>
      </c>
      <c r="T74" t="s">
        <v>176</v>
      </c>
      <c r="U74" t="s">
        <v>176</v>
      </c>
      <c r="V74" t="s">
        <v>176</v>
      </c>
      <c r="W74" t="s">
        <v>176</v>
      </c>
      <c r="X74" t="s">
        <v>176</v>
      </c>
      <c r="Y74" t="s">
        <v>176</v>
      </c>
      <c r="Z74" t="s">
        <v>178</v>
      </c>
      <c r="AA74" t="s">
        <v>178</v>
      </c>
      <c r="AB74" t="s">
        <v>178</v>
      </c>
      <c r="AC74" t="s">
        <v>178</v>
      </c>
      <c r="AD74" t="s">
        <v>178</v>
      </c>
      <c r="AE74" t="s">
        <v>176</v>
      </c>
      <c r="AF74" t="s">
        <v>176</v>
      </c>
      <c r="AG74" t="s">
        <v>178</v>
      </c>
      <c r="AH74" t="s">
        <v>176</v>
      </c>
      <c r="AI74" t="s">
        <v>176</v>
      </c>
      <c r="AJ74" t="s">
        <v>176</v>
      </c>
      <c r="AK74" t="s">
        <v>176</v>
      </c>
      <c r="AL74" t="s">
        <v>176</v>
      </c>
      <c r="AM74" t="s">
        <v>178</v>
      </c>
      <c r="AN74" t="s">
        <v>178</v>
      </c>
      <c r="AO74" t="s">
        <v>178</v>
      </c>
      <c r="AP74" t="s">
        <v>178</v>
      </c>
      <c r="AQ74" t="s">
        <v>178</v>
      </c>
      <c r="AR74" t="s">
        <v>178</v>
      </c>
      <c r="AS74" t="s">
        <v>177</v>
      </c>
      <c r="AT74" t="s">
        <v>177</v>
      </c>
      <c r="AU74" t="s">
        <v>177</v>
      </c>
      <c r="AV74" t="s">
        <v>177</v>
      </c>
      <c r="AW74" t="s">
        <v>177</v>
      </c>
      <c r="AX74" t="s">
        <v>177</v>
      </c>
      <c r="AY74" s="602">
        <v>0</v>
      </c>
      <c r="AZ74"/>
    </row>
    <row r="75" spans="1:54" ht="21.6" x14ac:dyDescent="0.65">
      <c r="A75" s="601">
        <v>703330</v>
      </c>
      <c r="B75" s="602" t="s">
        <v>401</v>
      </c>
      <c r="C75" t="s">
        <v>176</v>
      </c>
      <c r="D75" t="s">
        <v>176</v>
      </c>
      <c r="E75" t="s">
        <v>176</v>
      </c>
      <c r="F75" t="s">
        <v>176</v>
      </c>
      <c r="G75" t="s">
        <v>176</v>
      </c>
      <c r="H75" t="s">
        <v>176</v>
      </c>
      <c r="I75" t="s">
        <v>176</v>
      </c>
      <c r="J75" t="s">
        <v>176</v>
      </c>
      <c r="K75" t="s">
        <v>176</v>
      </c>
      <c r="L75" t="s">
        <v>176</v>
      </c>
      <c r="M75" t="s">
        <v>176</v>
      </c>
      <c r="N75" t="s">
        <v>176</v>
      </c>
      <c r="O75" t="s">
        <v>176</v>
      </c>
      <c r="P75" t="s">
        <v>176</v>
      </c>
      <c r="Q75" t="s">
        <v>176</v>
      </c>
      <c r="R75" t="s">
        <v>176</v>
      </c>
      <c r="S75" t="s">
        <v>176</v>
      </c>
      <c r="T75" t="s">
        <v>176</v>
      </c>
      <c r="U75" t="s">
        <v>176</v>
      </c>
      <c r="V75" t="s">
        <v>176</v>
      </c>
      <c r="W75" t="s">
        <v>176</v>
      </c>
      <c r="X75" t="s">
        <v>176</v>
      </c>
      <c r="Y75" t="s">
        <v>176</v>
      </c>
      <c r="Z75" t="s">
        <v>176</v>
      </c>
      <c r="AA75" t="s">
        <v>176</v>
      </c>
      <c r="AB75" t="s">
        <v>176</v>
      </c>
      <c r="AC75" t="s">
        <v>176</v>
      </c>
      <c r="AD75" t="s">
        <v>176</v>
      </c>
      <c r="AE75" t="s">
        <v>176</v>
      </c>
      <c r="AF75" t="s">
        <v>176</v>
      </c>
      <c r="AG75" t="s">
        <v>176</v>
      </c>
      <c r="AH75" t="s">
        <v>176</v>
      </c>
      <c r="AI75" t="s">
        <v>176</v>
      </c>
      <c r="AJ75" t="s">
        <v>176</v>
      </c>
      <c r="AK75" t="s">
        <v>176</v>
      </c>
      <c r="AL75" t="s">
        <v>177</v>
      </c>
      <c r="AM75" t="s">
        <v>178</v>
      </c>
      <c r="AN75" t="s">
        <v>178</v>
      </c>
      <c r="AO75" t="s">
        <v>178</v>
      </c>
      <c r="AP75" t="s">
        <v>178</v>
      </c>
      <c r="AQ75" t="s">
        <v>178</v>
      </c>
      <c r="AR75" t="s">
        <v>178</v>
      </c>
      <c r="AS75" t="s">
        <v>178</v>
      </c>
      <c r="AT75" t="s">
        <v>178</v>
      </c>
      <c r="AU75" t="s">
        <v>178</v>
      </c>
      <c r="AV75" t="s">
        <v>178</v>
      </c>
      <c r="AW75" t="s">
        <v>178</v>
      </c>
      <c r="AX75" t="s">
        <v>178</v>
      </c>
      <c r="AY75" s="602">
        <v>0</v>
      </c>
      <c r="AZ75"/>
    </row>
    <row r="76" spans="1:54" ht="47.4" x14ac:dyDescent="0.65">
      <c r="A76" s="601">
        <v>703333</v>
      </c>
      <c r="B76" s="602" t="s">
        <v>249</v>
      </c>
      <c r="C76" t="s">
        <v>1567</v>
      </c>
      <c r="D76" t="s">
        <v>1567</v>
      </c>
      <c r="E76" t="s">
        <v>1567</v>
      </c>
      <c r="F76" t="s">
        <v>1567</v>
      </c>
      <c r="G76" t="s">
        <v>1567</v>
      </c>
      <c r="H76" t="s">
        <v>1567</v>
      </c>
      <c r="I76" t="s">
        <v>1567</v>
      </c>
      <c r="J76" t="s">
        <v>1567</v>
      </c>
      <c r="K76" t="s">
        <v>1567</v>
      </c>
      <c r="L76" t="s">
        <v>1567</v>
      </c>
      <c r="M76" t="s">
        <v>1567</v>
      </c>
      <c r="N76" t="s">
        <v>1567</v>
      </c>
      <c r="O76" t="s">
        <v>1567</v>
      </c>
      <c r="P76" t="s">
        <v>1567</v>
      </c>
      <c r="Q76" t="s">
        <v>1567</v>
      </c>
      <c r="R76" t="s">
        <v>1567</v>
      </c>
      <c r="S76" t="s">
        <v>1567</v>
      </c>
      <c r="T76" t="s">
        <v>1567</v>
      </c>
      <c r="U76" t="s">
        <v>1567</v>
      </c>
      <c r="V76" t="s">
        <v>1567</v>
      </c>
      <c r="W76" t="s">
        <v>1567</v>
      </c>
      <c r="X76" t="s">
        <v>1567</v>
      </c>
      <c r="Y76" t="s">
        <v>1567</v>
      </c>
      <c r="Z76" t="s">
        <v>1567</v>
      </c>
      <c r="AA76" t="s">
        <v>1567</v>
      </c>
      <c r="AB76" t="s">
        <v>1567</v>
      </c>
      <c r="AC76" t="s">
        <v>1567</v>
      </c>
      <c r="AD76" t="s">
        <v>1567</v>
      </c>
      <c r="AE76" t="s">
        <v>1567</v>
      </c>
      <c r="AF76" t="s">
        <v>1567</v>
      </c>
      <c r="AG76" t="s">
        <v>1567</v>
      </c>
      <c r="AH76" t="s">
        <v>1567</v>
      </c>
      <c r="AI76" t="s">
        <v>1567</v>
      </c>
      <c r="AJ76" t="s">
        <v>1567</v>
      </c>
      <c r="AK76" t="s">
        <v>1567</v>
      </c>
      <c r="AL76" t="s">
        <v>1567</v>
      </c>
      <c r="AM76">
        <v>0</v>
      </c>
      <c r="AN76">
        <v>0</v>
      </c>
      <c r="AO76">
        <v>0</v>
      </c>
      <c r="AP76">
        <v>0</v>
      </c>
      <c r="AQ76">
        <v>0</v>
      </c>
      <c r="AR76">
        <v>0</v>
      </c>
      <c r="AS76">
        <v>0</v>
      </c>
      <c r="AT76">
        <v>0</v>
      </c>
      <c r="AU76">
        <v>0</v>
      </c>
      <c r="AV76">
        <v>0</v>
      </c>
      <c r="AW76">
        <v>0</v>
      </c>
      <c r="AX76">
        <v>0</v>
      </c>
      <c r="AY76" s="602" t="s">
        <v>4588</v>
      </c>
      <c r="AZ76"/>
    </row>
    <row r="77" spans="1:54" ht="21.6" x14ac:dyDescent="0.65">
      <c r="A77" s="601">
        <v>703356</v>
      </c>
      <c r="B77" s="602" t="s">
        <v>226</v>
      </c>
      <c r="C77" t="s">
        <v>1567</v>
      </c>
      <c r="D77" t="s">
        <v>1567</v>
      </c>
      <c r="E77" t="s">
        <v>1567</v>
      </c>
      <c r="F77" t="s">
        <v>1567</v>
      </c>
      <c r="G77" t="s">
        <v>1567</v>
      </c>
      <c r="H77" t="s">
        <v>1567</v>
      </c>
      <c r="I77" t="s">
        <v>1567</v>
      </c>
      <c r="J77" t="s">
        <v>1567</v>
      </c>
      <c r="K77" t="s">
        <v>1567</v>
      </c>
      <c r="L77" t="s">
        <v>1567</v>
      </c>
      <c r="M77" t="s">
        <v>1567</v>
      </c>
      <c r="N77" t="s">
        <v>1567</v>
      </c>
      <c r="O77" t="s">
        <v>1567</v>
      </c>
      <c r="P77" t="s">
        <v>1567</v>
      </c>
      <c r="Q77" t="s">
        <v>1567</v>
      </c>
      <c r="R77" t="s">
        <v>1567</v>
      </c>
      <c r="S77" t="s">
        <v>1567</v>
      </c>
      <c r="T77" t="s">
        <v>1567</v>
      </c>
      <c r="U77" t="s">
        <v>1567</v>
      </c>
      <c r="V77" t="s">
        <v>1567</v>
      </c>
      <c r="W77" t="s">
        <v>1567</v>
      </c>
      <c r="X77" t="s">
        <v>1567</v>
      </c>
      <c r="Y77" t="s">
        <v>1567</v>
      </c>
      <c r="Z77" t="s">
        <v>1567</v>
      </c>
      <c r="AA77" t="s">
        <v>1567</v>
      </c>
      <c r="AB77" t="s">
        <v>1567</v>
      </c>
      <c r="AC77" t="s">
        <v>1567</v>
      </c>
      <c r="AD77" t="s">
        <v>1567</v>
      </c>
      <c r="AE77" t="s">
        <v>1567</v>
      </c>
      <c r="AF77" t="s">
        <v>1567</v>
      </c>
      <c r="AG77" t="s">
        <v>1567</v>
      </c>
      <c r="AH77" t="s">
        <v>1567</v>
      </c>
      <c r="AI77" t="s">
        <v>1567</v>
      </c>
      <c r="AJ77" t="s">
        <v>1567</v>
      </c>
      <c r="AK77" t="s">
        <v>1567</v>
      </c>
      <c r="AL77" t="s">
        <v>1567</v>
      </c>
      <c r="AM77" t="s">
        <v>1567</v>
      </c>
      <c r="AN77" t="s">
        <v>1567</v>
      </c>
      <c r="AO77" t="s">
        <v>1567</v>
      </c>
      <c r="AP77" t="s">
        <v>1567</v>
      </c>
      <c r="AQ77" t="s">
        <v>1567</v>
      </c>
      <c r="AR77" t="s">
        <v>1567</v>
      </c>
      <c r="AS77" t="s">
        <v>227</v>
      </c>
      <c r="AT77" t="s">
        <v>227</v>
      </c>
      <c r="AU77" t="s">
        <v>227</v>
      </c>
      <c r="AV77" t="s">
        <v>227</v>
      </c>
      <c r="AW77" t="s">
        <v>227</v>
      </c>
      <c r="AX77" t="s">
        <v>227</v>
      </c>
      <c r="AY77" s="602" t="s">
        <v>4587</v>
      </c>
      <c r="AZ77"/>
    </row>
    <row r="78" spans="1:54" ht="14.4" x14ac:dyDescent="0.3">
      <c r="A78" s="616">
        <v>703402</v>
      </c>
      <c r="B78" s="604" t="s">
        <v>249</v>
      </c>
      <c r="C78" s="627" t="s">
        <v>176</v>
      </c>
      <c r="D78" s="627" t="s">
        <v>178</v>
      </c>
      <c r="E78" s="627" t="s">
        <v>176</v>
      </c>
      <c r="F78" s="627" t="s">
        <v>176</v>
      </c>
      <c r="G78" s="627" t="s">
        <v>176</v>
      </c>
      <c r="H78" s="627" t="s">
        <v>176</v>
      </c>
      <c r="I78" s="627" t="s">
        <v>176</v>
      </c>
      <c r="J78" s="627" t="s">
        <v>176</v>
      </c>
      <c r="K78" s="627" t="s">
        <v>178</v>
      </c>
      <c r="L78" s="627" t="s">
        <v>176</v>
      </c>
      <c r="M78" s="627" t="s">
        <v>176</v>
      </c>
      <c r="N78" s="627" t="s">
        <v>176</v>
      </c>
      <c r="O78" s="627" t="s">
        <v>176</v>
      </c>
      <c r="P78" s="627" t="s">
        <v>176</v>
      </c>
      <c r="Q78" s="627" t="s">
        <v>178</v>
      </c>
      <c r="R78" s="627" t="s">
        <v>178</v>
      </c>
      <c r="S78" s="627" t="s">
        <v>176</v>
      </c>
      <c r="T78" s="627" t="s">
        <v>176</v>
      </c>
      <c r="U78" s="627" t="s">
        <v>176</v>
      </c>
      <c r="V78" s="627" t="s">
        <v>176</v>
      </c>
      <c r="W78" s="627" t="s">
        <v>178</v>
      </c>
      <c r="X78" s="627" t="s">
        <v>178</v>
      </c>
      <c r="Y78" s="627" t="s">
        <v>176</v>
      </c>
      <c r="Z78" s="627" t="s">
        <v>177</v>
      </c>
      <c r="AA78" s="627" t="s">
        <v>177</v>
      </c>
      <c r="AB78" s="627" t="s">
        <v>176</v>
      </c>
      <c r="AC78" s="627" t="s">
        <v>178</v>
      </c>
      <c r="AD78" s="627" t="s">
        <v>177</v>
      </c>
      <c r="AE78" s="627" t="s">
        <v>176</v>
      </c>
      <c r="AF78" s="627" t="s">
        <v>176</v>
      </c>
      <c r="AG78" s="627" t="s">
        <v>177</v>
      </c>
      <c r="AH78" s="627" t="s">
        <v>177</v>
      </c>
      <c r="AI78" s="627" t="s">
        <v>178</v>
      </c>
      <c r="AJ78" s="627" t="s">
        <v>176</v>
      </c>
      <c r="AK78" s="627" t="s">
        <v>177</v>
      </c>
      <c r="AL78" s="627" t="s">
        <v>177</v>
      </c>
      <c r="AM78" s="627" t="s">
        <v>227</v>
      </c>
      <c r="AN78" s="627" t="s">
        <v>227</v>
      </c>
      <c r="AO78" s="627" t="s">
        <v>227</v>
      </c>
      <c r="AP78" s="627" t="s">
        <v>227</v>
      </c>
      <c r="AQ78" s="627" t="s">
        <v>227</v>
      </c>
      <c r="AR78" s="627" t="s">
        <v>227</v>
      </c>
      <c r="AS78" s="627" t="s">
        <v>227</v>
      </c>
      <c r="AT78" s="627" t="s">
        <v>227</v>
      </c>
      <c r="AU78" s="627" t="s">
        <v>227</v>
      </c>
      <c r="AV78" s="627" t="s">
        <v>227</v>
      </c>
      <c r="AW78" s="627" t="s">
        <v>227</v>
      </c>
      <c r="AX78" s="627" t="s">
        <v>227</v>
      </c>
      <c r="AY78" s="604" t="s">
        <v>227</v>
      </c>
      <c r="AZ78" s="632" t="s">
        <v>4547</v>
      </c>
      <c r="BA78" s="632" t="s">
        <v>227</v>
      </c>
      <c r="BB78" s="633" t="s">
        <v>1500</v>
      </c>
    </row>
    <row r="79" spans="1:54" ht="21.6" x14ac:dyDescent="0.65">
      <c r="A79" s="601">
        <v>703418</v>
      </c>
      <c r="B79" s="602" t="s">
        <v>401</v>
      </c>
      <c r="C79" t="s">
        <v>178</v>
      </c>
      <c r="D79" t="s">
        <v>176</v>
      </c>
      <c r="E79" t="s">
        <v>178</v>
      </c>
      <c r="F79" t="s">
        <v>178</v>
      </c>
      <c r="G79" t="s">
        <v>176</v>
      </c>
      <c r="H79" t="s">
        <v>176</v>
      </c>
      <c r="I79" t="s">
        <v>178</v>
      </c>
      <c r="J79" t="s">
        <v>176</v>
      </c>
      <c r="K79" t="s">
        <v>178</v>
      </c>
      <c r="L79" t="s">
        <v>178</v>
      </c>
      <c r="M79" t="s">
        <v>178</v>
      </c>
      <c r="N79" t="s">
        <v>178</v>
      </c>
      <c r="O79" t="s">
        <v>176</v>
      </c>
      <c r="P79" t="s">
        <v>176</v>
      </c>
      <c r="Q79" t="s">
        <v>178</v>
      </c>
      <c r="R79" t="s">
        <v>176</v>
      </c>
      <c r="S79" t="s">
        <v>176</v>
      </c>
      <c r="T79" t="s">
        <v>178</v>
      </c>
      <c r="U79" t="s">
        <v>176</v>
      </c>
      <c r="V79" t="s">
        <v>176</v>
      </c>
      <c r="W79" t="s">
        <v>178</v>
      </c>
      <c r="X79" t="s">
        <v>176</v>
      </c>
      <c r="Y79" t="s">
        <v>178</v>
      </c>
      <c r="Z79" t="s">
        <v>176</v>
      </c>
      <c r="AA79" t="s">
        <v>178</v>
      </c>
      <c r="AB79" t="s">
        <v>178</v>
      </c>
      <c r="AC79" t="s">
        <v>176</v>
      </c>
      <c r="AD79" t="s">
        <v>178</v>
      </c>
      <c r="AE79" t="s">
        <v>178</v>
      </c>
      <c r="AF79" t="s">
        <v>178</v>
      </c>
      <c r="AG79" t="s">
        <v>178</v>
      </c>
      <c r="AH79" t="s">
        <v>176</v>
      </c>
      <c r="AI79" t="s">
        <v>178</v>
      </c>
      <c r="AJ79" t="s">
        <v>176</v>
      </c>
      <c r="AK79" t="s">
        <v>176</v>
      </c>
      <c r="AL79" t="s">
        <v>178</v>
      </c>
      <c r="AM79" t="s">
        <v>176</v>
      </c>
      <c r="AN79" t="s">
        <v>178</v>
      </c>
      <c r="AO79" t="s">
        <v>176</v>
      </c>
      <c r="AP79" t="s">
        <v>178</v>
      </c>
      <c r="AQ79" t="s">
        <v>178</v>
      </c>
      <c r="AR79" t="s">
        <v>178</v>
      </c>
      <c r="AS79" t="s">
        <v>178</v>
      </c>
      <c r="AT79" t="s">
        <v>178</v>
      </c>
      <c r="AU79" t="s">
        <v>178</v>
      </c>
      <c r="AV79" t="s">
        <v>178</v>
      </c>
      <c r="AW79" t="s">
        <v>178</v>
      </c>
      <c r="AX79" t="s">
        <v>177</v>
      </c>
      <c r="AY79" s="602">
        <v>0</v>
      </c>
      <c r="AZ79"/>
    </row>
    <row r="80" spans="1:54" ht="21.6" x14ac:dyDescent="0.65">
      <c r="A80" s="601">
        <v>703419</v>
      </c>
      <c r="B80" s="602" t="s">
        <v>248</v>
      </c>
      <c r="C80" t="s">
        <v>176</v>
      </c>
      <c r="D80" t="s">
        <v>176</v>
      </c>
      <c r="E80" t="s">
        <v>176</v>
      </c>
      <c r="F80" t="s">
        <v>176</v>
      </c>
      <c r="G80" t="s">
        <v>176</v>
      </c>
      <c r="H80" t="s">
        <v>176</v>
      </c>
      <c r="I80" t="s">
        <v>176</v>
      </c>
      <c r="J80" t="s">
        <v>176</v>
      </c>
      <c r="K80" t="s">
        <v>176</v>
      </c>
      <c r="L80" t="s">
        <v>176</v>
      </c>
      <c r="M80" t="s">
        <v>176</v>
      </c>
      <c r="N80" t="s">
        <v>176</v>
      </c>
      <c r="O80" t="s">
        <v>176</v>
      </c>
      <c r="P80" t="s">
        <v>176</v>
      </c>
      <c r="Q80" t="s">
        <v>176</v>
      </c>
      <c r="R80" t="s">
        <v>177</v>
      </c>
      <c r="S80" t="s">
        <v>176</v>
      </c>
      <c r="T80" t="s">
        <v>178</v>
      </c>
      <c r="U80" t="s">
        <v>176</v>
      </c>
      <c r="V80" t="s">
        <v>176</v>
      </c>
      <c r="W80" t="s">
        <v>176</v>
      </c>
      <c r="X80" t="s">
        <v>178</v>
      </c>
      <c r="Y80" t="s">
        <v>176</v>
      </c>
      <c r="Z80" t="s">
        <v>178</v>
      </c>
      <c r="AA80" t="s">
        <v>227</v>
      </c>
      <c r="AB80" t="s">
        <v>227</v>
      </c>
      <c r="AC80" t="s">
        <v>227</v>
      </c>
      <c r="AD80" t="s">
        <v>227</v>
      </c>
      <c r="AE80" t="s">
        <v>227</v>
      </c>
      <c r="AF80" t="s">
        <v>227</v>
      </c>
      <c r="AG80" t="s">
        <v>227</v>
      </c>
      <c r="AH80" t="s">
        <v>227</v>
      </c>
      <c r="AI80" t="s">
        <v>227</v>
      </c>
      <c r="AJ80" t="s">
        <v>227</v>
      </c>
      <c r="AK80" t="s">
        <v>227</v>
      </c>
      <c r="AL80" t="s">
        <v>227</v>
      </c>
      <c r="AM80" t="s">
        <v>227</v>
      </c>
      <c r="AN80" t="s">
        <v>227</v>
      </c>
      <c r="AO80" t="s">
        <v>227</v>
      </c>
      <c r="AP80" t="s">
        <v>227</v>
      </c>
      <c r="AQ80" t="s">
        <v>227</v>
      </c>
      <c r="AR80" t="s">
        <v>227</v>
      </c>
      <c r="AS80" t="s">
        <v>227</v>
      </c>
      <c r="AT80" t="s">
        <v>227</v>
      </c>
      <c r="AU80" t="s">
        <v>227</v>
      </c>
      <c r="AV80" t="s">
        <v>227</v>
      </c>
      <c r="AW80" t="s">
        <v>227</v>
      </c>
      <c r="AX80" t="s">
        <v>227</v>
      </c>
      <c r="AY80" s="602" t="s">
        <v>4546</v>
      </c>
      <c r="AZ80"/>
    </row>
    <row r="81" spans="1:54" ht="21.6" x14ac:dyDescent="0.65">
      <c r="A81" s="601">
        <v>703437</v>
      </c>
      <c r="B81" s="602" t="s">
        <v>249</v>
      </c>
      <c r="C81" t="s">
        <v>178</v>
      </c>
      <c r="D81" t="s">
        <v>176</v>
      </c>
      <c r="E81" t="s">
        <v>178</v>
      </c>
      <c r="F81" t="s">
        <v>178</v>
      </c>
      <c r="G81" t="s">
        <v>178</v>
      </c>
      <c r="H81" t="s">
        <v>178</v>
      </c>
      <c r="I81" t="s">
        <v>176</v>
      </c>
      <c r="J81" t="s">
        <v>176</v>
      </c>
      <c r="K81" t="s">
        <v>178</v>
      </c>
      <c r="L81" t="s">
        <v>176</v>
      </c>
      <c r="M81" t="s">
        <v>176</v>
      </c>
      <c r="N81" t="s">
        <v>176</v>
      </c>
      <c r="O81" t="s">
        <v>176</v>
      </c>
      <c r="P81" t="s">
        <v>176</v>
      </c>
      <c r="Q81" t="s">
        <v>176</v>
      </c>
      <c r="R81" t="s">
        <v>176</v>
      </c>
      <c r="S81" t="s">
        <v>176</v>
      </c>
      <c r="T81" t="s">
        <v>176</v>
      </c>
      <c r="U81" t="s">
        <v>178</v>
      </c>
      <c r="V81" t="s">
        <v>176</v>
      </c>
      <c r="W81" t="s">
        <v>176</v>
      </c>
      <c r="X81" t="s">
        <v>176</v>
      </c>
      <c r="Y81" t="s">
        <v>176</v>
      </c>
      <c r="Z81" t="s">
        <v>176</v>
      </c>
      <c r="AA81" t="s">
        <v>178</v>
      </c>
      <c r="AB81" t="s">
        <v>176</v>
      </c>
      <c r="AC81" t="s">
        <v>178</v>
      </c>
      <c r="AD81" t="s">
        <v>178</v>
      </c>
      <c r="AE81" t="s">
        <v>176</v>
      </c>
      <c r="AF81" t="s">
        <v>178</v>
      </c>
      <c r="AG81" t="s">
        <v>178</v>
      </c>
      <c r="AH81" t="s">
        <v>178</v>
      </c>
      <c r="AI81" t="s">
        <v>178</v>
      </c>
      <c r="AJ81" t="s">
        <v>178</v>
      </c>
      <c r="AK81" t="s">
        <v>177</v>
      </c>
      <c r="AL81" t="s">
        <v>177</v>
      </c>
      <c r="AM81">
        <v>0</v>
      </c>
      <c r="AN81">
        <v>0</v>
      </c>
      <c r="AO81">
        <v>0</v>
      </c>
      <c r="AP81">
        <v>0</v>
      </c>
      <c r="AQ81">
        <v>0</v>
      </c>
      <c r="AR81">
        <v>0</v>
      </c>
      <c r="AS81">
        <v>0</v>
      </c>
      <c r="AT81">
        <v>0</v>
      </c>
      <c r="AU81">
        <v>0</v>
      </c>
      <c r="AV81">
        <v>0</v>
      </c>
      <c r="AW81">
        <v>0</v>
      </c>
      <c r="AX81">
        <v>0</v>
      </c>
      <c r="AY81" s="602">
        <v>0</v>
      </c>
    </row>
    <row r="82" spans="1:54" ht="21.6" x14ac:dyDescent="0.65">
      <c r="A82" s="601">
        <v>703439</v>
      </c>
      <c r="B82" s="602" t="s">
        <v>401</v>
      </c>
      <c r="C82" t="s">
        <v>178</v>
      </c>
      <c r="D82" t="s">
        <v>178</v>
      </c>
      <c r="E82" t="s">
        <v>176</v>
      </c>
      <c r="F82" t="s">
        <v>178</v>
      </c>
      <c r="G82" t="s">
        <v>178</v>
      </c>
      <c r="H82" t="s">
        <v>178</v>
      </c>
      <c r="I82" t="s">
        <v>178</v>
      </c>
      <c r="J82" t="s">
        <v>178</v>
      </c>
      <c r="K82" t="s">
        <v>178</v>
      </c>
      <c r="L82" t="s">
        <v>176</v>
      </c>
      <c r="M82" t="s">
        <v>178</v>
      </c>
      <c r="N82" t="s">
        <v>178</v>
      </c>
      <c r="O82" t="s">
        <v>178</v>
      </c>
      <c r="P82" t="s">
        <v>176</v>
      </c>
      <c r="Q82" t="s">
        <v>178</v>
      </c>
      <c r="R82" t="s">
        <v>177</v>
      </c>
      <c r="S82" t="s">
        <v>178</v>
      </c>
      <c r="T82" t="s">
        <v>178</v>
      </c>
      <c r="U82" t="s">
        <v>178</v>
      </c>
      <c r="V82" t="s">
        <v>177</v>
      </c>
      <c r="W82" t="s">
        <v>178</v>
      </c>
      <c r="X82" t="s">
        <v>178</v>
      </c>
      <c r="Y82" t="s">
        <v>178</v>
      </c>
      <c r="Z82" t="s">
        <v>176</v>
      </c>
      <c r="AA82" t="s">
        <v>178</v>
      </c>
      <c r="AB82" t="s">
        <v>178</v>
      </c>
      <c r="AC82" t="s">
        <v>176</v>
      </c>
      <c r="AD82" t="s">
        <v>178</v>
      </c>
      <c r="AE82" t="s">
        <v>176</v>
      </c>
      <c r="AF82" t="s">
        <v>178</v>
      </c>
      <c r="AG82" t="s">
        <v>176</v>
      </c>
      <c r="AH82" t="s">
        <v>178</v>
      </c>
      <c r="AI82" t="s">
        <v>176</v>
      </c>
      <c r="AJ82" t="s">
        <v>176</v>
      </c>
      <c r="AK82" t="s">
        <v>178</v>
      </c>
      <c r="AL82" t="s">
        <v>178</v>
      </c>
      <c r="AM82" t="s">
        <v>178</v>
      </c>
      <c r="AN82" t="s">
        <v>178</v>
      </c>
      <c r="AO82" t="s">
        <v>176</v>
      </c>
      <c r="AP82" t="s">
        <v>178</v>
      </c>
      <c r="AQ82" t="s">
        <v>178</v>
      </c>
      <c r="AR82" t="s">
        <v>178</v>
      </c>
      <c r="AS82">
        <v>0</v>
      </c>
      <c r="AT82">
        <v>0</v>
      </c>
      <c r="AU82">
        <v>0</v>
      </c>
      <c r="AV82">
        <v>0</v>
      </c>
      <c r="AW82">
        <v>0</v>
      </c>
      <c r="AX82">
        <v>0</v>
      </c>
      <c r="AY82" s="602">
        <v>0</v>
      </c>
      <c r="AZ82"/>
    </row>
    <row r="83" spans="1:54" ht="14.4" x14ac:dyDescent="0.3">
      <c r="A83" s="616">
        <v>703451</v>
      </c>
      <c r="B83" s="604" t="s">
        <v>249</v>
      </c>
      <c r="C83" s="627" t="s">
        <v>176</v>
      </c>
      <c r="D83" s="627" t="s">
        <v>176</v>
      </c>
      <c r="E83" s="627" t="s">
        <v>176</v>
      </c>
      <c r="F83" s="627" t="s">
        <v>176</v>
      </c>
      <c r="G83" s="627" t="s">
        <v>176</v>
      </c>
      <c r="H83" s="627" t="s">
        <v>176</v>
      </c>
      <c r="I83" s="627" t="s">
        <v>176</v>
      </c>
      <c r="J83" s="627" t="s">
        <v>176</v>
      </c>
      <c r="K83" s="627" t="s">
        <v>176</v>
      </c>
      <c r="L83" s="627" t="s">
        <v>178</v>
      </c>
      <c r="M83" s="627" t="s">
        <v>176</v>
      </c>
      <c r="N83" s="627" t="s">
        <v>176</v>
      </c>
      <c r="O83" s="627" t="s">
        <v>176</v>
      </c>
      <c r="P83" s="627" t="s">
        <v>178</v>
      </c>
      <c r="Q83" s="627" t="s">
        <v>178</v>
      </c>
      <c r="R83" s="627" t="s">
        <v>178</v>
      </c>
      <c r="S83" s="627" t="s">
        <v>176</v>
      </c>
      <c r="T83" s="627" t="s">
        <v>178</v>
      </c>
      <c r="U83" s="627" t="s">
        <v>176</v>
      </c>
      <c r="V83" s="627" t="s">
        <v>178</v>
      </c>
      <c r="W83" s="627" t="s">
        <v>178</v>
      </c>
      <c r="X83" s="627" t="s">
        <v>176</v>
      </c>
      <c r="Y83" s="627" t="s">
        <v>176</v>
      </c>
      <c r="Z83" s="627" t="s">
        <v>178</v>
      </c>
      <c r="AA83" s="627" t="s">
        <v>177</v>
      </c>
      <c r="AB83" s="627" t="s">
        <v>177</v>
      </c>
      <c r="AC83" s="627" t="s">
        <v>177</v>
      </c>
      <c r="AD83" s="627" t="s">
        <v>177</v>
      </c>
      <c r="AE83" s="627" t="s">
        <v>177</v>
      </c>
      <c r="AF83" s="627" t="s">
        <v>177</v>
      </c>
      <c r="AG83" s="627" t="s">
        <v>227</v>
      </c>
      <c r="AH83" s="627" t="s">
        <v>227</v>
      </c>
      <c r="AI83" s="627" t="s">
        <v>227</v>
      </c>
      <c r="AJ83" s="627" t="s">
        <v>227</v>
      </c>
      <c r="AK83" s="627" t="s">
        <v>227</v>
      </c>
      <c r="AL83" s="627" t="s">
        <v>227</v>
      </c>
      <c r="AM83" s="627" t="s">
        <v>227</v>
      </c>
      <c r="AN83" s="627" t="s">
        <v>227</v>
      </c>
      <c r="AO83" s="627" t="s">
        <v>227</v>
      </c>
      <c r="AP83" s="627" t="s">
        <v>227</v>
      </c>
      <c r="AQ83" s="627" t="s">
        <v>227</v>
      </c>
      <c r="AR83" s="627" t="s">
        <v>227</v>
      </c>
      <c r="AS83" s="627" t="s">
        <v>227</v>
      </c>
      <c r="AT83" s="627" t="s">
        <v>227</v>
      </c>
      <c r="AU83" s="627" t="s">
        <v>227</v>
      </c>
      <c r="AV83" s="627" t="s">
        <v>227</v>
      </c>
      <c r="AW83" s="627" t="s">
        <v>227</v>
      </c>
      <c r="AX83" s="627" t="s">
        <v>227</v>
      </c>
      <c r="AY83" s="604" t="s">
        <v>227</v>
      </c>
      <c r="AZ83" s="632" t="s">
        <v>4547</v>
      </c>
      <c r="BA83" s="632" t="s">
        <v>227</v>
      </c>
      <c r="BB83" s="633" t="s">
        <v>1500</v>
      </c>
    </row>
    <row r="84" spans="1:54" ht="14.4" x14ac:dyDescent="0.3">
      <c r="A84" s="616">
        <v>703459</v>
      </c>
      <c r="B84" s="604" t="s">
        <v>249</v>
      </c>
      <c r="C84" s="627" t="s">
        <v>1567</v>
      </c>
      <c r="D84" s="627" t="s">
        <v>1567</v>
      </c>
      <c r="E84" s="627" t="s">
        <v>1567</v>
      </c>
      <c r="F84" s="627" t="s">
        <v>1567</v>
      </c>
      <c r="G84" s="627" t="s">
        <v>1567</v>
      </c>
      <c r="H84" s="627" t="s">
        <v>1567</v>
      </c>
      <c r="I84" s="627" t="s">
        <v>1567</v>
      </c>
      <c r="J84" s="627" t="s">
        <v>1567</v>
      </c>
      <c r="K84" s="627" t="s">
        <v>1567</v>
      </c>
      <c r="L84" s="627" t="s">
        <v>1567</v>
      </c>
      <c r="M84" s="627" t="s">
        <v>1567</v>
      </c>
      <c r="N84" s="627" t="s">
        <v>1567</v>
      </c>
      <c r="O84" s="627" t="s">
        <v>1567</v>
      </c>
      <c r="P84" s="627" t="s">
        <v>1567</v>
      </c>
      <c r="Q84" s="627" t="s">
        <v>1567</v>
      </c>
      <c r="R84" s="627" t="s">
        <v>1567</v>
      </c>
      <c r="S84" s="627" t="s">
        <v>1567</v>
      </c>
      <c r="T84" s="627" t="s">
        <v>1567</v>
      </c>
      <c r="U84" s="627" t="s">
        <v>1567</v>
      </c>
      <c r="V84" s="627" t="s">
        <v>1567</v>
      </c>
      <c r="W84" s="627" t="s">
        <v>1567</v>
      </c>
      <c r="X84" s="627" t="s">
        <v>1567</v>
      </c>
      <c r="Y84" s="627" t="s">
        <v>1567</v>
      </c>
      <c r="Z84" s="627" t="s">
        <v>1567</v>
      </c>
      <c r="AA84" s="627" t="s">
        <v>1567</v>
      </c>
      <c r="AB84" s="627" t="s">
        <v>1567</v>
      </c>
      <c r="AC84" s="627" t="s">
        <v>1567</v>
      </c>
      <c r="AD84" s="627" t="s">
        <v>1567</v>
      </c>
      <c r="AE84" s="627" t="s">
        <v>1567</v>
      </c>
      <c r="AF84" s="627" t="s">
        <v>1567</v>
      </c>
      <c r="AG84" s="627" t="s">
        <v>1567</v>
      </c>
      <c r="AH84" s="627" t="s">
        <v>1567</v>
      </c>
      <c r="AI84" s="627" t="s">
        <v>1567</v>
      </c>
      <c r="AJ84" s="627" t="s">
        <v>1567</v>
      </c>
      <c r="AK84" s="627" t="s">
        <v>1567</v>
      </c>
      <c r="AL84" s="627" t="s">
        <v>1567</v>
      </c>
      <c r="AM84" s="627" t="s">
        <v>227</v>
      </c>
      <c r="AN84" s="627" t="s">
        <v>227</v>
      </c>
      <c r="AO84" s="627" t="s">
        <v>227</v>
      </c>
      <c r="AP84" s="627" t="s">
        <v>227</v>
      </c>
      <c r="AQ84" s="627" t="s">
        <v>227</v>
      </c>
      <c r="AR84" s="627" t="s">
        <v>227</v>
      </c>
      <c r="AS84" s="627" t="s">
        <v>227</v>
      </c>
      <c r="AT84" s="627" t="s">
        <v>227</v>
      </c>
      <c r="AU84" s="627" t="s">
        <v>227</v>
      </c>
      <c r="AV84" s="627" t="s">
        <v>227</v>
      </c>
      <c r="AW84" s="627" t="s">
        <v>227</v>
      </c>
      <c r="AX84" s="627" t="s">
        <v>227</v>
      </c>
      <c r="AY84" s="604" t="s">
        <v>4546</v>
      </c>
      <c r="AZ84" s="632" t="s">
        <v>4547</v>
      </c>
      <c r="BA84" s="632" t="s">
        <v>227</v>
      </c>
      <c r="BB84" s="633" t="s">
        <v>1500</v>
      </c>
    </row>
    <row r="85" spans="1:54" ht="21.6" x14ac:dyDescent="0.65">
      <c r="A85" s="601">
        <v>703468</v>
      </c>
      <c r="B85" s="602" t="s">
        <v>401</v>
      </c>
      <c r="C85" t="s">
        <v>176</v>
      </c>
      <c r="D85" t="s">
        <v>178</v>
      </c>
      <c r="E85" t="s">
        <v>178</v>
      </c>
      <c r="F85" t="s">
        <v>176</v>
      </c>
      <c r="G85" t="s">
        <v>176</v>
      </c>
      <c r="H85" t="s">
        <v>176</v>
      </c>
      <c r="I85" t="s">
        <v>178</v>
      </c>
      <c r="J85" t="s">
        <v>176</v>
      </c>
      <c r="K85" t="s">
        <v>178</v>
      </c>
      <c r="L85" t="s">
        <v>178</v>
      </c>
      <c r="M85" t="s">
        <v>178</v>
      </c>
      <c r="N85" t="s">
        <v>178</v>
      </c>
      <c r="O85" t="s">
        <v>176</v>
      </c>
      <c r="P85" t="s">
        <v>176</v>
      </c>
      <c r="Q85" t="s">
        <v>178</v>
      </c>
      <c r="R85" t="s">
        <v>178</v>
      </c>
      <c r="S85" t="s">
        <v>178</v>
      </c>
      <c r="T85" t="s">
        <v>178</v>
      </c>
      <c r="U85" t="s">
        <v>178</v>
      </c>
      <c r="V85" t="s">
        <v>176</v>
      </c>
      <c r="W85" t="s">
        <v>178</v>
      </c>
      <c r="X85" t="s">
        <v>176</v>
      </c>
      <c r="Y85" t="s">
        <v>176</v>
      </c>
      <c r="Z85" t="s">
        <v>178</v>
      </c>
      <c r="AA85" t="s">
        <v>178</v>
      </c>
      <c r="AB85" t="s">
        <v>176</v>
      </c>
      <c r="AC85" t="s">
        <v>176</v>
      </c>
      <c r="AD85" t="s">
        <v>176</v>
      </c>
      <c r="AE85" t="s">
        <v>176</v>
      </c>
      <c r="AF85" t="s">
        <v>178</v>
      </c>
      <c r="AG85" t="s">
        <v>178</v>
      </c>
      <c r="AH85" t="s">
        <v>178</v>
      </c>
      <c r="AI85" t="s">
        <v>178</v>
      </c>
      <c r="AJ85" t="s">
        <v>176</v>
      </c>
      <c r="AK85" t="s">
        <v>177</v>
      </c>
      <c r="AL85" t="s">
        <v>178</v>
      </c>
      <c r="AM85" t="s">
        <v>176</v>
      </c>
      <c r="AN85" t="s">
        <v>178</v>
      </c>
      <c r="AO85" t="s">
        <v>178</v>
      </c>
      <c r="AP85" t="s">
        <v>176</v>
      </c>
      <c r="AQ85" t="s">
        <v>176</v>
      </c>
      <c r="AR85" t="s">
        <v>176</v>
      </c>
      <c r="AS85" t="s">
        <v>176</v>
      </c>
      <c r="AT85" t="s">
        <v>176</v>
      </c>
      <c r="AU85" t="s">
        <v>178</v>
      </c>
      <c r="AV85" t="s">
        <v>176</v>
      </c>
      <c r="AW85" t="s">
        <v>178</v>
      </c>
      <c r="AX85" t="s">
        <v>178</v>
      </c>
      <c r="AY85" s="602">
        <v>0</v>
      </c>
    </row>
    <row r="86" spans="1:54" ht="21.6" x14ac:dyDescent="0.65">
      <c r="A86" s="601">
        <v>703482</v>
      </c>
      <c r="B86" s="602" t="s">
        <v>249</v>
      </c>
      <c r="C86" t="s">
        <v>176</v>
      </c>
      <c r="D86" t="s">
        <v>176</v>
      </c>
      <c r="E86" t="s">
        <v>176</v>
      </c>
      <c r="F86" t="s">
        <v>178</v>
      </c>
      <c r="G86" t="s">
        <v>176</v>
      </c>
      <c r="H86" t="s">
        <v>176</v>
      </c>
      <c r="I86" t="s">
        <v>178</v>
      </c>
      <c r="J86" t="s">
        <v>176</v>
      </c>
      <c r="K86" t="s">
        <v>178</v>
      </c>
      <c r="L86" t="s">
        <v>176</v>
      </c>
      <c r="M86" t="s">
        <v>178</v>
      </c>
      <c r="N86" t="s">
        <v>178</v>
      </c>
      <c r="O86" t="s">
        <v>176</v>
      </c>
      <c r="P86" t="s">
        <v>178</v>
      </c>
      <c r="Q86" t="s">
        <v>176</v>
      </c>
      <c r="R86" t="s">
        <v>176</v>
      </c>
      <c r="S86" t="s">
        <v>178</v>
      </c>
      <c r="T86" t="s">
        <v>178</v>
      </c>
      <c r="U86" t="s">
        <v>178</v>
      </c>
      <c r="V86" t="s">
        <v>176</v>
      </c>
      <c r="W86" t="s">
        <v>176</v>
      </c>
      <c r="X86" t="s">
        <v>176</v>
      </c>
      <c r="Y86" t="s">
        <v>178</v>
      </c>
      <c r="Z86" t="s">
        <v>176</v>
      </c>
      <c r="AA86" t="s">
        <v>176</v>
      </c>
      <c r="AB86" t="s">
        <v>176</v>
      </c>
      <c r="AC86" t="s">
        <v>176</v>
      </c>
      <c r="AD86" t="s">
        <v>176</v>
      </c>
      <c r="AE86" t="s">
        <v>176</v>
      </c>
      <c r="AF86" t="s">
        <v>176</v>
      </c>
      <c r="AG86" t="s">
        <v>176</v>
      </c>
      <c r="AH86" t="s">
        <v>178</v>
      </c>
      <c r="AI86" t="s">
        <v>176</v>
      </c>
      <c r="AJ86" t="s">
        <v>177</v>
      </c>
      <c r="AK86" t="s">
        <v>178</v>
      </c>
      <c r="AL86" t="s">
        <v>176</v>
      </c>
      <c r="AM86" t="s">
        <v>227</v>
      </c>
      <c r="AN86" t="s">
        <v>227</v>
      </c>
      <c r="AO86" t="s">
        <v>227</v>
      </c>
      <c r="AP86" t="s">
        <v>227</v>
      </c>
      <c r="AQ86" t="s">
        <v>227</v>
      </c>
      <c r="AR86"/>
      <c r="AS86"/>
      <c r="AT86"/>
      <c r="AU86"/>
      <c r="AV86"/>
      <c r="AW86"/>
      <c r="AX86" s="236"/>
      <c r="AY86" s="602">
        <v>0</v>
      </c>
      <c r="AZ86"/>
    </row>
    <row r="87" spans="1:54" ht="21.6" x14ac:dyDescent="0.65">
      <c r="A87" s="601">
        <v>703492</v>
      </c>
      <c r="B87" s="602" t="s">
        <v>401</v>
      </c>
      <c r="C87" t="s">
        <v>176</v>
      </c>
      <c r="D87" t="s">
        <v>176</v>
      </c>
      <c r="E87" t="s">
        <v>176</v>
      </c>
      <c r="F87" t="s">
        <v>176</v>
      </c>
      <c r="G87" t="s">
        <v>176</v>
      </c>
      <c r="H87" t="s">
        <v>178</v>
      </c>
      <c r="I87" t="s">
        <v>176</v>
      </c>
      <c r="J87" t="s">
        <v>176</v>
      </c>
      <c r="K87" t="s">
        <v>178</v>
      </c>
      <c r="L87" t="s">
        <v>176</v>
      </c>
      <c r="M87" t="s">
        <v>176</v>
      </c>
      <c r="N87" t="s">
        <v>176</v>
      </c>
      <c r="O87" t="s">
        <v>178</v>
      </c>
      <c r="P87" t="s">
        <v>178</v>
      </c>
      <c r="Q87" t="s">
        <v>178</v>
      </c>
      <c r="R87" t="s">
        <v>178</v>
      </c>
      <c r="S87" t="s">
        <v>178</v>
      </c>
      <c r="T87" t="s">
        <v>178</v>
      </c>
      <c r="U87" t="s">
        <v>176</v>
      </c>
      <c r="V87" t="s">
        <v>176</v>
      </c>
      <c r="W87" t="s">
        <v>176</v>
      </c>
      <c r="X87" t="s">
        <v>178</v>
      </c>
      <c r="Y87" t="s">
        <v>176</v>
      </c>
      <c r="Z87" t="s">
        <v>178</v>
      </c>
      <c r="AA87" t="s">
        <v>176</v>
      </c>
      <c r="AB87" t="s">
        <v>176</v>
      </c>
      <c r="AC87" t="s">
        <v>176</v>
      </c>
      <c r="AD87" t="s">
        <v>178</v>
      </c>
      <c r="AE87" t="s">
        <v>178</v>
      </c>
      <c r="AF87" t="s">
        <v>176</v>
      </c>
      <c r="AG87" t="s">
        <v>176</v>
      </c>
      <c r="AH87" t="s">
        <v>176</v>
      </c>
      <c r="AI87" t="s">
        <v>178</v>
      </c>
      <c r="AJ87" t="s">
        <v>178</v>
      </c>
      <c r="AK87" t="s">
        <v>176</v>
      </c>
      <c r="AL87" t="s">
        <v>178</v>
      </c>
      <c r="AM87" t="s">
        <v>178</v>
      </c>
      <c r="AN87" t="s">
        <v>178</v>
      </c>
      <c r="AO87" t="s">
        <v>178</v>
      </c>
      <c r="AP87" t="s">
        <v>178</v>
      </c>
      <c r="AQ87" t="s">
        <v>178</v>
      </c>
      <c r="AR87" t="s">
        <v>178</v>
      </c>
      <c r="AS87" t="s">
        <v>177</v>
      </c>
      <c r="AT87" t="s">
        <v>177</v>
      </c>
      <c r="AU87" t="s">
        <v>177</v>
      </c>
      <c r="AV87" t="s">
        <v>177</v>
      </c>
      <c r="AW87" t="s">
        <v>177</v>
      </c>
      <c r="AX87" t="s">
        <v>177</v>
      </c>
      <c r="AY87" s="602" t="s">
        <v>4583</v>
      </c>
      <c r="AZ87"/>
    </row>
    <row r="88" spans="1:54" ht="21.6" x14ac:dyDescent="0.65">
      <c r="A88" s="601">
        <v>703496</v>
      </c>
      <c r="B88" s="602" t="s">
        <v>249</v>
      </c>
      <c r="C88" t="s">
        <v>176</v>
      </c>
      <c r="D88" t="s">
        <v>176</v>
      </c>
      <c r="E88" t="s">
        <v>176</v>
      </c>
      <c r="F88" t="s">
        <v>176</v>
      </c>
      <c r="G88" t="s">
        <v>176</v>
      </c>
      <c r="H88" t="s">
        <v>176</v>
      </c>
      <c r="I88" t="s">
        <v>176</v>
      </c>
      <c r="J88" t="s">
        <v>176</v>
      </c>
      <c r="K88" t="s">
        <v>176</v>
      </c>
      <c r="L88" t="s">
        <v>176</v>
      </c>
      <c r="M88" t="s">
        <v>176</v>
      </c>
      <c r="N88" t="s">
        <v>176</v>
      </c>
      <c r="O88" t="s">
        <v>176</v>
      </c>
      <c r="P88" t="s">
        <v>176</v>
      </c>
      <c r="Q88" t="s">
        <v>176</v>
      </c>
      <c r="R88" t="s">
        <v>177</v>
      </c>
      <c r="S88" t="s">
        <v>176</v>
      </c>
      <c r="T88" t="s">
        <v>177</v>
      </c>
      <c r="U88" t="s">
        <v>176</v>
      </c>
      <c r="V88" t="s">
        <v>176</v>
      </c>
      <c r="W88" t="s">
        <v>176</v>
      </c>
      <c r="X88" t="s">
        <v>176</v>
      </c>
      <c r="Y88" t="s">
        <v>176</v>
      </c>
      <c r="Z88" t="s">
        <v>178</v>
      </c>
      <c r="AA88" t="s">
        <v>178</v>
      </c>
      <c r="AB88" t="s">
        <v>176</v>
      </c>
      <c r="AC88" t="s">
        <v>176</v>
      </c>
      <c r="AD88" t="s">
        <v>177</v>
      </c>
      <c r="AE88" t="s">
        <v>178</v>
      </c>
      <c r="AF88" t="s">
        <v>177</v>
      </c>
      <c r="AG88" t="s">
        <v>178</v>
      </c>
      <c r="AH88" t="s">
        <v>178</v>
      </c>
      <c r="AI88" t="s">
        <v>177</v>
      </c>
      <c r="AJ88" t="s">
        <v>178</v>
      </c>
      <c r="AK88" t="s">
        <v>177</v>
      </c>
      <c r="AL88" t="s">
        <v>178</v>
      </c>
      <c r="AM88" t="s">
        <v>227</v>
      </c>
      <c r="AN88" t="s">
        <v>227</v>
      </c>
      <c r="AO88" t="s">
        <v>227</v>
      </c>
      <c r="AP88" t="s">
        <v>227</v>
      </c>
      <c r="AQ88" t="s">
        <v>227</v>
      </c>
      <c r="AR88" t="s">
        <v>227</v>
      </c>
      <c r="AS88" t="s">
        <v>227</v>
      </c>
      <c r="AT88" t="s">
        <v>227</v>
      </c>
      <c r="AU88" t="s">
        <v>227</v>
      </c>
      <c r="AV88" t="s">
        <v>227</v>
      </c>
      <c r="AW88" t="s">
        <v>227</v>
      </c>
      <c r="AX88" t="s">
        <v>227</v>
      </c>
      <c r="AY88" s="602">
        <v>0</v>
      </c>
    </row>
    <row r="89" spans="1:54" ht="21.6" x14ac:dyDescent="0.65">
      <c r="A89" s="601">
        <v>703514</v>
      </c>
      <c r="B89" s="602" t="s">
        <v>248</v>
      </c>
      <c r="C89" t="s">
        <v>176</v>
      </c>
      <c r="D89" t="s">
        <v>176</v>
      </c>
      <c r="E89" t="s">
        <v>176</v>
      </c>
      <c r="F89" t="s">
        <v>176</v>
      </c>
      <c r="G89" t="s">
        <v>176</v>
      </c>
      <c r="H89" t="s">
        <v>176</v>
      </c>
      <c r="I89" t="s">
        <v>176</v>
      </c>
      <c r="J89" t="s">
        <v>178</v>
      </c>
      <c r="K89" t="s">
        <v>178</v>
      </c>
      <c r="L89" t="s">
        <v>176</v>
      </c>
      <c r="M89" t="s">
        <v>176</v>
      </c>
      <c r="N89" t="s">
        <v>176</v>
      </c>
      <c r="O89" t="s">
        <v>178</v>
      </c>
      <c r="P89" t="s">
        <v>176</v>
      </c>
      <c r="Q89" t="s">
        <v>176</v>
      </c>
      <c r="R89" t="s">
        <v>177</v>
      </c>
      <c r="S89" t="s">
        <v>176</v>
      </c>
      <c r="T89" t="s">
        <v>176</v>
      </c>
      <c r="U89" t="s">
        <v>178</v>
      </c>
      <c r="V89" t="s">
        <v>178</v>
      </c>
      <c r="W89" t="s">
        <v>177</v>
      </c>
      <c r="X89" t="s">
        <v>178</v>
      </c>
      <c r="Y89" t="s">
        <v>178</v>
      </c>
      <c r="Z89" t="s">
        <v>178</v>
      </c>
      <c r="AA89" t="s">
        <v>227</v>
      </c>
      <c r="AB89" t="s">
        <v>227</v>
      </c>
      <c r="AC89" t="s">
        <v>227</v>
      </c>
      <c r="AD89" t="s">
        <v>227</v>
      </c>
      <c r="AE89" t="s">
        <v>227</v>
      </c>
      <c r="AF89" t="s">
        <v>227</v>
      </c>
      <c r="AG89" t="s">
        <v>227</v>
      </c>
      <c r="AH89" t="s">
        <v>227</v>
      </c>
      <c r="AI89" t="s">
        <v>227</v>
      </c>
      <c r="AJ89" t="s">
        <v>227</v>
      </c>
      <c r="AK89" t="s">
        <v>227</v>
      </c>
      <c r="AL89" t="s">
        <v>227</v>
      </c>
      <c r="AM89" t="s">
        <v>227</v>
      </c>
      <c r="AN89" t="s">
        <v>227</v>
      </c>
      <c r="AO89" t="s">
        <v>227</v>
      </c>
      <c r="AP89" t="s">
        <v>227</v>
      </c>
      <c r="AQ89" t="s">
        <v>227</v>
      </c>
      <c r="AR89" t="s">
        <v>227</v>
      </c>
      <c r="AS89" t="s">
        <v>227</v>
      </c>
      <c r="AT89" t="s">
        <v>227</v>
      </c>
      <c r="AU89" t="s">
        <v>227</v>
      </c>
      <c r="AV89" t="s">
        <v>227</v>
      </c>
      <c r="AW89" t="s">
        <v>227</v>
      </c>
      <c r="AX89" t="s">
        <v>227</v>
      </c>
      <c r="AY89" s="602" t="s">
        <v>4546</v>
      </c>
      <c r="AZ89"/>
    </row>
    <row r="90" spans="1:54" ht="14.4" x14ac:dyDescent="0.3">
      <c r="A90" s="616">
        <v>703518</v>
      </c>
      <c r="B90" s="604" t="s">
        <v>249</v>
      </c>
      <c r="C90" s="627" t="s">
        <v>178</v>
      </c>
      <c r="D90" s="627" t="s">
        <v>176</v>
      </c>
      <c r="E90" s="627" t="s">
        <v>176</v>
      </c>
      <c r="F90" s="627" t="s">
        <v>178</v>
      </c>
      <c r="G90" s="627" t="s">
        <v>176</v>
      </c>
      <c r="H90" s="627" t="s">
        <v>178</v>
      </c>
      <c r="I90" s="627" t="s">
        <v>178</v>
      </c>
      <c r="J90" s="627" t="s">
        <v>176</v>
      </c>
      <c r="K90" s="627" t="s">
        <v>178</v>
      </c>
      <c r="L90" s="627" t="s">
        <v>178</v>
      </c>
      <c r="M90" s="627" t="s">
        <v>176</v>
      </c>
      <c r="N90" s="627" t="s">
        <v>176</v>
      </c>
      <c r="O90" s="627" t="s">
        <v>176</v>
      </c>
      <c r="P90" s="627" t="s">
        <v>176</v>
      </c>
      <c r="Q90" s="627" t="s">
        <v>176</v>
      </c>
      <c r="R90" s="627" t="s">
        <v>178</v>
      </c>
      <c r="S90" s="627" t="s">
        <v>176</v>
      </c>
      <c r="T90" s="627" t="s">
        <v>178</v>
      </c>
      <c r="U90" s="627" t="s">
        <v>176</v>
      </c>
      <c r="V90" s="627" t="s">
        <v>176</v>
      </c>
      <c r="W90" s="627" t="s">
        <v>176</v>
      </c>
      <c r="X90" s="627" t="s">
        <v>176</v>
      </c>
      <c r="Y90" s="627" t="s">
        <v>176</v>
      </c>
      <c r="Z90" s="627" t="s">
        <v>178</v>
      </c>
      <c r="AA90" s="627" t="s">
        <v>176</v>
      </c>
      <c r="AB90" s="627" t="s">
        <v>176</v>
      </c>
      <c r="AC90" s="627" t="s">
        <v>178</v>
      </c>
      <c r="AD90" s="627" t="s">
        <v>176</v>
      </c>
      <c r="AE90" s="627" t="s">
        <v>176</v>
      </c>
      <c r="AF90" s="627" t="s">
        <v>176</v>
      </c>
      <c r="AG90" s="627" t="s">
        <v>177</v>
      </c>
      <c r="AH90" s="627" t="s">
        <v>177</v>
      </c>
      <c r="AI90" s="627" t="s">
        <v>177</v>
      </c>
      <c r="AJ90" s="627" t="s">
        <v>177</v>
      </c>
      <c r="AK90" s="627" t="s">
        <v>177</v>
      </c>
      <c r="AL90" s="627" t="s">
        <v>177</v>
      </c>
      <c r="AM90" s="627" t="s">
        <v>227</v>
      </c>
      <c r="AN90" s="627" t="s">
        <v>227</v>
      </c>
      <c r="AO90" s="627" t="s">
        <v>227</v>
      </c>
      <c r="AP90" s="627" t="s">
        <v>227</v>
      </c>
      <c r="AQ90" s="627" t="s">
        <v>227</v>
      </c>
      <c r="AR90" s="627" t="s">
        <v>227</v>
      </c>
      <c r="AS90" s="627" t="s">
        <v>227</v>
      </c>
      <c r="AT90" s="627" t="s">
        <v>227</v>
      </c>
      <c r="AU90" s="627" t="s">
        <v>227</v>
      </c>
      <c r="AV90" s="627" t="s">
        <v>227</v>
      </c>
      <c r="AW90" s="627" t="s">
        <v>227</v>
      </c>
      <c r="AX90" s="627" t="s">
        <v>227</v>
      </c>
      <c r="AY90" s="604" t="s">
        <v>227</v>
      </c>
      <c r="AZ90" s="632" t="s">
        <v>4543</v>
      </c>
      <c r="BA90" s="632" t="s">
        <v>4543</v>
      </c>
      <c r="BB90" s="633" t="s">
        <v>1500</v>
      </c>
    </row>
    <row r="91" spans="1:54" ht="33" x14ac:dyDescent="0.65">
      <c r="A91" s="601">
        <v>703536</v>
      </c>
      <c r="B91" s="602" t="s">
        <v>401</v>
      </c>
      <c r="C91" t="s">
        <v>1567</v>
      </c>
      <c r="D91" t="s">
        <v>1567</v>
      </c>
      <c r="E91" t="s">
        <v>1567</v>
      </c>
      <c r="F91" t="s">
        <v>1567</v>
      </c>
      <c r="G91" t="s">
        <v>1567</v>
      </c>
      <c r="H91" t="s">
        <v>1567</v>
      </c>
      <c r="I91" t="s">
        <v>1567</v>
      </c>
      <c r="J91" t="s">
        <v>1567</v>
      </c>
      <c r="K91" t="s">
        <v>1567</v>
      </c>
      <c r="L91" t="s">
        <v>1567</v>
      </c>
      <c r="M91" t="s">
        <v>1567</v>
      </c>
      <c r="N91" t="s">
        <v>1567</v>
      </c>
      <c r="O91" t="s">
        <v>1567</v>
      </c>
      <c r="P91" t="s">
        <v>1567</v>
      </c>
      <c r="Q91" t="s">
        <v>1567</v>
      </c>
      <c r="R91" t="s">
        <v>1567</v>
      </c>
      <c r="S91" t="s">
        <v>1567</v>
      </c>
      <c r="T91" t="s">
        <v>1567</v>
      </c>
      <c r="U91" t="s">
        <v>1567</v>
      </c>
      <c r="V91" t="s">
        <v>1567</v>
      </c>
      <c r="W91" t="s">
        <v>1567</v>
      </c>
      <c r="X91" t="s">
        <v>1567</v>
      </c>
      <c r="Y91" t="s">
        <v>1567</v>
      </c>
      <c r="Z91" t="s">
        <v>1567</v>
      </c>
      <c r="AA91" t="s">
        <v>1567</v>
      </c>
      <c r="AB91" t="s">
        <v>1567</v>
      </c>
      <c r="AC91" t="s">
        <v>1567</v>
      </c>
      <c r="AD91" t="s">
        <v>1567</v>
      </c>
      <c r="AE91" t="s">
        <v>1567</v>
      </c>
      <c r="AF91" t="s">
        <v>1567</v>
      </c>
      <c r="AG91" t="s">
        <v>1567</v>
      </c>
      <c r="AH91" t="s">
        <v>1567</v>
      </c>
      <c r="AI91" t="s">
        <v>1567</v>
      </c>
      <c r="AJ91" t="s">
        <v>1567</v>
      </c>
      <c r="AK91" t="s">
        <v>1567</v>
      </c>
      <c r="AL91" t="s">
        <v>1567</v>
      </c>
      <c r="AM91" t="s">
        <v>1567</v>
      </c>
      <c r="AN91" t="s">
        <v>1567</v>
      </c>
      <c r="AO91" t="s">
        <v>1567</v>
      </c>
      <c r="AP91" t="s">
        <v>1567</v>
      </c>
      <c r="AQ91" t="s">
        <v>1567</v>
      </c>
      <c r="AR91" t="s">
        <v>1567</v>
      </c>
      <c r="AS91" t="s">
        <v>1567</v>
      </c>
      <c r="AT91" t="s">
        <v>1567</v>
      </c>
      <c r="AU91" t="s">
        <v>1567</v>
      </c>
      <c r="AV91" t="s">
        <v>1567</v>
      </c>
      <c r="AW91" t="s">
        <v>1567</v>
      </c>
      <c r="AX91" t="s">
        <v>1567</v>
      </c>
      <c r="AY91" s="602" t="s">
        <v>4595</v>
      </c>
    </row>
    <row r="92" spans="1:54" ht="21.6" x14ac:dyDescent="0.65">
      <c r="A92" s="601">
        <v>703555</v>
      </c>
      <c r="B92" s="602" t="s">
        <v>401</v>
      </c>
      <c r="C92" t="s">
        <v>178</v>
      </c>
      <c r="D92" t="s">
        <v>178</v>
      </c>
      <c r="E92" t="s">
        <v>176</v>
      </c>
      <c r="F92" t="s">
        <v>178</v>
      </c>
      <c r="G92" t="s">
        <v>176</v>
      </c>
      <c r="H92" t="s">
        <v>178</v>
      </c>
      <c r="I92" t="s">
        <v>178</v>
      </c>
      <c r="J92" t="s">
        <v>178</v>
      </c>
      <c r="K92" t="s">
        <v>178</v>
      </c>
      <c r="L92" t="s">
        <v>178</v>
      </c>
      <c r="M92" t="s">
        <v>178</v>
      </c>
      <c r="N92" t="s">
        <v>178</v>
      </c>
      <c r="O92" t="s">
        <v>178</v>
      </c>
      <c r="P92" t="s">
        <v>178</v>
      </c>
      <c r="Q92" t="s">
        <v>178</v>
      </c>
      <c r="R92" t="s">
        <v>178</v>
      </c>
      <c r="S92" t="s">
        <v>178</v>
      </c>
      <c r="T92" t="s">
        <v>178</v>
      </c>
      <c r="U92" t="s">
        <v>178</v>
      </c>
      <c r="V92" t="s">
        <v>178</v>
      </c>
      <c r="W92" t="s">
        <v>178</v>
      </c>
      <c r="X92" t="s">
        <v>178</v>
      </c>
      <c r="Y92" t="s">
        <v>178</v>
      </c>
      <c r="Z92" t="s">
        <v>178</v>
      </c>
      <c r="AA92" t="s">
        <v>176</v>
      </c>
      <c r="AB92" t="s">
        <v>178</v>
      </c>
      <c r="AC92" t="s">
        <v>178</v>
      </c>
      <c r="AD92" t="s">
        <v>178</v>
      </c>
      <c r="AE92" t="s">
        <v>178</v>
      </c>
      <c r="AF92" t="s">
        <v>178</v>
      </c>
      <c r="AG92" t="s">
        <v>178</v>
      </c>
      <c r="AH92" t="s">
        <v>176</v>
      </c>
      <c r="AI92" t="s">
        <v>176</v>
      </c>
      <c r="AJ92" t="s">
        <v>178</v>
      </c>
      <c r="AK92" t="s">
        <v>176</v>
      </c>
      <c r="AL92" t="s">
        <v>176</v>
      </c>
      <c r="AM92" t="s">
        <v>178</v>
      </c>
      <c r="AN92" t="s">
        <v>178</v>
      </c>
      <c r="AO92" t="s">
        <v>178</v>
      </c>
      <c r="AP92" t="s">
        <v>178</v>
      </c>
      <c r="AQ92" t="s">
        <v>178</v>
      </c>
      <c r="AR92"/>
      <c r="AS92"/>
      <c r="AT92"/>
      <c r="AU92"/>
      <c r="AV92"/>
      <c r="AW92"/>
      <c r="AX92" s="236"/>
      <c r="AY92" s="602">
        <v>0</v>
      </c>
      <c r="AZ92"/>
    </row>
    <row r="93" spans="1:54" ht="21.6" x14ac:dyDescent="0.65">
      <c r="A93" s="601">
        <v>703571</v>
      </c>
      <c r="B93" s="602" t="s">
        <v>248</v>
      </c>
      <c r="C93" t="s">
        <v>1567</v>
      </c>
      <c r="D93" t="s">
        <v>1567</v>
      </c>
      <c r="E93" t="s">
        <v>1567</v>
      </c>
      <c r="F93" t="s">
        <v>1567</v>
      </c>
      <c r="G93" t="s">
        <v>1567</v>
      </c>
      <c r="H93" t="s">
        <v>1567</v>
      </c>
      <c r="I93" t="s">
        <v>1567</v>
      </c>
      <c r="J93" t="s">
        <v>1567</v>
      </c>
      <c r="K93" t="s">
        <v>1567</v>
      </c>
      <c r="L93" t="s">
        <v>1567</v>
      </c>
      <c r="M93" t="s">
        <v>1567</v>
      </c>
      <c r="N93" t="s">
        <v>1567</v>
      </c>
      <c r="O93" t="s">
        <v>1567</v>
      </c>
      <c r="P93" t="s">
        <v>1567</v>
      </c>
      <c r="Q93" t="s">
        <v>1567</v>
      </c>
      <c r="R93" t="s">
        <v>1567</v>
      </c>
      <c r="S93" t="s">
        <v>1567</v>
      </c>
      <c r="T93" t="s">
        <v>1567</v>
      </c>
      <c r="U93" t="s">
        <v>1567</v>
      </c>
      <c r="V93" t="s">
        <v>1567</v>
      </c>
      <c r="W93" t="s">
        <v>1567</v>
      </c>
      <c r="X93" t="s">
        <v>1567</v>
      </c>
      <c r="Y93" t="s">
        <v>1567</v>
      </c>
      <c r="Z93" t="s">
        <v>1567</v>
      </c>
      <c r="AA93" t="s">
        <v>227</v>
      </c>
      <c r="AB93" t="s">
        <v>227</v>
      </c>
      <c r="AC93" t="s">
        <v>227</v>
      </c>
      <c r="AD93" t="s">
        <v>227</v>
      </c>
      <c r="AE93" t="s">
        <v>227</v>
      </c>
      <c r="AF93" t="s">
        <v>227</v>
      </c>
      <c r="AG93" t="s">
        <v>227</v>
      </c>
      <c r="AH93" t="s">
        <v>227</v>
      </c>
      <c r="AI93" t="s">
        <v>227</v>
      </c>
      <c r="AJ93" t="s">
        <v>227</v>
      </c>
      <c r="AK93" t="s">
        <v>227</v>
      </c>
      <c r="AL93" t="s">
        <v>227</v>
      </c>
      <c r="AM93" t="s">
        <v>227</v>
      </c>
      <c r="AN93" t="s">
        <v>227</v>
      </c>
      <c r="AO93" t="s">
        <v>227</v>
      </c>
      <c r="AP93" t="s">
        <v>227</v>
      </c>
      <c r="AQ93" t="s">
        <v>227</v>
      </c>
      <c r="AR93" t="s">
        <v>227</v>
      </c>
      <c r="AS93" t="s">
        <v>227</v>
      </c>
      <c r="AT93" t="s">
        <v>227</v>
      </c>
      <c r="AU93" t="s">
        <v>227</v>
      </c>
      <c r="AV93" t="s">
        <v>227</v>
      </c>
      <c r="AW93" t="s">
        <v>227</v>
      </c>
      <c r="AX93" t="s">
        <v>227</v>
      </c>
      <c r="AY93" s="602" t="s">
        <v>4546</v>
      </c>
      <c r="AZ93"/>
    </row>
    <row r="94" spans="1:54" ht="21.6" x14ac:dyDescent="0.65">
      <c r="A94" s="601">
        <v>703583</v>
      </c>
      <c r="B94" s="602" t="s">
        <v>401</v>
      </c>
      <c r="C94" t="s">
        <v>176</v>
      </c>
      <c r="D94" t="s">
        <v>176</v>
      </c>
      <c r="E94" t="s">
        <v>176</v>
      </c>
      <c r="F94" t="s">
        <v>176</v>
      </c>
      <c r="G94" t="s">
        <v>176</v>
      </c>
      <c r="H94" t="s">
        <v>178</v>
      </c>
      <c r="I94" t="s">
        <v>176</v>
      </c>
      <c r="J94" t="s">
        <v>176</v>
      </c>
      <c r="K94" t="s">
        <v>178</v>
      </c>
      <c r="L94" t="s">
        <v>176</v>
      </c>
      <c r="M94" t="s">
        <v>176</v>
      </c>
      <c r="N94" t="s">
        <v>176</v>
      </c>
      <c r="O94" t="s">
        <v>176</v>
      </c>
      <c r="P94" t="s">
        <v>178</v>
      </c>
      <c r="Q94" t="s">
        <v>178</v>
      </c>
      <c r="R94" t="s">
        <v>178</v>
      </c>
      <c r="S94" t="s">
        <v>178</v>
      </c>
      <c r="T94" t="s">
        <v>178</v>
      </c>
      <c r="U94" t="s">
        <v>176</v>
      </c>
      <c r="V94" t="s">
        <v>176</v>
      </c>
      <c r="W94" t="s">
        <v>176</v>
      </c>
      <c r="X94" t="s">
        <v>178</v>
      </c>
      <c r="Y94" t="s">
        <v>176</v>
      </c>
      <c r="Z94" t="s">
        <v>178</v>
      </c>
      <c r="AA94" t="s">
        <v>178</v>
      </c>
      <c r="AB94" t="s">
        <v>176</v>
      </c>
      <c r="AC94" t="s">
        <v>176</v>
      </c>
      <c r="AD94" t="s">
        <v>178</v>
      </c>
      <c r="AE94" t="s">
        <v>178</v>
      </c>
      <c r="AF94" t="s">
        <v>176</v>
      </c>
      <c r="AG94" t="s">
        <v>178</v>
      </c>
      <c r="AH94" t="s">
        <v>176</v>
      </c>
      <c r="AI94" t="s">
        <v>178</v>
      </c>
      <c r="AJ94" t="s">
        <v>178</v>
      </c>
      <c r="AK94" t="s">
        <v>178</v>
      </c>
      <c r="AL94" t="s">
        <v>178</v>
      </c>
      <c r="AM94" t="s">
        <v>178</v>
      </c>
      <c r="AN94" t="s">
        <v>178</v>
      </c>
      <c r="AO94" t="s">
        <v>178</v>
      </c>
      <c r="AP94" t="s">
        <v>178</v>
      </c>
      <c r="AQ94" t="s">
        <v>178</v>
      </c>
      <c r="AR94" t="s">
        <v>178</v>
      </c>
      <c r="AS94" t="s">
        <v>177</v>
      </c>
      <c r="AT94" t="s">
        <v>177</v>
      </c>
      <c r="AU94" t="s">
        <v>177</v>
      </c>
      <c r="AV94" t="s">
        <v>177</v>
      </c>
      <c r="AW94" t="s">
        <v>177</v>
      </c>
      <c r="AX94" t="s">
        <v>177</v>
      </c>
      <c r="AY94" s="602" t="s">
        <v>4583</v>
      </c>
      <c r="AZ94"/>
    </row>
    <row r="95" spans="1:54" ht="21.6" x14ac:dyDescent="0.65">
      <c r="A95" s="601">
        <v>703599</v>
      </c>
      <c r="B95" s="602" t="s">
        <v>401</v>
      </c>
      <c r="C95" t="s">
        <v>176</v>
      </c>
      <c r="D95" t="s">
        <v>176</v>
      </c>
      <c r="E95" t="s">
        <v>178</v>
      </c>
      <c r="F95" t="s">
        <v>176</v>
      </c>
      <c r="G95" t="s">
        <v>176</v>
      </c>
      <c r="H95" t="s">
        <v>178</v>
      </c>
      <c r="I95" t="s">
        <v>176</v>
      </c>
      <c r="J95" t="s">
        <v>176</v>
      </c>
      <c r="K95" t="s">
        <v>176</v>
      </c>
      <c r="L95" t="s">
        <v>176</v>
      </c>
      <c r="M95" t="s">
        <v>176</v>
      </c>
      <c r="N95" t="s">
        <v>176</v>
      </c>
      <c r="O95" t="s">
        <v>176</v>
      </c>
      <c r="P95" t="s">
        <v>176</v>
      </c>
      <c r="Q95" t="s">
        <v>178</v>
      </c>
      <c r="R95" t="s">
        <v>176</v>
      </c>
      <c r="S95" t="s">
        <v>176</v>
      </c>
      <c r="T95" t="s">
        <v>176</v>
      </c>
      <c r="U95" t="s">
        <v>176</v>
      </c>
      <c r="V95" t="s">
        <v>176</v>
      </c>
      <c r="W95" t="s">
        <v>176</v>
      </c>
      <c r="X95" t="s">
        <v>176</v>
      </c>
      <c r="Y95" t="s">
        <v>176</v>
      </c>
      <c r="Z95" t="s">
        <v>176</v>
      </c>
      <c r="AA95" t="s">
        <v>178</v>
      </c>
      <c r="AB95" t="s">
        <v>176</v>
      </c>
      <c r="AC95" t="s">
        <v>176</v>
      </c>
      <c r="AD95" t="s">
        <v>176</v>
      </c>
      <c r="AE95" t="s">
        <v>178</v>
      </c>
      <c r="AF95" t="s">
        <v>178</v>
      </c>
      <c r="AG95" t="s">
        <v>178</v>
      </c>
      <c r="AH95" t="s">
        <v>176</v>
      </c>
      <c r="AI95" t="s">
        <v>178</v>
      </c>
      <c r="AJ95" t="s">
        <v>176</v>
      </c>
      <c r="AK95" t="s">
        <v>176</v>
      </c>
      <c r="AL95" t="s">
        <v>176</v>
      </c>
      <c r="AM95" t="s">
        <v>178</v>
      </c>
      <c r="AN95" t="s">
        <v>178</v>
      </c>
      <c r="AO95" t="s">
        <v>176</v>
      </c>
      <c r="AP95" t="s">
        <v>178</v>
      </c>
      <c r="AQ95" t="s">
        <v>176</v>
      </c>
      <c r="AR95" t="s">
        <v>178</v>
      </c>
      <c r="AS95" t="s">
        <v>178</v>
      </c>
      <c r="AT95" t="s">
        <v>178</v>
      </c>
      <c r="AU95" t="s">
        <v>178</v>
      </c>
      <c r="AV95" t="s">
        <v>177</v>
      </c>
      <c r="AW95" t="s">
        <v>178</v>
      </c>
      <c r="AX95" t="s">
        <v>178</v>
      </c>
      <c r="AY95" s="602">
        <v>0</v>
      </c>
      <c r="AZ95"/>
    </row>
    <row r="96" spans="1:54" ht="21.6" x14ac:dyDescent="0.65">
      <c r="A96" s="601">
        <v>703605</v>
      </c>
      <c r="B96" s="602" t="s">
        <v>401</v>
      </c>
      <c r="C96" t="s">
        <v>176</v>
      </c>
      <c r="D96" t="s">
        <v>178</v>
      </c>
      <c r="E96" t="s">
        <v>178</v>
      </c>
      <c r="F96" t="s">
        <v>178</v>
      </c>
      <c r="G96" t="s">
        <v>176</v>
      </c>
      <c r="H96" t="s">
        <v>178</v>
      </c>
      <c r="I96" t="s">
        <v>178</v>
      </c>
      <c r="J96" t="s">
        <v>176</v>
      </c>
      <c r="K96" t="s">
        <v>178</v>
      </c>
      <c r="L96" t="s">
        <v>178</v>
      </c>
      <c r="M96" t="s">
        <v>178</v>
      </c>
      <c r="N96" t="s">
        <v>178</v>
      </c>
      <c r="O96" t="s">
        <v>178</v>
      </c>
      <c r="P96" t="s">
        <v>178</v>
      </c>
      <c r="Q96" t="s">
        <v>176</v>
      </c>
      <c r="R96" t="s">
        <v>178</v>
      </c>
      <c r="S96" t="s">
        <v>178</v>
      </c>
      <c r="T96" t="s">
        <v>176</v>
      </c>
      <c r="U96" t="s">
        <v>178</v>
      </c>
      <c r="V96" t="s">
        <v>178</v>
      </c>
      <c r="W96" t="s">
        <v>178</v>
      </c>
      <c r="X96" t="s">
        <v>178</v>
      </c>
      <c r="Y96" t="s">
        <v>178</v>
      </c>
      <c r="Z96" t="s">
        <v>176</v>
      </c>
      <c r="AA96" t="s">
        <v>178</v>
      </c>
      <c r="AB96" t="s">
        <v>176</v>
      </c>
      <c r="AC96" t="s">
        <v>176</v>
      </c>
      <c r="AD96" t="s">
        <v>176</v>
      </c>
      <c r="AE96" t="s">
        <v>176</v>
      </c>
      <c r="AF96" t="s">
        <v>178</v>
      </c>
      <c r="AG96" t="s">
        <v>178</v>
      </c>
      <c r="AH96" t="s">
        <v>178</v>
      </c>
      <c r="AI96" t="s">
        <v>178</v>
      </c>
      <c r="AJ96" t="s">
        <v>176</v>
      </c>
      <c r="AK96" t="s">
        <v>178</v>
      </c>
      <c r="AL96" t="s">
        <v>176</v>
      </c>
      <c r="AM96" t="s">
        <v>176</v>
      </c>
      <c r="AN96" t="s">
        <v>178</v>
      </c>
      <c r="AO96" t="s">
        <v>176</v>
      </c>
      <c r="AP96" t="s">
        <v>178</v>
      </c>
      <c r="AQ96" t="s">
        <v>178</v>
      </c>
      <c r="AR96" t="s">
        <v>176</v>
      </c>
      <c r="AS96" t="s">
        <v>178</v>
      </c>
      <c r="AT96" t="s">
        <v>178</v>
      </c>
      <c r="AU96" t="s">
        <v>178</v>
      </c>
      <c r="AV96" t="s">
        <v>177</v>
      </c>
      <c r="AW96" t="s">
        <v>178</v>
      </c>
      <c r="AX96" t="s">
        <v>178</v>
      </c>
      <c r="AY96" s="602">
        <v>0</v>
      </c>
      <c r="AZ96"/>
    </row>
    <row r="97" spans="1:54" ht="21.6" x14ac:dyDescent="0.65">
      <c r="A97" s="601">
        <v>703620</v>
      </c>
      <c r="B97" s="602" t="s">
        <v>226</v>
      </c>
      <c r="C97" t="s">
        <v>176</v>
      </c>
      <c r="D97" t="s">
        <v>176</v>
      </c>
      <c r="E97" t="s">
        <v>176</v>
      </c>
      <c r="F97" t="s">
        <v>176</v>
      </c>
      <c r="G97" t="s">
        <v>176</v>
      </c>
      <c r="H97" t="s">
        <v>176</v>
      </c>
      <c r="I97" t="s">
        <v>176</v>
      </c>
      <c r="J97" t="s">
        <v>176</v>
      </c>
      <c r="K97" t="s">
        <v>176</v>
      </c>
      <c r="L97" t="s">
        <v>176</v>
      </c>
      <c r="M97" t="s">
        <v>176</v>
      </c>
      <c r="N97" t="s">
        <v>176</v>
      </c>
      <c r="O97" t="s">
        <v>176</v>
      </c>
      <c r="P97" t="s">
        <v>176</v>
      </c>
      <c r="Q97" t="s">
        <v>176</v>
      </c>
      <c r="R97" t="s">
        <v>176</v>
      </c>
      <c r="S97" t="s">
        <v>176</v>
      </c>
      <c r="T97" t="s">
        <v>176</v>
      </c>
      <c r="U97" t="s">
        <v>176</v>
      </c>
      <c r="V97" t="s">
        <v>176</v>
      </c>
      <c r="W97" t="s">
        <v>176</v>
      </c>
      <c r="X97" t="s">
        <v>176</v>
      </c>
      <c r="Y97" t="s">
        <v>176</v>
      </c>
      <c r="Z97" t="s">
        <v>176</v>
      </c>
      <c r="AA97" t="s">
        <v>176</v>
      </c>
      <c r="AB97" t="s">
        <v>176</v>
      </c>
      <c r="AC97" t="s">
        <v>176</v>
      </c>
      <c r="AD97" t="s">
        <v>176</v>
      </c>
      <c r="AE97" t="s">
        <v>176</v>
      </c>
      <c r="AF97" t="s">
        <v>176</v>
      </c>
      <c r="AG97" t="s">
        <v>176</v>
      </c>
      <c r="AH97" t="s">
        <v>176</v>
      </c>
      <c r="AI97" t="s">
        <v>176</v>
      </c>
      <c r="AJ97" t="s">
        <v>176</v>
      </c>
      <c r="AK97" t="s">
        <v>176</v>
      </c>
      <c r="AL97" t="s">
        <v>176</v>
      </c>
      <c r="AM97" t="s">
        <v>177</v>
      </c>
      <c r="AN97" t="s">
        <v>177</v>
      </c>
      <c r="AO97" t="s">
        <v>177</v>
      </c>
      <c r="AP97" t="s">
        <v>177</v>
      </c>
      <c r="AQ97" t="s">
        <v>177</v>
      </c>
      <c r="AR97" t="s">
        <v>177</v>
      </c>
      <c r="AS97" t="s">
        <v>227</v>
      </c>
      <c r="AT97" t="s">
        <v>227</v>
      </c>
      <c r="AU97" t="s">
        <v>227</v>
      </c>
      <c r="AV97" t="s">
        <v>227</v>
      </c>
      <c r="AW97" t="s">
        <v>227</v>
      </c>
      <c r="AX97" t="s">
        <v>227</v>
      </c>
      <c r="AY97" s="602">
        <v>0</v>
      </c>
      <c r="AZ97"/>
    </row>
    <row r="98" spans="1:54" ht="21.6" x14ac:dyDescent="0.65">
      <c r="A98" s="601">
        <v>703627</v>
      </c>
      <c r="B98" s="602" t="s">
        <v>248</v>
      </c>
      <c r="C98" t="s">
        <v>176</v>
      </c>
      <c r="D98" t="s">
        <v>178</v>
      </c>
      <c r="E98" t="s">
        <v>176</v>
      </c>
      <c r="F98" t="s">
        <v>176</v>
      </c>
      <c r="G98" t="s">
        <v>178</v>
      </c>
      <c r="H98" t="s">
        <v>176</v>
      </c>
      <c r="I98" t="s">
        <v>178</v>
      </c>
      <c r="J98" t="s">
        <v>176</v>
      </c>
      <c r="K98" t="s">
        <v>178</v>
      </c>
      <c r="L98" t="s">
        <v>176</v>
      </c>
      <c r="M98" t="s">
        <v>176</v>
      </c>
      <c r="N98" t="s">
        <v>176</v>
      </c>
      <c r="O98" t="s">
        <v>176</v>
      </c>
      <c r="P98" t="s">
        <v>177</v>
      </c>
      <c r="Q98" t="s">
        <v>178</v>
      </c>
      <c r="R98" t="s">
        <v>177</v>
      </c>
      <c r="S98" t="s">
        <v>178</v>
      </c>
      <c r="T98" t="s">
        <v>178</v>
      </c>
      <c r="U98" t="s">
        <v>177</v>
      </c>
      <c r="V98" t="s">
        <v>177</v>
      </c>
      <c r="W98" t="s">
        <v>177</v>
      </c>
      <c r="X98" t="s">
        <v>177</v>
      </c>
      <c r="Y98" t="s">
        <v>178</v>
      </c>
      <c r="Z98" t="s">
        <v>178</v>
      </c>
      <c r="AA98" t="s">
        <v>227</v>
      </c>
      <c r="AB98" t="s">
        <v>227</v>
      </c>
      <c r="AC98" t="s">
        <v>227</v>
      </c>
      <c r="AD98" t="s">
        <v>227</v>
      </c>
      <c r="AE98" t="s">
        <v>227</v>
      </c>
      <c r="AF98" t="s">
        <v>227</v>
      </c>
      <c r="AG98" t="s">
        <v>227</v>
      </c>
      <c r="AH98" t="s">
        <v>227</v>
      </c>
      <c r="AI98" t="s">
        <v>227</v>
      </c>
      <c r="AJ98" t="s">
        <v>227</v>
      </c>
      <c r="AK98" t="s">
        <v>227</v>
      </c>
      <c r="AL98" t="s">
        <v>227</v>
      </c>
      <c r="AM98" t="s">
        <v>227</v>
      </c>
      <c r="AN98" t="s">
        <v>227</v>
      </c>
      <c r="AO98" t="s">
        <v>227</v>
      </c>
      <c r="AP98" t="s">
        <v>227</v>
      </c>
      <c r="AQ98" t="s">
        <v>227</v>
      </c>
      <c r="AR98" t="s">
        <v>227</v>
      </c>
      <c r="AS98" t="s">
        <v>227</v>
      </c>
      <c r="AT98" t="s">
        <v>227</v>
      </c>
      <c r="AU98" t="s">
        <v>227</v>
      </c>
      <c r="AV98" t="s">
        <v>227</v>
      </c>
      <c r="AW98" t="s">
        <v>227</v>
      </c>
      <c r="AX98" t="s">
        <v>227</v>
      </c>
      <c r="AY98" s="602">
        <v>0</v>
      </c>
      <c r="AZ98"/>
    </row>
    <row r="99" spans="1:54" ht="21.6" x14ac:dyDescent="0.65">
      <c r="A99" s="601">
        <v>703645</v>
      </c>
      <c r="B99" s="602" t="s">
        <v>401</v>
      </c>
      <c r="C99" t="s">
        <v>178</v>
      </c>
      <c r="D99" t="s">
        <v>176</v>
      </c>
      <c r="E99" t="s">
        <v>176</v>
      </c>
      <c r="F99" t="s">
        <v>176</v>
      </c>
      <c r="G99" t="s">
        <v>178</v>
      </c>
      <c r="H99" t="s">
        <v>178</v>
      </c>
      <c r="I99" t="s">
        <v>178</v>
      </c>
      <c r="J99" t="s">
        <v>176</v>
      </c>
      <c r="K99" t="s">
        <v>178</v>
      </c>
      <c r="L99" t="s">
        <v>178</v>
      </c>
      <c r="M99" t="s">
        <v>176</v>
      </c>
      <c r="N99" t="s">
        <v>176</v>
      </c>
      <c r="O99" t="s">
        <v>176</v>
      </c>
      <c r="P99" t="s">
        <v>178</v>
      </c>
      <c r="Q99" t="s">
        <v>176</v>
      </c>
      <c r="R99" t="s">
        <v>178</v>
      </c>
      <c r="S99" t="s">
        <v>178</v>
      </c>
      <c r="T99" t="s">
        <v>178</v>
      </c>
      <c r="U99" t="s">
        <v>178</v>
      </c>
      <c r="V99" t="s">
        <v>178</v>
      </c>
      <c r="W99" t="s">
        <v>176</v>
      </c>
      <c r="X99" t="s">
        <v>178</v>
      </c>
      <c r="Y99" t="s">
        <v>178</v>
      </c>
      <c r="Z99" t="s">
        <v>178</v>
      </c>
      <c r="AA99" t="s">
        <v>178</v>
      </c>
      <c r="AB99" t="s">
        <v>176</v>
      </c>
      <c r="AC99" t="s">
        <v>178</v>
      </c>
      <c r="AD99" t="s">
        <v>176</v>
      </c>
      <c r="AE99" t="s">
        <v>176</v>
      </c>
      <c r="AF99" t="s">
        <v>178</v>
      </c>
      <c r="AG99" t="s">
        <v>178</v>
      </c>
      <c r="AH99" t="s">
        <v>178</v>
      </c>
      <c r="AI99" t="s">
        <v>178</v>
      </c>
      <c r="AJ99" t="s">
        <v>178</v>
      </c>
      <c r="AK99" t="s">
        <v>178</v>
      </c>
      <c r="AL99" t="s">
        <v>178</v>
      </c>
      <c r="AM99" t="s">
        <v>178</v>
      </c>
      <c r="AN99" t="s">
        <v>178</v>
      </c>
      <c r="AO99" t="s">
        <v>178</v>
      </c>
      <c r="AP99" t="s">
        <v>176</v>
      </c>
      <c r="AQ99" t="s">
        <v>176</v>
      </c>
      <c r="AR99"/>
      <c r="AS99"/>
      <c r="AT99"/>
      <c r="AU99"/>
      <c r="AV99"/>
      <c r="AW99"/>
      <c r="AX99" s="236"/>
      <c r="AY99" s="602">
        <v>0</v>
      </c>
      <c r="AZ99"/>
    </row>
    <row r="100" spans="1:54" ht="21.6" x14ac:dyDescent="0.65">
      <c r="A100" s="601">
        <v>703663</v>
      </c>
      <c r="B100" s="602" t="s">
        <v>401</v>
      </c>
      <c r="C100" t="s">
        <v>176</v>
      </c>
      <c r="D100" t="s">
        <v>176</v>
      </c>
      <c r="E100" t="s">
        <v>176</v>
      </c>
      <c r="F100" t="s">
        <v>176</v>
      </c>
      <c r="G100" t="s">
        <v>176</v>
      </c>
      <c r="H100" t="s">
        <v>178</v>
      </c>
      <c r="I100" t="s">
        <v>178</v>
      </c>
      <c r="J100" t="s">
        <v>176</v>
      </c>
      <c r="K100" t="s">
        <v>176</v>
      </c>
      <c r="L100" t="s">
        <v>176</v>
      </c>
      <c r="M100" t="s">
        <v>178</v>
      </c>
      <c r="N100" t="s">
        <v>178</v>
      </c>
      <c r="O100" t="s">
        <v>176</v>
      </c>
      <c r="P100" t="s">
        <v>178</v>
      </c>
      <c r="Q100" t="s">
        <v>176</v>
      </c>
      <c r="R100" t="s">
        <v>178</v>
      </c>
      <c r="S100" t="s">
        <v>176</v>
      </c>
      <c r="T100" t="s">
        <v>176</v>
      </c>
      <c r="U100" t="s">
        <v>176</v>
      </c>
      <c r="V100" t="s">
        <v>178</v>
      </c>
      <c r="W100" t="s">
        <v>176</v>
      </c>
      <c r="X100" t="s">
        <v>176</v>
      </c>
      <c r="Y100" t="s">
        <v>178</v>
      </c>
      <c r="Z100" t="s">
        <v>176</v>
      </c>
      <c r="AA100" t="s">
        <v>178</v>
      </c>
      <c r="AB100" t="s">
        <v>176</v>
      </c>
      <c r="AC100" t="s">
        <v>176</v>
      </c>
      <c r="AD100" t="s">
        <v>176</v>
      </c>
      <c r="AE100" t="s">
        <v>176</v>
      </c>
      <c r="AF100" t="s">
        <v>176</v>
      </c>
      <c r="AG100" t="s">
        <v>176</v>
      </c>
      <c r="AH100" t="s">
        <v>178</v>
      </c>
      <c r="AI100" t="s">
        <v>176</v>
      </c>
      <c r="AJ100" t="s">
        <v>176</v>
      </c>
      <c r="AK100" t="s">
        <v>176</v>
      </c>
      <c r="AL100" t="s">
        <v>178</v>
      </c>
      <c r="AM100" t="s">
        <v>178</v>
      </c>
      <c r="AN100" t="s">
        <v>178</v>
      </c>
      <c r="AO100" t="s">
        <v>178</v>
      </c>
      <c r="AP100" t="s">
        <v>178</v>
      </c>
      <c r="AQ100" t="s">
        <v>178</v>
      </c>
      <c r="AR100" t="s">
        <v>178</v>
      </c>
      <c r="AS100" t="s">
        <v>177</v>
      </c>
      <c r="AT100" t="s">
        <v>177</v>
      </c>
      <c r="AU100" t="s">
        <v>177</v>
      </c>
      <c r="AV100" t="s">
        <v>177</v>
      </c>
      <c r="AW100" t="s">
        <v>177</v>
      </c>
      <c r="AX100" t="s">
        <v>177</v>
      </c>
      <c r="AY100" s="602">
        <v>0</v>
      </c>
      <c r="AZ100"/>
    </row>
    <row r="101" spans="1:54" ht="21.6" x14ac:dyDescent="0.65">
      <c r="A101" s="601">
        <v>703669</v>
      </c>
      <c r="B101" s="602" t="s">
        <v>249</v>
      </c>
      <c r="C101" t="s">
        <v>178</v>
      </c>
      <c r="D101" t="s">
        <v>178</v>
      </c>
      <c r="E101" t="s">
        <v>178</v>
      </c>
      <c r="F101" t="s">
        <v>176</v>
      </c>
      <c r="G101" t="s">
        <v>178</v>
      </c>
      <c r="H101" t="s">
        <v>176</v>
      </c>
      <c r="I101" t="s">
        <v>176</v>
      </c>
      <c r="J101" t="s">
        <v>178</v>
      </c>
      <c r="K101" t="s">
        <v>178</v>
      </c>
      <c r="L101" t="s">
        <v>176</v>
      </c>
      <c r="M101" t="s">
        <v>176</v>
      </c>
      <c r="N101" t="s">
        <v>176</v>
      </c>
      <c r="O101" t="s">
        <v>178</v>
      </c>
      <c r="P101" t="s">
        <v>178</v>
      </c>
      <c r="Q101" t="s">
        <v>178</v>
      </c>
      <c r="R101" t="s">
        <v>178</v>
      </c>
      <c r="S101" t="s">
        <v>176</v>
      </c>
      <c r="T101" t="s">
        <v>178</v>
      </c>
      <c r="U101" t="s">
        <v>176</v>
      </c>
      <c r="V101" t="s">
        <v>176</v>
      </c>
      <c r="W101" t="s">
        <v>177</v>
      </c>
      <c r="X101" t="s">
        <v>176</v>
      </c>
      <c r="Y101" t="s">
        <v>176</v>
      </c>
      <c r="Z101" t="s">
        <v>176</v>
      </c>
      <c r="AA101" t="s">
        <v>178</v>
      </c>
      <c r="AB101" t="s">
        <v>178</v>
      </c>
      <c r="AC101" t="s">
        <v>178</v>
      </c>
      <c r="AD101" t="s">
        <v>178</v>
      </c>
      <c r="AE101" t="s">
        <v>176</v>
      </c>
      <c r="AF101" t="s">
        <v>176</v>
      </c>
      <c r="AG101" t="s">
        <v>178</v>
      </c>
      <c r="AH101" t="s">
        <v>177</v>
      </c>
      <c r="AI101" t="s">
        <v>176</v>
      </c>
      <c r="AJ101" t="s">
        <v>177</v>
      </c>
      <c r="AK101" t="s">
        <v>176</v>
      </c>
      <c r="AL101" t="s">
        <v>178</v>
      </c>
      <c r="AM101" t="s">
        <v>227</v>
      </c>
      <c r="AN101" t="s">
        <v>227</v>
      </c>
      <c r="AO101" t="s">
        <v>227</v>
      </c>
      <c r="AP101" t="s">
        <v>227</v>
      </c>
      <c r="AQ101" t="s">
        <v>227</v>
      </c>
      <c r="AR101" t="s">
        <v>227</v>
      </c>
      <c r="AS101" t="s">
        <v>227</v>
      </c>
      <c r="AT101" t="s">
        <v>227</v>
      </c>
      <c r="AU101" t="s">
        <v>227</v>
      </c>
      <c r="AV101" t="s">
        <v>227</v>
      </c>
      <c r="AW101" t="s">
        <v>227</v>
      </c>
      <c r="AX101" t="s">
        <v>227</v>
      </c>
      <c r="AY101" s="602">
        <v>0</v>
      </c>
      <c r="AZ101"/>
    </row>
    <row r="102" spans="1:54" ht="14.4" x14ac:dyDescent="0.3">
      <c r="A102" s="616">
        <v>703690</v>
      </c>
      <c r="B102" s="604" t="s">
        <v>401</v>
      </c>
      <c r="C102" s="627" t="s">
        <v>1567</v>
      </c>
      <c r="D102" s="627" t="s">
        <v>1567</v>
      </c>
      <c r="E102" s="627" t="s">
        <v>1567</v>
      </c>
      <c r="F102" s="627" t="s">
        <v>1567</v>
      </c>
      <c r="G102" s="627" t="s">
        <v>1567</v>
      </c>
      <c r="H102" s="627" t="s">
        <v>1567</v>
      </c>
      <c r="I102" s="627" t="s">
        <v>1567</v>
      </c>
      <c r="J102" s="627" t="s">
        <v>1567</v>
      </c>
      <c r="K102" s="627" t="s">
        <v>1567</v>
      </c>
      <c r="L102" s="627" t="s">
        <v>1567</v>
      </c>
      <c r="M102" s="627" t="s">
        <v>1567</v>
      </c>
      <c r="N102" s="627" t="s">
        <v>1567</v>
      </c>
      <c r="O102" s="627" t="s">
        <v>1567</v>
      </c>
      <c r="P102" s="627" t="s">
        <v>1567</v>
      </c>
      <c r="Q102" s="627" t="s">
        <v>1567</v>
      </c>
      <c r="R102" s="627" t="s">
        <v>1567</v>
      </c>
      <c r="S102" s="627" t="s">
        <v>1567</v>
      </c>
      <c r="T102" s="627" t="s">
        <v>1567</v>
      </c>
      <c r="U102" s="627" t="s">
        <v>1567</v>
      </c>
      <c r="V102" s="627" t="s">
        <v>1567</v>
      </c>
      <c r="W102" s="627" t="s">
        <v>1567</v>
      </c>
      <c r="X102" s="627" t="s">
        <v>1567</v>
      </c>
      <c r="Y102" s="627" t="s">
        <v>1567</v>
      </c>
      <c r="Z102" s="627" t="s">
        <v>1567</v>
      </c>
      <c r="AA102" s="627" t="s">
        <v>1567</v>
      </c>
      <c r="AB102" s="627" t="s">
        <v>1567</v>
      </c>
      <c r="AC102" s="627" t="s">
        <v>1567</v>
      </c>
      <c r="AD102" s="627" t="s">
        <v>1567</v>
      </c>
      <c r="AE102" s="627" t="s">
        <v>1567</v>
      </c>
      <c r="AF102" s="627" t="s">
        <v>1567</v>
      </c>
      <c r="AG102" s="627" t="s">
        <v>1567</v>
      </c>
      <c r="AH102" s="627" t="s">
        <v>1567</v>
      </c>
      <c r="AI102" s="627" t="s">
        <v>1567</v>
      </c>
      <c r="AJ102" s="627" t="s">
        <v>1567</v>
      </c>
      <c r="AK102" s="627" t="s">
        <v>1567</v>
      </c>
      <c r="AL102" s="627" t="s">
        <v>1567</v>
      </c>
      <c r="AM102" s="627" t="s">
        <v>1567</v>
      </c>
      <c r="AN102" s="627" t="s">
        <v>1567</v>
      </c>
      <c r="AO102" s="627" t="s">
        <v>1567</v>
      </c>
      <c r="AP102" s="627" t="s">
        <v>1567</v>
      </c>
      <c r="AQ102" s="627" t="s">
        <v>1567</v>
      </c>
      <c r="AR102" s="627" t="s">
        <v>1567</v>
      </c>
      <c r="AS102" s="627" t="s">
        <v>1567</v>
      </c>
      <c r="AT102" s="627" t="s">
        <v>1567</v>
      </c>
      <c r="AU102" s="627" t="s">
        <v>1567</v>
      </c>
      <c r="AV102" s="627" t="s">
        <v>1567</v>
      </c>
      <c r="AW102" s="627" t="s">
        <v>1567</v>
      </c>
      <c r="AX102" s="627" t="s">
        <v>1567</v>
      </c>
      <c r="AY102" s="604" t="s">
        <v>4546</v>
      </c>
      <c r="AZ102" s="632" t="s">
        <v>4547</v>
      </c>
      <c r="BA102" s="632" t="s">
        <v>227</v>
      </c>
      <c r="BB102" s="633" t="s">
        <v>1500</v>
      </c>
    </row>
    <row r="103" spans="1:54" ht="21.6" x14ac:dyDescent="0.65">
      <c r="A103" s="601">
        <v>703725</v>
      </c>
      <c r="B103" s="602" t="s">
        <v>248</v>
      </c>
      <c r="C103" t="s">
        <v>176</v>
      </c>
      <c r="D103" t="s">
        <v>178</v>
      </c>
      <c r="E103" t="s">
        <v>176</v>
      </c>
      <c r="F103" t="s">
        <v>176</v>
      </c>
      <c r="G103" t="s">
        <v>178</v>
      </c>
      <c r="H103" t="s">
        <v>176</v>
      </c>
      <c r="I103" t="s">
        <v>178</v>
      </c>
      <c r="J103" t="s">
        <v>176</v>
      </c>
      <c r="K103" t="s">
        <v>178</v>
      </c>
      <c r="L103" t="s">
        <v>177</v>
      </c>
      <c r="M103" t="s">
        <v>176</v>
      </c>
      <c r="N103" t="s">
        <v>176</v>
      </c>
      <c r="O103" t="s">
        <v>176</v>
      </c>
      <c r="P103" t="s">
        <v>176</v>
      </c>
      <c r="Q103" t="s">
        <v>176</v>
      </c>
      <c r="R103" t="s">
        <v>178</v>
      </c>
      <c r="S103" t="s">
        <v>176</v>
      </c>
      <c r="T103" t="s">
        <v>178</v>
      </c>
      <c r="U103" t="s">
        <v>177</v>
      </c>
      <c r="V103" t="s">
        <v>177</v>
      </c>
      <c r="W103" t="s">
        <v>178</v>
      </c>
      <c r="X103" t="s">
        <v>178</v>
      </c>
      <c r="Y103" t="s">
        <v>178</v>
      </c>
      <c r="Z103" t="s">
        <v>177</v>
      </c>
      <c r="AA103">
        <v>0</v>
      </c>
      <c r="AB103">
        <v>0</v>
      </c>
      <c r="AC103">
        <v>0</v>
      </c>
      <c r="AD103">
        <v>0</v>
      </c>
      <c r="AE103">
        <v>0</v>
      </c>
      <c r="AF103">
        <v>0</v>
      </c>
      <c r="AG103">
        <v>0</v>
      </c>
      <c r="AH103">
        <v>0</v>
      </c>
      <c r="AI103">
        <v>0</v>
      </c>
      <c r="AJ103">
        <v>0</v>
      </c>
      <c r="AK103">
        <v>0</v>
      </c>
      <c r="AL103">
        <v>0</v>
      </c>
      <c r="AM103">
        <v>0</v>
      </c>
      <c r="AN103">
        <v>0</v>
      </c>
      <c r="AO103">
        <v>0</v>
      </c>
      <c r="AP103">
        <v>0</v>
      </c>
      <c r="AQ103">
        <v>0</v>
      </c>
      <c r="AR103">
        <v>0</v>
      </c>
      <c r="AS103">
        <v>0</v>
      </c>
      <c r="AT103">
        <v>0</v>
      </c>
      <c r="AU103">
        <v>0</v>
      </c>
      <c r="AV103">
        <v>0</v>
      </c>
      <c r="AW103">
        <v>0</v>
      </c>
      <c r="AX103">
        <v>0</v>
      </c>
      <c r="AY103" s="602">
        <v>0</v>
      </c>
      <c r="AZ103"/>
    </row>
    <row r="104" spans="1:54" ht="15.75" customHeight="1" x14ac:dyDescent="0.65">
      <c r="A104" s="601">
        <v>703730</v>
      </c>
      <c r="B104" s="602" t="s">
        <v>249</v>
      </c>
      <c r="C104" t="s">
        <v>1567</v>
      </c>
      <c r="D104" t="s">
        <v>1567</v>
      </c>
      <c r="E104" t="s">
        <v>1567</v>
      </c>
      <c r="F104" t="s">
        <v>1567</v>
      </c>
      <c r="G104" t="s">
        <v>1567</v>
      </c>
      <c r="H104" t="s">
        <v>1567</v>
      </c>
      <c r="I104" t="s">
        <v>1567</v>
      </c>
      <c r="J104" t="s">
        <v>1567</v>
      </c>
      <c r="K104" t="s">
        <v>1567</v>
      </c>
      <c r="L104" t="s">
        <v>1567</v>
      </c>
      <c r="M104" t="s">
        <v>1567</v>
      </c>
      <c r="N104" t="s">
        <v>1567</v>
      </c>
      <c r="O104" t="s">
        <v>1567</v>
      </c>
      <c r="P104" t="s">
        <v>1567</v>
      </c>
      <c r="Q104" t="s">
        <v>1567</v>
      </c>
      <c r="R104" t="s">
        <v>1567</v>
      </c>
      <c r="S104" t="s">
        <v>1567</v>
      </c>
      <c r="T104" t="s">
        <v>1567</v>
      </c>
      <c r="U104" t="s">
        <v>1567</v>
      </c>
      <c r="V104" t="s">
        <v>1567</v>
      </c>
      <c r="W104" t="s">
        <v>1567</v>
      </c>
      <c r="X104" t="s">
        <v>1567</v>
      </c>
      <c r="Y104" t="s">
        <v>1567</v>
      </c>
      <c r="Z104" t="s">
        <v>1567</v>
      </c>
      <c r="AA104" t="s">
        <v>1567</v>
      </c>
      <c r="AB104" t="s">
        <v>1567</v>
      </c>
      <c r="AC104" t="s">
        <v>1567</v>
      </c>
      <c r="AD104" t="s">
        <v>1567</v>
      </c>
      <c r="AE104" t="s">
        <v>1567</v>
      </c>
      <c r="AF104" t="s">
        <v>1567</v>
      </c>
      <c r="AG104" t="s">
        <v>1567</v>
      </c>
      <c r="AH104" t="s">
        <v>1567</v>
      </c>
      <c r="AI104" t="s">
        <v>1567</v>
      </c>
      <c r="AJ104" t="s">
        <v>1567</v>
      </c>
      <c r="AK104" t="s">
        <v>1567</v>
      </c>
      <c r="AL104" t="s">
        <v>1567</v>
      </c>
      <c r="AM104">
        <v>0</v>
      </c>
      <c r="AN104">
        <v>0</v>
      </c>
      <c r="AO104">
        <v>0</v>
      </c>
      <c r="AP104">
        <v>0</v>
      </c>
      <c r="AQ104">
        <v>0</v>
      </c>
      <c r="AR104">
        <v>0</v>
      </c>
      <c r="AS104">
        <v>0</v>
      </c>
      <c r="AT104">
        <v>0</v>
      </c>
      <c r="AU104">
        <v>0</v>
      </c>
      <c r="AV104">
        <v>0</v>
      </c>
      <c r="AW104">
        <v>0</v>
      </c>
      <c r="AX104">
        <v>0</v>
      </c>
      <c r="AY104" s="602" t="s">
        <v>4587</v>
      </c>
      <c r="AZ104"/>
    </row>
    <row r="105" spans="1:54" ht="15.75" customHeight="1" x14ac:dyDescent="0.65">
      <c r="A105" s="601">
        <v>703731</v>
      </c>
      <c r="B105" s="602" t="s">
        <v>249</v>
      </c>
      <c r="C105" t="s">
        <v>176</v>
      </c>
      <c r="D105" t="s">
        <v>176</v>
      </c>
      <c r="E105" t="s">
        <v>176</v>
      </c>
      <c r="F105" t="s">
        <v>176</v>
      </c>
      <c r="G105" t="s">
        <v>176</v>
      </c>
      <c r="H105" t="s">
        <v>176</v>
      </c>
      <c r="I105" t="s">
        <v>178</v>
      </c>
      <c r="J105" t="s">
        <v>178</v>
      </c>
      <c r="K105" t="s">
        <v>178</v>
      </c>
      <c r="L105" t="s">
        <v>176</v>
      </c>
      <c r="M105" t="s">
        <v>176</v>
      </c>
      <c r="N105" t="s">
        <v>176</v>
      </c>
      <c r="O105" t="s">
        <v>176</v>
      </c>
      <c r="P105" t="s">
        <v>178</v>
      </c>
      <c r="Q105" t="s">
        <v>178</v>
      </c>
      <c r="R105" t="s">
        <v>178</v>
      </c>
      <c r="S105" t="s">
        <v>176</v>
      </c>
      <c r="T105" t="s">
        <v>176</v>
      </c>
      <c r="U105" t="s">
        <v>178</v>
      </c>
      <c r="V105" t="s">
        <v>178</v>
      </c>
      <c r="W105" t="s">
        <v>178</v>
      </c>
      <c r="X105" t="s">
        <v>176</v>
      </c>
      <c r="Y105" t="s">
        <v>178</v>
      </c>
      <c r="Z105" t="s">
        <v>176</v>
      </c>
      <c r="AA105" t="s">
        <v>178</v>
      </c>
      <c r="AB105" t="s">
        <v>178</v>
      </c>
      <c r="AC105" t="s">
        <v>178</v>
      </c>
      <c r="AD105" t="s">
        <v>178</v>
      </c>
      <c r="AE105" t="s">
        <v>178</v>
      </c>
      <c r="AF105" t="s">
        <v>178</v>
      </c>
      <c r="AG105" t="s">
        <v>178</v>
      </c>
      <c r="AH105" t="s">
        <v>176</v>
      </c>
      <c r="AI105" t="s">
        <v>178</v>
      </c>
      <c r="AJ105" t="s">
        <v>178</v>
      </c>
      <c r="AK105" t="s">
        <v>178</v>
      </c>
      <c r="AL105" t="s">
        <v>178</v>
      </c>
      <c r="AM105">
        <v>0</v>
      </c>
      <c r="AN105">
        <v>0</v>
      </c>
      <c r="AO105">
        <v>0</v>
      </c>
      <c r="AP105">
        <v>0</v>
      </c>
      <c r="AQ105">
        <v>0</v>
      </c>
      <c r="AR105">
        <v>0</v>
      </c>
      <c r="AS105">
        <v>0</v>
      </c>
      <c r="AT105">
        <v>0</v>
      </c>
      <c r="AU105">
        <v>0</v>
      </c>
      <c r="AV105">
        <v>0</v>
      </c>
      <c r="AW105">
        <v>0</v>
      </c>
      <c r="AX105">
        <v>0</v>
      </c>
      <c r="AY105" s="602">
        <v>0</v>
      </c>
      <c r="AZ105"/>
    </row>
    <row r="106" spans="1:54" ht="21.6" x14ac:dyDescent="0.65">
      <c r="A106" s="601">
        <v>703751</v>
      </c>
      <c r="B106" s="602" t="s">
        <v>248</v>
      </c>
      <c r="C106" t="s">
        <v>1567</v>
      </c>
      <c r="D106" t="s">
        <v>1567</v>
      </c>
      <c r="E106" t="s">
        <v>1567</v>
      </c>
      <c r="F106" t="s">
        <v>1567</v>
      </c>
      <c r="G106" t="s">
        <v>1567</v>
      </c>
      <c r="H106" t="s">
        <v>1567</v>
      </c>
      <c r="I106" t="s">
        <v>1567</v>
      </c>
      <c r="J106" t="s">
        <v>1567</v>
      </c>
      <c r="K106" t="s">
        <v>1567</v>
      </c>
      <c r="L106" t="s">
        <v>1567</v>
      </c>
      <c r="M106" t="s">
        <v>1567</v>
      </c>
      <c r="N106" t="s">
        <v>1567</v>
      </c>
      <c r="O106" t="s">
        <v>1567</v>
      </c>
      <c r="P106" t="s">
        <v>1567</v>
      </c>
      <c r="Q106" t="s">
        <v>1567</v>
      </c>
      <c r="R106" t="s">
        <v>1567</v>
      </c>
      <c r="S106" t="s">
        <v>1567</v>
      </c>
      <c r="T106" t="s">
        <v>1567</v>
      </c>
      <c r="U106" t="s">
        <v>1567</v>
      </c>
      <c r="V106" t="s">
        <v>1567</v>
      </c>
      <c r="W106" t="s">
        <v>1567</v>
      </c>
      <c r="X106" t="s">
        <v>1567</v>
      </c>
      <c r="Y106" t="s">
        <v>1567</v>
      </c>
      <c r="Z106" t="s">
        <v>1567</v>
      </c>
      <c r="AA106" t="s">
        <v>227</v>
      </c>
      <c r="AB106" t="s">
        <v>227</v>
      </c>
      <c r="AC106" t="s">
        <v>227</v>
      </c>
      <c r="AD106" t="s">
        <v>227</v>
      </c>
      <c r="AE106" t="s">
        <v>227</v>
      </c>
      <c r="AF106" t="s">
        <v>227</v>
      </c>
      <c r="AG106" t="s">
        <v>227</v>
      </c>
      <c r="AH106" t="s">
        <v>227</v>
      </c>
      <c r="AI106" t="s">
        <v>227</v>
      </c>
      <c r="AJ106" t="s">
        <v>227</v>
      </c>
      <c r="AK106" t="s">
        <v>227</v>
      </c>
      <c r="AL106" t="s">
        <v>227</v>
      </c>
      <c r="AM106" t="s">
        <v>227</v>
      </c>
      <c r="AN106" t="s">
        <v>227</v>
      </c>
      <c r="AO106" t="s">
        <v>227</v>
      </c>
      <c r="AP106" t="s">
        <v>227</v>
      </c>
      <c r="AQ106" t="s">
        <v>227</v>
      </c>
      <c r="AR106" t="s">
        <v>227</v>
      </c>
      <c r="AS106" t="s">
        <v>227</v>
      </c>
      <c r="AT106" t="s">
        <v>227</v>
      </c>
      <c r="AU106" t="s">
        <v>227</v>
      </c>
      <c r="AV106" t="s">
        <v>227</v>
      </c>
      <c r="AW106" t="s">
        <v>227</v>
      </c>
      <c r="AX106" t="s">
        <v>227</v>
      </c>
      <c r="AY106" s="602" t="s">
        <v>4546</v>
      </c>
      <c r="AZ106"/>
    </row>
    <row r="107" spans="1:54" ht="21.6" x14ac:dyDescent="0.65">
      <c r="A107" s="601">
        <v>703757</v>
      </c>
      <c r="B107" s="602" t="s">
        <v>248</v>
      </c>
      <c r="C107" t="s">
        <v>1567</v>
      </c>
      <c r="D107" t="s">
        <v>1567</v>
      </c>
      <c r="E107" t="s">
        <v>1567</v>
      </c>
      <c r="F107" t="s">
        <v>1567</v>
      </c>
      <c r="G107" t="s">
        <v>1567</v>
      </c>
      <c r="H107" t="s">
        <v>1567</v>
      </c>
      <c r="I107" t="s">
        <v>1567</v>
      </c>
      <c r="J107" t="s">
        <v>1567</v>
      </c>
      <c r="K107" t="s">
        <v>1567</v>
      </c>
      <c r="L107" t="s">
        <v>1567</v>
      </c>
      <c r="M107" t="s">
        <v>1567</v>
      </c>
      <c r="N107" t="s">
        <v>1567</v>
      </c>
      <c r="O107" t="s">
        <v>1567</v>
      </c>
      <c r="P107" t="s">
        <v>1567</v>
      </c>
      <c r="Q107" t="s">
        <v>1567</v>
      </c>
      <c r="R107" t="s">
        <v>1567</v>
      </c>
      <c r="S107" t="s">
        <v>1567</v>
      </c>
      <c r="T107" t="s">
        <v>1567</v>
      </c>
      <c r="U107" t="s">
        <v>1567</v>
      </c>
      <c r="V107" t="s">
        <v>1567</v>
      </c>
      <c r="W107" t="s">
        <v>1567</v>
      </c>
      <c r="X107" t="s">
        <v>1567</v>
      </c>
      <c r="Y107" t="s">
        <v>1567</v>
      </c>
      <c r="Z107" t="s">
        <v>1567</v>
      </c>
      <c r="AA107" t="s">
        <v>227</v>
      </c>
      <c r="AB107" t="s">
        <v>227</v>
      </c>
      <c r="AC107" t="s">
        <v>227</v>
      </c>
      <c r="AD107" t="s">
        <v>227</v>
      </c>
      <c r="AE107" t="s">
        <v>227</v>
      </c>
      <c r="AF107" t="s">
        <v>227</v>
      </c>
      <c r="AG107" t="s">
        <v>227</v>
      </c>
      <c r="AH107" t="s">
        <v>227</v>
      </c>
      <c r="AI107" t="s">
        <v>227</v>
      </c>
      <c r="AJ107" t="s">
        <v>227</v>
      </c>
      <c r="AK107" t="s">
        <v>227</v>
      </c>
      <c r="AL107" t="s">
        <v>227</v>
      </c>
      <c r="AM107" t="s">
        <v>227</v>
      </c>
      <c r="AN107" t="s">
        <v>227</v>
      </c>
      <c r="AO107" t="s">
        <v>227</v>
      </c>
      <c r="AP107" t="s">
        <v>227</v>
      </c>
      <c r="AQ107" t="s">
        <v>227</v>
      </c>
      <c r="AR107" t="s">
        <v>227</v>
      </c>
      <c r="AS107" t="s">
        <v>227</v>
      </c>
      <c r="AT107" t="s">
        <v>227</v>
      </c>
      <c r="AU107" t="s">
        <v>227</v>
      </c>
      <c r="AV107" t="s">
        <v>227</v>
      </c>
      <c r="AW107" t="s">
        <v>227</v>
      </c>
      <c r="AX107" t="s">
        <v>227</v>
      </c>
      <c r="AY107" s="602" t="s">
        <v>4546</v>
      </c>
      <c r="AZ107"/>
    </row>
    <row r="108" spans="1:54" ht="21.6" x14ac:dyDescent="0.65">
      <c r="A108" s="601">
        <v>703831</v>
      </c>
      <c r="B108" s="602" t="s">
        <v>401</v>
      </c>
      <c r="C108" t="s">
        <v>176</v>
      </c>
      <c r="D108" t="s">
        <v>176</v>
      </c>
      <c r="E108" t="s">
        <v>176</v>
      </c>
      <c r="F108" t="s">
        <v>176</v>
      </c>
      <c r="G108" t="s">
        <v>178</v>
      </c>
      <c r="H108" t="s">
        <v>176</v>
      </c>
      <c r="I108" t="s">
        <v>178</v>
      </c>
      <c r="J108" t="s">
        <v>176</v>
      </c>
      <c r="K108" t="s">
        <v>176</v>
      </c>
      <c r="L108" t="s">
        <v>176</v>
      </c>
      <c r="M108" t="s">
        <v>178</v>
      </c>
      <c r="N108" t="s">
        <v>178</v>
      </c>
      <c r="O108" t="s">
        <v>178</v>
      </c>
      <c r="P108" t="s">
        <v>176</v>
      </c>
      <c r="Q108" t="s">
        <v>178</v>
      </c>
      <c r="R108" t="s">
        <v>176</v>
      </c>
      <c r="S108" t="s">
        <v>177</v>
      </c>
      <c r="T108" t="s">
        <v>176</v>
      </c>
      <c r="U108" t="s">
        <v>176</v>
      </c>
      <c r="V108" t="s">
        <v>176</v>
      </c>
      <c r="W108" t="s">
        <v>176</v>
      </c>
      <c r="X108" t="s">
        <v>178</v>
      </c>
      <c r="Y108" t="s">
        <v>178</v>
      </c>
      <c r="Z108" t="s">
        <v>176</v>
      </c>
      <c r="AA108" t="s">
        <v>178</v>
      </c>
      <c r="AB108" t="s">
        <v>176</v>
      </c>
      <c r="AC108" t="s">
        <v>178</v>
      </c>
      <c r="AD108" t="s">
        <v>178</v>
      </c>
      <c r="AE108" t="s">
        <v>178</v>
      </c>
      <c r="AF108" t="s">
        <v>178</v>
      </c>
      <c r="AG108" t="s">
        <v>178</v>
      </c>
      <c r="AH108" t="s">
        <v>178</v>
      </c>
      <c r="AI108" t="s">
        <v>178</v>
      </c>
      <c r="AJ108" t="s">
        <v>178</v>
      </c>
      <c r="AK108" t="s">
        <v>178</v>
      </c>
      <c r="AL108" t="s">
        <v>178</v>
      </c>
      <c r="AM108" t="s">
        <v>178</v>
      </c>
      <c r="AN108" t="s">
        <v>178</v>
      </c>
      <c r="AO108" t="s">
        <v>178</v>
      </c>
      <c r="AP108" t="s">
        <v>177</v>
      </c>
      <c r="AQ108" t="s">
        <v>178</v>
      </c>
      <c r="AR108"/>
      <c r="AS108"/>
      <c r="AT108"/>
      <c r="AU108"/>
      <c r="AV108"/>
      <c r="AW108"/>
      <c r="AX108" s="236"/>
      <c r="AY108" s="602">
        <v>0</v>
      </c>
      <c r="AZ108"/>
    </row>
    <row r="109" spans="1:54" ht="21.6" x14ac:dyDescent="0.65">
      <c r="A109" s="601">
        <v>703832</v>
      </c>
      <c r="B109" s="602" t="s">
        <v>247</v>
      </c>
      <c r="C109" t="s">
        <v>1567</v>
      </c>
      <c r="D109" t="s">
        <v>1567</v>
      </c>
      <c r="E109" t="s">
        <v>1567</v>
      </c>
      <c r="F109" t="s">
        <v>1567</v>
      </c>
      <c r="G109" t="s">
        <v>1567</v>
      </c>
      <c r="H109" t="s">
        <v>1567</v>
      </c>
      <c r="I109" t="s">
        <v>1567</v>
      </c>
      <c r="J109" t="s">
        <v>1567</v>
      </c>
      <c r="K109" t="s">
        <v>1567</v>
      </c>
      <c r="L109" t="s">
        <v>1567</v>
      </c>
      <c r="M109" t="s">
        <v>1567</v>
      </c>
      <c r="N109" t="s">
        <v>1567</v>
      </c>
      <c r="O109" t="s">
        <v>227</v>
      </c>
      <c r="P109" t="s">
        <v>227</v>
      </c>
      <c r="Q109" t="s">
        <v>227</v>
      </c>
      <c r="R109" t="s">
        <v>227</v>
      </c>
      <c r="S109" t="s">
        <v>227</v>
      </c>
      <c r="T109" t="s">
        <v>227</v>
      </c>
      <c r="U109" t="s">
        <v>227</v>
      </c>
      <c r="V109" t="s">
        <v>227</v>
      </c>
      <c r="W109" t="s">
        <v>227</v>
      </c>
      <c r="X109" t="s">
        <v>227</v>
      </c>
      <c r="Y109" t="s">
        <v>227</v>
      </c>
      <c r="Z109" t="s">
        <v>227</v>
      </c>
      <c r="AA109" t="s">
        <v>227</v>
      </c>
      <c r="AB109" t="s">
        <v>227</v>
      </c>
      <c r="AC109" t="s">
        <v>227</v>
      </c>
      <c r="AD109" t="s">
        <v>227</v>
      </c>
      <c r="AE109" t="s">
        <v>227</v>
      </c>
      <c r="AF109" t="s">
        <v>227</v>
      </c>
      <c r="AG109" t="s">
        <v>227</v>
      </c>
      <c r="AH109" t="s">
        <v>227</v>
      </c>
      <c r="AI109" t="s">
        <v>227</v>
      </c>
      <c r="AJ109" t="s">
        <v>227</v>
      </c>
      <c r="AK109" t="s">
        <v>227</v>
      </c>
      <c r="AL109" t="s">
        <v>227</v>
      </c>
      <c r="AM109" t="s">
        <v>227</v>
      </c>
      <c r="AN109" t="s">
        <v>227</v>
      </c>
      <c r="AO109" t="s">
        <v>227</v>
      </c>
      <c r="AP109" t="s">
        <v>227</v>
      </c>
      <c r="AQ109" t="s">
        <v>227</v>
      </c>
      <c r="AR109" t="s">
        <v>227</v>
      </c>
      <c r="AS109" t="s">
        <v>227</v>
      </c>
      <c r="AT109" t="s">
        <v>227</v>
      </c>
      <c r="AU109" t="s">
        <v>227</v>
      </c>
      <c r="AV109" t="s">
        <v>227</v>
      </c>
      <c r="AW109" t="s">
        <v>227</v>
      </c>
      <c r="AX109" t="s">
        <v>227</v>
      </c>
      <c r="AY109" s="602" t="s">
        <v>4546</v>
      </c>
      <c r="AZ109"/>
    </row>
    <row r="110" spans="1:54" ht="21.6" x14ac:dyDescent="0.65">
      <c r="A110" s="601">
        <v>703845</v>
      </c>
      <c r="B110" s="602" t="s">
        <v>401</v>
      </c>
      <c r="C110" t="s">
        <v>177</v>
      </c>
      <c r="D110" t="s">
        <v>177</v>
      </c>
      <c r="E110" t="s">
        <v>177</v>
      </c>
      <c r="F110" t="s">
        <v>177</v>
      </c>
      <c r="G110" t="s">
        <v>177</v>
      </c>
      <c r="H110" t="s">
        <v>177</v>
      </c>
      <c r="I110" t="s">
        <v>177</v>
      </c>
      <c r="J110" t="s">
        <v>177</v>
      </c>
      <c r="K110" t="s">
        <v>177</v>
      </c>
      <c r="L110" t="s">
        <v>177</v>
      </c>
      <c r="M110" t="s">
        <v>177</v>
      </c>
      <c r="N110" t="s">
        <v>177</v>
      </c>
      <c r="O110" t="s">
        <v>177</v>
      </c>
      <c r="P110" t="s">
        <v>177</v>
      </c>
      <c r="Q110" t="s">
        <v>177</v>
      </c>
      <c r="R110" t="s">
        <v>177</v>
      </c>
      <c r="S110" t="s">
        <v>177</v>
      </c>
      <c r="T110" t="s">
        <v>177</v>
      </c>
      <c r="U110" t="s">
        <v>177</v>
      </c>
      <c r="V110" t="s">
        <v>177</v>
      </c>
      <c r="W110" t="s">
        <v>177</v>
      </c>
      <c r="X110" t="s">
        <v>177</v>
      </c>
      <c r="Y110" t="s">
        <v>177</v>
      </c>
      <c r="Z110" t="s">
        <v>177</v>
      </c>
      <c r="AA110" t="s">
        <v>177</v>
      </c>
      <c r="AB110" t="s">
        <v>177</v>
      </c>
      <c r="AC110" t="s">
        <v>177</v>
      </c>
      <c r="AD110" t="s">
        <v>177</v>
      </c>
      <c r="AE110" t="s">
        <v>177</v>
      </c>
      <c r="AF110" t="s">
        <v>177</v>
      </c>
      <c r="AG110" t="s">
        <v>177</v>
      </c>
      <c r="AH110" t="s">
        <v>178</v>
      </c>
      <c r="AI110" t="s">
        <v>177</v>
      </c>
      <c r="AJ110" t="s">
        <v>177</v>
      </c>
      <c r="AK110" t="s">
        <v>177</v>
      </c>
      <c r="AL110" t="s">
        <v>177</v>
      </c>
      <c r="AM110" t="s">
        <v>177</v>
      </c>
      <c r="AN110" t="s">
        <v>178</v>
      </c>
      <c r="AO110" t="s">
        <v>178</v>
      </c>
      <c r="AP110" t="s">
        <v>177</v>
      </c>
      <c r="AQ110" t="s">
        <v>178</v>
      </c>
      <c r="AR110" t="s">
        <v>177</v>
      </c>
      <c r="AS110" t="s">
        <v>178</v>
      </c>
      <c r="AT110" t="s">
        <v>178</v>
      </c>
      <c r="AU110" t="s">
        <v>177</v>
      </c>
      <c r="AV110" t="s">
        <v>177</v>
      </c>
      <c r="AW110" t="s">
        <v>177</v>
      </c>
      <c r="AX110" t="s">
        <v>178</v>
      </c>
      <c r="AY110" s="602">
        <v>0</v>
      </c>
      <c r="AZ110"/>
    </row>
    <row r="111" spans="1:54" ht="21.6" x14ac:dyDescent="0.65">
      <c r="A111" s="601">
        <v>703857</v>
      </c>
      <c r="B111" s="602" t="s">
        <v>249</v>
      </c>
      <c r="C111" t="s">
        <v>1567</v>
      </c>
      <c r="D111" t="s">
        <v>1567</v>
      </c>
      <c r="E111" t="s">
        <v>1567</v>
      </c>
      <c r="F111" t="s">
        <v>1567</v>
      </c>
      <c r="G111" t="s">
        <v>1567</v>
      </c>
      <c r="H111" t="s">
        <v>1567</v>
      </c>
      <c r="I111" t="s">
        <v>1567</v>
      </c>
      <c r="J111" t="s">
        <v>1567</v>
      </c>
      <c r="K111" t="s">
        <v>1567</v>
      </c>
      <c r="L111" t="s">
        <v>1567</v>
      </c>
      <c r="M111" t="s">
        <v>1567</v>
      </c>
      <c r="N111" t="s">
        <v>1567</v>
      </c>
      <c r="O111" t="s">
        <v>1567</v>
      </c>
      <c r="P111" t="s">
        <v>1567</v>
      </c>
      <c r="Q111" t="s">
        <v>1567</v>
      </c>
      <c r="R111" t="s">
        <v>1567</v>
      </c>
      <c r="S111" t="s">
        <v>1567</v>
      </c>
      <c r="T111" t="s">
        <v>1567</v>
      </c>
      <c r="U111" t="s">
        <v>1567</v>
      </c>
      <c r="V111" t="s">
        <v>1567</v>
      </c>
      <c r="W111" t="s">
        <v>1567</v>
      </c>
      <c r="X111" t="s">
        <v>1567</v>
      </c>
      <c r="Y111" t="s">
        <v>1567</v>
      </c>
      <c r="Z111" t="s">
        <v>1567</v>
      </c>
      <c r="AA111" t="s">
        <v>1567</v>
      </c>
      <c r="AB111" t="s">
        <v>1567</v>
      </c>
      <c r="AC111" t="s">
        <v>1567</v>
      </c>
      <c r="AD111" t="s">
        <v>1567</v>
      </c>
      <c r="AE111" t="s">
        <v>1567</v>
      </c>
      <c r="AF111" t="s">
        <v>1567</v>
      </c>
      <c r="AG111" t="s">
        <v>1567</v>
      </c>
      <c r="AH111" t="s">
        <v>1567</v>
      </c>
      <c r="AI111" t="s">
        <v>1567</v>
      </c>
      <c r="AJ111" t="s">
        <v>1567</v>
      </c>
      <c r="AK111" t="s">
        <v>1567</v>
      </c>
      <c r="AL111" t="s">
        <v>1567</v>
      </c>
      <c r="AM111">
        <v>0</v>
      </c>
      <c r="AN111">
        <v>0</v>
      </c>
      <c r="AO111">
        <v>0</v>
      </c>
      <c r="AP111">
        <v>0</v>
      </c>
      <c r="AQ111">
        <v>0</v>
      </c>
      <c r="AR111">
        <v>0</v>
      </c>
      <c r="AS111">
        <v>0</v>
      </c>
      <c r="AT111">
        <v>0</v>
      </c>
      <c r="AU111">
        <v>0</v>
      </c>
      <c r="AV111">
        <v>0</v>
      </c>
      <c r="AW111">
        <v>0</v>
      </c>
      <c r="AX111">
        <v>0</v>
      </c>
      <c r="AY111" s="602" t="s">
        <v>4587</v>
      </c>
      <c r="AZ111"/>
    </row>
    <row r="112" spans="1:54" ht="21.6" x14ac:dyDescent="0.65">
      <c r="A112" s="601">
        <v>703860</v>
      </c>
      <c r="B112" s="602" t="s">
        <v>248</v>
      </c>
      <c r="C112" t="s">
        <v>176</v>
      </c>
      <c r="D112" t="s">
        <v>176</v>
      </c>
      <c r="E112" t="s">
        <v>176</v>
      </c>
      <c r="F112" t="s">
        <v>176</v>
      </c>
      <c r="G112" t="s">
        <v>176</v>
      </c>
      <c r="H112" t="s">
        <v>176</v>
      </c>
      <c r="I112" t="s">
        <v>176</v>
      </c>
      <c r="J112" t="s">
        <v>176</v>
      </c>
      <c r="K112" t="s">
        <v>176</v>
      </c>
      <c r="L112" t="s">
        <v>176</v>
      </c>
      <c r="M112" t="s">
        <v>177</v>
      </c>
      <c r="N112" t="s">
        <v>177</v>
      </c>
      <c r="O112" t="s">
        <v>177</v>
      </c>
      <c r="P112" t="s">
        <v>177</v>
      </c>
      <c r="Q112" t="s">
        <v>176</v>
      </c>
      <c r="R112" t="s">
        <v>177</v>
      </c>
      <c r="S112" t="s">
        <v>178</v>
      </c>
      <c r="T112" t="s">
        <v>177</v>
      </c>
      <c r="U112" t="s">
        <v>177</v>
      </c>
      <c r="V112" t="s">
        <v>178</v>
      </c>
      <c r="W112" t="s">
        <v>177</v>
      </c>
      <c r="X112" t="s">
        <v>177</v>
      </c>
      <c r="Y112" t="s">
        <v>177</v>
      </c>
      <c r="Z112" t="s">
        <v>177</v>
      </c>
      <c r="AA112" t="s">
        <v>227</v>
      </c>
      <c r="AB112" t="s">
        <v>227</v>
      </c>
      <c r="AC112" t="s">
        <v>227</v>
      </c>
      <c r="AD112" t="s">
        <v>227</v>
      </c>
      <c r="AE112" t="s">
        <v>227</v>
      </c>
      <c r="AF112" t="s">
        <v>227</v>
      </c>
      <c r="AG112" t="s">
        <v>227</v>
      </c>
      <c r="AH112" t="s">
        <v>227</v>
      </c>
      <c r="AI112" t="s">
        <v>227</v>
      </c>
      <c r="AJ112" t="s">
        <v>227</v>
      </c>
      <c r="AK112" t="s">
        <v>227</v>
      </c>
      <c r="AL112" t="s">
        <v>227</v>
      </c>
      <c r="AM112" t="s">
        <v>227</v>
      </c>
      <c r="AN112" t="s">
        <v>227</v>
      </c>
      <c r="AO112" t="s">
        <v>227</v>
      </c>
      <c r="AP112" t="s">
        <v>227</v>
      </c>
      <c r="AQ112" t="s">
        <v>227</v>
      </c>
      <c r="AR112" t="s">
        <v>227</v>
      </c>
      <c r="AS112" t="s">
        <v>227</v>
      </c>
      <c r="AT112" t="s">
        <v>227</v>
      </c>
      <c r="AU112" t="s">
        <v>227</v>
      </c>
      <c r="AV112" t="s">
        <v>227</v>
      </c>
      <c r="AW112" t="s">
        <v>227</v>
      </c>
      <c r="AX112" t="s">
        <v>227</v>
      </c>
      <c r="AY112" s="602">
        <v>0</v>
      </c>
    </row>
    <row r="113" spans="1:54" ht="21.6" x14ac:dyDescent="0.65">
      <c r="A113" s="601">
        <v>703871</v>
      </c>
      <c r="B113" s="602" t="s">
        <v>401</v>
      </c>
      <c r="C113" t="s">
        <v>176</v>
      </c>
      <c r="D113" t="s">
        <v>176</v>
      </c>
      <c r="E113" t="s">
        <v>176</v>
      </c>
      <c r="F113" t="s">
        <v>178</v>
      </c>
      <c r="G113" t="s">
        <v>176</v>
      </c>
      <c r="H113" t="s">
        <v>176</v>
      </c>
      <c r="I113" t="s">
        <v>176</v>
      </c>
      <c r="J113" t="s">
        <v>176</v>
      </c>
      <c r="K113" t="s">
        <v>178</v>
      </c>
      <c r="L113" t="s">
        <v>176</v>
      </c>
      <c r="M113" t="s">
        <v>176</v>
      </c>
      <c r="N113" t="s">
        <v>176</v>
      </c>
      <c r="O113" t="s">
        <v>176</v>
      </c>
      <c r="P113" t="s">
        <v>176</v>
      </c>
      <c r="Q113" t="s">
        <v>178</v>
      </c>
      <c r="R113" t="s">
        <v>176</v>
      </c>
      <c r="S113" t="s">
        <v>176</v>
      </c>
      <c r="T113" t="s">
        <v>176</v>
      </c>
      <c r="U113" t="s">
        <v>178</v>
      </c>
      <c r="V113" t="s">
        <v>176</v>
      </c>
      <c r="W113" t="s">
        <v>176</v>
      </c>
      <c r="X113" t="s">
        <v>176</v>
      </c>
      <c r="Y113" t="s">
        <v>178</v>
      </c>
      <c r="Z113" t="s">
        <v>176</v>
      </c>
      <c r="AA113" t="s">
        <v>176</v>
      </c>
      <c r="AB113" t="s">
        <v>176</v>
      </c>
      <c r="AC113" t="s">
        <v>177</v>
      </c>
      <c r="AD113" t="s">
        <v>178</v>
      </c>
      <c r="AE113" t="s">
        <v>178</v>
      </c>
      <c r="AF113" t="s">
        <v>176</v>
      </c>
      <c r="AG113" t="s">
        <v>178</v>
      </c>
      <c r="AH113" t="s">
        <v>177</v>
      </c>
      <c r="AI113" t="s">
        <v>176</v>
      </c>
      <c r="AJ113" t="s">
        <v>176</v>
      </c>
      <c r="AK113" t="s">
        <v>178</v>
      </c>
      <c r="AL113" t="s">
        <v>176</v>
      </c>
      <c r="AM113" t="s">
        <v>176</v>
      </c>
      <c r="AN113" t="s">
        <v>176</v>
      </c>
      <c r="AO113" t="s">
        <v>177</v>
      </c>
      <c r="AP113" t="s">
        <v>178</v>
      </c>
      <c r="AQ113" t="s">
        <v>177</v>
      </c>
      <c r="AR113" t="s">
        <v>176</v>
      </c>
      <c r="AS113" t="s">
        <v>227</v>
      </c>
      <c r="AT113" t="s">
        <v>227</v>
      </c>
      <c r="AU113" t="s">
        <v>227</v>
      </c>
      <c r="AV113" t="s">
        <v>227</v>
      </c>
      <c r="AW113" t="s">
        <v>227</v>
      </c>
      <c r="AX113" t="s">
        <v>227</v>
      </c>
      <c r="AY113" s="602">
        <v>0</v>
      </c>
      <c r="AZ113"/>
    </row>
    <row r="114" spans="1:54" ht="14.4" x14ac:dyDescent="0.3">
      <c r="A114" s="616">
        <v>703874</v>
      </c>
      <c r="B114" s="604" t="s">
        <v>248</v>
      </c>
      <c r="C114" s="627" t="s">
        <v>1567</v>
      </c>
      <c r="D114" s="627" t="s">
        <v>1567</v>
      </c>
      <c r="E114" s="627" t="s">
        <v>1567</v>
      </c>
      <c r="F114" s="627" t="s">
        <v>1567</v>
      </c>
      <c r="G114" s="627" t="s">
        <v>1567</v>
      </c>
      <c r="H114" s="627" t="s">
        <v>1567</v>
      </c>
      <c r="I114" s="627" t="s">
        <v>1567</v>
      </c>
      <c r="J114" s="627" t="s">
        <v>1567</v>
      </c>
      <c r="K114" s="627" t="s">
        <v>1567</v>
      </c>
      <c r="L114" s="627" t="s">
        <v>1567</v>
      </c>
      <c r="M114" s="627" t="s">
        <v>1567</v>
      </c>
      <c r="N114" s="627" t="s">
        <v>1567</v>
      </c>
      <c r="O114" s="627" t="s">
        <v>1567</v>
      </c>
      <c r="P114" s="627" t="s">
        <v>1567</v>
      </c>
      <c r="Q114" s="627" t="s">
        <v>1567</v>
      </c>
      <c r="R114" s="627" t="s">
        <v>1567</v>
      </c>
      <c r="S114" s="627" t="s">
        <v>1567</v>
      </c>
      <c r="T114" s="627" t="s">
        <v>1567</v>
      </c>
      <c r="U114" s="627" t="s">
        <v>1567</v>
      </c>
      <c r="V114" s="627" t="s">
        <v>1567</v>
      </c>
      <c r="W114" s="627" t="s">
        <v>1567</v>
      </c>
      <c r="X114" s="627" t="s">
        <v>1567</v>
      </c>
      <c r="Y114" s="627" t="s">
        <v>1567</v>
      </c>
      <c r="Z114" s="627" t="s">
        <v>1567</v>
      </c>
      <c r="AA114" s="627" t="s">
        <v>227</v>
      </c>
      <c r="AB114" s="627" t="s">
        <v>227</v>
      </c>
      <c r="AC114" s="627" t="s">
        <v>227</v>
      </c>
      <c r="AD114" s="627" t="s">
        <v>227</v>
      </c>
      <c r="AE114" s="627" t="s">
        <v>227</v>
      </c>
      <c r="AF114" s="627" t="s">
        <v>227</v>
      </c>
      <c r="AG114" s="627" t="s">
        <v>227</v>
      </c>
      <c r="AH114" s="627" t="s">
        <v>227</v>
      </c>
      <c r="AI114" s="627" t="s">
        <v>227</v>
      </c>
      <c r="AJ114" s="627" t="s">
        <v>227</v>
      </c>
      <c r="AK114" s="627" t="s">
        <v>227</v>
      </c>
      <c r="AL114" s="627" t="s">
        <v>227</v>
      </c>
      <c r="AM114" s="627" t="s">
        <v>227</v>
      </c>
      <c r="AN114" s="627" t="s">
        <v>227</v>
      </c>
      <c r="AO114" s="627" t="s">
        <v>227</v>
      </c>
      <c r="AP114" s="627" t="s">
        <v>227</v>
      </c>
      <c r="AQ114" s="627" t="s">
        <v>227</v>
      </c>
      <c r="AR114" s="627" t="s">
        <v>227</v>
      </c>
      <c r="AS114" s="627" t="s">
        <v>227</v>
      </c>
      <c r="AT114" s="627" t="s">
        <v>227</v>
      </c>
      <c r="AU114" s="627" t="s">
        <v>227</v>
      </c>
      <c r="AV114" s="627" t="s">
        <v>227</v>
      </c>
      <c r="AW114" s="627" t="s">
        <v>227</v>
      </c>
      <c r="AX114" s="627" t="s">
        <v>227</v>
      </c>
      <c r="AY114" s="604" t="s">
        <v>4546</v>
      </c>
      <c r="AZ114" s="632" t="s">
        <v>227</v>
      </c>
      <c r="BA114" s="632" t="s">
        <v>227</v>
      </c>
      <c r="BB114" s="633" t="s">
        <v>1500</v>
      </c>
    </row>
    <row r="115" spans="1:54" ht="21.6" x14ac:dyDescent="0.65">
      <c r="A115" s="601">
        <v>703900</v>
      </c>
      <c r="B115" s="602" t="s">
        <v>247</v>
      </c>
      <c r="C115" t="s">
        <v>1567</v>
      </c>
      <c r="D115" t="s">
        <v>1567</v>
      </c>
      <c r="E115" t="s">
        <v>1567</v>
      </c>
      <c r="F115" t="s">
        <v>1567</v>
      </c>
      <c r="G115" t="s">
        <v>1567</v>
      </c>
      <c r="H115" t="s">
        <v>1567</v>
      </c>
      <c r="I115" t="s">
        <v>1567</v>
      </c>
      <c r="J115" t="s">
        <v>1567</v>
      </c>
      <c r="K115" t="s">
        <v>1567</v>
      </c>
      <c r="L115" t="s">
        <v>1567</v>
      </c>
      <c r="M115" t="s">
        <v>1567</v>
      </c>
      <c r="N115" t="s">
        <v>1567</v>
      </c>
      <c r="O115" t="s">
        <v>227</v>
      </c>
      <c r="P115" t="s">
        <v>227</v>
      </c>
      <c r="Q115" t="s">
        <v>227</v>
      </c>
      <c r="R115" t="s">
        <v>227</v>
      </c>
      <c r="S115" t="s">
        <v>227</v>
      </c>
      <c r="T115" t="s">
        <v>227</v>
      </c>
      <c r="U115" t="s">
        <v>227</v>
      </c>
      <c r="V115" t="s">
        <v>227</v>
      </c>
      <c r="W115" t="s">
        <v>227</v>
      </c>
      <c r="X115" t="s">
        <v>227</v>
      </c>
      <c r="Y115" t="s">
        <v>227</v>
      </c>
      <c r="Z115" t="s">
        <v>227</v>
      </c>
      <c r="AA115" t="s">
        <v>227</v>
      </c>
      <c r="AB115" t="s">
        <v>227</v>
      </c>
      <c r="AC115" t="s">
        <v>227</v>
      </c>
      <c r="AD115" t="s">
        <v>227</v>
      </c>
      <c r="AE115" t="s">
        <v>227</v>
      </c>
      <c r="AF115" t="s">
        <v>227</v>
      </c>
      <c r="AG115" t="s">
        <v>227</v>
      </c>
      <c r="AH115" t="s">
        <v>227</v>
      </c>
      <c r="AI115" t="s">
        <v>227</v>
      </c>
      <c r="AJ115" t="s">
        <v>227</v>
      </c>
      <c r="AK115" t="s">
        <v>227</v>
      </c>
      <c r="AL115" t="s">
        <v>227</v>
      </c>
      <c r="AM115" t="s">
        <v>227</v>
      </c>
      <c r="AN115" t="s">
        <v>227</v>
      </c>
      <c r="AO115" t="s">
        <v>227</v>
      </c>
      <c r="AP115" t="s">
        <v>227</v>
      </c>
      <c r="AQ115" t="s">
        <v>227</v>
      </c>
      <c r="AR115" t="s">
        <v>227</v>
      </c>
      <c r="AS115" t="s">
        <v>227</v>
      </c>
      <c r="AT115" t="s">
        <v>227</v>
      </c>
      <c r="AU115" t="s">
        <v>227</v>
      </c>
      <c r="AV115" t="s">
        <v>227</v>
      </c>
      <c r="AW115" t="s">
        <v>227</v>
      </c>
      <c r="AX115" t="s">
        <v>227</v>
      </c>
      <c r="AY115" s="602" t="s">
        <v>4546</v>
      </c>
      <c r="AZ115"/>
    </row>
    <row r="116" spans="1:54" ht="21.6" x14ac:dyDescent="0.65">
      <c r="A116" s="601">
        <v>703910</v>
      </c>
      <c r="B116" s="602" t="s">
        <v>249</v>
      </c>
      <c r="C116" t="s">
        <v>178</v>
      </c>
      <c r="D116" t="s">
        <v>177</v>
      </c>
      <c r="E116" t="s">
        <v>176</v>
      </c>
      <c r="F116" t="s">
        <v>176</v>
      </c>
      <c r="G116" t="s">
        <v>178</v>
      </c>
      <c r="H116" t="s">
        <v>178</v>
      </c>
      <c r="I116" t="s">
        <v>176</v>
      </c>
      <c r="J116" t="s">
        <v>176</v>
      </c>
      <c r="K116" t="s">
        <v>178</v>
      </c>
      <c r="L116" t="s">
        <v>176</v>
      </c>
      <c r="M116" t="s">
        <v>176</v>
      </c>
      <c r="N116" t="s">
        <v>176</v>
      </c>
      <c r="O116" t="s">
        <v>178</v>
      </c>
      <c r="P116" t="s">
        <v>178</v>
      </c>
      <c r="Q116" t="s">
        <v>178</v>
      </c>
      <c r="R116" t="s">
        <v>178</v>
      </c>
      <c r="S116" t="s">
        <v>177</v>
      </c>
      <c r="T116" t="s">
        <v>178</v>
      </c>
      <c r="U116" t="s">
        <v>178</v>
      </c>
      <c r="V116" t="s">
        <v>178</v>
      </c>
      <c r="W116" t="s">
        <v>177</v>
      </c>
      <c r="X116" t="s">
        <v>178</v>
      </c>
      <c r="Y116" t="s">
        <v>178</v>
      </c>
      <c r="Z116" t="s">
        <v>176</v>
      </c>
      <c r="AA116" t="s">
        <v>177</v>
      </c>
      <c r="AB116" t="s">
        <v>178</v>
      </c>
      <c r="AC116" t="s">
        <v>178</v>
      </c>
      <c r="AD116" t="s">
        <v>177</v>
      </c>
      <c r="AE116" t="s">
        <v>178</v>
      </c>
      <c r="AF116" t="s">
        <v>177</v>
      </c>
      <c r="AG116" t="s">
        <v>178</v>
      </c>
      <c r="AH116" t="s">
        <v>176</v>
      </c>
      <c r="AI116" t="s">
        <v>177</v>
      </c>
      <c r="AJ116" t="s">
        <v>178</v>
      </c>
      <c r="AK116" t="s">
        <v>177</v>
      </c>
      <c r="AL116" t="s">
        <v>178</v>
      </c>
      <c r="AM116" t="s">
        <v>227</v>
      </c>
      <c r="AN116" t="s">
        <v>227</v>
      </c>
      <c r="AO116" t="s">
        <v>227</v>
      </c>
      <c r="AP116" t="s">
        <v>227</v>
      </c>
      <c r="AQ116" t="s">
        <v>227</v>
      </c>
      <c r="AR116" t="s">
        <v>227</v>
      </c>
      <c r="AS116" t="s">
        <v>227</v>
      </c>
      <c r="AT116" t="s">
        <v>227</v>
      </c>
      <c r="AU116" t="s">
        <v>227</v>
      </c>
      <c r="AV116" t="s">
        <v>227</v>
      </c>
      <c r="AW116" t="s">
        <v>227</v>
      </c>
      <c r="AX116" t="s">
        <v>227</v>
      </c>
      <c r="AY116" s="602">
        <v>0</v>
      </c>
      <c r="AZ116"/>
    </row>
    <row r="117" spans="1:54" ht="21.6" x14ac:dyDescent="0.65">
      <c r="A117" s="601">
        <v>703935</v>
      </c>
      <c r="B117" s="602" t="s">
        <v>247</v>
      </c>
      <c r="C117" t="s">
        <v>1567</v>
      </c>
      <c r="D117" t="s">
        <v>1567</v>
      </c>
      <c r="E117" t="s">
        <v>1567</v>
      </c>
      <c r="F117" t="s">
        <v>1567</v>
      </c>
      <c r="G117" t="s">
        <v>1567</v>
      </c>
      <c r="H117" t="s">
        <v>1567</v>
      </c>
      <c r="I117" t="s">
        <v>1567</v>
      </c>
      <c r="J117" t="s">
        <v>1567</v>
      </c>
      <c r="K117" t="s">
        <v>1567</v>
      </c>
      <c r="L117" t="s">
        <v>1567</v>
      </c>
      <c r="M117" t="s">
        <v>1567</v>
      </c>
      <c r="N117" t="s">
        <v>1567</v>
      </c>
      <c r="O117" t="s">
        <v>227</v>
      </c>
      <c r="P117" t="s">
        <v>227</v>
      </c>
      <c r="Q117" t="s">
        <v>227</v>
      </c>
      <c r="R117" t="s">
        <v>227</v>
      </c>
      <c r="S117" t="s">
        <v>227</v>
      </c>
      <c r="T117" t="s">
        <v>227</v>
      </c>
      <c r="U117" t="s">
        <v>227</v>
      </c>
      <c r="V117" t="s">
        <v>227</v>
      </c>
      <c r="W117" t="s">
        <v>227</v>
      </c>
      <c r="X117" t="s">
        <v>227</v>
      </c>
      <c r="Y117" t="s">
        <v>227</v>
      </c>
      <c r="Z117" t="s">
        <v>227</v>
      </c>
      <c r="AA117" t="s">
        <v>227</v>
      </c>
      <c r="AB117" t="s">
        <v>227</v>
      </c>
      <c r="AC117" t="s">
        <v>227</v>
      </c>
      <c r="AD117" t="s">
        <v>227</v>
      </c>
      <c r="AE117" t="s">
        <v>227</v>
      </c>
      <c r="AF117" t="s">
        <v>227</v>
      </c>
      <c r="AG117" t="s">
        <v>227</v>
      </c>
      <c r="AH117" t="s">
        <v>227</v>
      </c>
      <c r="AI117" t="s">
        <v>227</v>
      </c>
      <c r="AJ117" t="s">
        <v>227</v>
      </c>
      <c r="AK117" t="s">
        <v>227</v>
      </c>
      <c r="AL117" t="s">
        <v>227</v>
      </c>
      <c r="AM117" t="s">
        <v>227</v>
      </c>
      <c r="AN117" t="s">
        <v>227</v>
      </c>
      <c r="AO117" t="s">
        <v>227</v>
      </c>
      <c r="AP117" t="s">
        <v>227</v>
      </c>
      <c r="AQ117" t="s">
        <v>227</v>
      </c>
      <c r="AR117" t="s">
        <v>227</v>
      </c>
      <c r="AS117" t="s">
        <v>227</v>
      </c>
      <c r="AT117" t="s">
        <v>227</v>
      </c>
      <c r="AU117" t="s">
        <v>227</v>
      </c>
      <c r="AV117" t="s">
        <v>227</v>
      </c>
      <c r="AW117" t="s">
        <v>227</v>
      </c>
      <c r="AX117" t="s">
        <v>227</v>
      </c>
      <c r="AY117" s="602" t="s">
        <v>4546</v>
      </c>
    </row>
    <row r="118" spans="1:54" ht="21.6" x14ac:dyDescent="0.65">
      <c r="A118" s="601">
        <v>703943</v>
      </c>
      <c r="B118" s="602" t="s">
        <v>248</v>
      </c>
      <c r="C118" t="s">
        <v>176</v>
      </c>
      <c r="D118" t="s">
        <v>176</v>
      </c>
      <c r="E118" t="s">
        <v>176</v>
      </c>
      <c r="F118" t="s">
        <v>176</v>
      </c>
      <c r="G118" t="s">
        <v>176</v>
      </c>
      <c r="H118" t="s">
        <v>176</v>
      </c>
      <c r="I118" t="s">
        <v>176</v>
      </c>
      <c r="J118" t="s">
        <v>176</v>
      </c>
      <c r="K118" t="s">
        <v>176</v>
      </c>
      <c r="L118" t="s">
        <v>176</v>
      </c>
      <c r="M118" t="s">
        <v>176</v>
      </c>
      <c r="N118" t="s">
        <v>176</v>
      </c>
      <c r="O118" t="s">
        <v>176</v>
      </c>
      <c r="P118" t="s">
        <v>178</v>
      </c>
      <c r="Q118" t="s">
        <v>176</v>
      </c>
      <c r="R118" t="s">
        <v>176</v>
      </c>
      <c r="S118" t="s">
        <v>176</v>
      </c>
      <c r="T118" t="s">
        <v>177</v>
      </c>
      <c r="U118" t="s">
        <v>178</v>
      </c>
      <c r="V118" t="s">
        <v>176</v>
      </c>
      <c r="W118" t="s">
        <v>176</v>
      </c>
      <c r="X118" t="s">
        <v>178</v>
      </c>
      <c r="Y118" t="s">
        <v>176</v>
      </c>
      <c r="Z118" t="s">
        <v>177</v>
      </c>
      <c r="AA118">
        <v>0</v>
      </c>
      <c r="AB118">
        <v>0</v>
      </c>
      <c r="AC118">
        <v>0</v>
      </c>
      <c r="AD118">
        <v>0</v>
      </c>
      <c r="AE118">
        <v>0</v>
      </c>
      <c r="AF118">
        <v>0</v>
      </c>
      <c r="AG118">
        <v>0</v>
      </c>
      <c r="AH118">
        <v>0</v>
      </c>
      <c r="AI118">
        <v>0</v>
      </c>
      <c r="AJ118">
        <v>0</v>
      </c>
      <c r="AK118">
        <v>0</v>
      </c>
      <c r="AL118">
        <v>0</v>
      </c>
      <c r="AM118">
        <v>0</v>
      </c>
      <c r="AN118">
        <v>0</v>
      </c>
      <c r="AO118">
        <v>0</v>
      </c>
      <c r="AP118">
        <v>0</v>
      </c>
      <c r="AQ118">
        <v>0</v>
      </c>
      <c r="AR118">
        <v>0</v>
      </c>
      <c r="AS118">
        <v>0</v>
      </c>
      <c r="AT118">
        <v>0</v>
      </c>
      <c r="AU118">
        <v>0</v>
      </c>
      <c r="AV118">
        <v>0</v>
      </c>
      <c r="AW118">
        <v>0</v>
      </c>
      <c r="AX118">
        <v>0</v>
      </c>
      <c r="AY118" s="602">
        <v>0</v>
      </c>
      <c r="AZ118"/>
    </row>
    <row r="119" spans="1:54" ht="21.6" x14ac:dyDescent="0.65">
      <c r="A119" s="601">
        <v>703967</v>
      </c>
      <c r="B119" s="602" t="s">
        <v>401</v>
      </c>
      <c r="C119" t="s">
        <v>176</v>
      </c>
      <c r="D119" t="s">
        <v>176</v>
      </c>
      <c r="E119" t="s">
        <v>176</v>
      </c>
      <c r="F119" t="s">
        <v>176</v>
      </c>
      <c r="G119" t="s">
        <v>176</v>
      </c>
      <c r="H119" t="s">
        <v>178</v>
      </c>
      <c r="I119" t="s">
        <v>178</v>
      </c>
      <c r="J119" t="s">
        <v>178</v>
      </c>
      <c r="K119" t="s">
        <v>178</v>
      </c>
      <c r="L119" t="s">
        <v>178</v>
      </c>
      <c r="M119" t="s">
        <v>178</v>
      </c>
      <c r="N119" t="s">
        <v>178</v>
      </c>
      <c r="O119" t="s">
        <v>176</v>
      </c>
      <c r="P119" t="s">
        <v>178</v>
      </c>
      <c r="Q119" t="s">
        <v>178</v>
      </c>
      <c r="R119" t="s">
        <v>176</v>
      </c>
      <c r="S119" t="s">
        <v>176</v>
      </c>
      <c r="T119" t="s">
        <v>178</v>
      </c>
      <c r="U119" t="s">
        <v>176</v>
      </c>
      <c r="V119" t="s">
        <v>178</v>
      </c>
      <c r="W119" t="s">
        <v>176</v>
      </c>
      <c r="X119" t="s">
        <v>178</v>
      </c>
      <c r="Y119" t="s">
        <v>178</v>
      </c>
      <c r="Z119" t="s">
        <v>178</v>
      </c>
      <c r="AA119" t="s">
        <v>178</v>
      </c>
      <c r="AB119" t="s">
        <v>178</v>
      </c>
      <c r="AC119" t="s">
        <v>178</v>
      </c>
      <c r="AD119" t="s">
        <v>178</v>
      </c>
      <c r="AE119" t="s">
        <v>176</v>
      </c>
      <c r="AF119" t="s">
        <v>176</v>
      </c>
      <c r="AG119" t="s">
        <v>176</v>
      </c>
      <c r="AH119" t="s">
        <v>176</v>
      </c>
      <c r="AI119" t="s">
        <v>176</v>
      </c>
      <c r="AJ119" t="s">
        <v>176</v>
      </c>
      <c r="AK119" t="s">
        <v>176</v>
      </c>
      <c r="AL119" t="s">
        <v>176</v>
      </c>
      <c r="AM119" t="s">
        <v>178</v>
      </c>
      <c r="AN119" t="s">
        <v>177</v>
      </c>
      <c r="AO119" t="s">
        <v>178</v>
      </c>
      <c r="AP119" t="s">
        <v>178</v>
      </c>
      <c r="AQ119" t="s">
        <v>178</v>
      </c>
      <c r="AR119" t="s">
        <v>178</v>
      </c>
      <c r="AS119" t="s">
        <v>177</v>
      </c>
      <c r="AT119" t="s">
        <v>177</v>
      </c>
      <c r="AU119" t="s">
        <v>177</v>
      </c>
      <c r="AV119" t="s">
        <v>177</v>
      </c>
      <c r="AW119" t="s">
        <v>177</v>
      </c>
      <c r="AX119" t="s">
        <v>177</v>
      </c>
      <c r="AY119" s="602">
        <v>0</v>
      </c>
      <c r="AZ119"/>
    </row>
    <row r="120" spans="1:54" ht="14.4" x14ac:dyDescent="0.3">
      <c r="A120" s="616">
        <v>703975</v>
      </c>
      <c r="B120" s="604" t="s">
        <v>401</v>
      </c>
      <c r="C120" s="627" t="s">
        <v>1567</v>
      </c>
      <c r="D120" s="627" t="s">
        <v>1567</v>
      </c>
      <c r="E120" s="627" t="s">
        <v>1567</v>
      </c>
      <c r="F120" s="627" t="s">
        <v>1567</v>
      </c>
      <c r="G120" s="627" t="s">
        <v>1567</v>
      </c>
      <c r="H120" s="627" t="s">
        <v>1567</v>
      </c>
      <c r="I120" s="627" t="s">
        <v>1567</v>
      </c>
      <c r="J120" s="627" t="s">
        <v>1567</v>
      </c>
      <c r="K120" s="627" t="s">
        <v>1567</v>
      </c>
      <c r="L120" s="627" t="s">
        <v>1567</v>
      </c>
      <c r="M120" s="627" t="s">
        <v>1567</v>
      </c>
      <c r="N120" s="627" t="s">
        <v>1567</v>
      </c>
      <c r="O120" s="627" t="s">
        <v>1567</v>
      </c>
      <c r="P120" s="627" t="s">
        <v>1567</v>
      </c>
      <c r="Q120" s="627" t="s">
        <v>1567</v>
      </c>
      <c r="R120" s="627" t="s">
        <v>1567</v>
      </c>
      <c r="S120" s="627" t="s">
        <v>1567</v>
      </c>
      <c r="T120" s="627" t="s">
        <v>1567</v>
      </c>
      <c r="U120" s="627" t="s">
        <v>1567</v>
      </c>
      <c r="V120" s="627" t="s">
        <v>1567</v>
      </c>
      <c r="W120" s="627" t="s">
        <v>1567</v>
      </c>
      <c r="X120" s="627" t="s">
        <v>1567</v>
      </c>
      <c r="Y120" s="627" t="s">
        <v>1567</v>
      </c>
      <c r="Z120" s="627" t="s">
        <v>1567</v>
      </c>
      <c r="AA120" s="627" t="s">
        <v>1567</v>
      </c>
      <c r="AB120" s="627" t="s">
        <v>1567</v>
      </c>
      <c r="AC120" s="627" t="s">
        <v>1567</v>
      </c>
      <c r="AD120" s="627" t="s">
        <v>1567</v>
      </c>
      <c r="AE120" s="627" t="s">
        <v>1567</v>
      </c>
      <c r="AF120" s="627" t="s">
        <v>1567</v>
      </c>
      <c r="AG120" s="627" t="s">
        <v>1567</v>
      </c>
      <c r="AH120" s="627" t="s">
        <v>1567</v>
      </c>
      <c r="AI120" s="627" t="s">
        <v>1567</v>
      </c>
      <c r="AJ120" s="627" t="s">
        <v>1567</v>
      </c>
      <c r="AK120" s="627" t="s">
        <v>1567</v>
      </c>
      <c r="AL120" s="627" t="s">
        <v>1567</v>
      </c>
      <c r="AM120" s="627" t="s">
        <v>1567</v>
      </c>
      <c r="AN120" s="627" t="s">
        <v>1567</v>
      </c>
      <c r="AO120" s="627" t="s">
        <v>1567</v>
      </c>
      <c r="AP120" s="627" t="s">
        <v>1567</v>
      </c>
      <c r="AQ120" s="627" t="s">
        <v>1567</v>
      </c>
      <c r="AR120" s="627" t="s">
        <v>1567</v>
      </c>
      <c r="AS120" s="627" t="s">
        <v>1567</v>
      </c>
      <c r="AT120" s="627" t="s">
        <v>1567</v>
      </c>
      <c r="AU120" s="627" t="s">
        <v>1567</v>
      </c>
      <c r="AV120" s="627" t="s">
        <v>1567</v>
      </c>
      <c r="AW120" s="627" t="s">
        <v>1567</v>
      </c>
      <c r="AX120" s="627" t="s">
        <v>1567</v>
      </c>
      <c r="AY120" s="604" t="s">
        <v>4546</v>
      </c>
      <c r="AZ120" s="632" t="s">
        <v>4547</v>
      </c>
      <c r="BA120" s="632" t="s">
        <v>227</v>
      </c>
      <c r="BB120" s="633" t="s">
        <v>1500</v>
      </c>
    </row>
    <row r="121" spans="1:54" ht="21.6" x14ac:dyDescent="0.65">
      <c r="A121" s="601">
        <v>703976</v>
      </c>
      <c r="B121" s="602" t="s">
        <v>401</v>
      </c>
      <c r="C121" t="s">
        <v>176</v>
      </c>
      <c r="D121" t="s">
        <v>176</v>
      </c>
      <c r="E121" t="s">
        <v>176</v>
      </c>
      <c r="F121" t="s">
        <v>176</v>
      </c>
      <c r="G121" t="s">
        <v>176</v>
      </c>
      <c r="H121" t="s">
        <v>178</v>
      </c>
      <c r="I121" t="s">
        <v>178</v>
      </c>
      <c r="J121" t="s">
        <v>178</v>
      </c>
      <c r="K121" t="s">
        <v>178</v>
      </c>
      <c r="L121" t="s">
        <v>178</v>
      </c>
      <c r="M121" t="s">
        <v>178</v>
      </c>
      <c r="N121" t="s">
        <v>178</v>
      </c>
      <c r="O121" t="s">
        <v>176</v>
      </c>
      <c r="P121" t="s">
        <v>178</v>
      </c>
      <c r="Q121" t="s">
        <v>178</v>
      </c>
      <c r="R121" t="s">
        <v>176</v>
      </c>
      <c r="S121" t="s">
        <v>176</v>
      </c>
      <c r="T121" t="s">
        <v>178</v>
      </c>
      <c r="U121" t="s">
        <v>176</v>
      </c>
      <c r="V121" t="s">
        <v>178</v>
      </c>
      <c r="W121" t="s">
        <v>178</v>
      </c>
      <c r="X121" t="s">
        <v>178</v>
      </c>
      <c r="Y121" t="s">
        <v>178</v>
      </c>
      <c r="Z121" t="s">
        <v>178</v>
      </c>
      <c r="AA121" t="s">
        <v>178</v>
      </c>
      <c r="AB121" t="s">
        <v>178</v>
      </c>
      <c r="AC121" t="s">
        <v>178</v>
      </c>
      <c r="AD121" t="s">
        <v>178</v>
      </c>
      <c r="AE121" t="s">
        <v>176</v>
      </c>
      <c r="AF121" t="s">
        <v>176</v>
      </c>
      <c r="AG121" t="s">
        <v>178</v>
      </c>
      <c r="AH121" t="s">
        <v>177</v>
      </c>
      <c r="AI121" t="s">
        <v>178</v>
      </c>
      <c r="AJ121" t="s">
        <v>178</v>
      </c>
      <c r="AK121" t="s">
        <v>176</v>
      </c>
      <c r="AL121" t="s">
        <v>178</v>
      </c>
      <c r="AM121" t="s">
        <v>177</v>
      </c>
      <c r="AN121" t="s">
        <v>178</v>
      </c>
      <c r="AO121" t="s">
        <v>178</v>
      </c>
      <c r="AP121" t="s">
        <v>178</v>
      </c>
      <c r="AQ121" t="s">
        <v>178</v>
      </c>
      <c r="AR121" t="s">
        <v>177</v>
      </c>
      <c r="AS121" t="s">
        <v>177</v>
      </c>
      <c r="AT121" t="s">
        <v>177</v>
      </c>
      <c r="AU121" t="s">
        <v>177</v>
      </c>
      <c r="AV121" t="s">
        <v>177</v>
      </c>
      <c r="AW121" t="s">
        <v>177</v>
      </c>
      <c r="AX121" t="s">
        <v>177</v>
      </c>
      <c r="AY121" s="602" t="s">
        <v>4583</v>
      </c>
      <c r="AZ121"/>
    </row>
    <row r="122" spans="1:54" ht="14.4" x14ac:dyDescent="0.3">
      <c r="A122" s="616">
        <v>704039</v>
      </c>
      <c r="B122" s="604" t="s">
        <v>249</v>
      </c>
      <c r="C122" s="627" t="s">
        <v>176</v>
      </c>
      <c r="D122" s="627" t="s">
        <v>176</v>
      </c>
      <c r="E122" s="627" t="s">
        <v>176</v>
      </c>
      <c r="F122" s="627" t="s">
        <v>176</v>
      </c>
      <c r="G122" s="627" t="s">
        <v>176</v>
      </c>
      <c r="H122" s="627" t="s">
        <v>176</v>
      </c>
      <c r="I122" s="627" t="s">
        <v>176</v>
      </c>
      <c r="J122" s="627" t="s">
        <v>176</v>
      </c>
      <c r="K122" s="627" t="s">
        <v>176</v>
      </c>
      <c r="L122" s="627" t="s">
        <v>176</v>
      </c>
      <c r="M122" s="627" t="s">
        <v>176</v>
      </c>
      <c r="N122" s="627" t="s">
        <v>176</v>
      </c>
      <c r="O122" s="627" t="s">
        <v>176</v>
      </c>
      <c r="P122" s="627" t="s">
        <v>176</v>
      </c>
      <c r="Q122" s="627" t="s">
        <v>176</v>
      </c>
      <c r="R122" s="627" t="s">
        <v>176</v>
      </c>
      <c r="S122" s="627" t="s">
        <v>176</v>
      </c>
      <c r="T122" s="627" t="s">
        <v>176</v>
      </c>
      <c r="U122" s="627" t="s">
        <v>176</v>
      </c>
      <c r="V122" s="627" t="s">
        <v>176</v>
      </c>
      <c r="W122" s="627" t="s">
        <v>176</v>
      </c>
      <c r="X122" s="627" t="s">
        <v>176</v>
      </c>
      <c r="Y122" s="627" t="s">
        <v>176</v>
      </c>
      <c r="Z122" s="627" t="s">
        <v>176</v>
      </c>
      <c r="AA122" s="627" t="s">
        <v>176</v>
      </c>
      <c r="AB122" s="627" t="s">
        <v>176</v>
      </c>
      <c r="AC122" s="627" t="s">
        <v>176</v>
      </c>
      <c r="AD122" s="627" t="s">
        <v>176</v>
      </c>
      <c r="AE122" s="627" t="s">
        <v>176</v>
      </c>
      <c r="AF122" s="627" t="s">
        <v>176</v>
      </c>
      <c r="AG122" s="627" t="s">
        <v>177</v>
      </c>
      <c r="AH122" s="627" t="s">
        <v>177</v>
      </c>
      <c r="AI122" s="627" t="s">
        <v>177</v>
      </c>
      <c r="AJ122" s="627" t="s">
        <v>177</v>
      </c>
      <c r="AK122" s="627" t="s">
        <v>177</v>
      </c>
      <c r="AL122" s="627" t="s">
        <v>177</v>
      </c>
      <c r="AM122" s="627" t="s">
        <v>227</v>
      </c>
      <c r="AN122" s="627" t="s">
        <v>227</v>
      </c>
      <c r="AO122" s="627" t="s">
        <v>227</v>
      </c>
      <c r="AP122" s="627" t="s">
        <v>227</v>
      </c>
      <c r="AQ122" s="627" t="s">
        <v>227</v>
      </c>
      <c r="AR122" s="627" t="s">
        <v>227</v>
      </c>
      <c r="AS122" s="627" t="s">
        <v>227</v>
      </c>
      <c r="AT122" s="627" t="s">
        <v>227</v>
      </c>
      <c r="AU122" s="627" t="s">
        <v>227</v>
      </c>
      <c r="AV122" s="627" t="s">
        <v>227</v>
      </c>
      <c r="AW122" s="627" t="s">
        <v>227</v>
      </c>
      <c r="AX122" s="627" t="s">
        <v>227</v>
      </c>
      <c r="AY122" s="604" t="s">
        <v>227</v>
      </c>
      <c r="AZ122" s="632" t="s">
        <v>4543</v>
      </c>
      <c r="BA122" s="632" t="s">
        <v>4543</v>
      </c>
      <c r="BB122" s="633" t="s">
        <v>1500</v>
      </c>
    </row>
    <row r="123" spans="1:54" ht="21.6" x14ac:dyDescent="0.65">
      <c r="A123" s="601">
        <v>704050</v>
      </c>
      <c r="B123" s="602" t="s">
        <v>401</v>
      </c>
      <c r="C123" t="s">
        <v>176</v>
      </c>
      <c r="D123" t="s">
        <v>176</v>
      </c>
      <c r="E123" t="s">
        <v>176</v>
      </c>
      <c r="F123" t="s">
        <v>176</v>
      </c>
      <c r="G123" t="s">
        <v>176</v>
      </c>
      <c r="H123" t="s">
        <v>176</v>
      </c>
      <c r="I123" t="s">
        <v>176</v>
      </c>
      <c r="J123" t="s">
        <v>176</v>
      </c>
      <c r="K123" t="s">
        <v>176</v>
      </c>
      <c r="L123" t="s">
        <v>176</v>
      </c>
      <c r="M123" t="s">
        <v>176</v>
      </c>
      <c r="N123" t="s">
        <v>176</v>
      </c>
      <c r="O123" t="s">
        <v>176</v>
      </c>
      <c r="P123" t="s">
        <v>176</v>
      </c>
      <c r="Q123" t="s">
        <v>176</v>
      </c>
      <c r="R123" t="s">
        <v>176</v>
      </c>
      <c r="S123" t="s">
        <v>176</v>
      </c>
      <c r="T123" t="s">
        <v>176</v>
      </c>
      <c r="U123" t="s">
        <v>176</v>
      </c>
      <c r="V123" t="s">
        <v>176</v>
      </c>
      <c r="W123" t="s">
        <v>176</v>
      </c>
      <c r="X123" t="s">
        <v>176</v>
      </c>
      <c r="Y123" t="s">
        <v>176</v>
      </c>
      <c r="Z123" t="s">
        <v>176</v>
      </c>
      <c r="AA123" t="s">
        <v>176</v>
      </c>
      <c r="AB123" t="s">
        <v>176</v>
      </c>
      <c r="AC123" t="s">
        <v>176</v>
      </c>
      <c r="AD123" t="s">
        <v>176</v>
      </c>
      <c r="AE123" t="s">
        <v>176</v>
      </c>
      <c r="AF123" t="s">
        <v>176</v>
      </c>
      <c r="AG123" t="s">
        <v>176</v>
      </c>
      <c r="AH123" t="s">
        <v>176</v>
      </c>
      <c r="AI123" t="s">
        <v>178</v>
      </c>
      <c r="AJ123" t="s">
        <v>176</v>
      </c>
      <c r="AK123" t="s">
        <v>176</v>
      </c>
      <c r="AL123" t="s">
        <v>176</v>
      </c>
      <c r="AM123" t="s">
        <v>178</v>
      </c>
      <c r="AN123" t="s">
        <v>177</v>
      </c>
      <c r="AO123" t="s">
        <v>178</v>
      </c>
      <c r="AP123" t="s">
        <v>178</v>
      </c>
      <c r="AQ123" t="s">
        <v>177</v>
      </c>
      <c r="AR123" t="s">
        <v>176</v>
      </c>
      <c r="AS123" t="s">
        <v>177</v>
      </c>
      <c r="AT123" t="s">
        <v>177</v>
      </c>
      <c r="AU123" t="s">
        <v>178</v>
      </c>
      <c r="AV123" t="s">
        <v>177</v>
      </c>
      <c r="AW123" t="s">
        <v>178</v>
      </c>
      <c r="AX123" t="s">
        <v>177</v>
      </c>
      <c r="AY123" s="602">
        <v>0</v>
      </c>
      <c r="AZ123"/>
    </row>
    <row r="124" spans="1:54" ht="21.6" x14ac:dyDescent="0.65">
      <c r="A124" s="601">
        <v>704067</v>
      </c>
      <c r="B124" s="602" t="s">
        <v>248</v>
      </c>
      <c r="C124" t="s">
        <v>1567</v>
      </c>
      <c r="D124" t="s">
        <v>1567</v>
      </c>
      <c r="E124" t="s">
        <v>1567</v>
      </c>
      <c r="F124" t="s">
        <v>1567</v>
      </c>
      <c r="G124" t="s">
        <v>1567</v>
      </c>
      <c r="H124" t="s">
        <v>1567</v>
      </c>
      <c r="I124" t="s">
        <v>1567</v>
      </c>
      <c r="J124" t="s">
        <v>1567</v>
      </c>
      <c r="K124" t="s">
        <v>1567</v>
      </c>
      <c r="L124" t="s">
        <v>1567</v>
      </c>
      <c r="M124" t="s">
        <v>1567</v>
      </c>
      <c r="N124" t="s">
        <v>1567</v>
      </c>
      <c r="O124" t="s">
        <v>1567</v>
      </c>
      <c r="P124" t="s">
        <v>1567</v>
      </c>
      <c r="Q124" t="s">
        <v>1567</v>
      </c>
      <c r="R124" t="s">
        <v>1567</v>
      </c>
      <c r="S124" t="s">
        <v>1567</v>
      </c>
      <c r="T124" t="s">
        <v>1567</v>
      </c>
      <c r="U124" t="s">
        <v>1567</v>
      </c>
      <c r="V124" t="s">
        <v>1567</v>
      </c>
      <c r="W124" t="s">
        <v>1567</v>
      </c>
      <c r="X124" t="s">
        <v>1567</v>
      </c>
      <c r="Y124" t="s">
        <v>1567</v>
      </c>
      <c r="Z124" t="s">
        <v>1567</v>
      </c>
      <c r="AA124" t="s">
        <v>227</v>
      </c>
      <c r="AB124" t="s">
        <v>227</v>
      </c>
      <c r="AC124" t="s">
        <v>227</v>
      </c>
      <c r="AD124" t="s">
        <v>227</v>
      </c>
      <c r="AE124" t="s">
        <v>227</v>
      </c>
      <c r="AF124" t="s">
        <v>227</v>
      </c>
      <c r="AG124" t="s">
        <v>227</v>
      </c>
      <c r="AH124" t="s">
        <v>227</v>
      </c>
      <c r="AI124" t="s">
        <v>227</v>
      </c>
      <c r="AJ124" t="s">
        <v>227</v>
      </c>
      <c r="AK124" t="s">
        <v>227</v>
      </c>
      <c r="AL124" t="s">
        <v>227</v>
      </c>
      <c r="AM124" t="s">
        <v>227</v>
      </c>
      <c r="AN124" t="s">
        <v>227</v>
      </c>
      <c r="AO124" t="s">
        <v>227</v>
      </c>
      <c r="AP124" t="s">
        <v>227</v>
      </c>
      <c r="AQ124" t="s">
        <v>227</v>
      </c>
      <c r="AR124" t="s">
        <v>227</v>
      </c>
      <c r="AS124" t="s">
        <v>227</v>
      </c>
      <c r="AT124" t="s">
        <v>227</v>
      </c>
      <c r="AU124" t="s">
        <v>227</v>
      </c>
      <c r="AV124" t="s">
        <v>227</v>
      </c>
      <c r="AW124" t="s">
        <v>227</v>
      </c>
      <c r="AX124" t="s">
        <v>227</v>
      </c>
      <c r="AY124" s="602" t="s">
        <v>4546</v>
      </c>
      <c r="AZ124"/>
    </row>
    <row r="125" spans="1:54" ht="33" x14ac:dyDescent="0.65">
      <c r="A125" s="601">
        <v>704070</v>
      </c>
      <c r="B125" s="602" t="s">
        <v>248</v>
      </c>
      <c r="C125" t="s">
        <v>1567</v>
      </c>
      <c r="D125" t="s">
        <v>1567</v>
      </c>
      <c r="E125" t="s">
        <v>1567</v>
      </c>
      <c r="F125" t="s">
        <v>1567</v>
      </c>
      <c r="G125" t="s">
        <v>1567</v>
      </c>
      <c r="H125" t="s">
        <v>1567</v>
      </c>
      <c r="I125" t="s">
        <v>1567</v>
      </c>
      <c r="J125" t="s">
        <v>1567</v>
      </c>
      <c r="K125" t="s">
        <v>1567</v>
      </c>
      <c r="L125" t="s">
        <v>1567</v>
      </c>
      <c r="M125" t="s">
        <v>1567</v>
      </c>
      <c r="N125" t="s">
        <v>1567</v>
      </c>
      <c r="O125" t="s">
        <v>1567</v>
      </c>
      <c r="P125" t="s">
        <v>1567</v>
      </c>
      <c r="Q125" t="s">
        <v>1567</v>
      </c>
      <c r="R125" t="s">
        <v>1567</v>
      </c>
      <c r="S125" t="s">
        <v>1567</v>
      </c>
      <c r="T125" t="s">
        <v>1567</v>
      </c>
      <c r="U125" t="s">
        <v>1567</v>
      </c>
      <c r="V125" t="s">
        <v>1567</v>
      </c>
      <c r="W125" t="s">
        <v>1567</v>
      </c>
      <c r="X125" t="s">
        <v>1567</v>
      </c>
      <c r="Y125" t="s">
        <v>1567</v>
      </c>
      <c r="Z125" t="s">
        <v>1567</v>
      </c>
      <c r="AA125">
        <v>0</v>
      </c>
      <c r="AB125">
        <v>0</v>
      </c>
      <c r="AC125">
        <v>0</v>
      </c>
      <c r="AD125">
        <v>0</v>
      </c>
      <c r="AE125">
        <v>0</v>
      </c>
      <c r="AF125">
        <v>0</v>
      </c>
      <c r="AG125">
        <v>0</v>
      </c>
      <c r="AH125">
        <v>0</v>
      </c>
      <c r="AI125">
        <v>0</v>
      </c>
      <c r="AJ125">
        <v>0</v>
      </c>
      <c r="AK125">
        <v>0</v>
      </c>
      <c r="AL125">
        <v>0</v>
      </c>
      <c r="AM125">
        <v>0</v>
      </c>
      <c r="AN125">
        <v>0</v>
      </c>
      <c r="AO125">
        <v>0</v>
      </c>
      <c r="AP125">
        <v>0</v>
      </c>
      <c r="AQ125">
        <v>0</v>
      </c>
      <c r="AR125">
        <v>0</v>
      </c>
      <c r="AS125">
        <v>0</v>
      </c>
      <c r="AT125">
        <v>0</v>
      </c>
      <c r="AU125">
        <v>0</v>
      </c>
      <c r="AV125">
        <v>0</v>
      </c>
      <c r="AW125">
        <v>0</v>
      </c>
      <c r="AX125">
        <v>0</v>
      </c>
      <c r="AY125" s="602" t="s">
        <v>4582</v>
      </c>
      <c r="AZ125"/>
    </row>
    <row r="126" spans="1:54" ht="21.6" x14ac:dyDescent="0.65">
      <c r="A126" s="601">
        <v>704074</v>
      </c>
      <c r="B126" s="602" t="s">
        <v>247</v>
      </c>
      <c r="C126" t="s">
        <v>1567</v>
      </c>
      <c r="D126" t="s">
        <v>1567</v>
      </c>
      <c r="E126" t="s">
        <v>1567</v>
      </c>
      <c r="F126" t="s">
        <v>1567</v>
      </c>
      <c r="G126" t="s">
        <v>1567</v>
      </c>
      <c r="H126" t="s">
        <v>1567</v>
      </c>
      <c r="I126" t="s">
        <v>1567</v>
      </c>
      <c r="J126" t="s">
        <v>1567</v>
      </c>
      <c r="K126" t="s">
        <v>1567</v>
      </c>
      <c r="L126" t="s">
        <v>1567</v>
      </c>
      <c r="M126" t="s">
        <v>1567</v>
      </c>
      <c r="N126" t="s">
        <v>1567</v>
      </c>
      <c r="O126" t="s">
        <v>227</v>
      </c>
      <c r="P126" t="s">
        <v>227</v>
      </c>
      <c r="Q126" t="s">
        <v>227</v>
      </c>
      <c r="R126" t="s">
        <v>227</v>
      </c>
      <c r="S126" t="s">
        <v>227</v>
      </c>
      <c r="T126" t="s">
        <v>227</v>
      </c>
      <c r="U126" t="s">
        <v>227</v>
      </c>
      <c r="V126" t="s">
        <v>227</v>
      </c>
      <c r="W126" t="s">
        <v>227</v>
      </c>
      <c r="X126" t="s">
        <v>227</v>
      </c>
      <c r="Y126" t="s">
        <v>227</v>
      </c>
      <c r="Z126" t="s">
        <v>227</v>
      </c>
      <c r="AA126" t="s">
        <v>227</v>
      </c>
      <c r="AB126" t="s">
        <v>227</v>
      </c>
      <c r="AC126" t="s">
        <v>227</v>
      </c>
      <c r="AD126" t="s">
        <v>227</v>
      </c>
      <c r="AE126" t="s">
        <v>227</v>
      </c>
      <c r="AF126" t="s">
        <v>227</v>
      </c>
      <c r="AG126" t="s">
        <v>227</v>
      </c>
      <c r="AH126" t="s">
        <v>227</v>
      </c>
      <c r="AI126" t="s">
        <v>227</v>
      </c>
      <c r="AJ126" t="s">
        <v>227</v>
      </c>
      <c r="AK126" t="s">
        <v>227</v>
      </c>
      <c r="AL126" t="s">
        <v>227</v>
      </c>
      <c r="AM126" t="s">
        <v>227</v>
      </c>
      <c r="AN126" t="s">
        <v>227</v>
      </c>
      <c r="AO126" t="s">
        <v>227</v>
      </c>
      <c r="AP126" t="s">
        <v>227</v>
      </c>
      <c r="AQ126" t="s">
        <v>227</v>
      </c>
      <c r="AR126" t="s">
        <v>227</v>
      </c>
      <c r="AS126" t="s">
        <v>227</v>
      </c>
      <c r="AT126" t="s">
        <v>227</v>
      </c>
      <c r="AU126" t="s">
        <v>227</v>
      </c>
      <c r="AV126" t="s">
        <v>227</v>
      </c>
      <c r="AW126" t="s">
        <v>227</v>
      </c>
      <c r="AX126" t="s">
        <v>227</v>
      </c>
      <c r="AY126" s="602" t="s">
        <v>4546</v>
      </c>
    </row>
    <row r="127" spans="1:54" ht="21.6" x14ac:dyDescent="0.65">
      <c r="A127" s="601">
        <v>704089</v>
      </c>
      <c r="B127" s="602" t="s">
        <v>249</v>
      </c>
      <c r="C127" t="s">
        <v>178</v>
      </c>
      <c r="D127" t="s">
        <v>176</v>
      </c>
      <c r="E127" t="s">
        <v>176</v>
      </c>
      <c r="F127" t="s">
        <v>176</v>
      </c>
      <c r="G127" t="s">
        <v>176</v>
      </c>
      <c r="H127" t="s">
        <v>178</v>
      </c>
      <c r="I127" t="s">
        <v>176</v>
      </c>
      <c r="J127" t="s">
        <v>178</v>
      </c>
      <c r="K127" t="s">
        <v>176</v>
      </c>
      <c r="L127" t="s">
        <v>176</v>
      </c>
      <c r="M127" t="s">
        <v>178</v>
      </c>
      <c r="N127" t="s">
        <v>178</v>
      </c>
      <c r="O127" t="s">
        <v>176</v>
      </c>
      <c r="P127" t="s">
        <v>176</v>
      </c>
      <c r="Q127" t="s">
        <v>176</v>
      </c>
      <c r="R127" t="s">
        <v>178</v>
      </c>
      <c r="S127" t="s">
        <v>176</v>
      </c>
      <c r="T127" t="s">
        <v>178</v>
      </c>
      <c r="U127" t="s">
        <v>176</v>
      </c>
      <c r="V127" t="s">
        <v>178</v>
      </c>
      <c r="W127" t="s">
        <v>176</v>
      </c>
      <c r="X127" t="s">
        <v>178</v>
      </c>
      <c r="Y127" t="s">
        <v>178</v>
      </c>
      <c r="Z127" t="s">
        <v>178</v>
      </c>
      <c r="AA127" t="s">
        <v>178</v>
      </c>
      <c r="AB127" t="s">
        <v>178</v>
      </c>
      <c r="AC127" t="s">
        <v>178</v>
      </c>
      <c r="AD127" t="s">
        <v>176</v>
      </c>
      <c r="AE127" t="s">
        <v>176</v>
      </c>
      <c r="AF127" t="s">
        <v>178</v>
      </c>
      <c r="AG127" t="s">
        <v>178</v>
      </c>
      <c r="AH127" t="s">
        <v>176</v>
      </c>
      <c r="AI127" t="s">
        <v>176</v>
      </c>
      <c r="AJ127" t="s">
        <v>178</v>
      </c>
      <c r="AK127" t="s">
        <v>176</v>
      </c>
      <c r="AL127" t="s">
        <v>176</v>
      </c>
      <c r="AM127">
        <v>0</v>
      </c>
      <c r="AN127">
        <v>0</v>
      </c>
      <c r="AO127">
        <v>0</v>
      </c>
      <c r="AP127">
        <v>0</v>
      </c>
      <c r="AQ127">
        <v>0</v>
      </c>
      <c r="AR127">
        <v>0</v>
      </c>
      <c r="AS127">
        <v>0</v>
      </c>
      <c r="AT127">
        <v>0</v>
      </c>
      <c r="AU127">
        <v>0</v>
      </c>
      <c r="AV127">
        <v>0</v>
      </c>
      <c r="AW127">
        <v>0</v>
      </c>
      <c r="AX127">
        <v>0</v>
      </c>
      <c r="AY127" s="602">
        <v>0</v>
      </c>
      <c r="AZ127"/>
    </row>
    <row r="128" spans="1:54" ht="21.6" x14ac:dyDescent="0.65">
      <c r="A128" s="601">
        <v>704138</v>
      </c>
      <c r="B128" s="602" t="s">
        <v>247</v>
      </c>
      <c r="C128" t="s">
        <v>176</v>
      </c>
      <c r="D128" t="s">
        <v>176</v>
      </c>
      <c r="E128" t="s">
        <v>176</v>
      </c>
      <c r="F128" t="s">
        <v>176</v>
      </c>
      <c r="G128" t="s">
        <v>176</v>
      </c>
      <c r="H128" t="s">
        <v>178</v>
      </c>
      <c r="I128" t="s">
        <v>178</v>
      </c>
      <c r="J128" t="s">
        <v>176</v>
      </c>
      <c r="K128" t="s">
        <v>178</v>
      </c>
      <c r="L128" t="s">
        <v>176</v>
      </c>
      <c r="M128" t="s">
        <v>178</v>
      </c>
      <c r="N128" t="s">
        <v>178</v>
      </c>
      <c r="O128" t="s">
        <v>227</v>
      </c>
      <c r="P128" t="s">
        <v>227</v>
      </c>
      <c r="Q128" t="s">
        <v>227</v>
      </c>
      <c r="R128" t="s">
        <v>227</v>
      </c>
      <c r="S128" t="s">
        <v>227</v>
      </c>
      <c r="T128" t="s">
        <v>227</v>
      </c>
      <c r="U128" t="s">
        <v>227</v>
      </c>
      <c r="V128" t="s">
        <v>227</v>
      </c>
      <c r="W128" t="s">
        <v>227</v>
      </c>
      <c r="X128" t="s">
        <v>227</v>
      </c>
      <c r="Y128" t="s">
        <v>227</v>
      </c>
      <c r="Z128" t="s">
        <v>227</v>
      </c>
      <c r="AA128" t="s">
        <v>227</v>
      </c>
      <c r="AB128" t="s">
        <v>227</v>
      </c>
      <c r="AC128" t="s">
        <v>227</v>
      </c>
      <c r="AD128" t="s">
        <v>227</v>
      </c>
      <c r="AE128" t="s">
        <v>227</v>
      </c>
      <c r="AF128" t="s">
        <v>227</v>
      </c>
      <c r="AG128" t="s">
        <v>227</v>
      </c>
      <c r="AH128" t="s">
        <v>227</v>
      </c>
      <c r="AI128" t="s">
        <v>227</v>
      </c>
      <c r="AJ128" t="s">
        <v>227</v>
      </c>
      <c r="AK128" t="s">
        <v>227</v>
      </c>
      <c r="AL128" t="s">
        <v>227</v>
      </c>
      <c r="AM128" t="s">
        <v>227</v>
      </c>
      <c r="AN128" t="s">
        <v>227</v>
      </c>
      <c r="AO128" t="s">
        <v>227</v>
      </c>
      <c r="AP128" t="s">
        <v>227</v>
      </c>
      <c r="AQ128" t="s">
        <v>227</v>
      </c>
      <c r="AR128" t="s">
        <v>227</v>
      </c>
      <c r="AS128" t="s">
        <v>227</v>
      </c>
      <c r="AT128" t="s">
        <v>227</v>
      </c>
      <c r="AU128" t="s">
        <v>227</v>
      </c>
      <c r="AV128" t="s">
        <v>227</v>
      </c>
      <c r="AW128" t="s">
        <v>227</v>
      </c>
      <c r="AX128" t="s">
        <v>227</v>
      </c>
      <c r="AY128" s="602">
        <v>0</v>
      </c>
    </row>
    <row r="129" spans="1:54" ht="21.6" x14ac:dyDescent="0.65">
      <c r="A129" s="601">
        <v>704164</v>
      </c>
      <c r="B129" s="602" t="s">
        <v>249</v>
      </c>
      <c r="C129" t="s">
        <v>176</v>
      </c>
      <c r="D129" t="s">
        <v>176</v>
      </c>
      <c r="E129" t="s">
        <v>176</v>
      </c>
      <c r="F129" t="s">
        <v>178</v>
      </c>
      <c r="G129" t="s">
        <v>176</v>
      </c>
      <c r="H129" t="s">
        <v>178</v>
      </c>
      <c r="I129" t="s">
        <v>176</v>
      </c>
      <c r="J129" t="s">
        <v>176</v>
      </c>
      <c r="K129" t="s">
        <v>176</v>
      </c>
      <c r="L129" t="s">
        <v>176</v>
      </c>
      <c r="M129" t="s">
        <v>176</v>
      </c>
      <c r="N129" t="s">
        <v>176</v>
      </c>
      <c r="O129" t="s">
        <v>176</v>
      </c>
      <c r="P129" t="s">
        <v>178</v>
      </c>
      <c r="Q129" t="s">
        <v>178</v>
      </c>
      <c r="R129" t="s">
        <v>176</v>
      </c>
      <c r="S129" t="s">
        <v>178</v>
      </c>
      <c r="T129" t="s">
        <v>177</v>
      </c>
      <c r="U129" t="s">
        <v>176</v>
      </c>
      <c r="V129" t="s">
        <v>178</v>
      </c>
      <c r="W129" t="s">
        <v>176</v>
      </c>
      <c r="X129" t="s">
        <v>178</v>
      </c>
      <c r="Y129" t="s">
        <v>176</v>
      </c>
      <c r="Z129" t="s">
        <v>177</v>
      </c>
      <c r="AA129" t="s">
        <v>177</v>
      </c>
      <c r="AB129" t="s">
        <v>178</v>
      </c>
      <c r="AC129" t="s">
        <v>177</v>
      </c>
      <c r="AD129" t="s">
        <v>178</v>
      </c>
      <c r="AE129" t="s">
        <v>178</v>
      </c>
      <c r="AF129" t="s">
        <v>178</v>
      </c>
      <c r="AG129" t="s">
        <v>177</v>
      </c>
      <c r="AH129" t="s">
        <v>177</v>
      </c>
      <c r="AI129" t="s">
        <v>177</v>
      </c>
      <c r="AJ129" t="s">
        <v>177</v>
      </c>
      <c r="AK129" t="s">
        <v>177</v>
      </c>
      <c r="AL129" t="s">
        <v>177</v>
      </c>
      <c r="AM129" t="s">
        <v>227</v>
      </c>
      <c r="AN129" t="s">
        <v>227</v>
      </c>
      <c r="AO129" t="s">
        <v>227</v>
      </c>
      <c r="AP129" t="s">
        <v>227</v>
      </c>
      <c r="AQ129" t="s">
        <v>227</v>
      </c>
      <c r="AR129" t="s">
        <v>227</v>
      </c>
      <c r="AS129" t="s">
        <v>227</v>
      </c>
      <c r="AT129" t="s">
        <v>227</v>
      </c>
      <c r="AU129" t="s">
        <v>227</v>
      </c>
      <c r="AV129" t="s">
        <v>227</v>
      </c>
      <c r="AW129" t="s">
        <v>227</v>
      </c>
      <c r="AX129" t="s">
        <v>227</v>
      </c>
      <c r="AY129" s="602" t="s">
        <v>4583</v>
      </c>
    </row>
    <row r="130" spans="1:54" ht="21.6" x14ac:dyDescent="0.65">
      <c r="A130" s="601">
        <v>704174</v>
      </c>
      <c r="B130" s="602" t="s">
        <v>248</v>
      </c>
      <c r="C130" t="s">
        <v>176</v>
      </c>
      <c r="D130" t="s">
        <v>176</v>
      </c>
      <c r="E130" t="s">
        <v>176</v>
      </c>
      <c r="F130" t="s">
        <v>176</v>
      </c>
      <c r="G130" t="s">
        <v>178</v>
      </c>
      <c r="H130" t="s">
        <v>178</v>
      </c>
      <c r="I130" t="s">
        <v>176</v>
      </c>
      <c r="J130" t="s">
        <v>178</v>
      </c>
      <c r="K130" t="s">
        <v>178</v>
      </c>
      <c r="L130" t="s">
        <v>176</v>
      </c>
      <c r="M130" t="s">
        <v>178</v>
      </c>
      <c r="N130" t="s">
        <v>178</v>
      </c>
      <c r="O130" t="s">
        <v>176</v>
      </c>
      <c r="P130" t="s">
        <v>176</v>
      </c>
      <c r="Q130" t="s">
        <v>176</v>
      </c>
      <c r="R130" t="s">
        <v>178</v>
      </c>
      <c r="S130" t="s">
        <v>178</v>
      </c>
      <c r="T130" t="s">
        <v>177</v>
      </c>
      <c r="U130" t="s">
        <v>178</v>
      </c>
      <c r="V130" t="s">
        <v>176</v>
      </c>
      <c r="W130" t="s">
        <v>177</v>
      </c>
      <c r="X130" t="s">
        <v>178</v>
      </c>
      <c r="Y130" t="s">
        <v>177</v>
      </c>
      <c r="Z130" t="s">
        <v>177</v>
      </c>
      <c r="AA130" t="s">
        <v>227</v>
      </c>
      <c r="AB130" t="s">
        <v>227</v>
      </c>
      <c r="AC130" t="s">
        <v>227</v>
      </c>
      <c r="AD130" t="s">
        <v>227</v>
      </c>
      <c r="AE130" t="s">
        <v>227</v>
      </c>
      <c r="AF130" t="s">
        <v>227</v>
      </c>
      <c r="AG130" t="s">
        <v>227</v>
      </c>
      <c r="AH130" t="s">
        <v>227</v>
      </c>
      <c r="AI130" t="s">
        <v>227</v>
      </c>
      <c r="AJ130" t="s">
        <v>227</v>
      </c>
      <c r="AK130" t="s">
        <v>227</v>
      </c>
      <c r="AL130" t="s">
        <v>227</v>
      </c>
      <c r="AM130" t="s">
        <v>227</v>
      </c>
      <c r="AN130" t="s">
        <v>227</v>
      </c>
      <c r="AO130" t="s">
        <v>227</v>
      </c>
      <c r="AP130" t="s">
        <v>227</v>
      </c>
      <c r="AQ130" t="s">
        <v>227</v>
      </c>
      <c r="AR130" t="s">
        <v>227</v>
      </c>
      <c r="AS130" t="s">
        <v>227</v>
      </c>
      <c r="AT130" t="s">
        <v>227</v>
      </c>
      <c r="AU130" t="s">
        <v>227</v>
      </c>
      <c r="AV130" t="s">
        <v>227</v>
      </c>
      <c r="AW130" t="s">
        <v>227</v>
      </c>
      <c r="AX130" t="s">
        <v>227</v>
      </c>
      <c r="AY130" s="602" t="s">
        <v>4546</v>
      </c>
      <c r="AZ130"/>
    </row>
    <row r="131" spans="1:54" ht="21.6" x14ac:dyDescent="0.65">
      <c r="A131" s="601">
        <v>704175</v>
      </c>
      <c r="B131" s="602" t="s">
        <v>249</v>
      </c>
      <c r="C131" t="s">
        <v>178</v>
      </c>
      <c r="D131" t="s">
        <v>178</v>
      </c>
      <c r="E131" t="s">
        <v>176</v>
      </c>
      <c r="F131" t="s">
        <v>176</v>
      </c>
      <c r="G131" t="s">
        <v>176</v>
      </c>
      <c r="H131" t="s">
        <v>176</v>
      </c>
      <c r="I131" t="s">
        <v>176</v>
      </c>
      <c r="J131" t="s">
        <v>176</v>
      </c>
      <c r="K131" t="s">
        <v>178</v>
      </c>
      <c r="L131" t="s">
        <v>176</v>
      </c>
      <c r="M131" t="s">
        <v>176</v>
      </c>
      <c r="N131" t="s">
        <v>176</v>
      </c>
      <c r="O131" t="s">
        <v>176</v>
      </c>
      <c r="P131" t="s">
        <v>176</v>
      </c>
      <c r="Q131" t="s">
        <v>178</v>
      </c>
      <c r="R131" t="s">
        <v>178</v>
      </c>
      <c r="S131" t="s">
        <v>176</v>
      </c>
      <c r="T131" t="s">
        <v>178</v>
      </c>
      <c r="U131" t="s">
        <v>176</v>
      </c>
      <c r="V131" t="s">
        <v>176</v>
      </c>
      <c r="W131" t="s">
        <v>177</v>
      </c>
      <c r="X131" t="s">
        <v>176</v>
      </c>
      <c r="Y131" t="s">
        <v>176</v>
      </c>
      <c r="Z131" t="s">
        <v>176</v>
      </c>
      <c r="AA131" t="s">
        <v>178</v>
      </c>
      <c r="AB131" t="s">
        <v>176</v>
      </c>
      <c r="AC131" t="s">
        <v>177</v>
      </c>
      <c r="AD131" t="s">
        <v>176</v>
      </c>
      <c r="AE131" t="s">
        <v>176</v>
      </c>
      <c r="AF131" t="s">
        <v>178</v>
      </c>
      <c r="AG131" t="s">
        <v>177</v>
      </c>
      <c r="AH131" t="s">
        <v>178</v>
      </c>
      <c r="AI131" t="s">
        <v>177</v>
      </c>
      <c r="AJ131" t="s">
        <v>176</v>
      </c>
      <c r="AK131" t="s">
        <v>178</v>
      </c>
      <c r="AL131" t="s">
        <v>178</v>
      </c>
      <c r="AM131">
        <v>0</v>
      </c>
      <c r="AN131">
        <v>0</v>
      </c>
      <c r="AO131">
        <v>0</v>
      </c>
      <c r="AP131">
        <v>0</v>
      </c>
      <c r="AQ131">
        <v>0</v>
      </c>
      <c r="AR131">
        <v>0</v>
      </c>
      <c r="AS131">
        <v>0</v>
      </c>
      <c r="AT131">
        <v>0</v>
      </c>
      <c r="AU131">
        <v>0</v>
      </c>
      <c r="AV131">
        <v>0</v>
      </c>
      <c r="AW131">
        <v>0</v>
      </c>
      <c r="AX131">
        <v>0</v>
      </c>
      <c r="AY131" s="602">
        <v>0</v>
      </c>
    </row>
    <row r="132" spans="1:54" ht="21.6" x14ac:dyDescent="0.65">
      <c r="A132" s="601">
        <v>704188</v>
      </c>
      <c r="B132" s="602" t="s">
        <v>248</v>
      </c>
      <c r="C132" t="s">
        <v>176</v>
      </c>
      <c r="D132" t="s">
        <v>176</v>
      </c>
      <c r="E132" t="s">
        <v>176</v>
      </c>
      <c r="F132" t="s">
        <v>176</v>
      </c>
      <c r="G132" t="s">
        <v>176</v>
      </c>
      <c r="H132" t="s">
        <v>176</v>
      </c>
      <c r="I132" t="s">
        <v>176</v>
      </c>
      <c r="J132" t="s">
        <v>176</v>
      </c>
      <c r="K132" t="s">
        <v>176</v>
      </c>
      <c r="L132" t="s">
        <v>176</v>
      </c>
      <c r="M132" t="s">
        <v>178</v>
      </c>
      <c r="N132" t="s">
        <v>176</v>
      </c>
      <c r="O132" t="s">
        <v>177</v>
      </c>
      <c r="P132" t="s">
        <v>177</v>
      </c>
      <c r="Q132" t="s">
        <v>178</v>
      </c>
      <c r="R132" t="s">
        <v>177</v>
      </c>
      <c r="S132" t="s">
        <v>177</v>
      </c>
      <c r="T132" t="s">
        <v>177</v>
      </c>
      <c r="U132" t="s">
        <v>177</v>
      </c>
      <c r="V132" t="s">
        <v>177</v>
      </c>
      <c r="W132" t="s">
        <v>177</v>
      </c>
      <c r="X132" t="s">
        <v>177</v>
      </c>
      <c r="Y132" t="s">
        <v>177</v>
      </c>
      <c r="Z132" t="s">
        <v>177</v>
      </c>
      <c r="AA132">
        <v>0</v>
      </c>
      <c r="AB132">
        <v>0</v>
      </c>
      <c r="AC132">
        <v>0</v>
      </c>
      <c r="AD132">
        <v>0</v>
      </c>
      <c r="AE132">
        <v>0</v>
      </c>
      <c r="AF132">
        <v>0</v>
      </c>
      <c r="AG132">
        <v>0</v>
      </c>
      <c r="AH132">
        <v>0</v>
      </c>
      <c r="AI132">
        <v>0</v>
      </c>
      <c r="AJ132">
        <v>0</v>
      </c>
      <c r="AK132">
        <v>0</v>
      </c>
      <c r="AL132">
        <v>0</v>
      </c>
      <c r="AM132">
        <v>0</v>
      </c>
      <c r="AN132">
        <v>0</v>
      </c>
      <c r="AO132">
        <v>0</v>
      </c>
      <c r="AP132">
        <v>0</v>
      </c>
      <c r="AQ132">
        <v>0</v>
      </c>
      <c r="AR132">
        <v>0</v>
      </c>
      <c r="AS132">
        <v>0</v>
      </c>
      <c r="AT132">
        <v>0</v>
      </c>
      <c r="AU132">
        <v>0</v>
      </c>
      <c r="AV132">
        <v>0</v>
      </c>
      <c r="AW132">
        <v>0</v>
      </c>
      <c r="AX132">
        <v>0</v>
      </c>
      <c r="AY132" s="602" t="s">
        <v>4583</v>
      </c>
      <c r="AZ132"/>
    </row>
    <row r="133" spans="1:54" ht="14.4" x14ac:dyDescent="0.3">
      <c r="A133" s="616">
        <v>704220</v>
      </c>
      <c r="B133" s="604" t="s">
        <v>248</v>
      </c>
      <c r="C133" s="627" t="s">
        <v>1567</v>
      </c>
      <c r="D133" s="627" t="s">
        <v>1567</v>
      </c>
      <c r="E133" s="627" t="s">
        <v>1567</v>
      </c>
      <c r="F133" s="627" t="s">
        <v>1567</v>
      </c>
      <c r="G133" s="627" t="s">
        <v>1567</v>
      </c>
      <c r="H133" s="627" t="s">
        <v>1567</v>
      </c>
      <c r="I133" s="627" t="s">
        <v>1567</v>
      </c>
      <c r="J133" s="627" t="s">
        <v>1567</v>
      </c>
      <c r="K133" s="627" t="s">
        <v>1567</v>
      </c>
      <c r="L133" s="627" t="s">
        <v>1567</v>
      </c>
      <c r="M133" s="627" t="s">
        <v>1567</v>
      </c>
      <c r="N133" s="627" t="s">
        <v>1567</v>
      </c>
      <c r="O133" s="627" t="s">
        <v>1567</v>
      </c>
      <c r="P133" s="627" t="s">
        <v>1567</v>
      </c>
      <c r="Q133" s="627" t="s">
        <v>1567</v>
      </c>
      <c r="R133" s="627" t="s">
        <v>1567</v>
      </c>
      <c r="S133" s="627" t="s">
        <v>1567</v>
      </c>
      <c r="T133" s="627" t="s">
        <v>1567</v>
      </c>
      <c r="U133" s="627" t="s">
        <v>1567</v>
      </c>
      <c r="V133" s="627" t="s">
        <v>1567</v>
      </c>
      <c r="W133" s="627" t="s">
        <v>1567</v>
      </c>
      <c r="X133" s="627" t="s">
        <v>1567</v>
      </c>
      <c r="Y133" s="627" t="s">
        <v>1567</v>
      </c>
      <c r="Z133" s="627" t="s">
        <v>1567</v>
      </c>
      <c r="AA133" s="627" t="s">
        <v>227</v>
      </c>
      <c r="AB133" s="627" t="s">
        <v>227</v>
      </c>
      <c r="AC133" s="627" t="s">
        <v>227</v>
      </c>
      <c r="AD133" s="627" t="s">
        <v>227</v>
      </c>
      <c r="AE133" s="627" t="s">
        <v>227</v>
      </c>
      <c r="AF133" s="627" t="s">
        <v>227</v>
      </c>
      <c r="AG133" s="627" t="s">
        <v>227</v>
      </c>
      <c r="AH133" s="627" t="s">
        <v>227</v>
      </c>
      <c r="AI133" s="627" t="s">
        <v>227</v>
      </c>
      <c r="AJ133" s="627" t="s">
        <v>227</v>
      </c>
      <c r="AK133" s="627" t="s">
        <v>227</v>
      </c>
      <c r="AL133" s="627" t="s">
        <v>227</v>
      </c>
      <c r="AM133" s="627" t="s">
        <v>227</v>
      </c>
      <c r="AN133" s="627" t="s">
        <v>227</v>
      </c>
      <c r="AO133" s="627" t="s">
        <v>227</v>
      </c>
      <c r="AP133" s="627" t="s">
        <v>227</v>
      </c>
      <c r="AQ133" s="627" t="s">
        <v>227</v>
      </c>
      <c r="AR133" s="627" t="s">
        <v>227</v>
      </c>
      <c r="AS133" s="627" t="s">
        <v>227</v>
      </c>
      <c r="AT133" s="627" t="s">
        <v>227</v>
      </c>
      <c r="AU133" s="627" t="s">
        <v>227</v>
      </c>
      <c r="AV133" s="627" t="s">
        <v>227</v>
      </c>
      <c r="AW133" s="627" t="s">
        <v>227</v>
      </c>
      <c r="AX133" s="627" t="s">
        <v>227</v>
      </c>
      <c r="AY133" s="604" t="s">
        <v>4546</v>
      </c>
      <c r="AZ133" s="632" t="s">
        <v>4547</v>
      </c>
      <c r="BA133" s="632" t="s">
        <v>227</v>
      </c>
      <c r="BB133" s="633" t="s">
        <v>1500</v>
      </c>
    </row>
    <row r="134" spans="1:54" ht="21.6" x14ac:dyDescent="0.65">
      <c r="A134" s="601">
        <v>704229</v>
      </c>
      <c r="B134" s="602" t="s">
        <v>247</v>
      </c>
      <c r="C134" t="s">
        <v>1567</v>
      </c>
      <c r="D134" t="s">
        <v>1567</v>
      </c>
      <c r="E134" t="s">
        <v>1567</v>
      </c>
      <c r="F134" t="s">
        <v>1567</v>
      </c>
      <c r="G134" t="s">
        <v>1567</v>
      </c>
      <c r="H134" t="s">
        <v>1567</v>
      </c>
      <c r="I134" t="s">
        <v>1567</v>
      </c>
      <c r="J134" t="s">
        <v>1567</v>
      </c>
      <c r="K134" t="s">
        <v>1567</v>
      </c>
      <c r="L134" t="s">
        <v>1567</v>
      </c>
      <c r="M134" t="s">
        <v>1567</v>
      </c>
      <c r="N134" t="s">
        <v>1567</v>
      </c>
      <c r="O134" t="s">
        <v>227</v>
      </c>
      <c r="P134" t="s">
        <v>227</v>
      </c>
      <c r="Q134" t="s">
        <v>227</v>
      </c>
      <c r="R134" t="s">
        <v>227</v>
      </c>
      <c r="S134" t="s">
        <v>227</v>
      </c>
      <c r="T134" t="s">
        <v>227</v>
      </c>
      <c r="U134" t="s">
        <v>227</v>
      </c>
      <c r="V134" t="s">
        <v>227</v>
      </c>
      <c r="W134" t="s">
        <v>227</v>
      </c>
      <c r="X134" t="s">
        <v>227</v>
      </c>
      <c r="Y134" t="s">
        <v>227</v>
      </c>
      <c r="Z134" t="s">
        <v>227</v>
      </c>
      <c r="AA134" t="s">
        <v>227</v>
      </c>
      <c r="AB134" t="s">
        <v>227</v>
      </c>
      <c r="AC134" t="s">
        <v>227</v>
      </c>
      <c r="AD134" t="s">
        <v>227</v>
      </c>
      <c r="AE134" t="s">
        <v>227</v>
      </c>
      <c r="AF134" t="s">
        <v>227</v>
      </c>
      <c r="AG134" t="s">
        <v>227</v>
      </c>
      <c r="AH134" t="s">
        <v>227</v>
      </c>
      <c r="AI134" t="s">
        <v>227</v>
      </c>
      <c r="AJ134" t="s">
        <v>227</v>
      </c>
      <c r="AK134" t="s">
        <v>227</v>
      </c>
      <c r="AL134" t="s">
        <v>227</v>
      </c>
      <c r="AM134" t="s">
        <v>227</v>
      </c>
      <c r="AN134" t="s">
        <v>227</v>
      </c>
      <c r="AO134" t="s">
        <v>227</v>
      </c>
      <c r="AP134" t="s">
        <v>227</v>
      </c>
      <c r="AQ134" t="s">
        <v>227</v>
      </c>
      <c r="AR134" t="s">
        <v>227</v>
      </c>
      <c r="AS134" t="s">
        <v>227</v>
      </c>
      <c r="AT134" t="s">
        <v>227</v>
      </c>
      <c r="AU134" t="s">
        <v>227</v>
      </c>
      <c r="AV134" t="s">
        <v>227</v>
      </c>
      <c r="AW134" t="s">
        <v>227</v>
      </c>
      <c r="AX134" t="s">
        <v>227</v>
      </c>
      <c r="AY134" s="602" t="s">
        <v>4546</v>
      </c>
      <c r="AZ134"/>
    </row>
    <row r="135" spans="1:54" ht="21.6" x14ac:dyDescent="0.65">
      <c r="A135" s="601">
        <v>704237</v>
      </c>
      <c r="B135" s="602" t="s">
        <v>249</v>
      </c>
      <c r="C135" t="s">
        <v>178</v>
      </c>
      <c r="D135" t="s">
        <v>178</v>
      </c>
      <c r="E135" t="s">
        <v>176</v>
      </c>
      <c r="F135" t="s">
        <v>176</v>
      </c>
      <c r="G135" t="s">
        <v>176</v>
      </c>
      <c r="H135" t="s">
        <v>178</v>
      </c>
      <c r="I135" t="s">
        <v>178</v>
      </c>
      <c r="J135" t="s">
        <v>178</v>
      </c>
      <c r="K135" t="s">
        <v>178</v>
      </c>
      <c r="L135" t="s">
        <v>176</v>
      </c>
      <c r="M135" t="s">
        <v>178</v>
      </c>
      <c r="N135" t="s">
        <v>178</v>
      </c>
      <c r="O135" t="s">
        <v>176</v>
      </c>
      <c r="P135" t="s">
        <v>178</v>
      </c>
      <c r="Q135" t="s">
        <v>176</v>
      </c>
      <c r="R135" t="s">
        <v>178</v>
      </c>
      <c r="S135" t="s">
        <v>176</v>
      </c>
      <c r="T135" t="s">
        <v>178</v>
      </c>
      <c r="U135" t="s">
        <v>176</v>
      </c>
      <c r="V135" t="s">
        <v>176</v>
      </c>
      <c r="W135" t="s">
        <v>176</v>
      </c>
      <c r="X135" t="s">
        <v>176</v>
      </c>
      <c r="Y135" t="s">
        <v>178</v>
      </c>
      <c r="Z135" t="s">
        <v>178</v>
      </c>
      <c r="AA135" t="s">
        <v>178</v>
      </c>
      <c r="AB135" t="s">
        <v>176</v>
      </c>
      <c r="AC135" t="s">
        <v>176</v>
      </c>
      <c r="AD135" t="s">
        <v>176</v>
      </c>
      <c r="AE135" t="s">
        <v>176</v>
      </c>
      <c r="AF135" t="s">
        <v>176</v>
      </c>
      <c r="AG135" t="s">
        <v>178</v>
      </c>
      <c r="AH135" t="s">
        <v>178</v>
      </c>
      <c r="AI135" t="s">
        <v>178</v>
      </c>
      <c r="AJ135" t="s">
        <v>178</v>
      </c>
      <c r="AK135" t="s">
        <v>178</v>
      </c>
      <c r="AL135" t="s">
        <v>178</v>
      </c>
      <c r="AM135" t="s">
        <v>227</v>
      </c>
      <c r="AN135" t="s">
        <v>227</v>
      </c>
      <c r="AO135" t="s">
        <v>227</v>
      </c>
      <c r="AP135" t="s">
        <v>227</v>
      </c>
      <c r="AQ135" t="s">
        <v>227</v>
      </c>
      <c r="AR135" t="s">
        <v>227</v>
      </c>
      <c r="AS135" t="s">
        <v>227</v>
      </c>
      <c r="AT135" t="s">
        <v>227</v>
      </c>
      <c r="AU135" t="s">
        <v>227</v>
      </c>
      <c r="AV135" t="s">
        <v>227</v>
      </c>
      <c r="AW135" t="s">
        <v>227</v>
      </c>
      <c r="AX135" t="s">
        <v>227</v>
      </c>
      <c r="AY135" s="602" t="s">
        <v>4546</v>
      </c>
      <c r="AZ135"/>
    </row>
    <row r="136" spans="1:54" ht="14.4" x14ac:dyDescent="0.3">
      <c r="A136" s="616">
        <v>704240</v>
      </c>
      <c r="B136" s="604" t="s">
        <v>401</v>
      </c>
      <c r="C136" s="627" t="s">
        <v>178</v>
      </c>
      <c r="D136" s="627" t="s">
        <v>176</v>
      </c>
      <c r="E136" s="627" t="s">
        <v>178</v>
      </c>
      <c r="F136" s="627" t="s">
        <v>176</v>
      </c>
      <c r="G136" s="627" t="s">
        <v>176</v>
      </c>
      <c r="H136" s="627" t="s">
        <v>176</v>
      </c>
      <c r="I136" s="627" t="s">
        <v>178</v>
      </c>
      <c r="J136" s="627" t="s">
        <v>176</v>
      </c>
      <c r="K136" s="627" t="s">
        <v>178</v>
      </c>
      <c r="L136" s="627" t="s">
        <v>176</v>
      </c>
      <c r="M136" s="627" t="s">
        <v>176</v>
      </c>
      <c r="N136" s="627" t="s">
        <v>176</v>
      </c>
      <c r="O136" s="627" t="s">
        <v>176</v>
      </c>
      <c r="P136" s="627" t="s">
        <v>178</v>
      </c>
      <c r="Q136" s="627" t="s">
        <v>178</v>
      </c>
      <c r="R136" s="627" t="s">
        <v>176</v>
      </c>
      <c r="S136" s="627" t="s">
        <v>176</v>
      </c>
      <c r="T136" s="627" t="s">
        <v>178</v>
      </c>
      <c r="U136" s="627" t="s">
        <v>178</v>
      </c>
      <c r="V136" s="627" t="s">
        <v>178</v>
      </c>
      <c r="W136" s="627" t="s">
        <v>177</v>
      </c>
      <c r="X136" s="627" t="s">
        <v>176</v>
      </c>
      <c r="Y136" s="627" t="s">
        <v>176</v>
      </c>
      <c r="Z136" s="627" t="s">
        <v>178</v>
      </c>
      <c r="AA136" s="627" t="s">
        <v>176</v>
      </c>
      <c r="AB136" s="627" t="s">
        <v>178</v>
      </c>
      <c r="AC136" s="627" t="s">
        <v>178</v>
      </c>
      <c r="AD136" s="627" t="s">
        <v>176</v>
      </c>
      <c r="AE136" s="627" t="s">
        <v>178</v>
      </c>
      <c r="AF136" s="627" t="s">
        <v>178</v>
      </c>
      <c r="AG136" s="627" t="s">
        <v>178</v>
      </c>
      <c r="AH136" s="627" t="s">
        <v>178</v>
      </c>
      <c r="AI136" s="627" t="s">
        <v>178</v>
      </c>
      <c r="AJ136" s="627" t="s">
        <v>178</v>
      </c>
      <c r="AK136" s="627" t="s">
        <v>176</v>
      </c>
      <c r="AL136" s="627" t="s">
        <v>178</v>
      </c>
      <c r="AM136" s="627" t="s">
        <v>177</v>
      </c>
      <c r="AN136" s="627" t="s">
        <v>177</v>
      </c>
      <c r="AO136" s="627" t="s">
        <v>177</v>
      </c>
      <c r="AP136" s="627" t="s">
        <v>177</v>
      </c>
      <c r="AQ136" s="627" t="s">
        <v>177</v>
      </c>
      <c r="AR136" s="627" t="s">
        <v>177</v>
      </c>
      <c r="AS136" s="627" t="s">
        <v>227</v>
      </c>
      <c r="AT136" s="627" t="s">
        <v>227</v>
      </c>
      <c r="AU136" s="627" t="s">
        <v>227</v>
      </c>
      <c r="AV136" s="627" t="s">
        <v>227</v>
      </c>
      <c r="AW136" s="627" t="s">
        <v>227</v>
      </c>
      <c r="AX136" s="627" t="s">
        <v>227</v>
      </c>
      <c r="AY136" s="604" t="s">
        <v>227</v>
      </c>
      <c r="AZ136" s="632" t="s">
        <v>227</v>
      </c>
      <c r="BA136" s="632" t="s">
        <v>227</v>
      </c>
      <c r="BB136" s="633" t="s">
        <v>1500</v>
      </c>
    </row>
    <row r="137" spans="1:54" ht="21.6" x14ac:dyDescent="0.65">
      <c r="A137" s="601">
        <v>704246</v>
      </c>
      <c r="B137" s="602" t="s">
        <v>401</v>
      </c>
      <c r="C137" t="s">
        <v>178</v>
      </c>
      <c r="D137" t="s">
        <v>178</v>
      </c>
      <c r="E137" t="s">
        <v>178</v>
      </c>
      <c r="F137" t="s">
        <v>178</v>
      </c>
      <c r="G137" t="s">
        <v>178</v>
      </c>
      <c r="H137" t="s">
        <v>178</v>
      </c>
      <c r="I137" t="s">
        <v>178</v>
      </c>
      <c r="J137" t="s">
        <v>178</v>
      </c>
      <c r="K137" t="s">
        <v>178</v>
      </c>
      <c r="L137" t="s">
        <v>178</v>
      </c>
      <c r="M137" t="s">
        <v>178</v>
      </c>
      <c r="N137" t="s">
        <v>178</v>
      </c>
      <c r="O137" t="s">
        <v>178</v>
      </c>
      <c r="P137" t="s">
        <v>178</v>
      </c>
      <c r="Q137" t="s">
        <v>178</v>
      </c>
      <c r="R137" t="s">
        <v>178</v>
      </c>
      <c r="S137" t="s">
        <v>178</v>
      </c>
      <c r="T137" t="s">
        <v>178</v>
      </c>
      <c r="U137" t="s">
        <v>178</v>
      </c>
      <c r="V137" t="s">
        <v>178</v>
      </c>
      <c r="W137" t="s">
        <v>178</v>
      </c>
      <c r="X137" t="s">
        <v>178</v>
      </c>
      <c r="Y137" t="s">
        <v>178</v>
      </c>
      <c r="Z137" t="s">
        <v>178</v>
      </c>
      <c r="AA137" t="s">
        <v>178</v>
      </c>
      <c r="AB137" t="s">
        <v>178</v>
      </c>
      <c r="AC137" t="s">
        <v>178</v>
      </c>
      <c r="AD137" t="s">
        <v>178</v>
      </c>
      <c r="AE137" t="s">
        <v>178</v>
      </c>
      <c r="AF137" t="s">
        <v>178</v>
      </c>
      <c r="AG137" t="s">
        <v>178</v>
      </c>
      <c r="AH137" t="s">
        <v>178</v>
      </c>
      <c r="AI137" t="s">
        <v>178</v>
      </c>
      <c r="AJ137" t="s">
        <v>178</v>
      </c>
      <c r="AK137" t="s">
        <v>178</v>
      </c>
      <c r="AL137" t="s">
        <v>178</v>
      </c>
      <c r="AM137" t="s">
        <v>178</v>
      </c>
      <c r="AN137" t="s">
        <v>178</v>
      </c>
      <c r="AO137" t="s">
        <v>178</v>
      </c>
      <c r="AP137" t="s">
        <v>178</v>
      </c>
      <c r="AQ137" t="s">
        <v>178</v>
      </c>
      <c r="AR137" t="s">
        <v>178</v>
      </c>
      <c r="AS137" t="s">
        <v>178</v>
      </c>
      <c r="AT137" t="s">
        <v>178</v>
      </c>
      <c r="AU137" t="s">
        <v>178</v>
      </c>
      <c r="AV137" t="s">
        <v>178</v>
      </c>
      <c r="AW137" t="s">
        <v>178</v>
      </c>
      <c r="AX137" t="s">
        <v>178</v>
      </c>
      <c r="AY137" s="602">
        <v>0</v>
      </c>
      <c r="AZ137"/>
    </row>
    <row r="138" spans="1:54" ht="33" x14ac:dyDescent="0.65">
      <c r="A138" s="601">
        <v>704272</v>
      </c>
      <c r="B138" s="602" t="s">
        <v>248</v>
      </c>
      <c r="C138" t="s">
        <v>1567</v>
      </c>
      <c r="D138" t="s">
        <v>1567</v>
      </c>
      <c r="E138" t="s">
        <v>1567</v>
      </c>
      <c r="F138" t="s">
        <v>1567</v>
      </c>
      <c r="G138" t="s">
        <v>1567</v>
      </c>
      <c r="H138" t="s">
        <v>1567</v>
      </c>
      <c r="I138" t="s">
        <v>1567</v>
      </c>
      <c r="J138" t="s">
        <v>1567</v>
      </c>
      <c r="K138" t="s">
        <v>1567</v>
      </c>
      <c r="L138" t="s">
        <v>1567</v>
      </c>
      <c r="M138" t="s">
        <v>1567</v>
      </c>
      <c r="N138" t="s">
        <v>1567</v>
      </c>
      <c r="O138" t="s">
        <v>1567</v>
      </c>
      <c r="P138" t="s">
        <v>1567</v>
      </c>
      <c r="Q138" t="s">
        <v>1567</v>
      </c>
      <c r="R138" t="s">
        <v>1567</v>
      </c>
      <c r="S138" t="s">
        <v>1567</v>
      </c>
      <c r="T138" t="s">
        <v>1567</v>
      </c>
      <c r="U138" t="s">
        <v>1567</v>
      </c>
      <c r="V138" t="s">
        <v>1567</v>
      </c>
      <c r="W138" t="s">
        <v>1567</v>
      </c>
      <c r="X138" t="s">
        <v>1567</v>
      </c>
      <c r="Y138" t="s">
        <v>1567</v>
      </c>
      <c r="Z138" t="s">
        <v>1567</v>
      </c>
      <c r="AA138" t="s">
        <v>227</v>
      </c>
      <c r="AB138" t="s">
        <v>227</v>
      </c>
      <c r="AC138" t="s">
        <v>227</v>
      </c>
      <c r="AD138" t="s">
        <v>227</v>
      </c>
      <c r="AE138" t="s">
        <v>227</v>
      </c>
      <c r="AF138" t="s">
        <v>227</v>
      </c>
      <c r="AG138" t="s">
        <v>227</v>
      </c>
      <c r="AH138" t="s">
        <v>227</v>
      </c>
      <c r="AI138" t="s">
        <v>227</v>
      </c>
      <c r="AJ138" t="s">
        <v>227</v>
      </c>
      <c r="AK138" t="s">
        <v>227</v>
      </c>
      <c r="AL138" t="s">
        <v>227</v>
      </c>
      <c r="AM138" t="s">
        <v>227</v>
      </c>
      <c r="AN138" t="s">
        <v>227</v>
      </c>
      <c r="AO138" t="s">
        <v>227</v>
      </c>
      <c r="AP138" t="s">
        <v>227</v>
      </c>
      <c r="AQ138" t="s">
        <v>227</v>
      </c>
      <c r="AR138" t="s">
        <v>227</v>
      </c>
      <c r="AS138" t="s">
        <v>227</v>
      </c>
      <c r="AT138" t="s">
        <v>227</v>
      </c>
      <c r="AU138" t="s">
        <v>227</v>
      </c>
      <c r="AV138" t="s">
        <v>227</v>
      </c>
      <c r="AW138" t="s">
        <v>227</v>
      </c>
      <c r="AX138" t="s">
        <v>227</v>
      </c>
      <c r="AY138" s="602" t="s">
        <v>4584</v>
      </c>
      <c r="AZ138"/>
    </row>
    <row r="139" spans="1:54" ht="21.6" x14ac:dyDescent="0.65">
      <c r="A139" s="601">
        <v>704277</v>
      </c>
      <c r="B139" s="602" t="s">
        <v>248</v>
      </c>
      <c r="C139" t="s">
        <v>1567</v>
      </c>
      <c r="D139" t="s">
        <v>1567</v>
      </c>
      <c r="E139" t="s">
        <v>1567</v>
      </c>
      <c r="F139" t="s">
        <v>1567</v>
      </c>
      <c r="G139" t="s">
        <v>1567</v>
      </c>
      <c r="H139" t="s">
        <v>1567</v>
      </c>
      <c r="I139" t="s">
        <v>1567</v>
      </c>
      <c r="J139" t="s">
        <v>1567</v>
      </c>
      <c r="K139" t="s">
        <v>1567</v>
      </c>
      <c r="L139" t="s">
        <v>1567</v>
      </c>
      <c r="M139" t="s">
        <v>1567</v>
      </c>
      <c r="N139" t="s">
        <v>1567</v>
      </c>
      <c r="O139" t="s">
        <v>1567</v>
      </c>
      <c r="P139" t="s">
        <v>1567</v>
      </c>
      <c r="Q139" t="s">
        <v>1567</v>
      </c>
      <c r="R139" t="s">
        <v>1567</v>
      </c>
      <c r="S139" t="s">
        <v>1567</v>
      </c>
      <c r="T139" t="s">
        <v>1567</v>
      </c>
      <c r="U139" t="s">
        <v>1567</v>
      </c>
      <c r="V139" t="s">
        <v>1567</v>
      </c>
      <c r="W139" t="s">
        <v>1567</v>
      </c>
      <c r="X139" t="s">
        <v>1567</v>
      </c>
      <c r="Y139" t="s">
        <v>1567</v>
      </c>
      <c r="Z139" t="s">
        <v>1567</v>
      </c>
      <c r="AA139" t="s">
        <v>227</v>
      </c>
      <c r="AB139" t="s">
        <v>227</v>
      </c>
      <c r="AC139" t="s">
        <v>227</v>
      </c>
      <c r="AD139" t="s">
        <v>227</v>
      </c>
      <c r="AE139" t="s">
        <v>227</v>
      </c>
      <c r="AF139" t="s">
        <v>227</v>
      </c>
      <c r="AG139" t="s">
        <v>227</v>
      </c>
      <c r="AH139" t="s">
        <v>227</v>
      </c>
      <c r="AI139" t="s">
        <v>227</v>
      </c>
      <c r="AJ139" t="s">
        <v>227</v>
      </c>
      <c r="AK139" t="s">
        <v>227</v>
      </c>
      <c r="AL139" t="s">
        <v>227</v>
      </c>
      <c r="AM139" t="s">
        <v>227</v>
      </c>
      <c r="AN139" t="s">
        <v>227</v>
      </c>
      <c r="AO139" t="s">
        <v>227</v>
      </c>
      <c r="AP139" t="s">
        <v>227</v>
      </c>
      <c r="AQ139" t="s">
        <v>227</v>
      </c>
      <c r="AR139" t="s">
        <v>227</v>
      </c>
      <c r="AS139" t="s">
        <v>227</v>
      </c>
      <c r="AT139" t="s">
        <v>227</v>
      </c>
      <c r="AU139" t="s">
        <v>227</v>
      </c>
      <c r="AV139" t="s">
        <v>227</v>
      </c>
      <c r="AW139" t="s">
        <v>227</v>
      </c>
      <c r="AX139" t="s">
        <v>227</v>
      </c>
      <c r="AY139" s="602" t="s">
        <v>4546</v>
      </c>
    </row>
    <row r="140" spans="1:54" ht="21.6" x14ac:dyDescent="0.65">
      <c r="A140" s="601">
        <v>704283</v>
      </c>
      <c r="B140" s="602" t="s">
        <v>249</v>
      </c>
      <c r="C140" t="s">
        <v>1567</v>
      </c>
      <c r="D140" t="s">
        <v>1567</v>
      </c>
      <c r="E140" t="s">
        <v>1567</v>
      </c>
      <c r="F140" t="s">
        <v>1567</v>
      </c>
      <c r="G140" t="s">
        <v>1567</v>
      </c>
      <c r="H140" t="s">
        <v>1567</v>
      </c>
      <c r="I140" t="s">
        <v>1567</v>
      </c>
      <c r="J140" t="s">
        <v>1567</v>
      </c>
      <c r="K140" t="s">
        <v>1567</v>
      </c>
      <c r="L140" t="s">
        <v>1567</v>
      </c>
      <c r="M140" t="s">
        <v>1567</v>
      </c>
      <c r="N140" t="s">
        <v>1567</v>
      </c>
      <c r="O140" t="s">
        <v>1567</v>
      </c>
      <c r="P140" t="s">
        <v>1567</v>
      </c>
      <c r="Q140" t="s">
        <v>1567</v>
      </c>
      <c r="R140" t="s">
        <v>1567</v>
      </c>
      <c r="S140" t="s">
        <v>1567</v>
      </c>
      <c r="T140" t="s">
        <v>1567</v>
      </c>
      <c r="U140" t="s">
        <v>1567</v>
      </c>
      <c r="V140" t="s">
        <v>1567</v>
      </c>
      <c r="W140" t="s">
        <v>1567</v>
      </c>
      <c r="X140" t="s">
        <v>1567</v>
      </c>
      <c r="Y140" t="s">
        <v>1567</v>
      </c>
      <c r="Z140" t="s">
        <v>1567</v>
      </c>
      <c r="AA140" t="s">
        <v>1567</v>
      </c>
      <c r="AB140" t="s">
        <v>1567</v>
      </c>
      <c r="AC140" t="s">
        <v>1567</v>
      </c>
      <c r="AD140" t="s">
        <v>1567</v>
      </c>
      <c r="AE140" t="s">
        <v>1567</v>
      </c>
      <c r="AF140" t="s">
        <v>1567</v>
      </c>
      <c r="AG140" t="s">
        <v>1567</v>
      </c>
      <c r="AH140" t="s">
        <v>1567</v>
      </c>
      <c r="AI140" t="s">
        <v>1567</v>
      </c>
      <c r="AJ140" t="s">
        <v>1567</v>
      </c>
      <c r="AK140" t="s">
        <v>1567</v>
      </c>
      <c r="AL140" t="s">
        <v>1567</v>
      </c>
      <c r="AM140" t="s">
        <v>227</v>
      </c>
      <c r="AN140" t="s">
        <v>227</v>
      </c>
      <c r="AO140" t="s">
        <v>227</v>
      </c>
      <c r="AP140" t="s">
        <v>227</v>
      </c>
      <c r="AQ140" t="s">
        <v>227</v>
      </c>
      <c r="AR140" t="s">
        <v>227</v>
      </c>
      <c r="AS140" t="s">
        <v>227</v>
      </c>
      <c r="AT140" t="s">
        <v>227</v>
      </c>
      <c r="AU140" t="s">
        <v>227</v>
      </c>
      <c r="AV140" t="s">
        <v>227</v>
      </c>
      <c r="AW140" t="s">
        <v>227</v>
      </c>
      <c r="AX140" t="s">
        <v>227</v>
      </c>
      <c r="AY140" s="602" t="s">
        <v>4546</v>
      </c>
      <c r="AZ140"/>
    </row>
    <row r="141" spans="1:54" ht="14.4" x14ac:dyDescent="0.3">
      <c r="A141" s="616">
        <v>704313</v>
      </c>
      <c r="B141" s="604" t="s">
        <v>247</v>
      </c>
      <c r="C141" s="627" t="s">
        <v>227</v>
      </c>
      <c r="D141" s="627" t="s">
        <v>227</v>
      </c>
      <c r="E141" s="627" t="s">
        <v>227</v>
      </c>
      <c r="F141" s="627" t="s">
        <v>227</v>
      </c>
      <c r="G141" s="627" t="s">
        <v>227</v>
      </c>
      <c r="H141" s="627" t="s">
        <v>227</v>
      </c>
      <c r="I141" s="627" t="s">
        <v>227</v>
      </c>
      <c r="J141" s="627" t="s">
        <v>227</v>
      </c>
      <c r="K141" s="627" t="s">
        <v>227</v>
      </c>
      <c r="L141" s="627" t="s">
        <v>227</v>
      </c>
      <c r="M141" s="627" t="s">
        <v>227</v>
      </c>
      <c r="N141" s="627" t="s">
        <v>227</v>
      </c>
      <c r="O141" s="627" t="s">
        <v>227</v>
      </c>
      <c r="P141" s="627" t="s">
        <v>227</v>
      </c>
      <c r="Q141" s="627" t="s">
        <v>227</v>
      </c>
      <c r="R141" s="627" t="s">
        <v>227</v>
      </c>
      <c r="S141" s="627" t="s">
        <v>227</v>
      </c>
      <c r="T141" s="627" t="s">
        <v>227</v>
      </c>
      <c r="U141" s="627" t="s">
        <v>227</v>
      </c>
      <c r="V141" s="627" t="s">
        <v>227</v>
      </c>
      <c r="W141" s="627" t="s">
        <v>227</v>
      </c>
      <c r="X141" s="627" t="s">
        <v>227</v>
      </c>
      <c r="Y141" s="627" t="s">
        <v>227</v>
      </c>
      <c r="Z141" s="627" t="s">
        <v>227</v>
      </c>
      <c r="AA141" s="627" t="s">
        <v>227</v>
      </c>
      <c r="AB141" s="627" t="s">
        <v>227</v>
      </c>
      <c r="AC141" s="627" t="s">
        <v>227</v>
      </c>
      <c r="AD141" s="627" t="s">
        <v>227</v>
      </c>
      <c r="AE141" s="627" t="s">
        <v>227</v>
      </c>
      <c r="AF141" s="627" t="s">
        <v>227</v>
      </c>
      <c r="AG141" s="627" t="s">
        <v>227</v>
      </c>
      <c r="AH141" s="627" t="s">
        <v>227</v>
      </c>
      <c r="AI141" s="627" t="s">
        <v>227</v>
      </c>
      <c r="AJ141" s="627" t="s">
        <v>227</v>
      </c>
      <c r="AK141" s="627" t="s">
        <v>227</v>
      </c>
      <c r="AL141" s="627" t="s">
        <v>227</v>
      </c>
      <c r="AM141" s="627" t="s">
        <v>227</v>
      </c>
      <c r="AN141" s="627" t="s">
        <v>227</v>
      </c>
      <c r="AO141" s="627" t="s">
        <v>227</v>
      </c>
      <c r="AP141" s="627" t="s">
        <v>227</v>
      </c>
      <c r="AQ141" s="627" t="s">
        <v>227</v>
      </c>
      <c r="AR141" s="627" t="s">
        <v>227</v>
      </c>
      <c r="AS141" s="627" t="s">
        <v>227</v>
      </c>
      <c r="AT141" s="627" t="s">
        <v>227</v>
      </c>
      <c r="AU141" s="627" t="s">
        <v>227</v>
      </c>
      <c r="AV141" s="627" t="s">
        <v>227</v>
      </c>
      <c r="AW141" s="627" t="s">
        <v>227</v>
      </c>
      <c r="AX141" s="627" t="s">
        <v>227</v>
      </c>
      <c r="AY141" s="604" t="s">
        <v>227</v>
      </c>
      <c r="AZ141" s="632" t="s">
        <v>227</v>
      </c>
      <c r="BA141" s="632" t="s">
        <v>227</v>
      </c>
      <c r="BB141" s="633" t="s">
        <v>1500</v>
      </c>
    </row>
    <row r="142" spans="1:54" ht="21.6" x14ac:dyDescent="0.65">
      <c r="A142" s="601">
        <v>704332</v>
      </c>
      <c r="B142" s="602" t="s">
        <v>249</v>
      </c>
      <c r="C142" t="s">
        <v>178</v>
      </c>
      <c r="D142" t="s">
        <v>178</v>
      </c>
      <c r="E142" t="s">
        <v>176</v>
      </c>
      <c r="F142" t="s">
        <v>176</v>
      </c>
      <c r="G142" t="s">
        <v>176</v>
      </c>
      <c r="H142" t="s">
        <v>178</v>
      </c>
      <c r="I142" t="s">
        <v>178</v>
      </c>
      <c r="J142" t="s">
        <v>176</v>
      </c>
      <c r="K142" t="s">
        <v>178</v>
      </c>
      <c r="L142" t="s">
        <v>178</v>
      </c>
      <c r="M142" t="s">
        <v>176</v>
      </c>
      <c r="N142" t="s">
        <v>176</v>
      </c>
      <c r="O142" t="s">
        <v>176</v>
      </c>
      <c r="P142" t="s">
        <v>176</v>
      </c>
      <c r="Q142" t="s">
        <v>178</v>
      </c>
      <c r="R142" t="s">
        <v>178</v>
      </c>
      <c r="S142" t="s">
        <v>176</v>
      </c>
      <c r="T142" t="s">
        <v>178</v>
      </c>
      <c r="U142" t="s">
        <v>176</v>
      </c>
      <c r="V142" t="s">
        <v>176</v>
      </c>
      <c r="W142" t="s">
        <v>178</v>
      </c>
      <c r="X142" t="s">
        <v>176</v>
      </c>
      <c r="Y142" t="s">
        <v>178</v>
      </c>
      <c r="Z142" t="s">
        <v>176</v>
      </c>
      <c r="AA142" t="s">
        <v>178</v>
      </c>
      <c r="AB142" t="s">
        <v>176</v>
      </c>
      <c r="AC142" t="s">
        <v>177</v>
      </c>
      <c r="AD142" t="s">
        <v>177</v>
      </c>
      <c r="AE142" t="s">
        <v>176</v>
      </c>
      <c r="AF142" t="s">
        <v>176</v>
      </c>
      <c r="AG142" t="s">
        <v>177</v>
      </c>
      <c r="AH142" t="s">
        <v>177</v>
      </c>
      <c r="AI142" t="s">
        <v>177</v>
      </c>
      <c r="AJ142" t="s">
        <v>177</v>
      </c>
      <c r="AK142" t="s">
        <v>177</v>
      </c>
      <c r="AL142" t="s">
        <v>177</v>
      </c>
      <c r="AM142">
        <v>0</v>
      </c>
      <c r="AN142">
        <v>0</v>
      </c>
      <c r="AO142">
        <v>0</v>
      </c>
      <c r="AP142">
        <v>0</v>
      </c>
      <c r="AQ142">
        <v>0</v>
      </c>
      <c r="AR142">
        <v>0</v>
      </c>
      <c r="AS142">
        <v>0</v>
      </c>
      <c r="AT142">
        <v>0</v>
      </c>
      <c r="AU142">
        <v>0</v>
      </c>
      <c r="AV142">
        <v>0</v>
      </c>
      <c r="AW142">
        <v>0</v>
      </c>
      <c r="AX142">
        <v>0</v>
      </c>
      <c r="AY142" s="602">
        <v>0</v>
      </c>
      <c r="AZ142"/>
    </row>
    <row r="143" spans="1:54" ht="21.6" x14ac:dyDescent="0.65">
      <c r="A143" s="601">
        <v>704346</v>
      </c>
      <c r="B143" s="602" t="s">
        <v>401</v>
      </c>
      <c r="C143" t="s">
        <v>178</v>
      </c>
      <c r="D143" t="s">
        <v>178</v>
      </c>
      <c r="E143" t="s">
        <v>176</v>
      </c>
      <c r="F143" t="s">
        <v>176</v>
      </c>
      <c r="G143" t="s">
        <v>176</v>
      </c>
      <c r="H143" t="s">
        <v>176</v>
      </c>
      <c r="I143" t="s">
        <v>178</v>
      </c>
      <c r="J143" t="s">
        <v>176</v>
      </c>
      <c r="K143" t="s">
        <v>178</v>
      </c>
      <c r="L143" t="s">
        <v>178</v>
      </c>
      <c r="M143" t="s">
        <v>176</v>
      </c>
      <c r="N143" t="s">
        <v>176</v>
      </c>
      <c r="O143" t="s">
        <v>176</v>
      </c>
      <c r="P143" t="s">
        <v>176</v>
      </c>
      <c r="Q143" t="s">
        <v>178</v>
      </c>
      <c r="R143" t="s">
        <v>178</v>
      </c>
      <c r="S143" t="s">
        <v>176</v>
      </c>
      <c r="T143" t="s">
        <v>178</v>
      </c>
      <c r="U143" t="s">
        <v>176</v>
      </c>
      <c r="V143" t="s">
        <v>176</v>
      </c>
      <c r="W143" t="s">
        <v>178</v>
      </c>
      <c r="X143" t="s">
        <v>176</v>
      </c>
      <c r="Y143" t="s">
        <v>178</v>
      </c>
      <c r="Z143" t="s">
        <v>176</v>
      </c>
      <c r="AA143" t="s">
        <v>177</v>
      </c>
      <c r="AB143" t="s">
        <v>177</v>
      </c>
      <c r="AC143" t="s">
        <v>176</v>
      </c>
      <c r="AD143" t="s">
        <v>177</v>
      </c>
      <c r="AE143" t="s">
        <v>177</v>
      </c>
      <c r="AF143" t="s">
        <v>177</v>
      </c>
      <c r="AG143" t="s">
        <v>177</v>
      </c>
      <c r="AH143" t="s">
        <v>178</v>
      </c>
      <c r="AI143" t="s">
        <v>178</v>
      </c>
      <c r="AJ143" t="s">
        <v>177</v>
      </c>
      <c r="AK143" t="s">
        <v>178</v>
      </c>
      <c r="AL143" t="s">
        <v>177</v>
      </c>
      <c r="AM143" t="s">
        <v>178</v>
      </c>
      <c r="AN143" t="s">
        <v>178</v>
      </c>
      <c r="AO143" t="s">
        <v>178</v>
      </c>
      <c r="AP143" t="s">
        <v>178</v>
      </c>
      <c r="AQ143" t="s">
        <v>178</v>
      </c>
      <c r="AR143" t="s">
        <v>178</v>
      </c>
      <c r="AS143" t="s">
        <v>177</v>
      </c>
      <c r="AT143" t="s">
        <v>177</v>
      </c>
      <c r="AU143" t="s">
        <v>177</v>
      </c>
      <c r="AV143" t="s">
        <v>177</v>
      </c>
      <c r="AW143" t="s">
        <v>177</v>
      </c>
      <c r="AX143" t="s">
        <v>177</v>
      </c>
      <c r="AY143" s="602">
        <v>0</v>
      </c>
      <c r="AZ143"/>
    </row>
    <row r="144" spans="1:54" ht="47.4" x14ac:dyDescent="0.65">
      <c r="A144" s="601">
        <v>704359</v>
      </c>
      <c r="B144" s="602" t="s">
        <v>249</v>
      </c>
      <c r="C144" t="s">
        <v>1567</v>
      </c>
      <c r="D144" t="s">
        <v>1567</v>
      </c>
      <c r="E144" t="s">
        <v>1567</v>
      </c>
      <c r="F144" t="s">
        <v>1567</v>
      </c>
      <c r="G144" t="s">
        <v>1567</v>
      </c>
      <c r="H144" t="s">
        <v>1567</v>
      </c>
      <c r="I144" t="s">
        <v>1567</v>
      </c>
      <c r="J144" t="s">
        <v>1567</v>
      </c>
      <c r="K144" t="s">
        <v>1567</v>
      </c>
      <c r="L144" t="s">
        <v>1567</v>
      </c>
      <c r="M144" t="s">
        <v>1567</v>
      </c>
      <c r="N144" t="s">
        <v>1567</v>
      </c>
      <c r="O144" t="s">
        <v>1567</v>
      </c>
      <c r="P144" t="s">
        <v>1567</v>
      </c>
      <c r="Q144" t="s">
        <v>1567</v>
      </c>
      <c r="R144" t="s">
        <v>1567</v>
      </c>
      <c r="S144" t="s">
        <v>1567</v>
      </c>
      <c r="T144" t="s">
        <v>1567</v>
      </c>
      <c r="U144" t="s">
        <v>1567</v>
      </c>
      <c r="V144" t="s">
        <v>1567</v>
      </c>
      <c r="W144" t="s">
        <v>1567</v>
      </c>
      <c r="X144" t="s">
        <v>1567</v>
      </c>
      <c r="Y144" t="s">
        <v>1567</v>
      </c>
      <c r="Z144" t="s">
        <v>1567</v>
      </c>
      <c r="AA144" t="s">
        <v>1567</v>
      </c>
      <c r="AB144" t="s">
        <v>1567</v>
      </c>
      <c r="AC144" t="s">
        <v>1567</v>
      </c>
      <c r="AD144" t="s">
        <v>1567</v>
      </c>
      <c r="AE144" t="s">
        <v>1567</v>
      </c>
      <c r="AF144" t="s">
        <v>1567</v>
      </c>
      <c r="AG144" t="s">
        <v>1567</v>
      </c>
      <c r="AH144" t="s">
        <v>1567</v>
      </c>
      <c r="AI144" t="s">
        <v>1567</v>
      </c>
      <c r="AJ144" t="s">
        <v>1567</v>
      </c>
      <c r="AK144" t="s">
        <v>1567</v>
      </c>
      <c r="AL144" t="s">
        <v>1567</v>
      </c>
      <c r="AM144" t="s">
        <v>227</v>
      </c>
      <c r="AN144" t="s">
        <v>227</v>
      </c>
      <c r="AO144" t="s">
        <v>227</v>
      </c>
      <c r="AP144" t="s">
        <v>227</v>
      </c>
      <c r="AQ144" t="s">
        <v>227</v>
      </c>
      <c r="AR144" t="s">
        <v>227</v>
      </c>
      <c r="AS144" t="s">
        <v>227</v>
      </c>
      <c r="AT144" t="s">
        <v>227</v>
      </c>
      <c r="AU144" t="s">
        <v>227</v>
      </c>
      <c r="AV144" t="s">
        <v>227</v>
      </c>
      <c r="AW144" t="s">
        <v>227</v>
      </c>
      <c r="AX144" t="s">
        <v>227</v>
      </c>
      <c r="AY144" s="602" t="s">
        <v>4588</v>
      </c>
      <c r="AZ144"/>
    </row>
    <row r="145" spans="1:54" ht="21.6" x14ac:dyDescent="0.65">
      <c r="A145" s="601">
        <v>704360</v>
      </c>
      <c r="B145" s="602" t="s">
        <v>401</v>
      </c>
      <c r="C145" t="s">
        <v>176</v>
      </c>
      <c r="D145" t="s">
        <v>178</v>
      </c>
      <c r="E145" t="s">
        <v>176</v>
      </c>
      <c r="F145" t="s">
        <v>178</v>
      </c>
      <c r="G145" t="s">
        <v>178</v>
      </c>
      <c r="H145" t="s">
        <v>176</v>
      </c>
      <c r="I145" t="s">
        <v>178</v>
      </c>
      <c r="J145" t="s">
        <v>178</v>
      </c>
      <c r="K145" t="s">
        <v>178</v>
      </c>
      <c r="L145" t="s">
        <v>178</v>
      </c>
      <c r="M145" t="s">
        <v>178</v>
      </c>
      <c r="N145" t="s">
        <v>176</v>
      </c>
      <c r="O145" t="s">
        <v>178</v>
      </c>
      <c r="P145" t="s">
        <v>178</v>
      </c>
      <c r="Q145" t="s">
        <v>178</v>
      </c>
      <c r="R145" t="s">
        <v>178</v>
      </c>
      <c r="S145" t="s">
        <v>178</v>
      </c>
      <c r="T145" t="s">
        <v>178</v>
      </c>
      <c r="U145" t="s">
        <v>178</v>
      </c>
      <c r="V145" t="s">
        <v>178</v>
      </c>
      <c r="W145" t="s">
        <v>178</v>
      </c>
      <c r="X145" t="s">
        <v>178</v>
      </c>
      <c r="Y145" t="s">
        <v>178</v>
      </c>
      <c r="Z145" t="s">
        <v>178</v>
      </c>
      <c r="AA145" t="s">
        <v>178</v>
      </c>
      <c r="AB145" t="s">
        <v>178</v>
      </c>
      <c r="AC145" t="s">
        <v>178</v>
      </c>
      <c r="AD145" t="s">
        <v>178</v>
      </c>
      <c r="AE145" t="s">
        <v>178</v>
      </c>
      <c r="AF145" t="s">
        <v>178</v>
      </c>
      <c r="AG145" t="s">
        <v>178</v>
      </c>
      <c r="AH145" t="s">
        <v>178</v>
      </c>
      <c r="AI145" t="s">
        <v>176</v>
      </c>
      <c r="AJ145" t="s">
        <v>178</v>
      </c>
      <c r="AK145" t="s">
        <v>178</v>
      </c>
      <c r="AL145" t="s">
        <v>178</v>
      </c>
      <c r="AM145" t="s">
        <v>178</v>
      </c>
      <c r="AN145" t="s">
        <v>178</v>
      </c>
      <c r="AO145" t="s">
        <v>178</v>
      </c>
      <c r="AP145" t="s">
        <v>178</v>
      </c>
      <c r="AQ145" t="s">
        <v>178</v>
      </c>
      <c r="AR145"/>
      <c r="AS145"/>
      <c r="AT145"/>
      <c r="AU145"/>
      <c r="AV145"/>
      <c r="AW145"/>
      <c r="AX145" s="236"/>
      <c r="AY145" s="602">
        <v>0</v>
      </c>
      <c r="AZ145"/>
    </row>
    <row r="146" spans="1:54" ht="21.6" x14ac:dyDescent="0.65">
      <c r="A146" s="601">
        <v>704388</v>
      </c>
      <c r="B146" s="602" t="s">
        <v>247</v>
      </c>
      <c r="C146" t="s">
        <v>1567</v>
      </c>
      <c r="D146" t="s">
        <v>1567</v>
      </c>
      <c r="E146" t="s">
        <v>1567</v>
      </c>
      <c r="F146" t="s">
        <v>1567</v>
      </c>
      <c r="G146" t="s">
        <v>1567</v>
      </c>
      <c r="H146" t="s">
        <v>1567</v>
      </c>
      <c r="I146" t="s">
        <v>1567</v>
      </c>
      <c r="J146" t="s">
        <v>1567</v>
      </c>
      <c r="K146" t="s">
        <v>1567</v>
      </c>
      <c r="L146" t="s">
        <v>1567</v>
      </c>
      <c r="M146" t="s">
        <v>1567</v>
      </c>
      <c r="N146" t="s">
        <v>1567</v>
      </c>
      <c r="O146" t="s">
        <v>227</v>
      </c>
      <c r="P146" t="s">
        <v>227</v>
      </c>
      <c r="Q146" t="s">
        <v>227</v>
      </c>
      <c r="R146" t="s">
        <v>227</v>
      </c>
      <c r="S146" t="s">
        <v>227</v>
      </c>
      <c r="T146" t="s">
        <v>227</v>
      </c>
      <c r="U146" t="s">
        <v>227</v>
      </c>
      <c r="V146" t="s">
        <v>227</v>
      </c>
      <c r="W146" t="s">
        <v>227</v>
      </c>
      <c r="X146" t="s">
        <v>227</v>
      </c>
      <c r="Y146" t="s">
        <v>227</v>
      </c>
      <c r="Z146" t="s">
        <v>227</v>
      </c>
      <c r="AA146" t="s">
        <v>227</v>
      </c>
      <c r="AB146" t="s">
        <v>227</v>
      </c>
      <c r="AC146" t="s">
        <v>227</v>
      </c>
      <c r="AD146" t="s">
        <v>227</v>
      </c>
      <c r="AE146" t="s">
        <v>227</v>
      </c>
      <c r="AF146" t="s">
        <v>227</v>
      </c>
      <c r="AG146" t="s">
        <v>227</v>
      </c>
      <c r="AH146" t="s">
        <v>227</v>
      </c>
      <c r="AI146" t="s">
        <v>227</v>
      </c>
      <c r="AJ146" t="s">
        <v>227</v>
      </c>
      <c r="AK146" t="s">
        <v>227</v>
      </c>
      <c r="AL146" t="s">
        <v>227</v>
      </c>
      <c r="AM146" t="s">
        <v>227</v>
      </c>
      <c r="AN146" t="s">
        <v>227</v>
      </c>
      <c r="AO146" t="s">
        <v>227</v>
      </c>
      <c r="AP146" t="s">
        <v>227</v>
      </c>
      <c r="AQ146" t="s">
        <v>227</v>
      </c>
      <c r="AR146" t="s">
        <v>227</v>
      </c>
      <c r="AS146" t="s">
        <v>227</v>
      </c>
      <c r="AT146" t="s">
        <v>227</v>
      </c>
      <c r="AU146" t="s">
        <v>227</v>
      </c>
      <c r="AV146" t="s">
        <v>227</v>
      </c>
      <c r="AW146" t="s">
        <v>227</v>
      </c>
      <c r="AX146" t="s">
        <v>227</v>
      </c>
      <c r="AY146" s="602" t="s">
        <v>4546</v>
      </c>
      <c r="AZ146"/>
    </row>
    <row r="147" spans="1:54" ht="21.6" x14ac:dyDescent="0.65">
      <c r="A147" s="601">
        <v>704401</v>
      </c>
      <c r="B147" s="602" t="s">
        <v>401</v>
      </c>
      <c r="C147" t="s">
        <v>176</v>
      </c>
      <c r="D147" t="s">
        <v>178</v>
      </c>
      <c r="E147" t="s">
        <v>178</v>
      </c>
      <c r="F147" t="s">
        <v>176</v>
      </c>
      <c r="G147" t="s">
        <v>176</v>
      </c>
      <c r="H147" t="s">
        <v>176</v>
      </c>
      <c r="I147" t="s">
        <v>178</v>
      </c>
      <c r="J147" t="s">
        <v>176</v>
      </c>
      <c r="K147" t="s">
        <v>178</v>
      </c>
      <c r="L147" t="s">
        <v>178</v>
      </c>
      <c r="M147" t="s">
        <v>178</v>
      </c>
      <c r="N147" t="s">
        <v>178</v>
      </c>
      <c r="O147" t="s">
        <v>176</v>
      </c>
      <c r="P147" t="s">
        <v>176</v>
      </c>
      <c r="Q147" t="s">
        <v>178</v>
      </c>
      <c r="R147" t="s">
        <v>178</v>
      </c>
      <c r="S147" t="s">
        <v>176</v>
      </c>
      <c r="T147" t="s">
        <v>176</v>
      </c>
      <c r="U147" t="s">
        <v>176</v>
      </c>
      <c r="V147" t="s">
        <v>178</v>
      </c>
      <c r="W147" t="s">
        <v>176</v>
      </c>
      <c r="X147" t="s">
        <v>176</v>
      </c>
      <c r="Y147" t="s">
        <v>178</v>
      </c>
      <c r="Z147" t="s">
        <v>176</v>
      </c>
      <c r="AA147" t="s">
        <v>178</v>
      </c>
      <c r="AB147" t="s">
        <v>176</v>
      </c>
      <c r="AC147" t="s">
        <v>176</v>
      </c>
      <c r="AD147" t="s">
        <v>176</v>
      </c>
      <c r="AE147" t="s">
        <v>178</v>
      </c>
      <c r="AF147" t="s">
        <v>178</v>
      </c>
      <c r="AG147" t="s">
        <v>178</v>
      </c>
      <c r="AH147" t="s">
        <v>176</v>
      </c>
      <c r="AI147" t="s">
        <v>178</v>
      </c>
      <c r="AJ147" t="s">
        <v>178</v>
      </c>
      <c r="AK147" t="s">
        <v>176</v>
      </c>
      <c r="AL147" t="s">
        <v>178</v>
      </c>
      <c r="AM147" t="s">
        <v>178</v>
      </c>
      <c r="AN147" t="s">
        <v>178</v>
      </c>
      <c r="AO147" t="s">
        <v>176</v>
      </c>
      <c r="AP147" t="s">
        <v>178</v>
      </c>
      <c r="AQ147" t="s">
        <v>178</v>
      </c>
      <c r="AR147" t="s">
        <v>176</v>
      </c>
      <c r="AS147" t="s">
        <v>177</v>
      </c>
      <c r="AT147" t="s">
        <v>177</v>
      </c>
      <c r="AU147" t="s">
        <v>177</v>
      </c>
      <c r="AV147" t="s">
        <v>177</v>
      </c>
      <c r="AW147" t="s">
        <v>177</v>
      </c>
      <c r="AX147" t="s">
        <v>177</v>
      </c>
      <c r="AY147" s="602">
        <v>0</v>
      </c>
      <c r="AZ147"/>
    </row>
    <row r="148" spans="1:54" ht="14.4" x14ac:dyDescent="0.3">
      <c r="A148" s="616">
        <v>704430</v>
      </c>
      <c r="B148" s="604" t="s">
        <v>401</v>
      </c>
      <c r="C148" s="627" t="s">
        <v>176</v>
      </c>
      <c r="D148" s="627" t="s">
        <v>176</v>
      </c>
      <c r="E148" s="627" t="s">
        <v>178</v>
      </c>
      <c r="F148" s="627" t="s">
        <v>176</v>
      </c>
      <c r="G148" s="627" t="s">
        <v>176</v>
      </c>
      <c r="H148" s="627" t="s">
        <v>176</v>
      </c>
      <c r="I148" s="627" t="s">
        <v>178</v>
      </c>
      <c r="J148" s="627" t="s">
        <v>178</v>
      </c>
      <c r="K148" s="627" t="s">
        <v>178</v>
      </c>
      <c r="L148" s="627" t="s">
        <v>178</v>
      </c>
      <c r="M148" s="627" t="s">
        <v>178</v>
      </c>
      <c r="N148" s="627" t="s">
        <v>178</v>
      </c>
      <c r="O148" s="627" t="s">
        <v>176</v>
      </c>
      <c r="P148" s="627" t="s">
        <v>176</v>
      </c>
      <c r="Q148" s="627" t="s">
        <v>178</v>
      </c>
      <c r="R148" s="627" t="s">
        <v>176</v>
      </c>
      <c r="S148" s="627" t="s">
        <v>178</v>
      </c>
      <c r="T148" s="627" t="s">
        <v>176</v>
      </c>
      <c r="U148" s="627" t="s">
        <v>178</v>
      </c>
      <c r="V148" s="627" t="s">
        <v>178</v>
      </c>
      <c r="W148" s="627" t="s">
        <v>178</v>
      </c>
      <c r="X148" s="627" t="s">
        <v>176</v>
      </c>
      <c r="Y148" s="627" t="s">
        <v>178</v>
      </c>
      <c r="Z148" s="627" t="s">
        <v>178</v>
      </c>
      <c r="AA148" s="627" t="s">
        <v>178</v>
      </c>
      <c r="AB148" s="627" t="s">
        <v>178</v>
      </c>
      <c r="AC148" s="627" t="s">
        <v>176</v>
      </c>
      <c r="AD148" s="627" t="s">
        <v>176</v>
      </c>
      <c r="AE148" s="627" t="s">
        <v>178</v>
      </c>
      <c r="AF148" s="627" t="s">
        <v>176</v>
      </c>
      <c r="AG148" s="627" t="s">
        <v>178</v>
      </c>
      <c r="AH148" s="627" t="s">
        <v>178</v>
      </c>
      <c r="AI148" s="627" t="s">
        <v>177</v>
      </c>
      <c r="AJ148" s="627" t="s">
        <v>178</v>
      </c>
      <c r="AK148" s="627" t="s">
        <v>178</v>
      </c>
      <c r="AL148" s="627" t="s">
        <v>178</v>
      </c>
      <c r="AM148" s="627" t="s">
        <v>177</v>
      </c>
      <c r="AN148" s="627" t="s">
        <v>178</v>
      </c>
      <c r="AO148" s="627" t="s">
        <v>178</v>
      </c>
      <c r="AP148" s="627" t="s">
        <v>178</v>
      </c>
      <c r="AQ148" s="627" t="s">
        <v>177</v>
      </c>
      <c r="AR148" s="627" t="s">
        <v>178</v>
      </c>
      <c r="AS148" s="627" t="s">
        <v>227</v>
      </c>
      <c r="AT148" s="627" t="s">
        <v>227</v>
      </c>
      <c r="AU148" s="627" t="s">
        <v>227</v>
      </c>
      <c r="AV148" s="627" t="s">
        <v>227</v>
      </c>
      <c r="AW148" s="627" t="s">
        <v>227</v>
      </c>
      <c r="AX148" s="627" t="s">
        <v>227</v>
      </c>
      <c r="AY148" s="604" t="s">
        <v>227</v>
      </c>
      <c r="AZ148" s="632" t="s">
        <v>4547</v>
      </c>
      <c r="BA148" s="632" t="s">
        <v>227</v>
      </c>
      <c r="BB148" s="633" t="s">
        <v>1500</v>
      </c>
    </row>
    <row r="149" spans="1:54" ht="21.6" x14ac:dyDescent="0.65">
      <c r="A149" s="601">
        <v>704434</v>
      </c>
      <c r="B149" s="602" t="s">
        <v>249</v>
      </c>
      <c r="C149" t="s">
        <v>176</v>
      </c>
      <c r="D149" t="s">
        <v>176</v>
      </c>
      <c r="E149" t="s">
        <v>176</v>
      </c>
      <c r="F149" t="s">
        <v>176</v>
      </c>
      <c r="G149" t="s">
        <v>176</v>
      </c>
      <c r="H149" t="s">
        <v>178</v>
      </c>
      <c r="I149" t="s">
        <v>176</v>
      </c>
      <c r="J149" t="s">
        <v>176</v>
      </c>
      <c r="K149" t="s">
        <v>176</v>
      </c>
      <c r="L149" t="s">
        <v>176</v>
      </c>
      <c r="M149" t="s">
        <v>176</v>
      </c>
      <c r="N149" t="s">
        <v>176</v>
      </c>
      <c r="O149" t="s">
        <v>178</v>
      </c>
      <c r="P149" t="s">
        <v>178</v>
      </c>
      <c r="Q149" t="s">
        <v>178</v>
      </c>
      <c r="R149" t="s">
        <v>177</v>
      </c>
      <c r="S149" t="s">
        <v>178</v>
      </c>
      <c r="T149" t="s">
        <v>178</v>
      </c>
      <c r="U149" t="s">
        <v>177</v>
      </c>
      <c r="V149" t="s">
        <v>176</v>
      </c>
      <c r="W149" t="s">
        <v>178</v>
      </c>
      <c r="X149" t="s">
        <v>178</v>
      </c>
      <c r="Y149" t="s">
        <v>178</v>
      </c>
      <c r="Z149" t="s">
        <v>178</v>
      </c>
      <c r="AA149" t="s">
        <v>178</v>
      </c>
      <c r="AB149" t="s">
        <v>178</v>
      </c>
      <c r="AC149" t="s">
        <v>178</v>
      </c>
      <c r="AD149" t="s">
        <v>178</v>
      </c>
      <c r="AE149" t="s">
        <v>178</v>
      </c>
      <c r="AF149" t="s">
        <v>178</v>
      </c>
      <c r="AG149" t="s">
        <v>178</v>
      </c>
      <c r="AH149" t="s">
        <v>178</v>
      </c>
      <c r="AI149" t="s">
        <v>177</v>
      </c>
      <c r="AJ149" t="s">
        <v>178</v>
      </c>
      <c r="AK149" t="s">
        <v>178</v>
      </c>
      <c r="AL149" t="s">
        <v>178</v>
      </c>
      <c r="AM149" t="s">
        <v>227</v>
      </c>
      <c r="AN149" t="s">
        <v>227</v>
      </c>
      <c r="AO149" t="s">
        <v>227</v>
      </c>
      <c r="AP149" t="s">
        <v>227</v>
      </c>
      <c r="AQ149" t="s">
        <v>227</v>
      </c>
      <c r="AR149" t="s">
        <v>227</v>
      </c>
      <c r="AS149" t="s">
        <v>227</v>
      </c>
      <c r="AT149" t="s">
        <v>227</v>
      </c>
      <c r="AU149" t="s">
        <v>227</v>
      </c>
      <c r="AV149" t="s">
        <v>227</v>
      </c>
      <c r="AW149" t="s">
        <v>227</v>
      </c>
      <c r="AX149" t="s">
        <v>227</v>
      </c>
      <c r="AY149" s="602">
        <v>0</v>
      </c>
      <c r="AZ149"/>
    </row>
    <row r="150" spans="1:54" ht="21.6" x14ac:dyDescent="0.65">
      <c r="A150" s="601">
        <v>704443</v>
      </c>
      <c r="B150" s="602" t="s">
        <v>249</v>
      </c>
      <c r="C150" t="s">
        <v>176</v>
      </c>
      <c r="D150" t="s">
        <v>176</v>
      </c>
      <c r="E150" t="s">
        <v>176</v>
      </c>
      <c r="F150" t="s">
        <v>176</v>
      </c>
      <c r="G150" t="s">
        <v>176</v>
      </c>
      <c r="H150" t="s">
        <v>176</v>
      </c>
      <c r="I150" t="s">
        <v>176</v>
      </c>
      <c r="J150" t="s">
        <v>178</v>
      </c>
      <c r="K150" t="s">
        <v>178</v>
      </c>
      <c r="L150" t="s">
        <v>176</v>
      </c>
      <c r="M150" t="s">
        <v>176</v>
      </c>
      <c r="N150" t="s">
        <v>176</v>
      </c>
      <c r="O150" t="s">
        <v>176</v>
      </c>
      <c r="P150" t="s">
        <v>178</v>
      </c>
      <c r="Q150" t="s">
        <v>178</v>
      </c>
      <c r="R150" t="s">
        <v>176</v>
      </c>
      <c r="S150" t="s">
        <v>176</v>
      </c>
      <c r="T150" t="s">
        <v>176</v>
      </c>
      <c r="U150" t="s">
        <v>176</v>
      </c>
      <c r="V150" t="s">
        <v>178</v>
      </c>
      <c r="W150" t="s">
        <v>178</v>
      </c>
      <c r="X150" t="s">
        <v>176</v>
      </c>
      <c r="Y150" t="s">
        <v>178</v>
      </c>
      <c r="Z150" t="s">
        <v>176</v>
      </c>
      <c r="AA150" t="s">
        <v>176</v>
      </c>
      <c r="AB150" t="s">
        <v>176</v>
      </c>
      <c r="AC150" t="s">
        <v>178</v>
      </c>
      <c r="AD150" t="s">
        <v>178</v>
      </c>
      <c r="AE150" t="s">
        <v>176</v>
      </c>
      <c r="AF150" t="s">
        <v>176</v>
      </c>
      <c r="AG150" t="s">
        <v>178</v>
      </c>
      <c r="AH150" t="s">
        <v>178</v>
      </c>
      <c r="AI150" t="s">
        <v>177</v>
      </c>
      <c r="AJ150" t="s">
        <v>178</v>
      </c>
      <c r="AK150" t="s">
        <v>176</v>
      </c>
      <c r="AL150" t="s">
        <v>178</v>
      </c>
      <c r="AM150" t="s">
        <v>227</v>
      </c>
      <c r="AN150" t="s">
        <v>227</v>
      </c>
      <c r="AO150" t="s">
        <v>227</v>
      </c>
      <c r="AP150" t="s">
        <v>227</v>
      </c>
      <c r="AQ150" t="s">
        <v>227</v>
      </c>
      <c r="AR150" t="s">
        <v>227</v>
      </c>
      <c r="AS150" t="s">
        <v>227</v>
      </c>
      <c r="AT150" t="s">
        <v>227</v>
      </c>
      <c r="AU150" t="s">
        <v>227</v>
      </c>
      <c r="AV150" t="s">
        <v>227</v>
      </c>
      <c r="AW150" t="s">
        <v>227</v>
      </c>
      <c r="AX150" t="s">
        <v>227</v>
      </c>
      <c r="AY150" s="602">
        <v>0</v>
      </c>
    </row>
    <row r="151" spans="1:54" ht="21.6" x14ac:dyDescent="0.65">
      <c r="A151" s="601">
        <v>704570</v>
      </c>
      <c r="B151" s="602" t="s">
        <v>249</v>
      </c>
      <c r="C151" t="s">
        <v>1567</v>
      </c>
      <c r="D151" t="s">
        <v>1567</v>
      </c>
      <c r="E151" t="s">
        <v>1567</v>
      </c>
      <c r="F151" t="s">
        <v>1567</v>
      </c>
      <c r="G151" t="s">
        <v>1567</v>
      </c>
      <c r="H151" t="s">
        <v>1567</v>
      </c>
      <c r="I151" t="s">
        <v>1567</v>
      </c>
      <c r="J151" t="s">
        <v>1567</v>
      </c>
      <c r="K151" t="s">
        <v>1567</v>
      </c>
      <c r="L151" t="s">
        <v>1567</v>
      </c>
      <c r="M151" t="s">
        <v>1567</v>
      </c>
      <c r="N151" t="s">
        <v>1567</v>
      </c>
      <c r="O151" t="s">
        <v>1567</v>
      </c>
      <c r="P151" t="s">
        <v>1567</v>
      </c>
      <c r="Q151" t="s">
        <v>1567</v>
      </c>
      <c r="R151" t="s">
        <v>1567</v>
      </c>
      <c r="S151" t="s">
        <v>1567</v>
      </c>
      <c r="T151" t="s">
        <v>1567</v>
      </c>
      <c r="U151" t="s">
        <v>1567</v>
      </c>
      <c r="V151" t="s">
        <v>1567</v>
      </c>
      <c r="W151" t="s">
        <v>1567</v>
      </c>
      <c r="X151" t="s">
        <v>1567</v>
      </c>
      <c r="Y151" t="s">
        <v>1567</v>
      </c>
      <c r="Z151" t="s">
        <v>1567</v>
      </c>
      <c r="AA151" t="s">
        <v>1567</v>
      </c>
      <c r="AB151" t="s">
        <v>1567</v>
      </c>
      <c r="AC151" t="s">
        <v>1567</v>
      </c>
      <c r="AD151" t="s">
        <v>1567</v>
      </c>
      <c r="AE151" t="s">
        <v>1567</v>
      </c>
      <c r="AF151" t="s">
        <v>1567</v>
      </c>
      <c r="AG151" t="s">
        <v>1567</v>
      </c>
      <c r="AH151" t="s">
        <v>1567</v>
      </c>
      <c r="AI151" t="s">
        <v>1567</v>
      </c>
      <c r="AJ151" t="s">
        <v>1567</v>
      </c>
      <c r="AK151" t="s">
        <v>1567</v>
      </c>
      <c r="AL151" t="s">
        <v>1567</v>
      </c>
      <c r="AM151" t="s">
        <v>227</v>
      </c>
      <c r="AN151" t="s">
        <v>227</v>
      </c>
      <c r="AO151" t="s">
        <v>227</v>
      </c>
      <c r="AP151" t="s">
        <v>227</v>
      </c>
      <c r="AQ151" t="s">
        <v>227</v>
      </c>
      <c r="AR151" t="s">
        <v>227</v>
      </c>
      <c r="AS151" t="s">
        <v>227</v>
      </c>
      <c r="AT151" t="s">
        <v>227</v>
      </c>
      <c r="AU151" t="s">
        <v>227</v>
      </c>
      <c r="AV151" t="s">
        <v>227</v>
      </c>
      <c r="AW151" t="s">
        <v>227</v>
      </c>
      <c r="AX151" t="s">
        <v>227</v>
      </c>
      <c r="AY151" s="602" t="s">
        <v>4589</v>
      </c>
      <c r="AZ151"/>
    </row>
    <row r="152" spans="1:54" ht="15.75" customHeight="1" x14ac:dyDescent="0.65">
      <c r="A152" s="601">
        <v>704599</v>
      </c>
      <c r="B152" s="602" t="s">
        <v>401</v>
      </c>
      <c r="C152" t="s">
        <v>178</v>
      </c>
      <c r="D152" t="s">
        <v>178</v>
      </c>
      <c r="E152" t="s">
        <v>178</v>
      </c>
      <c r="F152" t="s">
        <v>178</v>
      </c>
      <c r="G152" t="s">
        <v>176</v>
      </c>
      <c r="H152" t="s">
        <v>178</v>
      </c>
      <c r="I152" t="s">
        <v>178</v>
      </c>
      <c r="J152" t="s">
        <v>178</v>
      </c>
      <c r="K152" t="s">
        <v>178</v>
      </c>
      <c r="L152" t="s">
        <v>178</v>
      </c>
      <c r="M152" t="s">
        <v>178</v>
      </c>
      <c r="N152" t="s">
        <v>178</v>
      </c>
      <c r="O152" t="s">
        <v>178</v>
      </c>
      <c r="P152" t="s">
        <v>178</v>
      </c>
      <c r="Q152" t="s">
        <v>178</v>
      </c>
      <c r="R152" t="s">
        <v>178</v>
      </c>
      <c r="S152" t="s">
        <v>178</v>
      </c>
      <c r="T152" t="s">
        <v>176</v>
      </c>
      <c r="U152" t="s">
        <v>176</v>
      </c>
      <c r="V152" t="s">
        <v>178</v>
      </c>
      <c r="W152" t="s">
        <v>178</v>
      </c>
      <c r="X152" t="s">
        <v>178</v>
      </c>
      <c r="Y152" t="s">
        <v>176</v>
      </c>
      <c r="Z152" t="s">
        <v>178</v>
      </c>
      <c r="AA152" t="s">
        <v>176</v>
      </c>
      <c r="AB152" t="s">
        <v>176</v>
      </c>
      <c r="AC152" t="s">
        <v>176</v>
      </c>
      <c r="AD152" t="s">
        <v>176</v>
      </c>
      <c r="AE152" t="s">
        <v>176</v>
      </c>
      <c r="AF152" t="s">
        <v>176</v>
      </c>
      <c r="AG152" t="s">
        <v>176</v>
      </c>
      <c r="AH152" t="s">
        <v>176</v>
      </c>
      <c r="AI152" t="s">
        <v>176</v>
      </c>
      <c r="AJ152" t="s">
        <v>176</v>
      </c>
      <c r="AK152" t="s">
        <v>176</v>
      </c>
      <c r="AL152" t="s">
        <v>178</v>
      </c>
      <c r="AM152" t="s">
        <v>178</v>
      </c>
      <c r="AN152" t="s">
        <v>178</v>
      </c>
      <c r="AO152" t="s">
        <v>176</v>
      </c>
      <c r="AP152" t="s">
        <v>176</v>
      </c>
      <c r="AQ152" t="s">
        <v>178</v>
      </c>
      <c r="AR152" t="s">
        <v>176</v>
      </c>
      <c r="AS152">
        <v>0</v>
      </c>
      <c r="AT152" t="s">
        <v>177</v>
      </c>
      <c r="AU152" t="s">
        <v>177</v>
      </c>
      <c r="AV152" t="s">
        <v>177</v>
      </c>
      <c r="AW152" t="s">
        <v>177</v>
      </c>
      <c r="AX152" t="s">
        <v>177</v>
      </c>
      <c r="AY152" s="602">
        <v>0</v>
      </c>
    </row>
    <row r="153" spans="1:54" ht="14.4" x14ac:dyDescent="0.3">
      <c r="A153" s="616">
        <v>704614</v>
      </c>
      <c r="B153" s="604" t="s">
        <v>248</v>
      </c>
      <c r="C153" s="627" t="s">
        <v>176</v>
      </c>
      <c r="D153" s="627" t="s">
        <v>176</v>
      </c>
      <c r="E153" s="627" t="s">
        <v>176</v>
      </c>
      <c r="F153" s="627" t="s">
        <v>176</v>
      </c>
      <c r="G153" s="627" t="s">
        <v>176</v>
      </c>
      <c r="H153" s="627" t="s">
        <v>176</v>
      </c>
      <c r="I153" s="627" t="s">
        <v>176</v>
      </c>
      <c r="J153" s="627" t="s">
        <v>176</v>
      </c>
      <c r="K153" s="627" t="s">
        <v>176</v>
      </c>
      <c r="L153" s="627" t="s">
        <v>176</v>
      </c>
      <c r="M153" s="627" t="s">
        <v>176</v>
      </c>
      <c r="N153" s="627" t="s">
        <v>176</v>
      </c>
      <c r="O153" s="627" t="s">
        <v>178</v>
      </c>
      <c r="P153" s="627" t="s">
        <v>178</v>
      </c>
      <c r="Q153" s="627" t="s">
        <v>178</v>
      </c>
      <c r="R153" s="627" t="s">
        <v>178</v>
      </c>
      <c r="S153" s="627" t="s">
        <v>178</v>
      </c>
      <c r="T153" s="627" t="s">
        <v>177</v>
      </c>
      <c r="U153" s="627" t="s">
        <v>177</v>
      </c>
      <c r="V153" s="627" t="s">
        <v>177</v>
      </c>
      <c r="W153" s="627" t="s">
        <v>177</v>
      </c>
      <c r="X153" s="627" t="s">
        <v>177</v>
      </c>
      <c r="Y153" s="627" t="s">
        <v>177</v>
      </c>
      <c r="Z153" s="627" t="s">
        <v>177</v>
      </c>
      <c r="AA153" s="627" t="s">
        <v>227</v>
      </c>
      <c r="AB153" s="627" t="s">
        <v>227</v>
      </c>
      <c r="AC153" s="627" t="s">
        <v>227</v>
      </c>
      <c r="AD153" s="627" t="s">
        <v>227</v>
      </c>
      <c r="AE153" s="627" t="s">
        <v>227</v>
      </c>
      <c r="AF153" s="627" t="s">
        <v>227</v>
      </c>
      <c r="AG153" s="627" t="s">
        <v>227</v>
      </c>
      <c r="AH153" s="627" t="s">
        <v>227</v>
      </c>
      <c r="AI153" s="627" t="s">
        <v>227</v>
      </c>
      <c r="AJ153" s="627" t="s">
        <v>227</v>
      </c>
      <c r="AK153" s="627" t="s">
        <v>227</v>
      </c>
      <c r="AL153" s="627" t="s">
        <v>227</v>
      </c>
      <c r="AM153" s="627" t="s">
        <v>227</v>
      </c>
      <c r="AN153" s="627" t="s">
        <v>227</v>
      </c>
      <c r="AO153" s="627" t="s">
        <v>227</v>
      </c>
      <c r="AP153" s="627" t="s">
        <v>227</v>
      </c>
      <c r="AQ153" s="627" t="s">
        <v>227</v>
      </c>
      <c r="AR153" s="627" t="s">
        <v>227</v>
      </c>
      <c r="AS153" s="627" t="s">
        <v>227</v>
      </c>
      <c r="AT153" s="627" t="s">
        <v>227</v>
      </c>
      <c r="AU153" s="627" t="s">
        <v>227</v>
      </c>
      <c r="AV153" s="627" t="s">
        <v>227</v>
      </c>
      <c r="AW153" s="627" t="s">
        <v>227</v>
      </c>
      <c r="AX153" s="627" t="s">
        <v>227</v>
      </c>
      <c r="AY153" s="604" t="s">
        <v>227</v>
      </c>
      <c r="AZ153" s="632" t="s">
        <v>4547</v>
      </c>
      <c r="BA153" s="632" t="s">
        <v>227</v>
      </c>
      <c r="BB153" s="633" t="s">
        <v>1500</v>
      </c>
    </row>
    <row r="154" spans="1:54" ht="21.6" x14ac:dyDescent="0.65">
      <c r="A154" s="601">
        <v>704625</v>
      </c>
      <c r="B154" s="602" t="s">
        <v>401</v>
      </c>
      <c r="C154" t="s">
        <v>178</v>
      </c>
      <c r="D154" t="s">
        <v>178</v>
      </c>
      <c r="E154" t="s">
        <v>178</v>
      </c>
      <c r="F154" t="s">
        <v>178</v>
      </c>
      <c r="G154" t="s">
        <v>178</v>
      </c>
      <c r="H154" t="s">
        <v>176</v>
      </c>
      <c r="I154" t="s">
        <v>178</v>
      </c>
      <c r="J154" t="s">
        <v>176</v>
      </c>
      <c r="K154" t="s">
        <v>178</v>
      </c>
      <c r="L154" t="s">
        <v>178</v>
      </c>
      <c r="M154" t="s">
        <v>178</v>
      </c>
      <c r="N154" t="s">
        <v>178</v>
      </c>
      <c r="O154" t="s">
        <v>178</v>
      </c>
      <c r="P154" t="s">
        <v>178</v>
      </c>
      <c r="Q154" t="s">
        <v>178</v>
      </c>
      <c r="R154" t="s">
        <v>176</v>
      </c>
      <c r="S154" t="s">
        <v>176</v>
      </c>
      <c r="T154" t="s">
        <v>178</v>
      </c>
      <c r="U154" t="s">
        <v>178</v>
      </c>
      <c r="V154" t="s">
        <v>178</v>
      </c>
      <c r="W154" t="s">
        <v>176</v>
      </c>
      <c r="X154" t="s">
        <v>178</v>
      </c>
      <c r="Y154" t="s">
        <v>178</v>
      </c>
      <c r="Z154" t="s">
        <v>178</v>
      </c>
      <c r="AA154" t="s">
        <v>178</v>
      </c>
      <c r="AB154" t="s">
        <v>176</v>
      </c>
      <c r="AC154" t="s">
        <v>178</v>
      </c>
      <c r="AD154" t="s">
        <v>176</v>
      </c>
      <c r="AE154" t="s">
        <v>178</v>
      </c>
      <c r="AF154" t="s">
        <v>176</v>
      </c>
      <c r="AG154" t="s">
        <v>178</v>
      </c>
      <c r="AH154" t="s">
        <v>178</v>
      </c>
      <c r="AI154" t="s">
        <v>176</v>
      </c>
      <c r="AJ154" t="s">
        <v>176</v>
      </c>
      <c r="AK154" t="s">
        <v>176</v>
      </c>
      <c r="AL154" t="s">
        <v>178</v>
      </c>
      <c r="AM154" t="s">
        <v>176</v>
      </c>
      <c r="AN154" t="s">
        <v>178</v>
      </c>
      <c r="AO154" t="s">
        <v>178</v>
      </c>
      <c r="AP154" t="s">
        <v>178</v>
      </c>
      <c r="AQ154" t="s">
        <v>176</v>
      </c>
      <c r="AR154" t="s">
        <v>178</v>
      </c>
      <c r="AS154" t="s">
        <v>178</v>
      </c>
      <c r="AT154" t="s">
        <v>176</v>
      </c>
      <c r="AU154" t="s">
        <v>176</v>
      </c>
      <c r="AV154" t="s">
        <v>176</v>
      </c>
      <c r="AW154" t="s">
        <v>176</v>
      </c>
      <c r="AX154" t="s">
        <v>176</v>
      </c>
      <c r="AY154" s="602">
        <v>0</v>
      </c>
      <c r="AZ154"/>
    </row>
    <row r="155" spans="1:54" ht="21.6" x14ac:dyDescent="0.65">
      <c r="A155" s="601">
        <v>704626</v>
      </c>
      <c r="B155" s="602" t="s">
        <v>249</v>
      </c>
      <c r="C155" t="s">
        <v>176</v>
      </c>
      <c r="D155" t="s">
        <v>178</v>
      </c>
      <c r="E155" t="s">
        <v>176</v>
      </c>
      <c r="F155" t="s">
        <v>178</v>
      </c>
      <c r="G155" t="s">
        <v>176</v>
      </c>
      <c r="H155" t="s">
        <v>178</v>
      </c>
      <c r="I155" t="s">
        <v>176</v>
      </c>
      <c r="J155" t="s">
        <v>178</v>
      </c>
      <c r="K155" t="s">
        <v>178</v>
      </c>
      <c r="L155" t="s">
        <v>178</v>
      </c>
      <c r="M155" t="s">
        <v>178</v>
      </c>
      <c r="N155" t="s">
        <v>178</v>
      </c>
      <c r="O155" t="s">
        <v>178</v>
      </c>
      <c r="P155" t="s">
        <v>178</v>
      </c>
      <c r="Q155" t="s">
        <v>176</v>
      </c>
      <c r="R155" t="s">
        <v>178</v>
      </c>
      <c r="S155" t="s">
        <v>178</v>
      </c>
      <c r="T155" t="s">
        <v>177</v>
      </c>
      <c r="U155" t="s">
        <v>178</v>
      </c>
      <c r="V155" t="s">
        <v>178</v>
      </c>
      <c r="W155" t="s">
        <v>178</v>
      </c>
      <c r="X155" t="s">
        <v>178</v>
      </c>
      <c r="Y155" t="s">
        <v>178</v>
      </c>
      <c r="Z155" t="s">
        <v>177</v>
      </c>
      <c r="AA155" t="s">
        <v>178</v>
      </c>
      <c r="AB155" t="s">
        <v>178</v>
      </c>
      <c r="AC155" t="s">
        <v>178</v>
      </c>
      <c r="AD155" t="s">
        <v>178</v>
      </c>
      <c r="AE155" t="s">
        <v>176</v>
      </c>
      <c r="AF155" t="s">
        <v>178</v>
      </c>
      <c r="AG155" t="s">
        <v>178</v>
      </c>
      <c r="AH155" t="s">
        <v>178</v>
      </c>
      <c r="AI155" t="s">
        <v>177</v>
      </c>
      <c r="AJ155" t="s">
        <v>178</v>
      </c>
      <c r="AK155" t="s">
        <v>178</v>
      </c>
      <c r="AL155" t="s">
        <v>178</v>
      </c>
      <c r="AM155" t="s">
        <v>227</v>
      </c>
      <c r="AN155" t="s">
        <v>227</v>
      </c>
      <c r="AO155" t="s">
        <v>227</v>
      </c>
      <c r="AP155" t="s">
        <v>227</v>
      </c>
      <c r="AQ155" t="s">
        <v>227</v>
      </c>
      <c r="AR155" t="s">
        <v>227</v>
      </c>
      <c r="AS155" t="s">
        <v>227</v>
      </c>
      <c r="AT155" t="s">
        <v>227</v>
      </c>
      <c r="AU155" t="s">
        <v>227</v>
      </c>
      <c r="AV155" t="s">
        <v>227</v>
      </c>
      <c r="AW155" t="s">
        <v>227</v>
      </c>
      <c r="AX155" t="s">
        <v>227</v>
      </c>
      <c r="AY155" s="602">
        <v>0</v>
      </c>
    </row>
    <row r="156" spans="1:54" ht="21.6" x14ac:dyDescent="0.65">
      <c r="A156" s="601">
        <v>704646</v>
      </c>
      <c r="B156" s="602" t="s">
        <v>401</v>
      </c>
      <c r="C156" t="s">
        <v>176</v>
      </c>
      <c r="D156" t="s">
        <v>176</v>
      </c>
      <c r="E156" t="s">
        <v>176</v>
      </c>
      <c r="F156" t="s">
        <v>178</v>
      </c>
      <c r="G156" t="s">
        <v>176</v>
      </c>
      <c r="H156" t="s">
        <v>178</v>
      </c>
      <c r="I156" t="s">
        <v>176</v>
      </c>
      <c r="J156" t="s">
        <v>176</v>
      </c>
      <c r="K156" t="s">
        <v>178</v>
      </c>
      <c r="L156" t="s">
        <v>176</v>
      </c>
      <c r="M156" t="s">
        <v>178</v>
      </c>
      <c r="N156" t="s">
        <v>178</v>
      </c>
      <c r="O156" t="s">
        <v>178</v>
      </c>
      <c r="P156" t="s">
        <v>178</v>
      </c>
      <c r="Q156" t="s">
        <v>178</v>
      </c>
      <c r="R156" t="s">
        <v>176</v>
      </c>
      <c r="S156" t="s">
        <v>176</v>
      </c>
      <c r="T156" t="s">
        <v>178</v>
      </c>
      <c r="U156" t="s">
        <v>176</v>
      </c>
      <c r="V156" t="s">
        <v>178</v>
      </c>
      <c r="W156" t="s">
        <v>178</v>
      </c>
      <c r="X156" t="s">
        <v>176</v>
      </c>
      <c r="Y156" t="s">
        <v>178</v>
      </c>
      <c r="Z156" t="s">
        <v>178</v>
      </c>
      <c r="AA156" t="s">
        <v>176</v>
      </c>
      <c r="AB156" t="s">
        <v>176</v>
      </c>
      <c r="AC156" t="s">
        <v>178</v>
      </c>
      <c r="AD156" t="s">
        <v>178</v>
      </c>
      <c r="AE156" t="s">
        <v>178</v>
      </c>
      <c r="AF156" t="s">
        <v>178</v>
      </c>
      <c r="AG156" t="s">
        <v>178</v>
      </c>
      <c r="AH156" t="s">
        <v>178</v>
      </c>
      <c r="AI156" t="s">
        <v>178</v>
      </c>
      <c r="AJ156" t="s">
        <v>176</v>
      </c>
      <c r="AK156" t="s">
        <v>178</v>
      </c>
      <c r="AL156" t="s">
        <v>176</v>
      </c>
      <c r="AM156" t="s">
        <v>178</v>
      </c>
      <c r="AN156" t="s">
        <v>178</v>
      </c>
      <c r="AO156" t="s">
        <v>178</v>
      </c>
      <c r="AP156" t="s">
        <v>178</v>
      </c>
      <c r="AQ156" t="s">
        <v>178</v>
      </c>
      <c r="AR156"/>
      <c r="AS156"/>
      <c r="AT156"/>
      <c r="AU156"/>
      <c r="AV156"/>
      <c r="AW156"/>
      <c r="AX156" s="236"/>
      <c r="AY156" s="602">
        <v>0</v>
      </c>
      <c r="AZ156"/>
    </row>
    <row r="157" spans="1:54" ht="21.6" x14ac:dyDescent="0.65">
      <c r="A157" s="601">
        <v>704683</v>
      </c>
      <c r="B157" s="602" t="s">
        <v>249</v>
      </c>
      <c r="C157" t="s">
        <v>176</v>
      </c>
      <c r="D157" t="s">
        <v>176</v>
      </c>
      <c r="E157" t="s">
        <v>176</v>
      </c>
      <c r="F157" t="s">
        <v>178</v>
      </c>
      <c r="G157" t="s">
        <v>176</v>
      </c>
      <c r="H157" t="s">
        <v>178</v>
      </c>
      <c r="I157" t="s">
        <v>178</v>
      </c>
      <c r="J157" t="s">
        <v>176</v>
      </c>
      <c r="K157" t="s">
        <v>178</v>
      </c>
      <c r="L157" t="s">
        <v>176</v>
      </c>
      <c r="M157" t="s">
        <v>176</v>
      </c>
      <c r="N157" t="s">
        <v>176</v>
      </c>
      <c r="O157" t="s">
        <v>176</v>
      </c>
      <c r="P157" t="s">
        <v>178</v>
      </c>
      <c r="Q157" t="s">
        <v>176</v>
      </c>
      <c r="R157" t="s">
        <v>176</v>
      </c>
      <c r="S157" t="s">
        <v>176</v>
      </c>
      <c r="T157" t="s">
        <v>176</v>
      </c>
      <c r="U157" t="s">
        <v>176</v>
      </c>
      <c r="V157" t="s">
        <v>178</v>
      </c>
      <c r="W157" t="s">
        <v>177</v>
      </c>
      <c r="X157" t="s">
        <v>176</v>
      </c>
      <c r="Y157" t="s">
        <v>176</v>
      </c>
      <c r="Z157" t="s">
        <v>178</v>
      </c>
      <c r="AA157" t="s">
        <v>176</v>
      </c>
      <c r="AB157" t="s">
        <v>178</v>
      </c>
      <c r="AC157" t="s">
        <v>178</v>
      </c>
      <c r="AD157" t="s">
        <v>178</v>
      </c>
      <c r="AE157" t="s">
        <v>178</v>
      </c>
      <c r="AF157" t="s">
        <v>176</v>
      </c>
      <c r="AG157" t="s">
        <v>178</v>
      </c>
      <c r="AH157" t="s">
        <v>178</v>
      </c>
      <c r="AI157" t="s">
        <v>178</v>
      </c>
      <c r="AJ157" t="s">
        <v>178</v>
      </c>
      <c r="AK157" t="s">
        <v>177</v>
      </c>
      <c r="AL157" t="s">
        <v>178</v>
      </c>
      <c r="AM157">
        <v>0</v>
      </c>
      <c r="AN157">
        <v>0</v>
      </c>
      <c r="AO157">
        <v>0</v>
      </c>
      <c r="AP157">
        <v>0</v>
      </c>
      <c r="AQ157">
        <v>0</v>
      </c>
      <c r="AR157">
        <v>0</v>
      </c>
      <c r="AS157">
        <v>0</v>
      </c>
      <c r="AT157">
        <v>0</v>
      </c>
      <c r="AU157">
        <v>0</v>
      </c>
      <c r="AV157">
        <v>0</v>
      </c>
      <c r="AW157">
        <v>0</v>
      </c>
      <c r="AX157">
        <v>0</v>
      </c>
      <c r="AY157" s="602">
        <v>0</v>
      </c>
      <c r="AZ157"/>
    </row>
    <row r="158" spans="1:54" ht="21.6" x14ac:dyDescent="0.65">
      <c r="A158" s="601">
        <v>704705</v>
      </c>
      <c r="B158" s="602" t="s">
        <v>249</v>
      </c>
      <c r="C158" t="s">
        <v>178</v>
      </c>
      <c r="D158" t="s">
        <v>176</v>
      </c>
      <c r="E158" t="s">
        <v>176</v>
      </c>
      <c r="F158" t="s">
        <v>176</v>
      </c>
      <c r="G158" t="s">
        <v>178</v>
      </c>
      <c r="H158" t="s">
        <v>178</v>
      </c>
      <c r="I158" t="s">
        <v>178</v>
      </c>
      <c r="J158" t="s">
        <v>178</v>
      </c>
      <c r="K158" t="s">
        <v>176</v>
      </c>
      <c r="L158" t="s">
        <v>176</v>
      </c>
      <c r="M158" t="s">
        <v>178</v>
      </c>
      <c r="N158" t="s">
        <v>178</v>
      </c>
      <c r="O158" t="s">
        <v>176</v>
      </c>
      <c r="P158" t="s">
        <v>176</v>
      </c>
      <c r="Q158" t="s">
        <v>178</v>
      </c>
      <c r="R158" t="s">
        <v>178</v>
      </c>
      <c r="S158" t="s">
        <v>176</v>
      </c>
      <c r="T158" t="s">
        <v>176</v>
      </c>
      <c r="U158" t="s">
        <v>178</v>
      </c>
      <c r="V158" t="s">
        <v>176</v>
      </c>
      <c r="W158" t="s">
        <v>178</v>
      </c>
      <c r="X158" t="s">
        <v>178</v>
      </c>
      <c r="Y158" t="s">
        <v>176</v>
      </c>
      <c r="Z158" t="s">
        <v>176</v>
      </c>
      <c r="AA158" t="s">
        <v>178</v>
      </c>
      <c r="AB158" t="s">
        <v>176</v>
      </c>
      <c r="AC158" t="s">
        <v>176</v>
      </c>
      <c r="AD158" t="s">
        <v>176</v>
      </c>
      <c r="AE158" t="s">
        <v>178</v>
      </c>
      <c r="AF158" t="s">
        <v>176</v>
      </c>
      <c r="AG158" t="s">
        <v>178</v>
      </c>
      <c r="AH158" t="s">
        <v>178</v>
      </c>
      <c r="AI158" t="s">
        <v>177</v>
      </c>
      <c r="AJ158" t="s">
        <v>177</v>
      </c>
      <c r="AK158" t="s">
        <v>178</v>
      </c>
      <c r="AL158" t="s">
        <v>178</v>
      </c>
      <c r="AM158" t="s">
        <v>227</v>
      </c>
      <c r="AN158" t="s">
        <v>227</v>
      </c>
      <c r="AO158" t="s">
        <v>227</v>
      </c>
      <c r="AP158" t="s">
        <v>227</v>
      </c>
      <c r="AQ158" t="s">
        <v>227</v>
      </c>
      <c r="AR158" t="s">
        <v>227</v>
      </c>
      <c r="AS158" t="s">
        <v>227</v>
      </c>
      <c r="AT158" t="s">
        <v>227</v>
      </c>
      <c r="AU158" t="s">
        <v>227</v>
      </c>
      <c r="AV158" t="s">
        <v>227</v>
      </c>
      <c r="AW158" t="s">
        <v>227</v>
      </c>
      <c r="AX158" t="s">
        <v>227</v>
      </c>
      <c r="AY158" s="602">
        <v>0</v>
      </c>
      <c r="AZ158"/>
    </row>
    <row r="159" spans="1:54" ht="14.4" x14ac:dyDescent="0.3">
      <c r="A159" s="616">
        <v>704738</v>
      </c>
      <c r="B159" s="604" t="s">
        <v>247</v>
      </c>
      <c r="C159" s="627" t="s">
        <v>177</v>
      </c>
      <c r="D159" s="627" t="s">
        <v>177</v>
      </c>
      <c r="E159" s="627" t="s">
        <v>178</v>
      </c>
      <c r="F159" s="627" t="s">
        <v>176</v>
      </c>
      <c r="G159" s="627" t="s">
        <v>178</v>
      </c>
      <c r="H159" s="627" t="s">
        <v>176</v>
      </c>
      <c r="I159" s="627" t="s">
        <v>177</v>
      </c>
      <c r="J159" s="627" t="s">
        <v>177</v>
      </c>
      <c r="K159" s="627" t="s">
        <v>177</v>
      </c>
      <c r="L159" s="627" t="s">
        <v>177</v>
      </c>
      <c r="M159" s="627" t="s">
        <v>177</v>
      </c>
      <c r="N159" s="627" t="s">
        <v>177</v>
      </c>
      <c r="O159" s="627" t="s">
        <v>227</v>
      </c>
      <c r="P159" s="627" t="s">
        <v>227</v>
      </c>
      <c r="Q159" s="627" t="s">
        <v>227</v>
      </c>
      <c r="R159" s="627" t="s">
        <v>227</v>
      </c>
      <c r="S159" s="627" t="s">
        <v>227</v>
      </c>
      <c r="T159" s="627" t="s">
        <v>227</v>
      </c>
      <c r="U159" s="627" t="s">
        <v>227</v>
      </c>
      <c r="V159" s="627" t="s">
        <v>227</v>
      </c>
      <c r="W159" s="627" t="s">
        <v>227</v>
      </c>
      <c r="X159" s="627" t="s">
        <v>227</v>
      </c>
      <c r="Y159" s="627" t="s">
        <v>227</v>
      </c>
      <c r="Z159" s="627" t="s">
        <v>227</v>
      </c>
      <c r="AA159" s="627" t="s">
        <v>227</v>
      </c>
      <c r="AB159" s="627" t="s">
        <v>227</v>
      </c>
      <c r="AC159" s="627" t="s">
        <v>227</v>
      </c>
      <c r="AD159" s="627" t="s">
        <v>227</v>
      </c>
      <c r="AE159" s="627" t="s">
        <v>227</v>
      </c>
      <c r="AF159" s="627" t="s">
        <v>227</v>
      </c>
      <c r="AG159" s="627" t="s">
        <v>227</v>
      </c>
      <c r="AH159" s="627" t="s">
        <v>227</v>
      </c>
      <c r="AI159" s="627" t="s">
        <v>227</v>
      </c>
      <c r="AJ159" s="627" t="s">
        <v>227</v>
      </c>
      <c r="AK159" s="627" t="s">
        <v>227</v>
      </c>
      <c r="AL159" s="627" t="s">
        <v>227</v>
      </c>
      <c r="AM159" s="627" t="s">
        <v>227</v>
      </c>
      <c r="AN159" s="627" t="s">
        <v>227</v>
      </c>
      <c r="AO159" s="627" t="s">
        <v>227</v>
      </c>
      <c r="AP159" s="627" t="s">
        <v>227</v>
      </c>
      <c r="AQ159" s="627" t="s">
        <v>227</v>
      </c>
      <c r="AR159" s="627" t="s">
        <v>227</v>
      </c>
      <c r="AS159" s="627" t="s">
        <v>227</v>
      </c>
      <c r="AT159" s="627" t="s">
        <v>227</v>
      </c>
      <c r="AU159" s="627" t="s">
        <v>227</v>
      </c>
      <c r="AV159" s="627" t="s">
        <v>227</v>
      </c>
      <c r="AW159" s="627" t="s">
        <v>227</v>
      </c>
      <c r="AX159" s="627" t="s">
        <v>227</v>
      </c>
      <c r="AY159" s="604" t="s">
        <v>227</v>
      </c>
      <c r="AZ159" s="632" t="s">
        <v>4547</v>
      </c>
      <c r="BA159" s="632" t="s">
        <v>227</v>
      </c>
      <c r="BB159" s="633" t="s">
        <v>1500</v>
      </c>
    </row>
    <row r="160" spans="1:54" ht="14.4" x14ac:dyDescent="0.3">
      <c r="A160" s="616">
        <v>704795</v>
      </c>
      <c r="B160" s="604" t="s">
        <v>248</v>
      </c>
      <c r="C160" s="627" t="s">
        <v>176</v>
      </c>
      <c r="D160" s="627" t="s">
        <v>178</v>
      </c>
      <c r="E160" s="627" t="s">
        <v>176</v>
      </c>
      <c r="F160" s="627" t="s">
        <v>176</v>
      </c>
      <c r="G160" s="627" t="s">
        <v>178</v>
      </c>
      <c r="H160" s="627" t="s">
        <v>176</v>
      </c>
      <c r="I160" s="627" t="s">
        <v>178</v>
      </c>
      <c r="J160" s="627" t="s">
        <v>177</v>
      </c>
      <c r="K160" s="627" t="s">
        <v>177</v>
      </c>
      <c r="L160" s="627" t="s">
        <v>176</v>
      </c>
      <c r="M160" s="627" t="s">
        <v>176</v>
      </c>
      <c r="N160" s="627" t="s">
        <v>176</v>
      </c>
      <c r="O160" s="627" t="s">
        <v>177</v>
      </c>
      <c r="P160" s="627" t="s">
        <v>177</v>
      </c>
      <c r="Q160" s="627" t="s">
        <v>178</v>
      </c>
      <c r="R160" s="627" t="s">
        <v>177</v>
      </c>
      <c r="S160" s="627" t="s">
        <v>177</v>
      </c>
      <c r="T160" s="627" t="s">
        <v>178</v>
      </c>
      <c r="U160" s="627" t="s">
        <v>177</v>
      </c>
      <c r="V160" s="627" t="s">
        <v>177</v>
      </c>
      <c r="W160" s="627" t="s">
        <v>177</v>
      </c>
      <c r="X160" s="627" t="s">
        <v>177</v>
      </c>
      <c r="Y160" s="627" t="s">
        <v>177</v>
      </c>
      <c r="Z160" s="627" t="s">
        <v>177</v>
      </c>
      <c r="AA160" s="627" t="s">
        <v>227</v>
      </c>
      <c r="AB160" s="627" t="s">
        <v>227</v>
      </c>
      <c r="AC160" s="627" t="s">
        <v>227</v>
      </c>
      <c r="AD160" s="627" t="s">
        <v>227</v>
      </c>
      <c r="AE160" s="627" t="s">
        <v>227</v>
      </c>
      <c r="AF160" s="627" t="s">
        <v>227</v>
      </c>
      <c r="AG160" s="627" t="s">
        <v>227</v>
      </c>
      <c r="AH160" s="627" t="s">
        <v>227</v>
      </c>
      <c r="AI160" s="627" t="s">
        <v>227</v>
      </c>
      <c r="AJ160" s="627" t="s">
        <v>227</v>
      </c>
      <c r="AK160" s="627" t="s">
        <v>227</v>
      </c>
      <c r="AL160" s="627" t="s">
        <v>227</v>
      </c>
      <c r="AM160" s="627" t="s">
        <v>227</v>
      </c>
      <c r="AN160" s="627" t="s">
        <v>227</v>
      </c>
      <c r="AO160" s="627" t="s">
        <v>227</v>
      </c>
      <c r="AP160" s="627" t="s">
        <v>227</v>
      </c>
      <c r="AQ160" s="627" t="s">
        <v>227</v>
      </c>
      <c r="AR160" s="627" t="s">
        <v>227</v>
      </c>
      <c r="AS160" s="627" t="s">
        <v>227</v>
      </c>
      <c r="AT160" s="627" t="s">
        <v>227</v>
      </c>
      <c r="AU160" s="627" t="s">
        <v>227</v>
      </c>
      <c r="AV160" s="627" t="s">
        <v>227</v>
      </c>
      <c r="AW160" s="627" t="s">
        <v>227</v>
      </c>
      <c r="AX160" s="627" t="s">
        <v>227</v>
      </c>
      <c r="AY160" s="604" t="s">
        <v>227</v>
      </c>
      <c r="AZ160" s="632" t="s">
        <v>227</v>
      </c>
      <c r="BA160" s="632" t="s">
        <v>227</v>
      </c>
      <c r="BB160" s="633" t="s">
        <v>1500</v>
      </c>
    </row>
    <row r="161" spans="1:54" ht="21.6" x14ac:dyDescent="0.65">
      <c r="A161" s="601">
        <v>704819</v>
      </c>
      <c r="B161" s="602" t="s">
        <v>226</v>
      </c>
      <c r="C161" t="s">
        <v>178</v>
      </c>
      <c r="D161" t="s">
        <v>176</v>
      </c>
      <c r="E161" t="s">
        <v>176</v>
      </c>
      <c r="F161" t="s">
        <v>178</v>
      </c>
      <c r="G161" t="s">
        <v>176</v>
      </c>
      <c r="H161" t="s">
        <v>176</v>
      </c>
      <c r="I161" t="s">
        <v>178</v>
      </c>
      <c r="J161" t="s">
        <v>176</v>
      </c>
      <c r="K161" t="s">
        <v>178</v>
      </c>
      <c r="L161" t="s">
        <v>176</v>
      </c>
      <c r="M161" t="s">
        <v>176</v>
      </c>
      <c r="N161" t="s">
        <v>176</v>
      </c>
      <c r="O161" t="s">
        <v>178</v>
      </c>
      <c r="P161" t="s">
        <v>178</v>
      </c>
      <c r="Q161" t="s">
        <v>178</v>
      </c>
      <c r="R161" t="s">
        <v>178</v>
      </c>
      <c r="S161" t="s">
        <v>176</v>
      </c>
      <c r="T161" t="s">
        <v>176</v>
      </c>
      <c r="U161" t="s">
        <v>178</v>
      </c>
      <c r="V161" t="s">
        <v>178</v>
      </c>
      <c r="W161" t="s">
        <v>178</v>
      </c>
      <c r="X161" t="s">
        <v>178</v>
      </c>
      <c r="Y161" t="s">
        <v>178</v>
      </c>
      <c r="Z161" t="s">
        <v>178</v>
      </c>
      <c r="AA161" t="s">
        <v>178</v>
      </c>
      <c r="AB161" t="s">
        <v>176</v>
      </c>
      <c r="AC161" t="s">
        <v>176</v>
      </c>
      <c r="AD161" t="s">
        <v>176</v>
      </c>
      <c r="AE161" t="s">
        <v>178</v>
      </c>
      <c r="AF161" t="s">
        <v>178</v>
      </c>
      <c r="AG161" t="s">
        <v>178</v>
      </c>
      <c r="AH161" t="s">
        <v>178</v>
      </c>
      <c r="AI161" t="s">
        <v>178</v>
      </c>
      <c r="AJ161" t="s">
        <v>178</v>
      </c>
      <c r="AK161" t="s">
        <v>178</v>
      </c>
      <c r="AL161" t="s">
        <v>178</v>
      </c>
      <c r="AM161" t="s">
        <v>177</v>
      </c>
      <c r="AN161" t="s">
        <v>177</v>
      </c>
      <c r="AO161" t="s">
        <v>177</v>
      </c>
      <c r="AP161" t="s">
        <v>177</v>
      </c>
      <c r="AQ161" t="s">
        <v>177</v>
      </c>
      <c r="AR161" t="s">
        <v>177</v>
      </c>
      <c r="AS161" t="s">
        <v>227</v>
      </c>
      <c r="AT161" t="s">
        <v>227</v>
      </c>
      <c r="AU161" t="s">
        <v>227</v>
      </c>
      <c r="AV161" t="s">
        <v>227</v>
      </c>
      <c r="AW161" t="s">
        <v>227</v>
      </c>
      <c r="AX161" t="s">
        <v>227</v>
      </c>
      <c r="AY161" s="602">
        <v>0</v>
      </c>
      <c r="AZ161"/>
    </row>
    <row r="162" spans="1:54" ht="21.6" x14ac:dyDescent="0.65">
      <c r="A162" s="601">
        <v>704828</v>
      </c>
      <c r="B162" s="602" t="s">
        <v>401</v>
      </c>
      <c r="C162" t="s">
        <v>178</v>
      </c>
      <c r="D162" t="s">
        <v>178</v>
      </c>
      <c r="E162" t="s">
        <v>176</v>
      </c>
      <c r="F162" t="s">
        <v>176</v>
      </c>
      <c r="G162" t="s">
        <v>176</v>
      </c>
      <c r="H162" t="s">
        <v>176</v>
      </c>
      <c r="I162" t="s">
        <v>178</v>
      </c>
      <c r="J162" t="s">
        <v>178</v>
      </c>
      <c r="K162" t="s">
        <v>178</v>
      </c>
      <c r="L162" t="s">
        <v>176</v>
      </c>
      <c r="M162" t="s">
        <v>178</v>
      </c>
      <c r="N162" t="s">
        <v>178</v>
      </c>
      <c r="O162" t="s">
        <v>176</v>
      </c>
      <c r="P162" t="s">
        <v>176</v>
      </c>
      <c r="Q162" t="s">
        <v>176</v>
      </c>
      <c r="R162" t="s">
        <v>177</v>
      </c>
      <c r="S162" t="s">
        <v>178</v>
      </c>
      <c r="T162" t="s">
        <v>176</v>
      </c>
      <c r="U162" t="s">
        <v>178</v>
      </c>
      <c r="V162" t="s">
        <v>176</v>
      </c>
      <c r="W162" t="s">
        <v>178</v>
      </c>
      <c r="X162" t="s">
        <v>176</v>
      </c>
      <c r="Y162" t="s">
        <v>178</v>
      </c>
      <c r="Z162" t="s">
        <v>178</v>
      </c>
      <c r="AA162" t="s">
        <v>176</v>
      </c>
      <c r="AB162" t="s">
        <v>178</v>
      </c>
      <c r="AC162" t="s">
        <v>178</v>
      </c>
      <c r="AD162" t="s">
        <v>176</v>
      </c>
      <c r="AE162" t="s">
        <v>176</v>
      </c>
      <c r="AF162" t="s">
        <v>178</v>
      </c>
      <c r="AG162" t="s">
        <v>178</v>
      </c>
      <c r="AH162" t="s">
        <v>178</v>
      </c>
      <c r="AI162" t="s">
        <v>176</v>
      </c>
      <c r="AJ162" t="s">
        <v>178</v>
      </c>
      <c r="AK162" t="s">
        <v>177</v>
      </c>
      <c r="AL162" t="s">
        <v>178</v>
      </c>
      <c r="AM162" t="s">
        <v>178</v>
      </c>
      <c r="AN162" t="s">
        <v>178</v>
      </c>
      <c r="AO162" t="s">
        <v>178</v>
      </c>
      <c r="AP162" t="s">
        <v>178</v>
      </c>
      <c r="AQ162" t="s">
        <v>178</v>
      </c>
      <c r="AR162" t="s">
        <v>178</v>
      </c>
      <c r="AS162" t="s">
        <v>177</v>
      </c>
      <c r="AT162" t="s">
        <v>177</v>
      </c>
      <c r="AU162" t="s">
        <v>177</v>
      </c>
      <c r="AV162" t="s">
        <v>177</v>
      </c>
      <c r="AW162" t="s">
        <v>177</v>
      </c>
      <c r="AX162" t="s">
        <v>177</v>
      </c>
      <c r="AY162" s="602" t="s">
        <v>4583</v>
      </c>
      <c r="AZ162"/>
    </row>
    <row r="163" spans="1:54" ht="21.6" x14ac:dyDescent="0.65">
      <c r="A163" s="601">
        <v>704829</v>
      </c>
      <c r="B163" s="602" t="s">
        <v>249</v>
      </c>
      <c r="C163" t="s">
        <v>176</v>
      </c>
      <c r="D163" t="s">
        <v>176</v>
      </c>
      <c r="E163" t="s">
        <v>178</v>
      </c>
      <c r="F163" t="s">
        <v>176</v>
      </c>
      <c r="G163" t="s">
        <v>178</v>
      </c>
      <c r="H163" t="s">
        <v>176</v>
      </c>
      <c r="I163" t="s">
        <v>176</v>
      </c>
      <c r="J163" t="s">
        <v>176</v>
      </c>
      <c r="K163" t="s">
        <v>178</v>
      </c>
      <c r="L163" t="s">
        <v>176</v>
      </c>
      <c r="M163" t="s">
        <v>176</v>
      </c>
      <c r="N163" t="s">
        <v>176</v>
      </c>
      <c r="O163" t="s">
        <v>178</v>
      </c>
      <c r="P163" t="s">
        <v>178</v>
      </c>
      <c r="Q163" t="s">
        <v>176</v>
      </c>
      <c r="R163" t="s">
        <v>177</v>
      </c>
      <c r="S163" t="s">
        <v>176</v>
      </c>
      <c r="T163" t="s">
        <v>178</v>
      </c>
      <c r="U163" t="s">
        <v>178</v>
      </c>
      <c r="V163" t="s">
        <v>178</v>
      </c>
      <c r="W163" t="s">
        <v>176</v>
      </c>
      <c r="X163" t="s">
        <v>178</v>
      </c>
      <c r="Y163" t="s">
        <v>176</v>
      </c>
      <c r="Z163" t="s">
        <v>176</v>
      </c>
      <c r="AA163" t="s">
        <v>177</v>
      </c>
      <c r="AB163" t="s">
        <v>178</v>
      </c>
      <c r="AC163" t="s">
        <v>178</v>
      </c>
      <c r="AD163" t="s">
        <v>178</v>
      </c>
      <c r="AE163" t="s">
        <v>178</v>
      </c>
      <c r="AF163" t="s">
        <v>178</v>
      </c>
      <c r="AG163" t="s">
        <v>177</v>
      </c>
      <c r="AH163" t="s">
        <v>177</v>
      </c>
      <c r="AI163" t="s">
        <v>177</v>
      </c>
      <c r="AJ163" t="s">
        <v>177</v>
      </c>
      <c r="AK163" t="s">
        <v>177</v>
      </c>
      <c r="AL163" t="s">
        <v>177</v>
      </c>
      <c r="AM163" t="s">
        <v>227</v>
      </c>
      <c r="AN163" t="s">
        <v>227</v>
      </c>
      <c r="AO163" t="s">
        <v>227</v>
      </c>
      <c r="AP163" t="s">
        <v>227</v>
      </c>
      <c r="AQ163" t="s">
        <v>227</v>
      </c>
      <c r="AR163" t="s">
        <v>227</v>
      </c>
      <c r="AS163" t="s">
        <v>227</v>
      </c>
      <c r="AT163" t="s">
        <v>227</v>
      </c>
      <c r="AU163" t="s">
        <v>227</v>
      </c>
      <c r="AV163" t="s">
        <v>227</v>
      </c>
      <c r="AW163" t="s">
        <v>227</v>
      </c>
      <c r="AX163" t="s">
        <v>227</v>
      </c>
      <c r="AY163" s="602" t="s">
        <v>4583</v>
      </c>
    </row>
    <row r="164" spans="1:54" ht="21.6" x14ac:dyDescent="0.65">
      <c r="A164" s="601">
        <v>704838</v>
      </c>
      <c r="B164" s="602" t="s">
        <v>248</v>
      </c>
      <c r="C164" t="s">
        <v>1567</v>
      </c>
      <c r="D164" t="s">
        <v>1567</v>
      </c>
      <c r="E164" t="s">
        <v>1567</v>
      </c>
      <c r="F164" t="s">
        <v>1567</v>
      </c>
      <c r="G164" t="s">
        <v>1567</v>
      </c>
      <c r="H164" t="s">
        <v>1567</v>
      </c>
      <c r="I164" t="s">
        <v>1567</v>
      </c>
      <c r="J164" t="s">
        <v>1567</v>
      </c>
      <c r="K164" t="s">
        <v>1567</v>
      </c>
      <c r="L164" t="s">
        <v>1567</v>
      </c>
      <c r="M164" t="s">
        <v>1567</v>
      </c>
      <c r="N164" t="s">
        <v>1567</v>
      </c>
      <c r="O164" t="s">
        <v>1567</v>
      </c>
      <c r="P164" t="s">
        <v>1567</v>
      </c>
      <c r="Q164" t="s">
        <v>1567</v>
      </c>
      <c r="R164" t="s">
        <v>1567</v>
      </c>
      <c r="S164" t="s">
        <v>1567</v>
      </c>
      <c r="T164" t="s">
        <v>1567</v>
      </c>
      <c r="U164" t="s">
        <v>1567</v>
      </c>
      <c r="V164" t="s">
        <v>1567</v>
      </c>
      <c r="W164" t="s">
        <v>1567</v>
      </c>
      <c r="X164" t="s">
        <v>1567</v>
      </c>
      <c r="Y164" t="s">
        <v>1567</v>
      </c>
      <c r="Z164" t="s">
        <v>1567</v>
      </c>
      <c r="AA164">
        <v>0</v>
      </c>
      <c r="AB164">
        <v>0</v>
      </c>
      <c r="AC164">
        <v>0</v>
      </c>
      <c r="AD164">
        <v>0</v>
      </c>
      <c r="AE164">
        <v>0</v>
      </c>
      <c r="AF164">
        <v>0</v>
      </c>
      <c r="AG164">
        <v>0</v>
      </c>
      <c r="AH164">
        <v>0</v>
      </c>
      <c r="AI164">
        <v>0</v>
      </c>
      <c r="AJ164">
        <v>0</v>
      </c>
      <c r="AK164">
        <v>0</v>
      </c>
      <c r="AL164">
        <v>0</v>
      </c>
      <c r="AM164">
        <v>0</v>
      </c>
      <c r="AN164">
        <v>0</v>
      </c>
      <c r="AO164">
        <v>0</v>
      </c>
      <c r="AP164">
        <v>0</v>
      </c>
      <c r="AQ164">
        <v>0</v>
      </c>
      <c r="AR164">
        <v>0</v>
      </c>
      <c r="AS164">
        <v>0</v>
      </c>
      <c r="AT164">
        <v>0</v>
      </c>
      <c r="AU164">
        <v>0</v>
      </c>
      <c r="AV164">
        <v>0</v>
      </c>
      <c r="AW164">
        <v>0</v>
      </c>
      <c r="AX164">
        <v>0</v>
      </c>
      <c r="AY164" s="602" t="s">
        <v>4546</v>
      </c>
      <c r="AZ164"/>
    </row>
    <row r="165" spans="1:54" ht="21.6" x14ac:dyDescent="0.65">
      <c r="A165" s="601">
        <v>704843</v>
      </c>
      <c r="B165" s="602" t="s">
        <v>401</v>
      </c>
      <c r="C165" t="s">
        <v>178</v>
      </c>
      <c r="D165" t="s">
        <v>178</v>
      </c>
      <c r="E165" t="s">
        <v>178</v>
      </c>
      <c r="F165" t="s">
        <v>178</v>
      </c>
      <c r="G165" t="s">
        <v>178</v>
      </c>
      <c r="H165" t="s">
        <v>178</v>
      </c>
      <c r="I165" t="s">
        <v>178</v>
      </c>
      <c r="J165" t="s">
        <v>178</v>
      </c>
      <c r="K165" t="s">
        <v>178</v>
      </c>
      <c r="L165" t="s">
        <v>178</v>
      </c>
      <c r="M165" t="s">
        <v>178</v>
      </c>
      <c r="N165" t="s">
        <v>178</v>
      </c>
      <c r="O165" t="s">
        <v>178</v>
      </c>
      <c r="P165" t="s">
        <v>178</v>
      </c>
      <c r="Q165" t="s">
        <v>178</v>
      </c>
      <c r="R165" t="s">
        <v>178</v>
      </c>
      <c r="S165" t="s">
        <v>176</v>
      </c>
      <c r="T165" t="s">
        <v>178</v>
      </c>
      <c r="U165" t="s">
        <v>178</v>
      </c>
      <c r="V165" t="s">
        <v>178</v>
      </c>
      <c r="W165" t="s">
        <v>178</v>
      </c>
      <c r="X165" t="s">
        <v>178</v>
      </c>
      <c r="Y165" t="s">
        <v>178</v>
      </c>
      <c r="Z165" t="s">
        <v>178</v>
      </c>
      <c r="AA165" t="s">
        <v>178</v>
      </c>
      <c r="AB165" t="s">
        <v>178</v>
      </c>
      <c r="AC165" t="s">
        <v>178</v>
      </c>
      <c r="AD165" t="s">
        <v>178</v>
      </c>
      <c r="AE165" t="s">
        <v>178</v>
      </c>
      <c r="AF165" t="s">
        <v>178</v>
      </c>
      <c r="AG165" t="s">
        <v>178</v>
      </c>
      <c r="AH165" t="s">
        <v>178</v>
      </c>
      <c r="AI165" t="s">
        <v>178</v>
      </c>
      <c r="AJ165" t="s">
        <v>178</v>
      </c>
      <c r="AK165" t="s">
        <v>178</v>
      </c>
      <c r="AL165" t="s">
        <v>178</v>
      </c>
      <c r="AM165" t="s">
        <v>178</v>
      </c>
      <c r="AN165" t="s">
        <v>177</v>
      </c>
      <c r="AO165" t="s">
        <v>177</v>
      </c>
      <c r="AP165" t="s">
        <v>177</v>
      </c>
      <c r="AQ165" t="s">
        <v>177</v>
      </c>
      <c r="AR165" t="s">
        <v>177</v>
      </c>
      <c r="AS165" t="s">
        <v>178</v>
      </c>
      <c r="AT165" t="s">
        <v>178</v>
      </c>
      <c r="AU165" t="s">
        <v>178</v>
      </c>
      <c r="AV165" t="s">
        <v>178</v>
      </c>
      <c r="AW165" t="s">
        <v>178</v>
      </c>
      <c r="AX165" t="s">
        <v>178</v>
      </c>
      <c r="AY165" s="602">
        <v>0</v>
      </c>
      <c r="AZ165"/>
    </row>
    <row r="166" spans="1:54" ht="21.6" x14ac:dyDescent="0.65">
      <c r="A166" s="601">
        <v>704870</v>
      </c>
      <c r="B166" s="602" t="s">
        <v>249</v>
      </c>
      <c r="C166" t="s">
        <v>1567</v>
      </c>
      <c r="D166" t="s">
        <v>1567</v>
      </c>
      <c r="E166" t="s">
        <v>1567</v>
      </c>
      <c r="F166" t="s">
        <v>1567</v>
      </c>
      <c r="G166" t="s">
        <v>1567</v>
      </c>
      <c r="H166" t="s">
        <v>1567</v>
      </c>
      <c r="I166" t="s">
        <v>1567</v>
      </c>
      <c r="J166" t="s">
        <v>1567</v>
      </c>
      <c r="K166" t="s">
        <v>1567</v>
      </c>
      <c r="L166" t="s">
        <v>1567</v>
      </c>
      <c r="M166" t="s">
        <v>1567</v>
      </c>
      <c r="N166" t="s">
        <v>1567</v>
      </c>
      <c r="O166" t="s">
        <v>1567</v>
      </c>
      <c r="P166" t="s">
        <v>1567</v>
      </c>
      <c r="Q166" t="s">
        <v>1567</v>
      </c>
      <c r="R166" t="s">
        <v>1567</v>
      </c>
      <c r="S166" t="s">
        <v>1567</v>
      </c>
      <c r="T166" t="s">
        <v>1567</v>
      </c>
      <c r="U166" t="s">
        <v>1567</v>
      </c>
      <c r="V166" t="s">
        <v>1567</v>
      </c>
      <c r="W166" t="s">
        <v>1567</v>
      </c>
      <c r="X166" t="s">
        <v>1567</v>
      </c>
      <c r="Y166" t="s">
        <v>1567</v>
      </c>
      <c r="Z166" t="s">
        <v>1567</v>
      </c>
      <c r="AA166" t="s">
        <v>1567</v>
      </c>
      <c r="AB166" t="s">
        <v>1567</v>
      </c>
      <c r="AC166" t="s">
        <v>1567</v>
      </c>
      <c r="AD166" t="s">
        <v>1567</v>
      </c>
      <c r="AE166" t="s">
        <v>1567</v>
      </c>
      <c r="AF166" t="s">
        <v>1567</v>
      </c>
      <c r="AG166" t="s">
        <v>1567</v>
      </c>
      <c r="AH166" t="s">
        <v>1567</v>
      </c>
      <c r="AI166" t="s">
        <v>1567</v>
      </c>
      <c r="AJ166" t="s">
        <v>1567</v>
      </c>
      <c r="AK166" t="s">
        <v>1567</v>
      </c>
      <c r="AL166" t="s">
        <v>1567</v>
      </c>
      <c r="AM166" t="s">
        <v>227</v>
      </c>
      <c r="AN166" t="s">
        <v>227</v>
      </c>
      <c r="AO166" t="s">
        <v>227</v>
      </c>
      <c r="AP166" t="s">
        <v>227</v>
      </c>
      <c r="AQ166" t="s">
        <v>227</v>
      </c>
      <c r="AR166" t="s">
        <v>227</v>
      </c>
      <c r="AS166" t="s">
        <v>227</v>
      </c>
      <c r="AT166" t="s">
        <v>227</v>
      </c>
      <c r="AU166" t="s">
        <v>227</v>
      </c>
      <c r="AV166" t="s">
        <v>227</v>
      </c>
      <c r="AW166" t="s">
        <v>227</v>
      </c>
      <c r="AX166" t="s">
        <v>227</v>
      </c>
      <c r="AY166" s="602" t="s">
        <v>4546</v>
      </c>
      <c r="AZ166"/>
    </row>
    <row r="167" spans="1:54" ht="21.6" x14ac:dyDescent="0.65">
      <c r="A167" s="601">
        <v>704890</v>
      </c>
      <c r="B167" s="602" t="s">
        <v>401</v>
      </c>
      <c r="C167" t="s">
        <v>178</v>
      </c>
      <c r="D167" t="s">
        <v>176</v>
      </c>
      <c r="E167" t="s">
        <v>176</v>
      </c>
      <c r="F167" t="s">
        <v>176</v>
      </c>
      <c r="G167" t="s">
        <v>176</v>
      </c>
      <c r="H167" t="s">
        <v>176</v>
      </c>
      <c r="I167" t="s">
        <v>176</v>
      </c>
      <c r="J167" t="s">
        <v>176</v>
      </c>
      <c r="K167" t="s">
        <v>176</v>
      </c>
      <c r="L167" t="s">
        <v>176</v>
      </c>
      <c r="M167" t="s">
        <v>176</v>
      </c>
      <c r="N167" t="s">
        <v>176</v>
      </c>
      <c r="O167" t="s">
        <v>176</v>
      </c>
      <c r="P167" t="s">
        <v>178</v>
      </c>
      <c r="Q167" t="s">
        <v>178</v>
      </c>
      <c r="R167" t="s">
        <v>176</v>
      </c>
      <c r="S167" t="s">
        <v>176</v>
      </c>
      <c r="T167" t="s">
        <v>178</v>
      </c>
      <c r="U167" t="s">
        <v>176</v>
      </c>
      <c r="V167" t="s">
        <v>176</v>
      </c>
      <c r="W167" t="s">
        <v>176</v>
      </c>
      <c r="X167" t="s">
        <v>176</v>
      </c>
      <c r="Y167" t="s">
        <v>176</v>
      </c>
      <c r="Z167" t="s">
        <v>176</v>
      </c>
      <c r="AA167" t="s">
        <v>178</v>
      </c>
      <c r="AB167" t="s">
        <v>176</v>
      </c>
      <c r="AC167" t="s">
        <v>178</v>
      </c>
      <c r="AD167" t="s">
        <v>176</v>
      </c>
      <c r="AE167" t="s">
        <v>176</v>
      </c>
      <c r="AF167" t="s">
        <v>176</v>
      </c>
      <c r="AG167" t="s">
        <v>178</v>
      </c>
      <c r="AH167" t="s">
        <v>176</v>
      </c>
      <c r="AI167" t="s">
        <v>176</v>
      </c>
      <c r="AJ167" t="s">
        <v>178</v>
      </c>
      <c r="AK167" t="s">
        <v>178</v>
      </c>
      <c r="AL167" t="s">
        <v>178</v>
      </c>
      <c r="AM167" t="s">
        <v>178</v>
      </c>
      <c r="AN167" t="s">
        <v>178</v>
      </c>
      <c r="AO167" t="s">
        <v>178</v>
      </c>
      <c r="AP167" t="s">
        <v>178</v>
      </c>
      <c r="AQ167" t="s">
        <v>178</v>
      </c>
      <c r="AR167" t="s">
        <v>178</v>
      </c>
      <c r="AS167" t="s">
        <v>177</v>
      </c>
      <c r="AT167" t="s">
        <v>177</v>
      </c>
      <c r="AU167" t="s">
        <v>177</v>
      </c>
      <c r="AV167" t="s">
        <v>177</v>
      </c>
      <c r="AW167" t="s">
        <v>177</v>
      </c>
      <c r="AX167" t="s">
        <v>177</v>
      </c>
      <c r="AY167" s="602">
        <v>0</v>
      </c>
    </row>
    <row r="168" spans="1:54" ht="14.4" x14ac:dyDescent="0.3">
      <c r="A168" s="616">
        <v>704895</v>
      </c>
      <c r="B168" s="604" t="s">
        <v>248</v>
      </c>
      <c r="C168" s="627" t="s">
        <v>1567</v>
      </c>
      <c r="D168" s="627" t="s">
        <v>1567</v>
      </c>
      <c r="E168" s="627" t="s">
        <v>1567</v>
      </c>
      <c r="F168" s="627" t="s">
        <v>1567</v>
      </c>
      <c r="G168" s="627" t="s">
        <v>1567</v>
      </c>
      <c r="H168" s="627" t="s">
        <v>1567</v>
      </c>
      <c r="I168" s="627" t="s">
        <v>1567</v>
      </c>
      <c r="J168" s="627" t="s">
        <v>1567</v>
      </c>
      <c r="K168" s="627" t="s">
        <v>1567</v>
      </c>
      <c r="L168" s="627" t="s">
        <v>1567</v>
      </c>
      <c r="M168" s="627" t="s">
        <v>1567</v>
      </c>
      <c r="N168" s="627" t="s">
        <v>1567</v>
      </c>
      <c r="O168" s="627" t="s">
        <v>1567</v>
      </c>
      <c r="P168" s="627" t="s">
        <v>1567</v>
      </c>
      <c r="Q168" s="627" t="s">
        <v>1567</v>
      </c>
      <c r="R168" s="627" t="s">
        <v>1567</v>
      </c>
      <c r="S168" s="627" t="s">
        <v>1567</v>
      </c>
      <c r="T168" s="627" t="s">
        <v>1567</v>
      </c>
      <c r="U168" s="627" t="s">
        <v>1567</v>
      </c>
      <c r="V168" s="627" t="s">
        <v>1567</v>
      </c>
      <c r="W168" s="627" t="s">
        <v>1567</v>
      </c>
      <c r="X168" s="627" t="s">
        <v>1567</v>
      </c>
      <c r="Y168" s="627" t="s">
        <v>1567</v>
      </c>
      <c r="Z168" s="627" t="s">
        <v>1567</v>
      </c>
      <c r="AA168" s="627" t="s">
        <v>227</v>
      </c>
      <c r="AB168" s="627" t="s">
        <v>227</v>
      </c>
      <c r="AC168" s="627" t="s">
        <v>227</v>
      </c>
      <c r="AD168" s="627" t="s">
        <v>227</v>
      </c>
      <c r="AE168" s="627" t="s">
        <v>227</v>
      </c>
      <c r="AF168" s="627" t="s">
        <v>227</v>
      </c>
      <c r="AG168" s="627" t="s">
        <v>227</v>
      </c>
      <c r="AH168" s="627" t="s">
        <v>227</v>
      </c>
      <c r="AI168" s="627" t="s">
        <v>227</v>
      </c>
      <c r="AJ168" s="627" t="s">
        <v>227</v>
      </c>
      <c r="AK168" s="627" t="s">
        <v>227</v>
      </c>
      <c r="AL168" s="627" t="s">
        <v>227</v>
      </c>
      <c r="AM168" s="627" t="s">
        <v>227</v>
      </c>
      <c r="AN168" s="627" t="s">
        <v>227</v>
      </c>
      <c r="AO168" s="627" t="s">
        <v>227</v>
      </c>
      <c r="AP168" s="627" t="s">
        <v>227</v>
      </c>
      <c r="AQ168" s="627" t="s">
        <v>227</v>
      </c>
      <c r="AR168" s="627" t="s">
        <v>227</v>
      </c>
      <c r="AS168" s="627" t="s">
        <v>227</v>
      </c>
      <c r="AT168" s="627" t="s">
        <v>227</v>
      </c>
      <c r="AU168" s="627" t="s">
        <v>227</v>
      </c>
      <c r="AV168" s="627" t="s">
        <v>227</v>
      </c>
      <c r="AW168" s="627" t="s">
        <v>227</v>
      </c>
      <c r="AX168" s="627" t="s">
        <v>227</v>
      </c>
      <c r="AY168" s="604" t="s">
        <v>4546</v>
      </c>
      <c r="AZ168" s="632" t="s">
        <v>4547</v>
      </c>
      <c r="BA168" s="632" t="s">
        <v>227</v>
      </c>
      <c r="BB168" s="633" t="s">
        <v>1500</v>
      </c>
    </row>
    <row r="169" spans="1:54" ht="21.6" x14ac:dyDescent="0.65">
      <c r="A169" s="601">
        <v>704896</v>
      </c>
      <c r="B169" s="602" t="s">
        <v>401</v>
      </c>
      <c r="C169" t="s">
        <v>178</v>
      </c>
      <c r="D169" t="s">
        <v>176</v>
      </c>
      <c r="E169" t="s">
        <v>178</v>
      </c>
      <c r="F169" t="s">
        <v>178</v>
      </c>
      <c r="G169" t="s">
        <v>178</v>
      </c>
      <c r="H169" t="s">
        <v>178</v>
      </c>
      <c r="I169" t="s">
        <v>176</v>
      </c>
      <c r="J169" t="s">
        <v>178</v>
      </c>
      <c r="K169" t="s">
        <v>178</v>
      </c>
      <c r="L169" t="s">
        <v>176</v>
      </c>
      <c r="M169" t="s">
        <v>176</v>
      </c>
      <c r="N169" t="s">
        <v>176</v>
      </c>
      <c r="O169" t="s">
        <v>178</v>
      </c>
      <c r="P169" t="s">
        <v>178</v>
      </c>
      <c r="Q169" t="s">
        <v>178</v>
      </c>
      <c r="R169" t="s">
        <v>176</v>
      </c>
      <c r="S169" t="s">
        <v>178</v>
      </c>
      <c r="T169" t="s">
        <v>178</v>
      </c>
      <c r="U169" t="s">
        <v>178</v>
      </c>
      <c r="V169" t="s">
        <v>178</v>
      </c>
      <c r="W169" t="s">
        <v>176</v>
      </c>
      <c r="X169" t="s">
        <v>176</v>
      </c>
      <c r="Y169" t="s">
        <v>176</v>
      </c>
      <c r="Z169" t="s">
        <v>177</v>
      </c>
      <c r="AA169" t="s">
        <v>178</v>
      </c>
      <c r="AB169" t="s">
        <v>178</v>
      </c>
      <c r="AC169" t="s">
        <v>178</v>
      </c>
      <c r="AD169" t="s">
        <v>178</v>
      </c>
      <c r="AE169" t="s">
        <v>177</v>
      </c>
      <c r="AF169" t="s">
        <v>178</v>
      </c>
      <c r="AG169" t="s">
        <v>178</v>
      </c>
      <c r="AH169" t="s">
        <v>178</v>
      </c>
      <c r="AI169" t="s">
        <v>178</v>
      </c>
      <c r="AJ169" t="s">
        <v>178</v>
      </c>
      <c r="AK169" t="s">
        <v>178</v>
      </c>
      <c r="AL169" t="s">
        <v>176</v>
      </c>
      <c r="AM169" t="s">
        <v>178</v>
      </c>
      <c r="AN169" t="s">
        <v>177</v>
      </c>
      <c r="AO169" t="s">
        <v>177</v>
      </c>
      <c r="AP169" t="s">
        <v>178</v>
      </c>
      <c r="AQ169" t="s">
        <v>178</v>
      </c>
      <c r="AR169" t="s">
        <v>177</v>
      </c>
      <c r="AS169" t="s">
        <v>177</v>
      </c>
      <c r="AT169" t="s">
        <v>177</v>
      </c>
      <c r="AU169" t="s">
        <v>177</v>
      </c>
      <c r="AV169" t="s">
        <v>177</v>
      </c>
      <c r="AW169" t="s">
        <v>177</v>
      </c>
      <c r="AX169" t="s">
        <v>177</v>
      </c>
      <c r="AY169" s="602" t="s">
        <v>4583</v>
      </c>
    </row>
    <row r="170" spans="1:54" ht="21.6" x14ac:dyDescent="0.65">
      <c r="A170" s="601">
        <v>704897</v>
      </c>
      <c r="B170" s="602" t="s">
        <v>401</v>
      </c>
      <c r="C170" t="s">
        <v>178</v>
      </c>
      <c r="D170" t="s">
        <v>178</v>
      </c>
      <c r="E170" t="s">
        <v>178</v>
      </c>
      <c r="F170" t="s">
        <v>178</v>
      </c>
      <c r="G170" t="s">
        <v>178</v>
      </c>
      <c r="H170" t="s">
        <v>178</v>
      </c>
      <c r="I170" t="s">
        <v>178</v>
      </c>
      <c r="J170" t="s">
        <v>178</v>
      </c>
      <c r="K170" t="s">
        <v>178</v>
      </c>
      <c r="L170" t="s">
        <v>178</v>
      </c>
      <c r="M170" t="s">
        <v>176</v>
      </c>
      <c r="N170" t="s">
        <v>176</v>
      </c>
      <c r="O170" t="s">
        <v>176</v>
      </c>
      <c r="P170" t="s">
        <v>178</v>
      </c>
      <c r="Q170" t="s">
        <v>178</v>
      </c>
      <c r="R170" t="s">
        <v>178</v>
      </c>
      <c r="S170" t="s">
        <v>176</v>
      </c>
      <c r="T170" t="s">
        <v>178</v>
      </c>
      <c r="U170" t="s">
        <v>178</v>
      </c>
      <c r="V170" t="s">
        <v>178</v>
      </c>
      <c r="W170" t="s">
        <v>176</v>
      </c>
      <c r="X170" t="s">
        <v>178</v>
      </c>
      <c r="Y170" t="s">
        <v>178</v>
      </c>
      <c r="Z170" t="s">
        <v>178</v>
      </c>
      <c r="AA170" t="s">
        <v>178</v>
      </c>
      <c r="AB170" t="s">
        <v>176</v>
      </c>
      <c r="AC170" t="s">
        <v>176</v>
      </c>
      <c r="AD170" t="s">
        <v>177</v>
      </c>
      <c r="AE170" t="s">
        <v>178</v>
      </c>
      <c r="AF170" t="s">
        <v>178</v>
      </c>
      <c r="AG170" t="s">
        <v>178</v>
      </c>
      <c r="AH170" t="s">
        <v>178</v>
      </c>
      <c r="AI170" t="s">
        <v>178</v>
      </c>
      <c r="AJ170" t="s">
        <v>178</v>
      </c>
      <c r="AK170" t="s">
        <v>176</v>
      </c>
      <c r="AL170" t="s">
        <v>176</v>
      </c>
      <c r="AM170" t="s">
        <v>177</v>
      </c>
      <c r="AN170" t="s">
        <v>178</v>
      </c>
      <c r="AO170" t="s">
        <v>176</v>
      </c>
      <c r="AP170" t="s">
        <v>178</v>
      </c>
      <c r="AQ170" t="s">
        <v>178</v>
      </c>
      <c r="AR170" t="s">
        <v>176</v>
      </c>
      <c r="AS170" t="s">
        <v>177</v>
      </c>
      <c r="AT170" t="s">
        <v>177</v>
      </c>
      <c r="AU170" t="s">
        <v>178</v>
      </c>
      <c r="AV170" t="s">
        <v>177</v>
      </c>
      <c r="AW170" t="s">
        <v>177</v>
      </c>
      <c r="AX170" t="s">
        <v>177</v>
      </c>
      <c r="AY170" s="602">
        <v>0</v>
      </c>
      <c r="AZ170"/>
    </row>
    <row r="171" spans="1:54" ht="14.4" x14ac:dyDescent="0.3">
      <c r="A171" s="616">
        <v>704905</v>
      </c>
      <c r="B171" s="604" t="s">
        <v>248</v>
      </c>
      <c r="C171" s="627" t="s">
        <v>1567</v>
      </c>
      <c r="D171" s="627" t="s">
        <v>1567</v>
      </c>
      <c r="E171" s="627" t="s">
        <v>1567</v>
      </c>
      <c r="F171" s="627" t="s">
        <v>1567</v>
      </c>
      <c r="G171" s="627" t="s">
        <v>1567</v>
      </c>
      <c r="H171" s="627" t="s">
        <v>1567</v>
      </c>
      <c r="I171" s="627" t="s">
        <v>1567</v>
      </c>
      <c r="J171" s="627" t="s">
        <v>1567</v>
      </c>
      <c r="K171" s="627" t="s">
        <v>1567</v>
      </c>
      <c r="L171" s="627" t="s">
        <v>1567</v>
      </c>
      <c r="M171" s="627" t="s">
        <v>1567</v>
      </c>
      <c r="N171" s="627" t="s">
        <v>1567</v>
      </c>
      <c r="O171" s="627" t="s">
        <v>1567</v>
      </c>
      <c r="P171" s="627" t="s">
        <v>1567</v>
      </c>
      <c r="Q171" s="627" t="s">
        <v>1567</v>
      </c>
      <c r="R171" s="627" t="s">
        <v>1567</v>
      </c>
      <c r="S171" s="627" t="s">
        <v>1567</v>
      </c>
      <c r="T171" s="627" t="s">
        <v>1567</v>
      </c>
      <c r="U171" s="627" t="s">
        <v>1567</v>
      </c>
      <c r="V171" s="627" t="s">
        <v>1567</v>
      </c>
      <c r="W171" s="627" t="s">
        <v>1567</v>
      </c>
      <c r="X171" s="627" t="s">
        <v>1567</v>
      </c>
      <c r="Y171" s="627" t="s">
        <v>1567</v>
      </c>
      <c r="Z171" s="627" t="s">
        <v>1567</v>
      </c>
      <c r="AA171" s="627" t="s">
        <v>227</v>
      </c>
      <c r="AB171" s="627" t="s">
        <v>227</v>
      </c>
      <c r="AC171" s="627" t="s">
        <v>227</v>
      </c>
      <c r="AD171" s="627" t="s">
        <v>227</v>
      </c>
      <c r="AE171" s="627" t="s">
        <v>227</v>
      </c>
      <c r="AF171" s="627" t="s">
        <v>227</v>
      </c>
      <c r="AG171" s="627" t="s">
        <v>227</v>
      </c>
      <c r="AH171" s="627" t="s">
        <v>227</v>
      </c>
      <c r="AI171" s="627" t="s">
        <v>227</v>
      </c>
      <c r="AJ171" s="627" t="s">
        <v>227</v>
      </c>
      <c r="AK171" s="627" t="s">
        <v>227</v>
      </c>
      <c r="AL171" s="627" t="s">
        <v>227</v>
      </c>
      <c r="AM171" s="627" t="s">
        <v>227</v>
      </c>
      <c r="AN171" s="627" t="s">
        <v>227</v>
      </c>
      <c r="AO171" s="627" t="s">
        <v>227</v>
      </c>
      <c r="AP171" s="627" t="s">
        <v>227</v>
      </c>
      <c r="AQ171" s="627" t="s">
        <v>227</v>
      </c>
      <c r="AR171" s="627" t="s">
        <v>227</v>
      </c>
      <c r="AS171" s="627" t="s">
        <v>227</v>
      </c>
      <c r="AT171" s="627" t="s">
        <v>227</v>
      </c>
      <c r="AU171" s="627" t="s">
        <v>227</v>
      </c>
      <c r="AV171" s="627" t="s">
        <v>227</v>
      </c>
      <c r="AW171" s="627" t="s">
        <v>227</v>
      </c>
      <c r="AX171" s="627" t="s">
        <v>227</v>
      </c>
      <c r="AY171" s="604" t="s">
        <v>4546</v>
      </c>
      <c r="AZ171" s="632" t="s">
        <v>4547</v>
      </c>
      <c r="BA171" s="632" t="s">
        <v>227</v>
      </c>
      <c r="BB171" s="633" t="s">
        <v>1500</v>
      </c>
    </row>
    <row r="172" spans="1:54" ht="21.6" x14ac:dyDescent="0.65">
      <c r="A172" s="601">
        <v>704909</v>
      </c>
      <c r="B172" s="602" t="s">
        <v>401</v>
      </c>
      <c r="C172" t="s">
        <v>178</v>
      </c>
      <c r="D172" t="s">
        <v>176</v>
      </c>
      <c r="E172" t="s">
        <v>178</v>
      </c>
      <c r="F172" t="s">
        <v>178</v>
      </c>
      <c r="G172" t="s">
        <v>176</v>
      </c>
      <c r="H172" t="s">
        <v>178</v>
      </c>
      <c r="I172" t="s">
        <v>176</v>
      </c>
      <c r="J172" t="s">
        <v>178</v>
      </c>
      <c r="K172" t="s">
        <v>178</v>
      </c>
      <c r="L172" t="s">
        <v>178</v>
      </c>
      <c r="M172" t="s">
        <v>178</v>
      </c>
      <c r="N172" t="s">
        <v>178</v>
      </c>
      <c r="O172" t="s">
        <v>178</v>
      </c>
      <c r="P172" t="s">
        <v>178</v>
      </c>
      <c r="Q172" t="s">
        <v>178</v>
      </c>
      <c r="R172" t="s">
        <v>178</v>
      </c>
      <c r="S172" t="s">
        <v>176</v>
      </c>
      <c r="T172" t="s">
        <v>178</v>
      </c>
      <c r="U172" t="s">
        <v>176</v>
      </c>
      <c r="V172" t="s">
        <v>176</v>
      </c>
      <c r="W172" t="s">
        <v>178</v>
      </c>
      <c r="X172" t="s">
        <v>178</v>
      </c>
      <c r="Y172" t="s">
        <v>176</v>
      </c>
      <c r="Z172" t="s">
        <v>178</v>
      </c>
      <c r="AA172" t="s">
        <v>176</v>
      </c>
      <c r="AB172" t="s">
        <v>176</v>
      </c>
      <c r="AC172" t="s">
        <v>176</v>
      </c>
      <c r="AD172" t="s">
        <v>176</v>
      </c>
      <c r="AE172" t="s">
        <v>176</v>
      </c>
      <c r="AF172" t="s">
        <v>176</v>
      </c>
      <c r="AG172" t="s">
        <v>178</v>
      </c>
      <c r="AH172" t="s">
        <v>178</v>
      </c>
      <c r="AI172" t="s">
        <v>178</v>
      </c>
      <c r="AJ172" t="s">
        <v>178</v>
      </c>
      <c r="AK172" t="s">
        <v>176</v>
      </c>
      <c r="AL172" t="s">
        <v>176</v>
      </c>
      <c r="AM172" t="s">
        <v>178</v>
      </c>
      <c r="AN172" t="s">
        <v>178</v>
      </c>
      <c r="AO172" t="s">
        <v>177</v>
      </c>
      <c r="AP172" t="s">
        <v>178</v>
      </c>
      <c r="AQ172" t="s">
        <v>178</v>
      </c>
      <c r="AR172" t="s">
        <v>178</v>
      </c>
      <c r="AS172" t="s">
        <v>177</v>
      </c>
      <c r="AT172" t="s">
        <v>177</v>
      </c>
      <c r="AU172" t="s">
        <v>177</v>
      </c>
      <c r="AV172" t="s">
        <v>177</v>
      </c>
      <c r="AW172" t="s">
        <v>177</v>
      </c>
      <c r="AX172" t="s">
        <v>177</v>
      </c>
      <c r="AY172" s="602">
        <v>0</v>
      </c>
      <c r="AZ172"/>
    </row>
    <row r="173" spans="1:54" ht="21.6" x14ac:dyDescent="0.65">
      <c r="A173" s="601">
        <v>704913</v>
      </c>
      <c r="B173" s="602" t="s">
        <v>401</v>
      </c>
      <c r="C173" t="s">
        <v>178</v>
      </c>
      <c r="D173" t="s">
        <v>178</v>
      </c>
      <c r="E173" t="s">
        <v>176</v>
      </c>
      <c r="F173" t="s">
        <v>178</v>
      </c>
      <c r="G173" t="s">
        <v>178</v>
      </c>
      <c r="H173" t="s">
        <v>176</v>
      </c>
      <c r="I173" t="s">
        <v>178</v>
      </c>
      <c r="J173" t="s">
        <v>178</v>
      </c>
      <c r="K173" t="s">
        <v>178</v>
      </c>
      <c r="L173" t="s">
        <v>178</v>
      </c>
      <c r="M173" t="s">
        <v>176</v>
      </c>
      <c r="N173" t="s">
        <v>176</v>
      </c>
      <c r="O173" t="s">
        <v>176</v>
      </c>
      <c r="P173" t="s">
        <v>176</v>
      </c>
      <c r="Q173" t="s">
        <v>176</v>
      </c>
      <c r="R173" t="s">
        <v>176</v>
      </c>
      <c r="S173" t="s">
        <v>176</v>
      </c>
      <c r="T173" t="s">
        <v>176</v>
      </c>
      <c r="U173" t="s">
        <v>176</v>
      </c>
      <c r="V173" t="s">
        <v>178</v>
      </c>
      <c r="W173" t="s">
        <v>178</v>
      </c>
      <c r="X173" t="s">
        <v>178</v>
      </c>
      <c r="Y173" t="s">
        <v>178</v>
      </c>
      <c r="Z173" t="s">
        <v>178</v>
      </c>
      <c r="AA173" t="s">
        <v>178</v>
      </c>
      <c r="AB173" t="s">
        <v>177</v>
      </c>
      <c r="AC173" t="s">
        <v>178</v>
      </c>
      <c r="AD173" t="s">
        <v>178</v>
      </c>
      <c r="AE173" t="s">
        <v>178</v>
      </c>
      <c r="AF173" t="s">
        <v>176</v>
      </c>
      <c r="AG173" t="s">
        <v>177</v>
      </c>
      <c r="AH173" t="s">
        <v>176</v>
      </c>
      <c r="AI173" t="s">
        <v>177</v>
      </c>
      <c r="AJ173" t="s">
        <v>178</v>
      </c>
      <c r="AK173" t="s">
        <v>176</v>
      </c>
      <c r="AL173" t="s">
        <v>176</v>
      </c>
      <c r="AM173" t="s">
        <v>177</v>
      </c>
      <c r="AN173" t="s">
        <v>177</v>
      </c>
      <c r="AO173" t="s">
        <v>178</v>
      </c>
      <c r="AP173" t="s">
        <v>178</v>
      </c>
      <c r="AQ173" t="s">
        <v>177</v>
      </c>
      <c r="AR173"/>
      <c r="AS173"/>
      <c r="AT173"/>
      <c r="AU173"/>
      <c r="AV173"/>
      <c r="AW173"/>
      <c r="AX173" s="236"/>
      <c r="AY173" s="602" t="s">
        <v>4583</v>
      </c>
      <c r="AZ173"/>
    </row>
    <row r="174" spans="1:54" ht="21.6" x14ac:dyDescent="0.65">
      <c r="A174" s="601">
        <v>704925</v>
      </c>
      <c r="B174" s="602" t="s">
        <v>226</v>
      </c>
      <c r="C174" t="s">
        <v>178</v>
      </c>
      <c r="D174" t="s">
        <v>176</v>
      </c>
      <c r="E174" t="s">
        <v>176</v>
      </c>
      <c r="F174" t="s">
        <v>178</v>
      </c>
      <c r="G174" t="s">
        <v>178</v>
      </c>
      <c r="H174" t="s">
        <v>178</v>
      </c>
      <c r="I174" t="s">
        <v>178</v>
      </c>
      <c r="J174" t="s">
        <v>178</v>
      </c>
      <c r="K174" t="s">
        <v>178</v>
      </c>
      <c r="L174" t="s">
        <v>176</v>
      </c>
      <c r="M174" t="s">
        <v>178</v>
      </c>
      <c r="N174" t="s">
        <v>178</v>
      </c>
      <c r="O174" t="s">
        <v>178</v>
      </c>
      <c r="P174" t="s">
        <v>178</v>
      </c>
      <c r="Q174" t="s">
        <v>178</v>
      </c>
      <c r="R174" t="s">
        <v>178</v>
      </c>
      <c r="S174" t="s">
        <v>176</v>
      </c>
      <c r="T174" t="s">
        <v>178</v>
      </c>
      <c r="U174" t="s">
        <v>176</v>
      </c>
      <c r="V174" t="s">
        <v>178</v>
      </c>
      <c r="W174" t="s">
        <v>176</v>
      </c>
      <c r="X174" t="s">
        <v>176</v>
      </c>
      <c r="Y174" t="s">
        <v>178</v>
      </c>
      <c r="Z174" t="s">
        <v>176</v>
      </c>
      <c r="AA174" t="s">
        <v>178</v>
      </c>
      <c r="AB174" t="s">
        <v>178</v>
      </c>
      <c r="AC174" t="s">
        <v>176</v>
      </c>
      <c r="AD174" t="s">
        <v>176</v>
      </c>
      <c r="AE174" t="s">
        <v>178</v>
      </c>
      <c r="AF174" t="s">
        <v>178</v>
      </c>
      <c r="AG174" t="s">
        <v>178</v>
      </c>
      <c r="AH174" t="s">
        <v>176</v>
      </c>
      <c r="AI174" t="s">
        <v>176</v>
      </c>
      <c r="AJ174" t="s">
        <v>178</v>
      </c>
      <c r="AK174" t="s">
        <v>176</v>
      </c>
      <c r="AL174" t="s">
        <v>178</v>
      </c>
      <c r="AM174" t="s">
        <v>177</v>
      </c>
      <c r="AN174" t="s">
        <v>177</v>
      </c>
      <c r="AO174" t="s">
        <v>177</v>
      </c>
      <c r="AP174" t="s">
        <v>177</v>
      </c>
      <c r="AQ174" t="s">
        <v>177</v>
      </c>
      <c r="AR174" t="s">
        <v>177</v>
      </c>
      <c r="AS174" t="s">
        <v>227</v>
      </c>
      <c r="AT174" t="s">
        <v>227</v>
      </c>
      <c r="AU174" t="s">
        <v>227</v>
      </c>
      <c r="AV174" t="s">
        <v>227</v>
      </c>
      <c r="AW174" t="s">
        <v>227</v>
      </c>
      <c r="AX174" t="s">
        <v>227</v>
      </c>
      <c r="AY174" s="602">
        <v>0</v>
      </c>
      <c r="AZ174"/>
    </row>
    <row r="175" spans="1:54" ht="21.6" x14ac:dyDescent="0.65">
      <c r="A175" s="601">
        <v>704929</v>
      </c>
      <c r="B175" s="602" t="s">
        <v>247</v>
      </c>
      <c r="C175" t="s">
        <v>1567</v>
      </c>
      <c r="D175" t="s">
        <v>1567</v>
      </c>
      <c r="E175" t="s">
        <v>1567</v>
      </c>
      <c r="F175" t="s">
        <v>1567</v>
      </c>
      <c r="G175" t="s">
        <v>1567</v>
      </c>
      <c r="H175" t="s">
        <v>1567</v>
      </c>
      <c r="I175" t="s">
        <v>1567</v>
      </c>
      <c r="J175" t="s">
        <v>1567</v>
      </c>
      <c r="K175" t="s">
        <v>1567</v>
      </c>
      <c r="L175" t="s">
        <v>1567</v>
      </c>
      <c r="M175" t="s">
        <v>1567</v>
      </c>
      <c r="N175" t="s">
        <v>1567</v>
      </c>
      <c r="O175" t="s">
        <v>227</v>
      </c>
      <c r="P175" t="s">
        <v>227</v>
      </c>
      <c r="Q175" t="s">
        <v>227</v>
      </c>
      <c r="R175" t="s">
        <v>227</v>
      </c>
      <c r="S175" t="s">
        <v>227</v>
      </c>
      <c r="T175" t="s">
        <v>227</v>
      </c>
      <c r="U175" t="s">
        <v>227</v>
      </c>
      <c r="V175" t="s">
        <v>227</v>
      </c>
      <c r="W175" t="s">
        <v>227</v>
      </c>
      <c r="X175" t="s">
        <v>227</v>
      </c>
      <c r="Y175" t="s">
        <v>227</v>
      </c>
      <c r="Z175" t="s">
        <v>227</v>
      </c>
      <c r="AA175" t="s">
        <v>227</v>
      </c>
      <c r="AB175" t="s">
        <v>227</v>
      </c>
      <c r="AC175" t="s">
        <v>227</v>
      </c>
      <c r="AD175" t="s">
        <v>227</v>
      </c>
      <c r="AE175" t="s">
        <v>227</v>
      </c>
      <c r="AF175" t="s">
        <v>227</v>
      </c>
      <c r="AG175" t="s">
        <v>227</v>
      </c>
      <c r="AH175" t="s">
        <v>227</v>
      </c>
      <c r="AI175" t="s">
        <v>227</v>
      </c>
      <c r="AJ175" t="s">
        <v>227</v>
      </c>
      <c r="AK175" t="s">
        <v>227</v>
      </c>
      <c r="AL175" t="s">
        <v>227</v>
      </c>
      <c r="AM175" t="s">
        <v>227</v>
      </c>
      <c r="AN175" t="s">
        <v>227</v>
      </c>
      <c r="AO175" t="s">
        <v>227</v>
      </c>
      <c r="AP175" t="s">
        <v>227</v>
      </c>
      <c r="AQ175" t="s">
        <v>227</v>
      </c>
      <c r="AR175" t="s">
        <v>227</v>
      </c>
      <c r="AS175" t="s">
        <v>227</v>
      </c>
      <c r="AT175" t="s">
        <v>227</v>
      </c>
      <c r="AU175" t="s">
        <v>227</v>
      </c>
      <c r="AV175" t="s">
        <v>227</v>
      </c>
      <c r="AW175" t="s">
        <v>227</v>
      </c>
      <c r="AX175" t="s">
        <v>227</v>
      </c>
      <c r="AY175" s="602" t="s">
        <v>4546</v>
      </c>
    </row>
    <row r="176" spans="1:54" ht="21.6" x14ac:dyDescent="0.65">
      <c r="A176" s="601">
        <v>704939</v>
      </c>
      <c r="B176" s="602" t="s">
        <v>249</v>
      </c>
      <c r="C176" t="s">
        <v>1567</v>
      </c>
      <c r="D176" t="s">
        <v>1567</v>
      </c>
      <c r="E176" t="s">
        <v>1567</v>
      </c>
      <c r="F176" t="s">
        <v>1567</v>
      </c>
      <c r="G176" t="s">
        <v>1567</v>
      </c>
      <c r="H176" t="s">
        <v>1567</v>
      </c>
      <c r="I176" t="s">
        <v>1567</v>
      </c>
      <c r="J176" t="s">
        <v>1567</v>
      </c>
      <c r="K176" t="s">
        <v>1567</v>
      </c>
      <c r="L176" t="s">
        <v>1567</v>
      </c>
      <c r="M176" t="s">
        <v>1567</v>
      </c>
      <c r="N176" t="s">
        <v>1567</v>
      </c>
      <c r="O176" t="s">
        <v>1567</v>
      </c>
      <c r="P176" t="s">
        <v>1567</v>
      </c>
      <c r="Q176" t="s">
        <v>1567</v>
      </c>
      <c r="R176" t="s">
        <v>1567</v>
      </c>
      <c r="S176" t="s">
        <v>1567</v>
      </c>
      <c r="T176" t="s">
        <v>1567</v>
      </c>
      <c r="U176" t="s">
        <v>1567</v>
      </c>
      <c r="V176" t="s">
        <v>1567</v>
      </c>
      <c r="W176" t="s">
        <v>1567</v>
      </c>
      <c r="X176" t="s">
        <v>1567</v>
      </c>
      <c r="Y176" t="s">
        <v>1567</v>
      </c>
      <c r="Z176" t="s">
        <v>1567</v>
      </c>
      <c r="AA176" t="s">
        <v>1567</v>
      </c>
      <c r="AB176" t="s">
        <v>1567</v>
      </c>
      <c r="AC176" t="s">
        <v>1567</v>
      </c>
      <c r="AD176" t="s">
        <v>1567</v>
      </c>
      <c r="AE176" t="s">
        <v>1567</v>
      </c>
      <c r="AF176" t="s">
        <v>1567</v>
      </c>
      <c r="AG176" t="s">
        <v>1567</v>
      </c>
      <c r="AH176" t="s">
        <v>1567</v>
      </c>
      <c r="AI176" t="s">
        <v>1567</v>
      </c>
      <c r="AJ176" t="s">
        <v>1567</v>
      </c>
      <c r="AK176" t="s">
        <v>1567</v>
      </c>
      <c r="AL176" t="s">
        <v>1567</v>
      </c>
      <c r="AM176" t="s">
        <v>227</v>
      </c>
      <c r="AN176" t="s">
        <v>227</v>
      </c>
      <c r="AO176" t="s">
        <v>227</v>
      </c>
      <c r="AP176" t="s">
        <v>227</v>
      </c>
      <c r="AQ176" t="s">
        <v>227</v>
      </c>
      <c r="AR176" t="s">
        <v>227</v>
      </c>
      <c r="AS176" t="s">
        <v>227</v>
      </c>
      <c r="AT176" t="s">
        <v>227</v>
      </c>
      <c r="AU176" t="s">
        <v>227</v>
      </c>
      <c r="AV176" t="s">
        <v>227</v>
      </c>
      <c r="AW176" t="s">
        <v>227</v>
      </c>
      <c r="AX176" t="s">
        <v>227</v>
      </c>
      <c r="AY176" s="602" t="s">
        <v>4580</v>
      </c>
      <c r="AZ176"/>
    </row>
    <row r="177" spans="1:54" ht="21.6" x14ac:dyDescent="0.65">
      <c r="A177" s="601">
        <v>704955</v>
      </c>
      <c r="B177" s="602" t="s">
        <v>249</v>
      </c>
      <c r="C177" t="s">
        <v>176</v>
      </c>
      <c r="D177" t="s">
        <v>178</v>
      </c>
      <c r="E177" t="s">
        <v>176</v>
      </c>
      <c r="F177" t="s">
        <v>176</v>
      </c>
      <c r="G177" t="s">
        <v>176</v>
      </c>
      <c r="H177" t="s">
        <v>178</v>
      </c>
      <c r="I177" t="s">
        <v>176</v>
      </c>
      <c r="J177" t="s">
        <v>176</v>
      </c>
      <c r="K177" t="s">
        <v>176</v>
      </c>
      <c r="L177" t="s">
        <v>176</v>
      </c>
      <c r="M177" t="s">
        <v>176</v>
      </c>
      <c r="N177" t="s">
        <v>176</v>
      </c>
      <c r="O177" t="s">
        <v>176</v>
      </c>
      <c r="P177" t="s">
        <v>176</v>
      </c>
      <c r="Q177" t="s">
        <v>178</v>
      </c>
      <c r="R177" t="s">
        <v>178</v>
      </c>
      <c r="S177" t="s">
        <v>176</v>
      </c>
      <c r="T177" t="s">
        <v>178</v>
      </c>
      <c r="U177" t="s">
        <v>176</v>
      </c>
      <c r="V177" t="s">
        <v>176</v>
      </c>
      <c r="W177" t="s">
        <v>176</v>
      </c>
      <c r="X177" t="s">
        <v>176</v>
      </c>
      <c r="Y177" t="s">
        <v>178</v>
      </c>
      <c r="Z177" t="s">
        <v>176</v>
      </c>
      <c r="AA177" t="s">
        <v>178</v>
      </c>
      <c r="AB177" t="s">
        <v>177</v>
      </c>
      <c r="AC177" t="s">
        <v>177</v>
      </c>
      <c r="AD177" t="s">
        <v>178</v>
      </c>
      <c r="AE177" t="s">
        <v>178</v>
      </c>
      <c r="AF177" t="s">
        <v>177</v>
      </c>
      <c r="AG177" t="s">
        <v>177</v>
      </c>
      <c r="AH177" t="s">
        <v>177</v>
      </c>
      <c r="AI177" t="s">
        <v>177</v>
      </c>
      <c r="AJ177" t="s">
        <v>177</v>
      </c>
      <c r="AK177" t="s">
        <v>177</v>
      </c>
      <c r="AL177" t="s">
        <v>177</v>
      </c>
      <c r="AM177">
        <v>0</v>
      </c>
      <c r="AN177">
        <v>0</v>
      </c>
      <c r="AO177">
        <v>0</v>
      </c>
      <c r="AP177">
        <v>0</v>
      </c>
      <c r="AQ177">
        <v>0</v>
      </c>
      <c r="AR177">
        <v>0</v>
      </c>
      <c r="AS177">
        <v>0</v>
      </c>
      <c r="AT177">
        <v>0</v>
      </c>
      <c r="AU177">
        <v>0</v>
      </c>
      <c r="AV177">
        <v>0</v>
      </c>
      <c r="AW177">
        <v>0</v>
      </c>
      <c r="AX177">
        <v>0</v>
      </c>
      <c r="AY177" s="602" t="s">
        <v>4583</v>
      </c>
    </row>
    <row r="178" spans="1:54" ht="21.6" x14ac:dyDescent="0.65">
      <c r="A178" s="601">
        <v>704965</v>
      </c>
      <c r="B178" s="602" t="s">
        <v>247</v>
      </c>
      <c r="C178" t="s">
        <v>1567</v>
      </c>
      <c r="D178" t="s">
        <v>1567</v>
      </c>
      <c r="E178" t="s">
        <v>1567</v>
      </c>
      <c r="F178" t="s">
        <v>1567</v>
      </c>
      <c r="G178" t="s">
        <v>1567</v>
      </c>
      <c r="H178" t="s">
        <v>1567</v>
      </c>
      <c r="I178" t="s">
        <v>1567</v>
      </c>
      <c r="J178" t="s">
        <v>1567</v>
      </c>
      <c r="K178" t="s">
        <v>1567</v>
      </c>
      <c r="L178" t="s">
        <v>1567</v>
      </c>
      <c r="M178" t="s">
        <v>1567</v>
      </c>
      <c r="N178" t="s">
        <v>1567</v>
      </c>
      <c r="O178" t="s">
        <v>227</v>
      </c>
      <c r="P178" t="s">
        <v>227</v>
      </c>
      <c r="Q178" t="s">
        <v>227</v>
      </c>
      <c r="R178" t="s">
        <v>227</v>
      </c>
      <c r="S178" t="s">
        <v>227</v>
      </c>
      <c r="T178" t="s">
        <v>227</v>
      </c>
      <c r="U178" t="s">
        <v>227</v>
      </c>
      <c r="V178" t="s">
        <v>227</v>
      </c>
      <c r="W178" t="s">
        <v>227</v>
      </c>
      <c r="X178" t="s">
        <v>227</v>
      </c>
      <c r="Y178" t="s">
        <v>227</v>
      </c>
      <c r="Z178" t="s">
        <v>227</v>
      </c>
      <c r="AA178" t="s">
        <v>227</v>
      </c>
      <c r="AB178" t="s">
        <v>227</v>
      </c>
      <c r="AC178" t="s">
        <v>227</v>
      </c>
      <c r="AD178" t="s">
        <v>227</v>
      </c>
      <c r="AE178" t="s">
        <v>227</v>
      </c>
      <c r="AF178" t="s">
        <v>227</v>
      </c>
      <c r="AG178" t="s">
        <v>227</v>
      </c>
      <c r="AH178" t="s">
        <v>227</v>
      </c>
      <c r="AI178" t="s">
        <v>227</v>
      </c>
      <c r="AJ178" t="s">
        <v>227</v>
      </c>
      <c r="AK178" t="s">
        <v>227</v>
      </c>
      <c r="AL178" t="s">
        <v>227</v>
      </c>
      <c r="AM178" t="s">
        <v>227</v>
      </c>
      <c r="AN178" t="s">
        <v>227</v>
      </c>
      <c r="AO178" t="s">
        <v>227</v>
      </c>
      <c r="AP178" t="s">
        <v>227</v>
      </c>
      <c r="AQ178" t="s">
        <v>227</v>
      </c>
      <c r="AR178" t="s">
        <v>227</v>
      </c>
      <c r="AS178" t="s">
        <v>227</v>
      </c>
      <c r="AT178" t="s">
        <v>227</v>
      </c>
      <c r="AU178" t="s">
        <v>227</v>
      </c>
      <c r="AV178" t="s">
        <v>227</v>
      </c>
      <c r="AW178" t="s">
        <v>227</v>
      </c>
      <c r="AX178" t="s">
        <v>227</v>
      </c>
      <c r="AY178" s="602" t="s">
        <v>4546</v>
      </c>
      <c r="AZ178"/>
    </row>
    <row r="179" spans="1:54" ht="21.6" x14ac:dyDescent="0.65">
      <c r="A179" s="601">
        <v>704972</v>
      </c>
      <c r="B179" s="602" t="s">
        <v>248</v>
      </c>
      <c r="C179" t="s">
        <v>1567</v>
      </c>
      <c r="D179" t="s">
        <v>1567</v>
      </c>
      <c r="E179" t="s">
        <v>1567</v>
      </c>
      <c r="F179" t="s">
        <v>1567</v>
      </c>
      <c r="G179" t="s">
        <v>1567</v>
      </c>
      <c r="H179" t="s">
        <v>1567</v>
      </c>
      <c r="I179" t="s">
        <v>1567</v>
      </c>
      <c r="J179" t="s">
        <v>1567</v>
      </c>
      <c r="K179" t="s">
        <v>1567</v>
      </c>
      <c r="L179" t="s">
        <v>1567</v>
      </c>
      <c r="M179" t="s">
        <v>1567</v>
      </c>
      <c r="N179" t="s">
        <v>1567</v>
      </c>
      <c r="O179" t="s">
        <v>1567</v>
      </c>
      <c r="P179" t="s">
        <v>1567</v>
      </c>
      <c r="Q179" t="s">
        <v>1567</v>
      </c>
      <c r="R179" t="s">
        <v>1567</v>
      </c>
      <c r="S179" t="s">
        <v>1567</v>
      </c>
      <c r="T179" t="s">
        <v>1567</v>
      </c>
      <c r="U179" t="s">
        <v>1567</v>
      </c>
      <c r="V179" t="s">
        <v>1567</v>
      </c>
      <c r="W179" t="s">
        <v>1567</v>
      </c>
      <c r="X179" t="s">
        <v>1567</v>
      </c>
      <c r="Y179" t="s">
        <v>1567</v>
      </c>
      <c r="Z179" t="s">
        <v>1567</v>
      </c>
      <c r="AA179">
        <v>0</v>
      </c>
      <c r="AB179">
        <v>0</v>
      </c>
      <c r="AC179">
        <v>0</v>
      </c>
      <c r="AD179">
        <v>0</v>
      </c>
      <c r="AE179">
        <v>0</v>
      </c>
      <c r="AF179">
        <v>0</v>
      </c>
      <c r="AG179">
        <v>0</v>
      </c>
      <c r="AH179">
        <v>0</v>
      </c>
      <c r="AI179">
        <v>0</v>
      </c>
      <c r="AJ179">
        <v>0</v>
      </c>
      <c r="AK179">
        <v>0</v>
      </c>
      <c r="AL179">
        <v>0</v>
      </c>
      <c r="AM179">
        <v>0</v>
      </c>
      <c r="AN179">
        <v>0</v>
      </c>
      <c r="AO179">
        <v>0</v>
      </c>
      <c r="AP179">
        <v>0</v>
      </c>
      <c r="AQ179">
        <v>0</v>
      </c>
      <c r="AR179"/>
      <c r="AS179"/>
      <c r="AT179"/>
      <c r="AU179"/>
      <c r="AV179"/>
      <c r="AW179"/>
      <c r="AX179" s="236"/>
      <c r="AY179" s="602" t="s">
        <v>4546</v>
      </c>
      <c r="AZ179"/>
    </row>
    <row r="180" spans="1:54" ht="21.6" x14ac:dyDescent="0.65">
      <c r="A180" s="601">
        <v>704978</v>
      </c>
      <c r="B180" s="602" t="s">
        <v>248</v>
      </c>
      <c r="C180" t="s">
        <v>1567</v>
      </c>
      <c r="D180" t="s">
        <v>1567</v>
      </c>
      <c r="E180" t="s">
        <v>1567</v>
      </c>
      <c r="F180" t="s">
        <v>1567</v>
      </c>
      <c r="G180" t="s">
        <v>1567</v>
      </c>
      <c r="H180" t="s">
        <v>1567</v>
      </c>
      <c r="I180" t="s">
        <v>1567</v>
      </c>
      <c r="J180" t="s">
        <v>1567</v>
      </c>
      <c r="K180" t="s">
        <v>1567</v>
      </c>
      <c r="L180" t="s">
        <v>1567</v>
      </c>
      <c r="M180" t="s">
        <v>1567</v>
      </c>
      <c r="N180" t="s">
        <v>1567</v>
      </c>
      <c r="O180" t="s">
        <v>1567</v>
      </c>
      <c r="P180" t="s">
        <v>1567</v>
      </c>
      <c r="Q180" t="s">
        <v>1567</v>
      </c>
      <c r="R180" t="s">
        <v>1567</v>
      </c>
      <c r="S180" t="s">
        <v>1567</v>
      </c>
      <c r="T180" t="s">
        <v>1567</v>
      </c>
      <c r="U180" t="s">
        <v>1567</v>
      </c>
      <c r="V180" t="s">
        <v>1567</v>
      </c>
      <c r="W180" t="s">
        <v>1567</v>
      </c>
      <c r="X180" t="s">
        <v>1567</v>
      </c>
      <c r="Y180" t="s">
        <v>1567</v>
      </c>
      <c r="Z180" t="s">
        <v>1567</v>
      </c>
      <c r="AA180">
        <v>0</v>
      </c>
      <c r="AB180">
        <v>0</v>
      </c>
      <c r="AC180">
        <v>0</v>
      </c>
      <c r="AD180">
        <v>0</v>
      </c>
      <c r="AE180">
        <v>0</v>
      </c>
      <c r="AF180">
        <v>0</v>
      </c>
      <c r="AG180">
        <v>0</v>
      </c>
      <c r="AH180">
        <v>0</v>
      </c>
      <c r="AI180">
        <v>0</v>
      </c>
      <c r="AJ180">
        <v>0</v>
      </c>
      <c r="AK180">
        <v>0</v>
      </c>
      <c r="AL180">
        <v>0</v>
      </c>
      <c r="AM180">
        <v>0</v>
      </c>
      <c r="AN180">
        <v>0</v>
      </c>
      <c r="AO180">
        <v>0</v>
      </c>
      <c r="AP180">
        <v>0</v>
      </c>
      <c r="AQ180">
        <v>0</v>
      </c>
      <c r="AR180">
        <v>0</v>
      </c>
      <c r="AS180">
        <v>0</v>
      </c>
      <c r="AT180">
        <v>0</v>
      </c>
      <c r="AU180">
        <v>0</v>
      </c>
      <c r="AV180">
        <v>0</v>
      </c>
      <c r="AW180">
        <v>0</v>
      </c>
      <c r="AX180">
        <v>0</v>
      </c>
      <c r="AY180" s="602" t="s">
        <v>4546</v>
      </c>
      <c r="AZ180"/>
    </row>
    <row r="181" spans="1:54" ht="21.6" x14ac:dyDescent="0.65">
      <c r="A181" s="601">
        <v>705015</v>
      </c>
      <c r="B181" s="602" t="s">
        <v>248</v>
      </c>
      <c r="C181" t="s">
        <v>178</v>
      </c>
      <c r="D181" t="s">
        <v>176</v>
      </c>
      <c r="E181" t="s">
        <v>178</v>
      </c>
      <c r="F181" t="s">
        <v>176</v>
      </c>
      <c r="G181" t="s">
        <v>176</v>
      </c>
      <c r="H181" t="s">
        <v>176</v>
      </c>
      <c r="I181" t="s">
        <v>176</v>
      </c>
      <c r="J181" t="s">
        <v>176</v>
      </c>
      <c r="K181" t="s">
        <v>178</v>
      </c>
      <c r="L181" t="s">
        <v>176</v>
      </c>
      <c r="M181" t="s">
        <v>176</v>
      </c>
      <c r="N181" t="s">
        <v>176</v>
      </c>
      <c r="O181" t="s">
        <v>176</v>
      </c>
      <c r="P181" t="s">
        <v>176</v>
      </c>
      <c r="Q181" t="s">
        <v>176</v>
      </c>
      <c r="R181" t="s">
        <v>176</v>
      </c>
      <c r="S181" t="s">
        <v>176</v>
      </c>
      <c r="T181" t="s">
        <v>178</v>
      </c>
      <c r="U181" t="s">
        <v>178</v>
      </c>
      <c r="V181" t="s">
        <v>178</v>
      </c>
      <c r="W181" t="s">
        <v>176</v>
      </c>
      <c r="X181" t="s">
        <v>178</v>
      </c>
      <c r="Y181" t="s">
        <v>178</v>
      </c>
      <c r="Z181" t="s">
        <v>178</v>
      </c>
      <c r="AA181">
        <v>0</v>
      </c>
      <c r="AB181">
        <v>0</v>
      </c>
      <c r="AC181">
        <v>0</v>
      </c>
      <c r="AD181">
        <v>0</v>
      </c>
      <c r="AE181">
        <v>0</v>
      </c>
      <c r="AF181">
        <v>0</v>
      </c>
      <c r="AG181">
        <v>0</v>
      </c>
      <c r="AH181">
        <v>0</v>
      </c>
      <c r="AI181">
        <v>0</v>
      </c>
      <c r="AJ181">
        <v>0</v>
      </c>
      <c r="AK181">
        <v>0</v>
      </c>
      <c r="AL181">
        <v>0</v>
      </c>
      <c r="AM181">
        <v>0</v>
      </c>
      <c r="AN181">
        <v>0</v>
      </c>
      <c r="AO181">
        <v>0</v>
      </c>
      <c r="AP181">
        <v>0</v>
      </c>
      <c r="AQ181">
        <v>0</v>
      </c>
      <c r="AR181">
        <v>0</v>
      </c>
      <c r="AS181">
        <v>0</v>
      </c>
      <c r="AT181">
        <v>0</v>
      </c>
      <c r="AU181">
        <v>0</v>
      </c>
      <c r="AV181">
        <v>0</v>
      </c>
      <c r="AW181">
        <v>0</v>
      </c>
      <c r="AX181">
        <v>0</v>
      </c>
      <c r="AY181" s="602">
        <v>0</v>
      </c>
      <c r="AZ181"/>
    </row>
    <row r="182" spans="1:54" ht="21.6" x14ac:dyDescent="0.65">
      <c r="A182" s="601">
        <v>705024</v>
      </c>
      <c r="B182" s="602" t="s">
        <v>401</v>
      </c>
      <c r="C182" t="s">
        <v>178</v>
      </c>
      <c r="D182" t="s">
        <v>176</v>
      </c>
      <c r="E182" t="s">
        <v>178</v>
      </c>
      <c r="F182" t="s">
        <v>178</v>
      </c>
      <c r="G182" t="s">
        <v>176</v>
      </c>
      <c r="H182" t="s">
        <v>176</v>
      </c>
      <c r="I182" t="s">
        <v>176</v>
      </c>
      <c r="J182" t="s">
        <v>178</v>
      </c>
      <c r="K182" t="s">
        <v>178</v>
      </c>
      <c r="L182" t="s">
        <v>176</v>
      </c>
      <c r="M182" t="s">
        <v>176</v>
      </c>
      <c r="N182" t="s">
        <v>176</v>
      </c>
      <c r="O182" t="s">
        <v>176</v>
      </c>
      <c r="P182" t="s">
        <v>176</v>
      </c>
      <c r="Q182" t="s">
        <v>178</v>
      </c>
      <c r="R182" t="s">
        <v>178</v>
      </c>
      <c r="S182" t="s">
        <v>176</v>
      </c>
      <c r="T182" t="s">
        <v>178</v>
      </c>
      <c r="U182" t="s">
        <v>176</v>
      </c>
      <c r="V182" t="s">
        <v>176</v>
      </c>
      <c r="W182" t="s">
        <v>178</v>
      </c>
      <c r="X182" t="s">
        <v>176</v>
      </c>
      <c r="Y182" t="s">
        <v>178</v>
      </c>
      <c r="Z182" t="s">
        <v>176</v>
      </c>
      <c r="AA182" t="s">
        <v>178</v>
      </c>
      <c r="AB182" t="s">
        <v>176</v>
      </c>
      <c r="AC182" t="s">
        <v>178</v>
      </c>
      <c r="AD182" t="s">
        <v>176</v>
      </c>
      <c r="AE182" t="s">
        <v>178</v>
      </c>
      <c r="AF182" t="s">
        <v>178</v>
      </c>
      <c r="AG182" t="s">
        <v>178</v>
      </c>
      <c r="AH182" t="s">
        <v>176</v>
      </c>
      <c r="AI182" t="s">
        <v>178</v>
      </c>
      <c r="AJ182" t="s">
        <v>178</v>
      </c>
      <c r="AK182" t="s">
        <v>178</v>
      </c>
      <c r="AL182" t="s">
        <v>176</v>
      </c>
      <c r="AM182" t="s">
        <v>178</v>
      </c>
      <c r="AN182" t="s">
        <v>177</v>
      </c>
      <c r="AO182" t="s">
        <v>178</v>
      </c>
      <c r="AP182" t="s">
        <v>176</v>
      </c>
      <c r="AQ182" t="s">
        <v>178</v>
      </c>
      <c r="AR182" t="s">
        <v>178</v>
      </c>
      <c r="AS182" t="s">
        <v>177</v>
      </c>
      <c r="AT182" t="s">
        <v>178</v>
      </c>
      <c r="AU182" t="s">
        <v>178</v>
      </c>
      <c r="AV182" t="s">
        <v>177</v>
      </c>
      <c r="AW182" t="s">
        <v>177</v>
      </c>
      <c r="AX182" t="s">
        <v>178</v>
      </c>
      <c r="AY182" s="602">
        <v>0</v>
      </c>
      <c r="AZ182"/>
    </row>
    <row r="183" spans="1:54" ht="14.4" x14ac:dyDescent="0.3">
      <c r="A183" s="616">
        <v>705034</v>
      </c>
      <c r="B183" s="604" t="s">
        <v>248</v>
      </c>
      <c r="C183" s="627" t="s">
        <v>178</v>
      </c>
      <c r="D183" s="627" t="s">
        <v>176</v>
      </c>
      <c r="E183" s="627" t="s">
        <v>176</v>
      </c>
      <c r="F183" s="627" t="s">
        <v>176</v>
      </c>
      <c r="G183" s="627" t="s">
        <v>176</v>
      </c>
      <c r="H183" s="627" t="s">
        <v>177</v>
      </c>
      <c r="I183" s="627" t="s">
        <v>176</v>
      </c>
      <c r="J183" s="627" t="s">
        <v>176</v>
      </c>
      <c r="K183" s="627" t="s">
        <v>176</v>
      </c>
      <c r="L183" s="627" t="s">
        <v>176</v>
      </c>
      <c r="M183" s="627" t="s">
        <v>176</v>
      </c>
      <c r="N183" s="627" t="s">
        <v>177</v>
      </c>
      <c r="O183" s="627" t="s">
        <v>177</v>
      </c>
      <c r="P183" s="627" t="s">
        <v>176</v>
      </c>
      <c r="Q183" s="627" t="s">
        <v>177</v>
      </c>
      <c r="R183" s="627" t="s">
        <v>176</v>
      </c>
      <c r="S183" s="627" t="s">
        <v>177</v>
      </c>
      <c r="T183" s="627" t="s">
        <v>177</v>
      </c>
      <c r="U183" s="627" t="s">
        <v>177</v>
      </c>
      <c r="V183" s="627" t="s">
        <v>177</v>
      </c>
      <c r="W183" s="627" t="s">
        <v>177</v>
      </c>
      <c r="X183" s="627" t="s">
        <v>177</v>
      </c>
      <c r="Y183" s="627" t="s">
        <v>177</v>
      </c>
      <c r="Z183" s="627" t="s">
        <v>177</v>
      </c>
      <c r="AA183" s="627" t="s">
        <v>227</v>
      </c>
      <c r="AB183" s="627" t="s">
        <v>227</v>
      </c>
      <c r="AC183" s="627" t="s">
        <v>227</v>
      </c>
      <c r="AD183" s="627" t="s">
        <v>227</v>
      </c>
      <c r="AE183" s="627" t="s">
        <v>227</v>
      </c>
      <c r="AF183" s="627" t="s">
        <v>227</v>
      </c>
      <c r="AG183" s="627" t="s">
        <v>227</v>
      </c>
      <c r="AH183" s="627" t="s">
        <v>227</v>
      </c>
      <c r="AI183" s="627" t="s">
        <v>227</v>
      </c>
      <c r="AJ183" s="627" t="s">
        <v>227</v>
      </c>
      <c r="AK183" s="627" t="s">
        <v>227</v>
      </c>
      <c r="AL183" s="627" t="s">
        <v>227</v>
      </c>
      <c r="AM183" s="627" t="s">
        <v>227</v>
      </c>
      <c r="AN183" s="627" t="s">
        <v>227</v>
      </c>
      <c r="AO183" s="627" t="s">
        <v>227</v>
      </c>
      <c r="AP183" s="627" t="s">
        <v>227</v>
      </c>
      <c r="AQ183" s="627" t="s">
        <v>227</v>
      </c>
      <c r="AR183" s="627" t="s">
        <v>227</v>
      </c>
      <c r="AS183" s="627" t="s">
        <v>227</v>
      </c>
      <c r="AT183" s="627" t="s">
        <v>227</v>
      </c>
      <c r="AU183" s="627" t="s">
        <v>227</v>
      </c>
      <c r="AV183" s="627" t="s">
        <v>227</v>
      </c>
      <c r="AW183" s="627" t="s">
        <v>227</v>
      </c>
      <c r="AX183" s="627" t="s">
        <v>227</v>
      </c>
      <c r="AY183" s="604" t="s">
        <v>227</v>
      </c>
      <c r="AZ183" s="632" t="s">
        <v>4547</v>
      </c>
      <c r="BA183" s="632" t="s">
        <v>227</v>
      </c>
      <c r="BB183" s="633" t="s">
        <v>1500</v>
      </c>
    </row>
    <row r="184" spans="1:54" ht="21.6" x14ac:dyDescent="0.65">
      <c r="A184" s="601">
        <v>705053</v>
      </c>
      <c r="B184" s="602" t="s">
        <v>248</v>
      </c>
      <c r="C184" t="s">
        <v>176</v>
      </c>
      <c r="D184" t="s">
        <v>176</v>
      </c>
      <c r="E184" t="s">
        <v>176</v>
      </c>
      <c r="F184" t="s">
        <v>176</v>
      </c>
      <c r="G184" t="s">
        <v>176</v>
      </c>
      <c r="H184" t="s">
        <v>176</v>
      </c>
      <c r="I184" t="s">
        <v>178</v>
      </c>
      <c r="J184" t="s">
        <v>178</v>
      </c>
      <c r="K184" t="s">
        <v>176</v>
      </c>
      <c r="L184" t="s">
        <v>176</v>
      </c>
      <c r="M184" t="s">
        <v>178</v>
      </c>
      <c r="N184" t="s">
        <v>178</v>
      </c>
      <c r="O184" t="s">
        <v>178</v>
      </c>
      <c r="P184" t="s">
        <v>178</v>
      </c>
      <c r="Q184" t="s">
        <v>176</v>
      </c>
      <c r="R184" t="s">
        <v>178</v>
      </c>
      <c r="S184" t="s">
        <v>176</v>
      </c>
      <c r="T184" t="s">
        <v>177</v>
      </c>
      <c r="U184" t="s">
        <v>176</v>
      </c>
      <c r="V184" t="s">
        <v>176</v>
      </c>
      <c r="W184" t="s">
        <v>176</v>
      </c>
      <c r="X184" t="s">
        <v>176</v>
      </c>
      <c r="Y184" t="s">
        <v>176</v>
      </c>
      <c r="Z184" t="s">
        <v>176</v>
      </c>
      <c r="AA184" t="s">
        <v>227</v>
      </c>
      <c r="AB184" t="s">
        <v>227</v>
      </c>
      <c r="AC184" t="s">
        <v>227</v>
      </c>
      <c r="AD184" t="s">
        <v>227</v>
      </c>
      <c r="AE184" t="s">
        <v>227</v>
      </c>
      <c r="AF184" t="s">
        <v>227</v>
      </c>
      <c r="AG184" t="s">
        <v>227</v>
      </c>
      <c r="AH184" t="s">
        <v>227</v>
      </c>
      <c r="AI184" t="s">
        <v>227</v>
      </c>
      <c r="AJ184" t="s">
        <v>227</v>
      </c>
      <c r="AK184" t="s">
        <v>227</v>
      </c>
      <c r="AL184" t="s">
        <v>227</v>
      </c>
      <c r="AM184" t="s">
        <v>227</v>
      </c>
      <c r="AN184" t="s">
        <v>227</v>
      </c>
      <c r="AO184" t="s">
        <v>227</v>
      </c>
      <c r="AP184" t="s">
        <v>227</v>
      </c>
      <c r="AQ184" t="s">
        <v>227</v>
      </c>
      <c r="AR184" t="s">
        <v>227</v>
      </c>
      <c r="AS184" t="s">
        <v>227</v>
      </c>
      <c r="AT184" t="s">
        <v>227</v>
      </c>
      <c r="AU184" t="s">
        <v>227</v>
      </c>
      <c r="AV184" t="s">
        <v>227</v>
      </c>
      <c r="AW184" t="s">
        <v>227</v>
      </c>
      <c r="AX184" t="s">
        <v>227</v>
      </c>
      <c r="AY184" s="602">
        <v>0</v>
      </c>
      <c r="AZ184"/>
    </row>
    <row r="185" spans="1:54" ht="21.6" x14ac:dyDescent="0.65">
      <c r="A185" s="601">
        <v>705065</v>
      </c>
      <c r="B185" s="602" t="s">
        <v>401</v>
      </c>
      <c r="C185" t="s">
        <v>176</v>
      </c>
      <c r="D185" t="s">
        <v>178</v>
      </c>
      <c r="E185" t="s">
        <v>176</v>
      </c>
      <c r="F185" t="s">
        <v>178</v>
      </c>
      <c r="G185" t="s">
        <v>178</v>
      </c>
      <c r="H185" t="s">
        <v>176</v>
      </c>
      <c r="I185" t="s">
        <v>176</v>
      </c>
      <c r="J185" t="s">
        <v>178</v>
      </c>
      <c r="K185" t="s">
        <v>176</v>
      </c>
      <c r="L185" t="s">
        <v>178</v>
      </c>
      <c r="M185" t="s">
        <v>176</v>
      </c>
      <c r="N185" t="s">
        <v>176</v>
      </c>
      <c r="O185" t="s">
        <v>176</v>
      </c>
      <c r="P185" t="s">
        <v>178</v>
      </c>
      <c r="Q185" t="s">
        <v>178</v>
      </c>
      <c r="R185" t="s">
        <v>178</v>
      </c>
      <c r="S185" t="s">
        <v>178</v>
      </c>
      <c r="T185" t="s">
        <v>178</v>
      </c>
      <c r="U185" t="s">
        <v>176</v>
      </c>
      <c r="V185" t="s">
        <v>178</v>
      </c>
      <c r="W185" t="s">
        <v>176</v>
      </c>
      <c r="X185" t="s">
        <v>178</v>
      </c>
      <c r="Y185" t="s">
        <v>178</v>
      </c>
      <c r="Z185" t="s">
        <v>178</v>
      </c>
      <c r="AA185" t="s">
        <v>178</v>
      </c>
      <c r="AB185" t="s">
        <v>178</v>
      </c>
      <c r="AC185" t="s">
        <v>178</v>
      </c>
      <c r="AD185" t="s">
        <v>178</v>
      </c>
      <c r="AE185" t="s">
        <v>178</v>
      </c>
      <c r="AF185" t="s">
        <v>176</v>
      </c>
      <c r="AG185" t="s">
        <v>178</v>
      </c>
      <c r="AH185" t="s">
        <v>178</v>
      </c>
      <c r="AI185" t="s">
        <v>176</v>
      </c>
      <c r="AJ185" t="s">
        <v>178</v>
      </c>
      <c r="AK185" t="s">
        <v>176</v>
      </c>
      <c r="AL185" t="s">
        <v>178</v>
      </c>
      <c r="AM185" t="s">
        <v>176</v>
      </c>
      <c r="AN185" t="s">
        <v>178</v>
      </c>
      <c r="AO185" t="s">
        <v>176</v>
      </c>
      <c r="AP185" t="s">
        <v>178</v>
      </c>
      <c r="AQ185" t="s">
        <v>178</v>
      </c>
      <c r="AR185" t="s">
        <v>176</v>
      </c>
      <c r="AS185" t="s">
        <v>227</v>
      </c>
      <c r="AT185" t="s">
        <v>227</v>
      </c>
      <c r="AU185" t="s">
        <v>227</v>
      </c>
      <c r="AV185" t="s">
        <v>227</v>
      </c>
      <c r="AW185" t="s">
        <v>227</v>
      </c>
      <c r="AX185" t="s">
        <v>227</v>
      </c>
      <c r="AY185" s="602">
        <v>0</v>
      </c>
      <c r="AZ185"/>
    </row>
    <row r="186" spans="1:54" ht="21.6" x14ac:dyDescent="0.65">
      <c r="A186" s="601">
        <v>705067</v>
      </c>
      <c r="B186" s="602" t="s">
        <v>226</v>
      </c>
      <c r="C186" t="s">
        <v>176</v>
      </c>
      <c r="D186" t="s">
        <v>176</v>
      </c>
      <c r="E186" t="s">
        <v>176</v>
      </c>
      <c r="F186" t="s">
        <v>176</v>
      </c>
      <c r="G186" t="s">
        <v>178</v>
      </c>
      <c r="H186" t="s">
        <v>176</v>
      </c>
      <c r="I186" t="s">
        <v>178</v>
      </c>
      <c r="J186" t="s">
        <v>176</v>
      </c>
      <c r="K186" t="s">
        <v>176</v>
      </c>
      <c r="L186" t="s">
        <v>177</v>
      </c>
      <c r="M186" t="s">
        <v>178</v>
      </c>
      <c r="N186" t="s">
        <v>178</v>
      </c>
      <c r="O186" t="s">
        <v>176</v>
      </c>
      <c r="P186" t="s">
        <v>178</v>
      </c>
      <c r="Q186" t="s">
        <v>176</v>
      </c>
      <c r="R186" t="s">
        <v>178</v>
      </c>
      <c r="S186" t="s">
        <v>176</v>
      </c>
      <c r="T186" t="s">
        <v>177</v>
      </c>
      <c r="U186" t="s">
        <v>176</v>
      </c>
      <c r="V186" t="s">
        <v>176</v>
      </c>
      <c r="W186" t="s">
        <v>178</v>
      </c>
      <c r="X186" t="s">
        <v>177</v>
      </c>
      <c r="Y186" t="s">
        <v>177</v>
      </c>
      <c r="Z186" t="s">
        <v>177</v>
      </c>
      <c r="AA186" t="s">
        <v>178</v>
      </c>
      <c r="AB186" t="s">
        <v>178</v>
      </c>
      <c r="AC186" t="s">
        <v>176</v>
      </c>
      <c r="AD186" t="s">
        <v>178</v>
      </c>
      <c r="AE186" t="s">
        <v>178</v>
      </c>
      <c r="AF186" t="s">
        <v>176</v>
      </c>
      <c r="AG186" t="s">
        <v>178</v>
      </c>
      <c r="AH186" t="s">
        <v>178</v>
      </c>
      <c r="AI186" t="s">
        <v>178</v>
      </c>
      <c r="AJ186" t="s">
        <v>178</v>
      </c>
      <c r="AK186" t="s">
        <v>178</v>
      </c>
      <c r="AL186" t="s">
        <v>178</v>
      </c>
      <c r="AM186" t="s">
        <v>177</v>
      </c>
      <c r="AN186" t="s">
        <v>177</v>
      </c>
      <c r="AO186" t="s">
        <v>177</v>
      </c>
      <c r="AP186" t="s">
        <v>177</v>
      </c>
      <c r="AQ186" t="s">
        <v>177</v>
      </c>
      <c r="AR186" t="s">
        <v>177</v>
      </c>
      <c r="AS186" t="s">
        <v>227</v>
      </c>
      <c r="AT186" t="s">
        <v>227</v>
      </c>
      <c r="AU186" t="s">
        <v>227</v>
      </c>
      <c r="AV186" t="s">
        <v>227</v>
      </c>
      <c r="AW186" t="s">
        <v>227</v>
      </c>
      <c r="AX186" t="s">
        <v>227</v>
      </c>
      <c r="AY186" s="602">
        <v>0</v>
      </c>
      <c r="AZ186"/>
    </row>
    <row r="187" spans="1:54" ht="21.6" x14ac:dyDescent="0.65">
      <c r="A187" s="601">
        <v>705071</v>
      </c>
      <c r="B187" s="602" t="s">
        <v>401</v>
      </c>
      <c r="C187" t="s">
        <v>178</v>
      </c>
      <c r="D187" t="s">
        <v>176</v>
      </c>
      <c r="E187" t="s">
        <v>176</v>
      </c>
      <c r="F187" t="s">
        <v>176</v>
      </c>
      <c r="G187" t="s">
        <v>176</v>
      </c>
      <c r="H187" t="s">
        <v>176</v>
      </c>
      <c r="I187" t="s">
        <v>178</v>
      </c>
      <c r="J187" t="s">
        <v>176</v>
      </c>
      <c r="K187" t="s">
        <v>176</v>
      </c>
      <c r="L187" t="s">
        <v>176</v>
      </c>
      <c r="M187" t="s">
        <v>176</v>
      </c>
      <c r="N187" t="s">
        <v>176</v>
      </c>
      <c r="O187" t="s">
        <v>176</v>
      </c>
      <c r="P187" t="s">
        <v>178</v>
      </c>
      <c r="Q187" t="s">
        <v>178</v>
      </c>
      <c r="R187" t="s">
        <v>176</v>
      </c>
      <c r="S187" t="s">
        <v>178</v>
      </c>
      <c r="T187" t="s">
        <v>178</v>
      </c>
      <c r="U187" t="s">
        <v>176</v>
      </c>
      <c r="V187" t="s">
        <v>178</v>
      </c>
      <c r="W187" t="s">
        <v>176</v>
      </c>
      <c r="X187" t="s">
        <v>178</v>
      </c>
      <c r="Y187" t="s">
        <v>176</v>
      </c>
      <c r="Z187" t="s">
        <v>178</v>
      </c>
      <c r="AA187" t="s">
        <v>176</v>
      </c>
      <c r="AB187" t="s">
        <v>178</v>
      </c>
      <c r="AC187" t="s">
        <v>178</v>
      </c>
      <c r="AD187" t="s">
        <v>178</v>
      </c>
      <c r="AE187" t="s">
        <v>178</v>
      </c>
      <c r="AF187" t="s">
        <v>178</v>
      </c>
      <c r="AG187" t="s">
        <v>178</v>
      </c>
      <c r="AH187" t="s">
        <v>178</v>
      </c>
      <c r="AI187" t="s">
        <v>178</v>
      </c>
      <c r="AJ187" t="s">
        <v>178</v>
      </c>
      <c r="AK187" t="s">
        <v>178</v>
      </c>
      <c r="AL187" t="s">
        <v>178</v>
      </c>
      <c r="AM187" t="s">
        <v>178</v>
      </c>
      <c r="AN187" t="s">
        <v>178</v>
      </c>
      <c r="AO187" t="s">
        <v>176</v>
      </c>
      <c r="AP187" t="s">
        <v>178</v>
      </c>
      <c r="AQ187" t="s">
        <v>178</v>
      </c>
      <c r="AR187" t="s">
        <v>178</v>
      </c>
      <c r="AS187" t="s">
        <v>178</v>
      </c>
      <c r="AT187" t="s">
        <v>177</v>
      </c>
      <c r="AU187" t="s">
        <v>178</v>
      </c>
      <c r="AV187" t="s">
        <v>177</v>
      </c>
      <c r="AW187" t="s">
        <v>178</v>
      </c>
      <c r="AX187" t="s">
        <v>177</v>
      </c>
      <c r="AY187" s="602">
        <v>0</v>
      </c>
      <c r="AZ187"/>
    </row>
    <row r="188" spans="1:54" ht="21.6" x14ac:dyDescent="0.65">
      <c r="A188" s="601">
        <v>705072</v>
      </c>
      <c r="B188" s="602" t="s">
        <v>249</v>
      </c>
      <c r="C188" t="s">
        <v>176</v>
      </c>
      <c r="D188" t="s">
        <v>176</v>
      </c>
      <c r="E188" t="s">
        <v>176</v>
      </c>
      <c r="F188" t="s">
        <v>176</v>
      </c>
      <c r="G188" t="s">
        <v>178</v>
      </c>
      <c r="H188" t="s">
        <v>176</v>
      </c>
      <c r="I188" t="s">
        <v>176</v>
      </c>
      <c r="J188" t="s">
        <v>178</v>
      </c>
      <c r="K188" t="s">
        <v>178</v>
      </c>
      <c r="L188" t="s">
        <v>176</v>
      </c>
      <c r="M188" t="s">
        <v>176</v>
      </c>
      <c r="N188" t="s">
        <v>176</v>
      </c>
      <c r="O188" t="s">
        <v>178</v>
      </c>
      <c r="P188" t="s">
        <v>178</v>
      </c>
      <c r="Q188" t="s">
        <v>178</v>
      </c>
      <c r="R188" t="s">
        <v>178</v>
      </c>
      <c r="S188" t="s">
        <v>176</v>
      </c>
      <c r="T188" t="s">
        <v>176</v>
      </c>
      <c r="U188" t="s">
        <v>178</v>
      </c>
      <c r="V188" t="s">
        <v>176</v>
      </c>
      <c r="W188" t="s">
        <v>176</v>
      </c>
      <c r="X188" t="s">
        <v>176</v>
      </c>
      <c r="Y188" t="s">
        <v>178</v>
      </c>
      <c r="Z188" t="s">
        <v>176</v>
      </c>
      <c r="AA188" t="s">
        <v>178</v>
      </c>
      <c r="AB188" t="s">
        <v>176</v>
      </c>
      <c r="AC188" t="s">
        <v>177</v>
      </c>
      <c r="AD188" t="s">
        <v>178</v>
      </c>
      <c r="AE188" t="s">
        <v>176</v>
      </c>
      <c r="AF188" t="s">
        <v>178</v>
      </c>
      <c r="AG188" t="s">
        <v>178</v>
      </c>
      <c r="AH188" t="s">
        <v>178</v>
      </c>
      <c r="AI188" t="s">
        <v>177</v>
      </c>
      <c r="AJ188" t="s">
        <v>176</v>
      </c>
      <c r="AK188" t="s">
        <v>178</v>
      </c>
      <c r="AL188" t="s">
        <v>178</v>
      </c>
      <c r="AM188">
        <v>0</v>
      </c>
      <c r="AN188">
        <v>0</v>
      </c>
      <c r="AO188">
        <v>0</v>
      </c>
      <c r="AP188">
        <v>0</v>
      </c>
      <c r="AQ188">
        <v>0</v>
      </c>
      <c r="AR188"/>
      <c r="AS188"/>
      <c r="AT188"/>
      <c r="AU188"/>
      <c r="AV188"/>
      <c r="AW188"/>
      <c r="AX188" s="236"/>
      <c r="AY188" s="602">
        <v>0</v>
      </c>
      <c r="AZ188"/>
    </row>
    <row r="189" spans="1:54" ht="21.6" x14ac:dyDescent="0.65">
      <c r="A189" s="601">
        <v>705078</v>
      </c>
      <c r="B189" s="602" t="s">
        <v>403</v>
      </c>
      <c r="C189" t="s">
        <v>1567</v>
      </c>
      <c r="D189" t="s">
        <v>1567</v>
      </c>
      <c r="E189" t="s">
        <v>1567</v>
      </c>
      <c r="F189" t="s">
        <v>1567</v>
      </c>
      <c r="G189" t="s">
        <v>1567</v>
      </c>
      <c r="H189" t="s">
        <v>1567</v>
      </c>
      <c r="I189" t="s">
        <v>1567</v>
      </c>
      <c r="J189" t="s">
        <v>1567</v>
      </c>
      <c r="K189" t="s">
        <v>1567</v>
      </c>
      <c r="L189" t="s">
        <v>1567</v>
      </c>
      <c r="M189" t="s">
        <v>1567</v>
      </c>
      <c r="N189" t="s">
        <v>1567</v>
      </c>
      <c r="O189" t="s">
        <v>1567</v>
      </c>
      <c r="P189" t="s">
        <v>1567</v>
      </c>
      <c r="Q189" t="s">
        <v>1567</v>
      </c>
      <c r="R189" t="s">
        <v>1567</v>
      </c>
      <c r="S189" t="s">
        <v>1567</v>
      </c>
      <c r="T189" t="s">
        <v>1567</v>
      </c>
      <c r="U189" t="s">
        <v>1567</v>
      </c>
      <c r="V189" t="s">
        <v>1567</v>
      </c>
      <c r="W189" t="s">
        <v>1567</v>
      </c>
      <c r="X189" t="s">
        <v>1567</v>
      </c>
      <c r="Y189" t="s">
        <v>1567</v>
      </c>
      <c r="Z189" t="s">
        <v>1567</v>
      </c>
      <c r="AA189" t="s">
        <v>1567</v>
      </c>
      <c r="AB189" t="s">
        <v>1567</v>
      </c>
      <c r="AC189" t="s">
        <v>1567</v>
      </c>
      <c r="AD189" t="s">
        <v>1567</v>
      </c>
      <c r="AE189" t="s">
        <v>1567</v>
      </c>
      <c r="AF189" t="s">
        <v>1567</v>
      </c>
      <c r="AG189" t="s">
        <v>227</v>
      </c>
      <c r="AH189" t="s">
        <v>227</v>
      </c>
      <c r="AI189" t="s">
        <v>227</v>
      </c>
      <c r="AJ189" t="s">
        <v>227</v>
      </c>
      <c r="AK189" t="s">
        <v>227</v>
      </c>
      <c r="AL189" t="s">
        <v>227</v>
      </c>
      <c r="AM189" t="s">
        <v>227</v>
      </c>
      <c r="AN189" t="s">
        <v>227</v>
      </c>
      <c r="AO189" t="s">
        <v>227</v>
      </c>
      <c r="AP189" t="s">
        <v>227</v>
      </c>
      <c r="AQ189" t="s">
        <v>227</v>
      </c>
      <c r="AR189" t="s">
        <v>227</v>
      </c>
      <c r="AS189" t="s">
        <v>227</v>
      </c>
      <c r="AT189" t="s">
        <v>227</v>
      </c>
      <c r="AU189" t="s">
        <v>227</v>
      </c>
      <c r="AV189" t="s">
        <v>227</v>
      </c>
      <c r="AW189" t="s">
        <v>227</v>
      </c>
      <c r="AX189" t="s">
        <v>227</v>
      </c>
      <c r="AY189" s="602" t="s">
        <v>4580</v>
      </c>
      <c r="AZ189"/>
    </row>
    <row r="190" spans="1:54" ht="14.4" x14ac:dyDescent="0.3">
      <c r="A190" s="616">
        <v>705099</v>
      </c>
      <c r="B190" s="604" t="s">
        <v>249</v>
      </c>
      <c r="C190" s="627" t="s">
        <v>176</v>
      </c>
      <c r="D190" s="627" t="s">
        <v>176</v>
      </c>
      <c r="E190" s="627" t="s">
        <v>176</v>
      </c>
      <c r="F190" s="627" t="s">
        <v>176</v>
      </c>
      <c r="G190" s="627" t="s">
        <v>176</v>
      </c>
      <c r="H190" s="627" t="s">
        <v>176</v>
      </c>
      <c r="I190" s="627" t="s">
        <v>176</v>
      </c>
      <c r="J190" s="627" t="s">
        <v>176</v>
      </c>
      <c r="K190" s="627" t="s">
        <v>178</v>
      </c>
      <c r="L190" s="627" t="s">
        <v>176</v>
      </c>
      <c r="M190" s="627" t="s">
        <v>176</v>
      </c>
      <c r="N190" s="627" t="s">
        <v>176</v>
      </c>
      <c r="O190" s="627" t="s">
        <v>176</v>
      </c>
      <c r="P190" s="627" t="s">
        <v>176</v>
      </c>
      <c r="Q190" s="627" t="s">
        <v>176</v>
      </c>
      <c r="R190" s="627" t="s">
        <v>176</v>
      </c>
      <c r="S190" s="627" t="s">
        <v>176</v>
      </c>
      <c r="T190" s="627" t="s">
        <v>176</v>
      </c>
      <c r="U190" s="627" t="s">
        <v>176</v>
      </c>
      <c r="V190" s="627" t="s">
        <v>176</v>
      </c>
      <c r="W190" s="627" t="s">
        <v>176</v>
      </c>
      <c r="X190" s="627" t="s">
        <v>176</v>
      </c>
      <c r="Y190" s="627" t="s">
        <v>176</v>
      </c>
      <c r="Z190" s="627" t="s">
        <v>178</v>
      </c>
      <c r="AA190" s="627" t="s">
        <v>177</v>
      </c>
      <c r="AB190" s="627" t="s">
        <v>177</v>
      </c>
      <c r="AC190" s="627" t="s">
        <v>177</v>
      </c>
      <c r="AD190" s="627" t="s">
        <v>177</v>
      </c>
      <c r="AE190" s="627" t="s">
        <v>177</v>
      </c>
      <c r="AF190" s="627" t="s">
        <v>177</v>
      </c>
      <c r="AG190" s="627" t="s">
        <v>227</v>
      </c>
      <c r="AH190" s="627" t="s">
        <v>227</v>
      </c>
      <c r="AI190" s="627" t="s">
        <v>227</v>
      </c>
      <c r="AJ190" s="627" t="s">
        <v>227</v>
      </c>
      <c r="AK190" s="627" t="s">
        <v>227</v>
      </c>
      <c r="AL190" s="627" t="s">
        <v>227</v>
      </c>
      <c r="AM190" s="627" t="s">
        <v>227</v>
      </c>
      <c r="AN190" s="627" t="s">
        <v>227</v>
      </c>
      <c r="AO190" s="627" t="s">
        <v>227</v>
      </c>
      <c r="AP190" s="627" t="s">
        <v>227</v>
      </c>
      <c r="AQ190" s="627" t="s">
        <v>227</v>
      </c>
      <c r="AR190" s="627" t="s">
        <v>227</v>
      </c>
      <c r="AS190" s="627" t="s">
        <v>227</v>
      </c>
      <c r="AT190" s="627" t="s">
        <v>227</v>
      </c>
      <c r="AU190" s="627" t="s">
        <v>227</v>
      </c>
      <c r="AV190" s="627" t="s">
        <v>227</v>
      </c>
      <c r="AW190" s="627" t="s">
        <v>227</v>
      </c>
      <c r="AX190" s="627" t="s">
        <v>227</v>
      </c>
      <c r="AY190" s="604" t="s">
        <v>227</v>
      </c>
      <c r="AZ190" s="632" t="s">
        <v>4547</v>
      </c>
      <c r="BA190" s="632" t="s">
        <v>227</v>
      </c>
      <c r="BB190" s="633" t="s">
        <v>1500</v>
      </c>
    </row>
    <row r="191" spans="1:54" ht="21.6" x14ac:dyDescent="0.65">
      <c r="A191" s="601">
        <v>705103</v>
      </c>
      <c r="B191" s="602" t="s">
        <v>401</v>
      </c>
      <c r="C191" t="s">
        <v>178</v>
      </c>
      <c r="D191" t="s">
        <v>178</v>
      </c>
      <c r="E191" t="s">
        <v>176</v>
      </c>
      <c r="F191" t="s">
        <v>178</v>
      </c>
      <c r="G191" t="s">
        <v>178</v>
      </c>
      <c r="H191" t="s">
        <v>176</v>
      </c>
      <c r="I191" t="s">
        <v>178</v>
      </c>
      <c r="J191" t="s">
        <v>178</v>
      </c>
      <c r="K191" t="s">
        <v>178</v>
      </c>
      <c r="L191" t="s">
        <v>176</v>
      </c>
      <c r="M191" t="s">
        <v>176</v>
      </c>
      <c r="N191" t="s">
        <v>176</v>
      </c>
      <c r="O191" t="s">
        <v>176</v>
      </c>
      <c r="P191" t="s">
        <v>176</v>
      </c>
      <c r="Q191" t="s">
        <v>178</v>
      </c>
      <c r="R191" t="s">
        <v>178</v>
      </c>
      <c r="S191" t="s">
        <v>178</v>
      </c>
      <c r="T191" t="s">
        <v>178</v>
      </c>
      <c r="U191" t="s">
        <v>178</v>
      </c>
      <c r="V191" t="s">
        <v>178</v>
      </c>
      <c r="W191" t="s">
        <v>178</v>
      </c>
      <c r="X191" t="s">
        <v>178</v>
      </c>
      <c r="Y191" t="s">
        <v>176</v>
      </c>
      <c r="Z191" t="s">
        <v>178</v>
      </c>
      <c r="AA191" t="s">
        <v>178</v>
      </c>
      <c r="AB191" t="s">
        <v>178</v>
      </c>
      <c r="AC191" t="s">
        <v>178</v>
      </c>
      <c r="AD191" t="s">
        <v>178</v>
      </c>
      <c r="AE191" t="s">
        <v>178</v>
      </c>
      <c r="AF191" t="s">
        <v>178</v>
      </c>
      <c r="AG191" t="s">
        <v>178</v>
      </c>
      <c r="AH191" t="s">
        <v>178</v>
      </c>
      <c r="AI191" t="s">
        <v>178</v>
      </c>
      <c r="AJ191" t="s">
        <v>178</v>
      </c>
      <c r="AK191" t="s">
        <v>178</v>
      </c>
      <c r="AL191" t="s">
        <v>178</v>
      </c>
      <c r="AM191" t="s">
        <v>178</v>
      </c>
      <c r="AN191" t="s">
        <v>177</v>
      </c>
      <c r="AO191" t="s">
        <v>178</v>
      </c>
      <c r="AP191" t="s">
        <v>178</v>
      </c>
      <c r="AQ191" t="s">
        <v>178</v>
      </c>
      <c r="AR191" t="s">
        <v>178</v>
      </c>
      <c r="AS191" t="s">
        <v>177</v>
      </c>
      <c r="AT191" t="s">
        <v>178</v>
      </c>
      <c r="AU191" t="s">
        <v>177</v>
      </c>
      <c r="AV191" t="s">
        <v>178</v>
      </c>
      <c r="AW191" t="s">
        <v>177</v>
      </c>
      <c r="AX191" t="s">
        <v>177</v>
      </c>
      <c r="AY191" s="602">
        <v>0</v>
      </c>
      <c r="AZ191"/>
    </row>
    <row r="192" spans="1:54" ht="21.6" x14ac:dyDescent="0.65">
      <c r="A192" s="601">
        <v>705105</v>
      </c>
      <c r="B192" s="602" t="s">
        <v>249</v>
      </c>
      <c r="C192" t="s">
        <v>178</v>
      </c>
      <c r="D192" t="s">
        <v>178</v>
      </c>
      <c r="E192" t="s">
        <v>178</v>
      </c>
      <c r="F192" t="s">
        <v>176</v>
      </c>
      <c r="G192" t="s">
        <v>176</v>
      </c>
      <c r="H192" t="s">
        <v>176</v>
      </c>
      <c r="I192" t="s">
        <v>176</v>
      </c>
      <c r="J192" t="s">
        <v>178</v>
      </c>
      <c r="K192" t="s">
        <v>176</v>
      </c>
      <c r="L192" t="s">
        <v>176</v>
      </c>
      <c r="M192" t="s">
        <v>176</v>
      </c>
      <c r="N192" t="s">
        <v>176</v>
      </c>
      <c r="O192" t="s">
        <v>176</v>
      </c>
      <c r="P192" t="s">
        <v>178</v>
      </c>
      <c r="Q192" t="s">
        <v>178</v>
      </c>
      <c r="R192" t="s">
        <v>178</v>
      </c>
      <c r="S192" t="s">
        <v>178</v>
      </c>
      <c r="T192" t="s">
        <v>178</v>
      </c>
      <c r="U192" t="s">
        <v>176</v>
      </c>
      <c r="V192" t="s">
        <v>178</v>
      </c>
      <c r="W192" t="s">
        <v>176</v>
      </c>
      <c r="X192" t="s">
        <v>178</v>
      </c>
      <c r="Y192" t="s">
        <v>178</v>
      </c>
      <c r="Z192" t="s">
        <v>178</v>
      </c>
      <c r="AA192" t="s">
        <v>176</v>
      </c>
      <c r="AB192" t="s">
        <v>176</v>
      </c>
      <c r="AC192" t="s">
        <v>176</v>
      </c>
      <c r="AD192" t="s">
        <v>176</v>
      </c>
      <c r="AE192" t="s">
        <v>176</v>
      </c>
      <c r="AF192" t="s">
        <v>176</v>
      </c>
      <c r="AG192" t="s">
        <v>178</v>
      </c>
      <c r="AH192" t="s">
        <v>176</v>
      </c>
      <c r="AI192" t="s">
        <v>178</v>
      </c>
      <c r="AJ192" t="s">
        <v>178</v>
      </c>
      <c r="AK192" t="s">
        <v>176</v>
      </c>
      <c r="AL192" t="s">
        <v>176</v>
      </c>
      <c r="AM192" t="s">
        <v>227</v>
      </c>
      <c r="AN192" t="s">
        <v>227</v>
      </c>
      <c r="AO192" t="s">
        <v>227</v>
      </c>
      <c r="AP192" t="s">
        <v>227</v>
      </c>
      <c r="AQ192" t="s">
        <v>227</v>
      </c>
      <c r="AR192" t="s">
        <v>227</v>
      </c>
      <c r="AS192" t="s">
        <v>227</v>
      </c>
      <c r="AT192" t="s">
        <v>227</v>
      </c>
      <c r="AU192" t="s">
        <v>227</v>
      </c>
      <c r="AV192" t="s">
        <v>227</v>
      </c>
      <c r="AW192" t="s">
        <v>227</v>
      </c>
      <c r="AX192" t="s">
        <v>227</v>
      </c>
      <c r="AY192" s="602">
        <v>0</v>
      </c>
      <c r="AZ192"/>
    </row>
    <row r="193" spans="1:54" ht="14.4" x14ac:dyDescent="0.3">
      <c r="A193" s="616">
        <v>705107</v>
      </c>
      <c r="B193" s="604" t="s">
        <v>248</v>
      </c>
      <c r="C193" s="627" t="s">
        <v>1567</v>
      </c>
      <c r="D193" s="627" t="s">
        <v>1567</v>
      </c>
      <c r="E193" s="627" t="s">
        <v>1567</v>
      </c>
      <c r="F193" s="627" t="s">
        <v>1567</v>
      </c>
      <c r="G193" s="627" t="s">
        <v>1567</v>
      </c>
      <c r="H193" s="627" t="s">
        <v>1567</v>
      </c>
      <c r="I193" s="627" t="s">
        <v>1567</v>
      </c>
      <c r="J193" s="627" t="s">
        <v>1567</v>
      </c>
      <c r="K193" s="627" t="s">
        <v>1567</v>
      </c>
      <c r="L193" s="627" t="s">
        <v>1567</v>
      </c>
      <c r="M193" s="627" t="s">
        <v>1567</v>
      </c>
      <c r="N193" s="627" t="s">
        <v>1567</v>
      </c>
      <c r="O193" s="627" t="s">
        <v>1567</v>
      </c>
      <c r="P193" s="627" t="s">
        <v>1567</v>
      </c>
      <c r="Q193" s="627" t="s">
        <v>1567</v>
      </c>
      <c r="R193" s="627" t="s">
        <v>1567</v>
      </c>
      <c r="S193" s="627" t="s">
        <v>1567</v>
      </c>
      <c r="T193" s="627" t="s">
        <v>1567</v>
      </c>
      <c r="U193" s="627" t="s">
        <v>1567</v>
      </c>
      <c r="V193" s="627" t="s">
        <v>1567</v>
      </c>
      <c r="W193" s="627" t="s">
        <v>1567</v>
      </c>
      <c r="X193" s="627" t="s">
        <v>1567</v>
      </c>
      <c r="Y193" s="627" t="s">
        <v>1567</v>
      </c>
      <c r="Z193" s="627" t="s">
        <v>1567</v>
      </c>
      <c r="AA193" s="627" t="s">
        <v>227</v>
      </c>
      <c r="AB193" s="627" t="s">
        <v>227</v>
      </c>
      <c r="AC193" s="627" t="s">
        <v>227</v>
      </c>
      <c r="AD193" s="627" t="s">
        <v>227</v>
      </c>
      <c r="AE193" s="627" t="s">
        <v>227</v>
      </c>
      <c r="AF193" s="627" t="s">
        <v>227</v>
      </c>
      <c r="AG193" s="627" t="s">
        <v>227</v>
      </c>
      <c r="AH193" s="627" t="s">
        <v>227</v>
      </c>
      <c r="AI193" s="627" t="s">
        <v>227</v>
      </c>
      <c r="AJ193" s="627" t="s">
        <v>227</v>
      </c>
      <c r="AK193" s="627" t="s">
        <v>227</v>
      </c>
      <c r="AL193" s="627" t="s">
        <v>227</v>
      </c>
      <c r="AM193" s="627" t="s">
        <v>227</v>
      </c>
      <c r="AN193" s="627" t="s">
        <v>227</v>
      </c>
      <c r="AO193" s="627" t="s">
        <v>227</v>
      </c>
      <c r="AP193" s="627" t="s">
        <v>227</v>
      </c>
      <c r="AQ193" s="627" t="s">
        <v>227</v>
      </c>
      <c r="AR193" s="627" t="s">
        <v>227</v>
      </c>
      <c r="AS193" s="627" t="s">
        <v>227</v>
      </c>
      <c r="AT193" s="627" t="s">
        <v>227</v>
      </c>
      <c r="AU193" s="627" t="s">
        <v>227</v>
      </c>
      <c r="AV193" s="627" t="s">
        <v>227</v>
      </c>
      <c r="AW193" s="627" t="s">
        <v>227</v>
      </c>
      <c r="AX193" s="627" t="s">
        <v>227</v>
      </c>
      <c r="AY193" s="604" t="s">
        <v>4546</v>
      </c>
      <c r="AZ193" s="632" t="s">
        <v>4547</v>
      </c>
      <c r="BA193" s="632" t="s">
        <v>227</v>
      </c>
      <c r="BB193" s="633" t="s">
        <v>1500</v>
      </c>
    </row>
    <row r="194" spans="1:54" ht="21.6" x14ac:dyDescent="0.65">
      <c r="A194" s="601">
        <v>705112</v>
      </c>
      <c r="B194" s="602" t="s">
        <v>249</v>
      </c>
      <c r="C194" t="s">
        <v>178</v>
      </c>
      <c r="D194" t="s">
        <v>178</v>
      </c>
      <c r="E194" t="s">
        <v>178</v>
      </c>
      <c r="F194" t="s">
        <v>178</v>
      </c>
      <c r="G194" t="s">
        <v>178</v>
      </c>
      <c r="H194" t="s">
        <v>178</v>
      </c>
      <c r="I194" t="s">
        <v>178</v>
      </c>
      <c r="J194" t="s">
        <v>178</v>
      </c>
      <c r="K194" t="s">
        <v>178</v>
      </c>
      <c r="L194" t="s">
        <v>176</v>
      </c>
      <c r="M194" t="s">
        <v>176</v>
      </c>
      <c r="N194" t="s">
        <v>176</v>
      </c>
      <c r="O194" t="s">
        <v>176</v>
      </c>
      <c r="P194" t="s">
        <v>178</v>
      </c>
      <c r="Q194" t="s">
        <v>178</v>
      </c>
      <c r="R194" t="s">
        <v>178</v>
      </c>
      <c r="S194" t="s">
        <v>176</v>
      </c>
      <c r="T194" t="s">
        <v>178</v>
      </c>
      <c r="U194" t="s">
        <v>178</v>
      </c>
      <c r="V194" t="s">
        <v>178</v>
      </c>
      <c r="W194" t="s">
        <v>178</v>
      </c>
      <c r="X194" t="s">
        <v>178</v>
      </c>
      <c r="Y194" t="s">
        <v>178</v>
      </c>
      <c r="Z194" t="s">
        <v>178</v>
      </c>
      <c r="AA194" t="s">
        <v>177</v>
      </c>
      <c r="AB194" t="s">
        <v>177</v>
      </c>
      <c r="AC194" t="s">
        <v>177</v>
      </c>
      <c r="AD194" t="s">
        <v>177</v>
      </c>
      <c r="AE194" t="s">
        <v>177</v>
      </c>
      <c r="AF194" t="s">
        <v>177</v>
      </c>
      <c r="AG194" t="s">
        <v>177</v>
      </c>
      <c r="AH194" t="s">
        <v>177</v>
      </c>
      <c r="AI194" t="s">
        <v>177</v>
      </c>
      <c r="AJ194" t="s">
        <v>177</v>
      </c>
      <c r="AK194" t="s">
        <v>177</v>
      </c>
      <c r="AL194" t="s">
        <v>177</v>
      </c>
      <c r="AM194" t="s">
        <v>227</v>
      </c>
      <c r="AN194" t="s">
        <v>227</v>
      </c>
      <c r="AO194" t="s">
        <v>227</v>
      </c>
      <c r="AP194" t="s">
        <v>227</v>
      </c>
      <c r="AQ194" t="s">
        <v>227</v>
      </c>
      <c r="AR194" t="s">
        <v>227</v>
      </c>
      <c r="AS194" t="s">
        <v>227</v>
      </c>
      <c r="AT194" t="s">
        <v>227</v>
      </c>
      <c r="AU194" t="s">
        <v>227</v>
      </c>
      <c r="AV194" t="s">
        <v>227</v>
      </c>
      <c r="AW194" t="s">
        <v>227</v>
      </c>
      <c r="AX194" t="s">
        <v>227</v>
      </c>
      <c r="AY194" s="602">
        <v>0</v>
      </c>
      <c r="AZ194"/>
    </row>
    <row r="195" spans="1:54" ht="21.6" x14ac:dyDescent="0.65">
      <c r="A195" s="601">
        <v>705133</v>
      </c>
      <c r="B195" s="602" t="s">
        <v>248</v>
      </c>
      <c r="C195" t="s">
        <v>178</v>
      </c>
      <c r="D195" t="s">
        <v>176</v>
      </c>
      <c r="E195" t="s">
        <v>176</v>
      </c>
      <c r="F195" t="s">
        <v>176</v>
      </c>
      <c r="G195" t="s">
        <v>176</v>
      </c>
      <c r="H195" t="s">
        <v>176</v>
      </c>
      <c r="I195" t="s">
        <v>178</v>
      </c>
      <c r="J195" t="s">
        <v>176</v>
      </c>
      <c r="K195" t="s">
        <v>176</v>
      </c>
      <c r="L195" t="s">
        <v>176</v>
      </c>
      <c r="M195" t="s">
        <v>178</v>
      </c>
      <c r="N195" t="s">
        <v>178</v>
      </c>
      <c r="O195" t="s">
        <v>176</v>
      </c>
      <c r="P195" t="s">
        <v>176</v>
      </c>
      <c r="Q195" t="s">
        <v>178</v>
      </c>
      <c r="R195" t="s">
        <v>178</v>
      </c>
      <c r="S195" t="s">
        <v>176</v>
      </c>
      <c r="T195" t="s">
        <v>177</v>
      </c>
      <c r="U195" t="s">
        <v>176</v>
      </c>
      <c r="V195" t="s">
        <v>176</v>
      </c>
      <c r="W195" t="s">
        <v>178</v>
      </c>
      <c r="X195" t="s">
        <v>176</v>
      </c>
      <c r="Y195" t="s">
        <v>176</v>
      </c>
      <c r="Z195" t="s">
        <v>177</v>
      </c>
      <c r="AA195" t="s">
        <v>227</v>
      </c>
      <c r="AB195" t="s">
        <v>227</v>
      </c>
      <c r="AC195" t="s">
        <v>227</v>
      </c>
      <c r="AD195" t="s">
        <v>227</v>
      </c>
      <c r="AE195" t="s">
        <v>227</v>
      </c>
      <c r="AF195" t="s">
        <v>227</v>
      </c>
      <c r="AG195" t="s">
        <v>227</v>
      </c>
      <c r="AH195" t="s">
        <v>227</v>
      </c>
      <c r="AI195" t="s">
        <v>227</v>
      </c>
      <c r="AJ195" t="s">
        <v>227</v>
      </c>
      <c r="AK195" t="s">
        <v>227</v>
      </c>
      <c r="AL195" t="s">
        <v>227</v>
      </c>
      <c r="AM195" t="s">
        <v>227</v>
      </c>
      <c r="AN195" t="s">
        <v>227</v>
      </c>
      <c r="AO195" t="s">
        <v>227</v>
      </c>
      <c r="AP195" t="s">
        <v>227</v>
      </c>
      <c r="AQ195" t="s">
        <v>227</v>
      </c>
      <c r="AR195" t="s">
        <v>227</v>
      </c>
      <c r="AS195" t="s">
        <v>227</v>
      </c>
      <c r="AT195" t="s">
        <v>227</v>
      </c>
      <c r="AU195" t="s">
        <v>227</v>
      </c>
      <c r="AV195" t="s">
        <v>227</v>
      </c>
      <c r="AW195" t="s">
        <v>227</v>
      </c>
      <c r="AX195" t="s">
        <v>227</v>
      </c>
      <c r="AY195" s="602">
        <v>0</v>
      </c>
      <c r="AZ195"/>
    </row>
    <row r="196" spans="1:54" ht="21.6" x14ac:dyDescent="0.65">
      <c r="A196" s="601">
        <v>705139</v>
      </c>
      <c r="B196" s="602" t="s">
        <v>248</v>
      </c>
      <c r="C196" t="s">
        <v>178</v>
      </c>
      <c r="D196" t="s">
        <v>176</v>
      </c>
      <c r="E196" t="s">
        <v>178</v>
      </c>
      <c r="F196" t="s">
        <v>178</v>
      </c>
      <c r="G196" t="s">
        <v>176</v>
      </c>
      <c r="H196" t="s">
        <v>176</v>
      </c>
      <c r="I196" t="s">
        <v>178</v>
      </c>
      <c r="J196" t="s">
        <v>178</v>
      </c>
      <c r="K196" t="s">
        <v>178</v>
      </c>
      <c r="L196" t="s">
        <v>177</v>
      </c>
      <c r="M196" t="s">
        <v>176</v>
      </c>
      <c r="N196" t="s">
        <v>176</v>
      </c>
      <c r="O196" t="s">
        <v>178</v>
      </c>
      <c r="P196" t="s">
        <v>178</v>
      </c>
      <c r="Q196" t="s">
        <v>176</v>
      </c>
      <c r="R196" t="s">
        <v>177</v>
      </c>
      <c r="S196" t="s">
        <v>178</v>
      </c>
      <c r="T196" t="s">
        <v>176</v>
      </c>
      <c r="U196" t="s">
        <v>177</v>
      </c>
      <c r="V196" t="s">
        <v>177</v>
      </c>
      <c r="W196" t="s">
        <v>177</v>
      </c>
      <c r="X196" t="s">
        <v>177</v>
      </c>
      <c r="Y196" t="s">
        <v>178</v>
      </c>
      <c r="Z196" t="s">
        <v>178</v>
      </c>
      <c r="AA196" t="s">
        <v>227</v>
      </c>
      <c r="AB196" t="s">
        <v>227</v>
      </c>
      <c r="AC196" t="s">
        <v>227</v>
      </c>
      <c r="AD196" t="s">
        <v>227</v>
      </c>
      <c r="AE196" t="s">
        <v>227</v>
      </c>
      <c r="AF196" t="s">
        <v>227</v>
      </c>
      <c r="AG196" t="s">
        <v>227</v>
      </c>
      <c r="AH196" t="s">
        <v>227</v>
      </c>
      <c r="AI196" t="s">
        <v>227</v>
      </c>
      <c r="AJ196" t="s">
        <v>227</v>
      </c>
      <c r="AK196" t="s">
        <v>227</v>
      </c>
      <c r="AL196" t="s">
        <v>227</v>
      </c>
      <c r="AM196" t="s">
        <v>227</v>
      </c>
      <c r="AN196" t="s">
        <v>227</v>
      </c>
      <c r="AO196" t="s">
        <v>227</v>
      </c>
      <c r="AP196" t="s">
        <v>227</v>
      </c>
      <c r="AQ196" t="s">
        <v>227</v>
      </c>
      <c r="AR196" t="s">
        <v>227</v>
      </c>
      <c r="AS196" t="s">
        <v>227</v>
      </c>
      <c r="AT196" t="s">
        <v>227</v>
      </c>
      <c r="AU196" t="s">
        <v>227</v>
      </c>
      <c r="AV196" t="s">
        <v>227</v>
      </c>
      <c r="AW196" t="s">
        <v>227</v>
      </c>
      <c r="AX196" t="s">
        <v>227</v>
      </c>
      <c r="AY196" s="602">
        <v>0</v>
      </c>
      <c r="AZ196"/>
    </row>
    <row r="197" spans="1:54" ht="21.6" x14ac:dyDescent="0.65">
      <c r="A197" s="601">
        <v>705141</v>
      </c>
      <c r="B197" s="602" t="s">
        <v>401</v>
      </c>
      <c r="C197" t="s">
        <v>178</v>
      </c>
      <c r="D197" t="s">
        <v>178</v>
      </c>
      <c r="E197" t="s">
        <v>176</v>
      </c>
      <c r="F197" t="s">
        <v>178</v>
      </c>
      <c r="G197" t="s">
        <v>176</v>
      </c>
      <c r="H197" t="s">
        <v>176</v>
      </c>
      <c r="I197" t="s">
        <v>176</v>
      </c>
      <c r="J197" t="s">
        <v>178</v>
      </c>
      <c r="K197" t="s">
        <v>178</v>
      </c>
      <c r="L197" t="s">
        <v>178</v>
      </c>
      <c r="M197" t="s">
        <v>176</v>
      </c>
      <c r="N197" t="s">
        <v>176</v>
      </c>
      <c r="O197" t="s">
        <v>176</v>
      </c>
      <c r="P197" t="s">
        <v>176</v>
      </c>
      <c r="Q197" t="s">
        <v>178</v>
      </c>
      <c r="R197" t="s">
        <v>178</v>
      </c>
      <c r="S197" t="s">
        <v>176</v>
      </c>
      <c r="T197" t="s">
        <v>178</v>
      </c>
      <c r="U197" t="s">
        <v>178</v>
      </c>
      <c r="V197" t="s">
        <v>178</v>
      </c>
      <c r="W197" t="s">
        <v>178</v>
      </c>
      <c r="X197" t="s">
        <v>178</v>
      </c>
      <c r="Y197" t="s">
        <v>178</v>
      </c>
      <c r="Z197" t="s">
        <v>176</v>
      </c>
      <c r="AA197" t="s">
        <v>178</v>
      </c>
      <c r="AB197" t="s">
        <v>176</v>
      </c>
      <c r="AC197" t="s">
        <v>178</v>
      </c>
      <c r="AD197" t="s">
        <v>176</v>
      </c>
      <c r="AE197" t="s">
        <v>176</v>
      </c>
      <c r="AF197" t="s">
        <v>178</v>
      </c>
      <c r="AG197" t="s">
        <v>178</v>
      </c>
      <c r="AH197" t="s">
        <v>178</v>
      </c>
      <c r="AI197" t="s">
        <v>178</v>
      </c>
      <c r="AJ197" t="s">
        <v>178</v>
      </c>
      <c r="AK197" t="s">
        <v>178</v>
      </c>
      <c r="AL197" t="s">
        <v>178</v>
      </c>
      <c r="AM197" t="s">
        <v>178</v>
      </c>
      <c r="AN197" t="s">
        <v>177</v>
      </c>
      <c r="AO197" t="s">
        <v>178</v>
      </c>
      <c r="AP197" t="s">
        <v>178</v>
      </c>
      <c r="AQ197" t="s">
        <v>178</v>
      </c>
      <c r="AR197" t="s">
        <v>177</v>
      </c>
      <c r="AS197" t="s">
        <v>177</v>
      </c>
      <c r="AT197" t="s">
        <v>177</v>
      </c>
      <c r="AU197" t="s">
        <v>177</v>
      </c>
      <c r="AV197" t="s">
        <v>177</v>
      </c>
      <c r="AW197" t="s">
        <v>177</v>
      </c>
      <c r="AX197" t="s">
        <v>177</v>
      </c>
      <c r="AY197" s="602">
        <v>0</v>
      </c>
      <c r="AZ197"/>
    </row>
    <row r="198" spans="1:54" ht="14.4" x14ac:dyDescent="0.3">
      <c r="A198" s="616">
        <v>705161</v>
      </c>
      <c r="B198" s="604" t="s">
        <v>248</v>
      </c>
      <c r="C198" s="627" t="s">
        <v>178</v>
      </c>
      <c r="D198" s="627" t="s">
        <v>176</v>
      </c>
      <c r="E198" s="627" t="s">
        <v>176</v>
      </c>
      <c r="F198" s="627" t="s">
        <v>176</v>
      </c>
      <c r="G198" s="627" t="s">
        <v>178</v>
      </c>
      <c r="H198" s="627" t="s">
        <v>178</v>
      </c>
      <c r="I198" s="627" t="s">
        <v>178</v>
      </c>
      <c r="J198" s="627" t="s">
        <v>176</v>
      </c>
      <c r="K198" s="627" t="s">
        <v>178</v>
      </c>
      <c r="L198" s="627" t="s">
        <v>176</v>
      </c>
      <c r="M198" s="627" t="s">
        <v>176</v>
      </c>
      <c r="N198" s="627" t="s">
        <v>176</v>
      </c>
      <c r="O198" s="627" t="s">
        <v>176</v>
      </c>
      <c r="P198" s="627" t="s">
        <v>176</v>
      </c>
      <c r="Q198" s="627" t="s">
        <v>176</v>
      </c>
      <c r="R198" s="627" t="s">
        <v>177</v>
      </c>
      <c r="S198" s="627" t="s">
        <v>178</v>
      </c>
      <c r="T198" s="627" t="s">
        <v>177</v>
      </c>
      <c r="U198" s="627" t="s">
        <v>177</v>
      </c>
      <c r="V198" s="627" t="s">
        <v>177</v>
      </c>
      <c r="W198" s="627" t="s">
        <v>176</v>
      </c>
      <c r="X198" s="627" t="s">
        <v>178</v>
      </c>
      <c r="Y198" s="627" t="s">
        <v>176</v>
      </c>
      <c r="Z198" s="627" t="s">
        <v>177</v>
      </c>
      <c r="AA198" s="627" t="s">
        <v>227</v>
      </c>
      <c r="AB198" s="627" t="s">
        <v>227</v>
      </c>
      <c r="AC198" s="627" t="s">
        <v>227</v>
      </c>
      <c r="AD198" s="627" t="s">
        <v>227</v>
      </c>
      <c r="AE198" s="627" t="s">
        <v>227</v>
      </c>
      <c r="AF198" s="627" t="s">
        <v>227</v>
      </c>
      <c r="AG198" s="627" t="s">
        <v>227</v>
      </c>
      <c r="AH198" s="627" t="s">
        <v>227</v>
      </c>
      <c r="AI198" s="627" t="s">
        <v>227</v>
      </c>
      <c r="AJ198" s="627" t="s">
        <v>227</v>
      </c>
      <c r="AK198" s="627" t="s">
        <v>227</v>
      </c>
      <c r="AL198" s="627" t="s">
        <v>227</v>
      </c>
      <c r="AM198" s="627" t="s">
        <v>227</v>
      </c>
      <c r="AN198" s="627" t="s">
        <v>227</v>
      </c>
      <c r="AO198" s="627" t="s">
        <v>227</v>
      </c>
      <c r="AP198" s="627" t="s">
        <v>227</v>
      </c>
      <c r="AQ198" s="627" t="s">
        <v>227</v>
      </c>
      <c r="AR198" s="627" t="s">
        <v>227</v>
      </c>
      <c r="AS198" s="627" t="s">
        <v>227</v>
      </c>
      <c r="AT198" s="627" t="s">
        <v>227</v>
      </c>
      <c r="AU198" s="627" t="s">
        <v>227</v>
      </c>
      <c r="AV198" s="627" t="s">
        <v>227</v>
      </c>
      <c r="AW198" s="627" t="s">
        <v>227</v>
      </c>
      <c r="AX198" s="627" t="s">
        <v>227</v>
      </c>
      <c r="AY198" s="604" t="s">
        <v>227</v>
      </c>
      <c r="AZ198" s="632" t="s">
        <v>4543</v>
      </c>
      <c r="BA198" s="632" t="s">
        <v>4543</v>
      </c>
      <c r="BB198" s="633" t="s">
        <v>1500</v>
      </c>
    </row>
    <row r="199" spans="1:54" ht="15.75" customHeight="1" x14ac:dyDescent="0.65">
      <c r="A199" s="601">
        <v>705177</v>
      </c>
      <c r="B199" s="602" t="s">
        <v>249</v>
      </c>
      <c r="C199" t="s">
        <v>176</v>
      </c>
      <c r="D199" t="s">
        <v>176</v>
      </c>
      <c r="E199" t="s">
        <v>176</v>
      </c>
      <c r="F199" t="s">
        <v>176</v>
      </c>
      <c r="G199" t="s">
        <v>176</v>
      </c>
      <c r="H199" t="s">
        <v>176</v>
      </c>
      <c r="I199" t="s">
        <v>178</v>
      </c>
      <c r="J199" t="s">
        <v>176</v>
      </c>
      <c r="K199" t="s">
        <v>176</v>
      </c>
      <c r="L199" t="s">
        <v>176</v>
      </c>
      <c r="M199" t="s">
        <v>176</v>
      </c>
      <c r="N199" t="s">
        <v>176</v>
      </c>
      <c r="O199" t="s">
        <v>178</v>
      </c>
      <c r="P199" t="s">
        <v>176</v>
      </c>
      <c r="Q199" t="s">
        <v>176</v>
      </c>
      <c r="R199" t="s">
        <v>176</v>
      </c>
      <c r="S199" t="s">
        <v>178</v>
      </c>
      <c r="T199" t="s">
        <v>178</v>
      </c>
      <c r="U199" t="s">
        <v>176</v>
      </c>
      <c r="V199" t="s">
        <v>176</v>
      </c>
      <c r="W199" t="s">
        <v>176</v>
      </c>
      <c r="X199" t="s">
        <v>176</v>
      </c>
      <c r="Y199" t="s">
        <v>176</v>
      </c>
      <c r="Z199" t="s">
        <v>176</v>
      </c>
      <c r="AA199" t="s">
        <v>176</v>
      </c>
      <c r="AB199" t="s">
        <v>178</v>
      </c>
      <c r="AC199" t="s">
        <v>178</v>
      </c>
      <c r="AD199" t="s">
        <v>178</v>
      </c>
      <c r="AE199" t="s">
        <v>178</v>
      </c>
      <c r="AF199" t="s">
        <v>178</v>
      </c>
      <c r="AG199" t="s">
        <v>176</v>
      </c>
      <c r="AH199" t="s">
        <v>178</v>
      </c>
      <c r="AI199" t="s">
        <v>178</v>
      </c>
      <c r="AJ199" t="s">
        <v>176</v>
      </c>
      <c r="AK199" t="s">
        <v>178</v>
      </c>
      <c r="AL199" t="s">
        <v>178</v>
      </c>
      <c r="AM199" t="s">
        <v>227</v>
      </c>
      <c r="AN199" t="s">
        <v>227</v>
      </c>
      <c r="AO199" t="s">
        <v>227</v>
      </c>
      <c r="AP199" t="s">
        <v>227</v>
      </c>
      <c r="AQ199" t="s">
        <v>227</v>
      </c>
      <c r="AR199" t="s">
        <v>227</v>
      </c>
      <c r="AS199" t="s">
        <v>227</v>
      </c>
      <c r="AT199" t="s">
        <v>227</v>
      </c>
      <c r="AU199" t="s">
        <v>227</v>
      </c>
      <c r="AV199" t="s">
        <v>227</v>
      </c>
      <c r="AW199" t="s">
        <v>227</v>
      </c>
      <c r="AX199" t="s">
        <v>227</v>
      </c>
      <c r="AY199" s="602">
        <v>0</v>
      </c>
      <c r="AZ199"/>
    </row>
    <row r="200" spans="1:54" ht="21.6" x14ac:dyDescent="0.65">
      <c r="A200" s="601">
        <v>705179</v>
      </c>
      <c r="B200" s="602" t="s">
        <v>249</v>
      </c>
      <c r="C200" t="s">
        <v>176</v>
      </c>
      <c r="D200" t="s">
        <v>176</v>
      </c>
      <c r="E200" t="s">
        <v>176</v>
      </c>
      <c r="F200" t="s">
        <v>176</v>
      </c>
      <c r="G200" t="s">
        <v>176</v>
      </c>
      <c r="H200" t="s">
        <v>176</v>
      </c>
      <c r="I200" t="s">
        <v>176</v>
      </c>
      <c r="J200" t="s">
        <v>176</v>
      </c>
      <c r="K200" t="s">
        <v>176</v>
      </c>
      <c r="L200" t="s">
        <v>176</v>
      </c>
      <c r="M200" t="s">
        <v>176</v>
      </c>
      <c r="N200" t="s">
        <v>176</v>
      </c>
      <c r="O200" t="s">
        <v>176</v>
      </c>
      <c r="P200" t="s">
        <v>176</v>
      </c>
      <c r="Q200" t="s">
        <v>176</v>
      </c>
      <c r="R200" t="s">
        <v>176</v>
      </c>
      <c r="S200" t="s">
        <v>176</v>
      </c>
      <c r="T200" t="s">
        <v>176</v>
      </c>
      <c r="U200" t="s">
        <v>176</v>
      </c>
      <c r="V200" t="s">
        <v>176</v>
      </c>
      <c r="W200" t="s">
        <v>176</v>
      </c>
      <c r="X200" t="s">
        <v>176</v>
      </c>
      <c r="Y200" t="s">
        <v>176</v>
      </c>
      <c r="Z200" t="s">
        <v>176</v>
      </c>
      <c r="AA200" t="s">
        <v>177</v>
      </c>
      <c r="AB200" t="s">
        <v>178</v>
      </c>
      <c r="AC200" t="s">
        <v>178</v>
      </c>
      <c r="AD200" t="s">
        <v>177</v>
      </c>
      <c r="AE200" t="s">
        <v>177</v>
      </c>
      <c r="AF200" t="s">
        <v>178</v>
      </c>
      <c r="AG200" t="s">
        <v>177</v>
      </c>
      <c r="AH200" t="s">
        <v>177</v>
      </c>
      <c r="AI200" t="s">
        <v>177</v>
      </c>
      <c r="AJ200" t="s">
        <v>177</v>
      </c>
      <c r="AK200" t="s">
        <v>177</v>
      </c>
      <c r="AL200" t="s">
        <v>177</v>
      </c>
      <c r="AM200" t="s">
        <v>227</v>
      </c>
      <c r="AN200" t="s">
        <v>227</v>
      </c>
      <c r="AO200" t="s">
        <v>227</v>
      </c>
      <c r="AP200" t="s">
        <v>227</v>
      </c>
      <c r="AQ200" t="s">
        <v>227</v>
      </c>
      <c r="AR200" t="s">
        <v>227</v>
      </c>
      <c r="AS200" t="s">
        <v>227</v>
      </c>
      <c r="AT200" t="s">
        <v>227</v>
      </c>
      <c r="AU200" t="s">
        <v>227</v>
      </c>
      <c r="AV200" t="s">
        <v>227</v>
      </c>
      <c r="AW200" t="s">
        <v>227</v>
      </c>
      <c r="AX200" t="s">
        <v>227</v>
      </c>
      <c r="AY200" s="602" t="s">
        <v>4583</v>
      </c>
      <c r="AZ200"/>
    </row>
    <row r="201" spans="1:54" ht="14.4" x14ac:dyDescent="0.3">
      <c r="A201" s="616">
        <v>705192</v>
      </c>
      <c r="B201" s="604" t="s">
        <v>248</v>
      </c>
      <c r="C201" s="627" t="s">
        <v>1567</v>
      </c>
      <c r="D201" s="627" t="s">
        <v>1567</v>
      </c>
      <c r="E201" s="627" t="s">
        <v>1567</v>
      </c>
      <c r="F201" s="627" t="s">
        <v>1567</v>
      </c>
      <c r="G201" s="627" t="s">
        <v>1567</v>
      </c>
      <c r="H201" s="627" t="s">
        <v>1567</v>
      </c>
      <c r="I201" s="627" t="s">
        <v>1567</v>
      </c>
      <c r="J201" s="627" t="s">
        <v>1567</v>
      </c>
      <c r="K201" s="627" t="s">
        <v>1567</v>
      </c>
      <c r="L201" s="627" t="s">
        <v>1567</v>
      </c>
      <c r="M201" s="627" t="s">
        <v>1567</v>
      </c>
      <c r="N201" s="627" t="s">
        <v>1567</v>
      </c>
      <c r="O201" s="627" t="s">
        <v>1567</v>
      </c>
      <c r="P201" s="627" t="s">
        <v>1567</v>
      </c>
      <c r="Q201" s="627" t="s">
        <v>1567</v>
      </c>
      <c r="R201" s="627" t="s">
        <v>1567</v>
      </c>
      <c r="S201" s="627" t="s">
        <v>1567</v>
      </c>
      <c r="T201" s="627" t="s">
        <v>1567</v>
      </c>
      <c r="U201" s="627" t="s">
        <v>1567</v>
      </c>
      <c r="V201" s="627" t="s">
        <v>1567</v>
      </c>
      <c r="W201" s="627" t="s">
        <v>1567</v>
      </c>
      <c r="X201" s="627" t="s">
        <v>1567</v>
      </c>
      <c r="Y201" s="627" t="s">
        <v>1567</v>
      </c>
      <c r="Z201" s="627" t="s">
        <v>1567</v>
      </c>
      <c r="AA201" s="627" t="s">
        <v>227</v>
      </c>
      <c r="AB201" s="627" t="s">
        <v>227</v>
      </c>
      <c r="AC201" s="627" t="s">
        <v>227</v>
      </c>
      <c r="AD201" s="627" t="s">
        <v>227</v>
      </c>
      <c r="AE201" s="627" t="s">
        <v>227</v>
      </c>
      <c r="AF201" s="627" t="s">
        <v>227</v>
      </c>
      <c r="AG201" s="627" t="s">
        <v>227</v>
      </c>
      <c r="AH201" s="627" t="s">
        <v>227</v>
      </c>
      <c r="AI201" s="627" t="s">
        <v>227</v>
      </c>
      <c r="AJ201" s="627" t="s">
        <v>227</v>
      </c>
      <c r="AK201" s="627" t="s">
        <v>227</v>
      </c>
      <c r="AL201" s="627" t="s">
        <v>227</v>
      </c>
      <c r="AM201" s="627" t="s">
        <v>227</v>
      </c>
      <c r="AN201" s="627" t="s">
        <v>227</v>
      </c>
      <c r="AO201" s="627" t="s">
        <v>227</v>
      </c>
      <c r="AP201" s="627" t="s">
        <v>227</v>
      </c>
      <c r="AQ201" s="627" t="s">
        <v>227</v>
      </c>
      <c r="AR201" s="627" t="s">
        <v>227</v>
      </c>
      <c r="AS201" s="627" t="s">
        <v>227</v>
      </c>
      <c r="AT201" s="627" t="s">
        <v>227</v>
      </c>
      <c r="AU201" s="627" t="s">
        <v>227</v>
      </c>
      <c r="AV201" s="627" t="s">
        <v>227</v>
      </c>
      <c r="AW201" s="627" t="s">
        <v>227</v>
      </c>
      <c r="AX201" s="627" t="s">
        <v>227</v>
      </c>
      <c r="AY201" s="604" t="s">
        <v>4546</v>
      </c>
      <c r="AZ201" s="632" t="s">
        <v>4547</v>
      </c>
      <c r="BA201" s="632" t="s">
        <v>227</v>
      </c>
      <c r="BB201" s="633" t="s">
        <v>1500</v>
      </c>
    </row>
    <row r="202" spans="1:54" ht="21.6" x14ac:dyDescent="0.65">
      <c r="A202" s="601">
        <v>705209</v>
      </c>
      <c r="B202" s="602" t="s">
        <v>249</v>
      </c>
      <c r="C202" t="s">
        <v>1567</v>
      </c>
      <c r="D202" t="s">
        <v>1567</v>
      </c>
      <c r="E202" t="s">
        <v>1567</v>
      </c>
      <c r="F202" t="s">
        <v>1567</v>
      </c>
      <c r="G202" t="s">
        <v>1567</v>
      </c>
      <c r="H202" t="s">
        <v>1567</v>
      </c>
      <c r="I202" t="s">
        <v>1567</v>
      </c>
      <c r="J202" t="s">
        <v>1567</v>
      </c>
      <c r="K202" t="s">
        <v>1567</v>
      </c>
      <c r="L202" t="s">
        <v>1567</v>
      </c>
      <c r="M202" t="s">
        <v>1567</v>
      </c>
      <c r="N202" t="s">
        <v>1567</v>
      </c>
      <c r="O202" t="s">
        <v>1567</v>
      </c>
      <c r="P202" t="s">
        <v>1567</v>
      </c>
      <c r="Q202" t="s">
        <v>1567</v>
      </c>
      <c r="R202" t="s">
        <v>1567</v>
      </c>
      <c r="S202" t="s">
        <v>1567</v>
      </c>
      <c r="T202" t="s">
        <v>1567</v>
      </c>
      <c r="U202" t="s">
        <v>1567</v>
      </c>
      <c r="V202" t="s">
        <v>1567</v>
      </c>
      <c r="W202" t="s">
        <v>1567</v>
      </c>
      <c r="X202" t="s">
        <v>1567</v>
      </c>
      <c r="Y202" t="s">
        <v>1567</v>
      </c>
      <c r="Z202" t="s">
        <v>1567</v>
      </c>
      <c r="AA202" t="s">
        <v>1567</v>
      </c>
      <c r="AB202" t="s">
        <v>1567</v>
      </c>
      <c r="AC202" t="s">
        <v>1567</v>
      </c>
      <c r="AD202" t="s">
        <v>1567</v>
      </c>
      <c r="AE202" t="s">
        <v>1567</v>
      </c>
      <c r="AF202" t="s">
        <v>1567</v>
      </c>
      <c r="AG202" t="s">
        <v>1567</v>
      </c>
      <c r="AH202" t="s">
        <v>1567</v>
      </c>
      <c r="AI202" t="s">
        <v>1567</v>
      </c>
      <c r="AJ202" t="s">
        <v>1567</v>
      </c>
      <c r="AK202" t="s">
        <v>1567</v>
      </c>
      <c r="AL202" t="s">
        <v>1567</v>
      </c>
      <c r="AM202" t="s">
        <v>227</v>
      </c>
      <c r="AN202" t="s">
        <v>227</v>
      </c>
      <c r="AO202" t="s">
        <v>227</v>
      </c>
      <c r="AP202" t="s">
        <v>227</v>
      </c>
      <c r="AQ202" t="s">
        <v>227</v>
      </c>
      <c r="AR202" t="s">
        <v>227</v>
      </c>
      <c r="AS202" t="s">
        <v>227</v>
      </c>
      <c r="AT202" t="s">
        <v>227</v>
      </c>
      <c r="AU202" t="s">
        <v>227</v>
      </c>
      <c r="AV202" t="s">
        <v>227</v>
      </c>
      <c r="AW202" t="s">
        <v>227</v>
      </c>
      <c r="AX202" t="s">
        <v>227</v>
      </c>
      <c r="AY202" s="602" t="s">
        <v>4589</v>
      </c>
      <c r="AZ202"/>
    </row>
    <row r="203" spans="1:54" ht="21.6" x14ac:dyDescent="0.65">
      <c r="A203" s="601">
        <v>705231</v>
      </c>
      <c r="B203" s="602" t="s">
        <v>247</v>
      </c>
      <c r="C203" t="s">
        <v>1567</v>
      </c>
      <c r="D203" t="s">
        <v>1567</v>
      </c>
      <c r="E203" t="s">
        <v>1567</v>
      </c>
      <c r="F203" t="s">
        <v>1567</v>
      </c>
      <c r="G203" t="s">
        <v>1567</v>
      </c>
      <c r="H203" t="s">
        <v>1567</v>
      </c>
      <c r="I203" t="s">
        <v>1567</v>
      </c>
      <c r="J203" t="s">
        <v>1567</v>
      </c>
      <c r="K203" t="s">
        <v>1567</v>
      </c>
      <c r="L203" t="s">
        <v>1567</v>
      </c>
      <c r="M203" t="s">
        <v>1567</v>
      </c>
      <c r="N203" t="s">
        <v>1567</v>
      </c>
      <c r="O203" t="s">
        <v>227</v>
      </c>
      <c r="P203" t="s">
        <v>227</v>
      </c>
      <c r="Q203" t="s">
        <v>227</v>
      </c>
      <c r="R203" t="s">
        <v>227</v>
      </c>
      <c r="S203" t="s">
        <v>227</v>
      </c>
      <c r="T203" t="s">
        <v>227</v>
      </c>
      <c r="U203" t="s">
        <v>227</v>
      </c>
      <c r="V203" t="s">
        <v>227</v>
      </c>
      <c r="W203" t="s">
        <v>227</v>
      </c>
      <c r="X203" t="s">
        <v>227</v>
      </c>
      <c r="Y203" t="s">
        <v>227</v>
      </c>
      <c r="Z203" t="s">
        <v>227</v>
      </c>
      <c r="AA203" t="s">
        <v>227</v>
      </c>
      <c r="AB203" t="s">
        <v>227</v>
      </c>
      <c r="AC203" t="s">
        <v>227</v>
      </c>
      <c r="AD203" t="s">
        <v>227</v>
      </c>
      <c r="AE203" t="s">
        <v>227</v>
      </c>
      <c r="AF203" t="s">
        <v>227</v>
      </c>
      <c r="AG203" t="s">
        <v>227</v>
      </c>
      <c r="AH203" t="s">
        <v>227</v>
      </c>
      <c r="AI203" t="s">
        <v>227</v>
      </c>
      <c r="AJ203" t="s">
        <v>227</v>
      </c>
      <c r="AK203" t="s">
        <v>227</v>
      </c>
      <c r="AL203" t="s">
        <v>227</v>
      </c>
      <c r="AM203" t="s">
        <v>227</v>
      </c>
      <c r="AN203" t="s">
        <v>227</v>
      </c>
      <c r="AO203" t="s">
        <v>227</v>
      </c>
      <c r="AP203" t="s">
        <v>227</v>
      </c>
      <c r="AQ203" t="s">
        <v>227</v>
      </c>
      <c r="AR203"/>
      <c r="AS203"/>
      <c r="AT203"/>
      <c r="AU203"/>
      <c r="AV203"/>
      <c r="AW203"/>
      <c r="AX203" s="236"/>
      <c r="AY203" s="602" t="s">
        <v>4546</v>
      </c>
      <c r="AZ203"/>
    </row>
    <row r="204" spans="1:54" ht="21.6" x14ac:dyDescent="0.65">
      <c r="A204" s="601">
        <v>705269</v>
      </c>
      <c r="B204" s="602" t="s">
        <v>401</v>
      </c>
      <c r="C204" t="s">
        <v>176</v>
      </c>
      <c r="D204" t="s">
        <v>178</v>
      </c>
      <c r="E204" t="s">
        <v>176</v>
      </c>
      <c r="F204" t="s">
        <v>178</v>
      </c>
      <c r="G204" t="s">
        <v>178</v>
      </c>
      <c r="H204" t="s">
        <v>176</v>
      </c>
      <c r="I204" t="s">
        <v>176</v>
      </c>
      <c r="J204" t="s">
        <v>176</v>
      </c>
      <c r="K204" t="s">
        <v>178</v>
      </c>
      <c r="L204" t="s">
        <v>176</v>
      </c>
      <c r="M204" t="s">
        <v>178</v>
      </c>
      <c r="N204" t="s">
        <v>178</v>
      </c>
      <c r="O204" t="s">
        <v>176</v>
      </c>
      <c r="P204" t="s">
        <v>178</v>
      </c>
      <c r="Q204" t="s">
        <v>178</v>
      </c>
      <c r="R204" t="s">
        <v>178</v>
      </c>
      <c r="S204" t="s">
        <v>176</v>
      </c>
      <c r="T204" t="s">
        <v>178</v>
      </c>
      <c r="U204" t="s">
        <v>176</v>
      </c>
      <c r="V204" t="s">
        <v>178</v>
      </c>
      <c r="W204" t="s">
        <v>176</v>
      </c>
      <c r="X204" t="s">
        <v>178</v>
      </c>
      <c r="Y204" t="s">
        <v>176</v>
      </c>
      <c r="Z204" t="s">
        <v>176</v>
      </c>
      <c r="AA204" t="s">
        <v>178</v>
      </c>
      <c r="AB204" t="s">
        <v>178</v>
      </c>
      <c r="AC204" t="s">
        <v>178</v>
      </c>
      <c r="AD204" t="s">
        <v>178</v>
      </c>
      <c r="AE204" t="s">
        <v>178</v>
      </c>
      <c r="AF204" t="s">
        <v>178</v>
      </c>
      <c r="AG204" t="s">
        <v>178</v>
      </c>
      <c r="AH204" t="s">
        <v>178</v>
      </c>
      <c r="AI204" t="s">
        <v>178</v>
      </c>
      <c r="AJ204" t="s">
        <v>178</v>
      </c>
      <c r="AK204" t="s">
        <v>178</v>
      </c>
      <c r="AL204" t="s">
        <v>178</v>
      </c>
      <c r="AM204" t="s">
        <v>176</v>
      </c>
      <c r="AN204" t="s">
        <v>178</v>
      </c>
      <c r="AO204" t="s">
        <v>178</v>
      </c>
      <c r="AP204" t="s">
        <v>178</v>
      </c>
      <c r="AQ204" t="s">
        <v>178</v>
      </c>
      <c r="AR204" t="s">
        <v>178</v>
      </c>
      <c r="AS204" t="s">
        <v>178</v>
      </c>
      <c r="AT204" t="s">
        <v>178</v>
      </c>
      <c r="AU204" t="s">
        <v>177</v>
      </c>
      <c r="AV204" t="s">
        <v>176</v>
      </c>
      <c r="AW204" t="s">
        <v>178</v>
      </c>
      <c r="AX204" t="s">
        <v>178</v>
      </c>
      <c r="AY204" s="602">
        <v>0</v>
      </c>
      <c r="AZ204"/>
    </row>
    <row r="205" spans="1:54" ht="21.6" x14ac:dyDescent="0.65">
      <c r="A205" s="601">
        <v>705279</v>
      </c>
      <c r="B205" s="602" t="s">
        <v>248</v>
      </c>
      <c r="C205" t="s">
        <v>1567</v>
      </c>
      <c r="D205" t="s">
        <v>1567</v>
      </c>
      <c r="E205" t="s">
        <v>1567</v>
      </c>
      <c r="F205" t="s">
        <v>1567</v>
      </c>
      <c r="G205" t="s">
        <v>1567</v>
      </c>
      <c r="H205" t="s">
        <v>1567</v>
      </c>
      <c r="I205" t="s">
        <v>1567</v>
      </c>
      <c r="J205" t="s">
        <v>1567</v>
      </c>
      <c r="K205" t="s">
        <v>1567</v>
      </c>
      <c r="L205" t="s">
        <v>1567</v>
      </c>
      <c r="M205" t="s">
        <v>1567</v>
      </c>
      <c r="N205" t="s">
        <v>1567</v>
      </c>
      <c r="O205" t="s">
        <v>1567</v>
      </c>
      <c r="P205" t="s">
        <v>1567</v>
      </c>
      <c r="Q205" t="s">
        <v>1567</v>
      </c>
      <c r="R205" t="s">
        <v>1567</v>
      </c>
      <c r="S205" t="s">
        <v>1567</v>
      </c>
      <c r="T205" t="s">
        <v>1567</v>
      </c>
      <c r="U205" t="s">
        <v>1567</v>
      </c>
      <c r="V205" t="s">
        <v>1567</v>
      </c>
      <c r="W205" t="s">
        <v>1567</v>
      </c>
      <c r="X205" t="s">
        <v>1567</v>
      </c>
      <c r="Y205" t="s">
        <v>1567</v>
      </c>
      <c r="Z205" t="s">
        <v>1567</v>
      </c>
      <c r="AA205">
        <v>0</v>
      </c>
      <c r="AB205">
        <v>0</v>
      </c>
      <c r="AC205">
        <v>0</v>
      </c>
      <c r="AD205">
        <v>0</v>
      </c>
      <c r="AE205">
        <v>0</v>
      </c>
      <c r="AF205">
        <v>0</v>
      </c>
      <c r="AG205">
        <v>0</v>
      </c>
      <c r="AH205">
        <v>0</v>
      </c>
      <c r="AI205">
        <v>0</v>
      </c>
      <c r="AJ205">
        <v>0</v>
      </c>
      <c r="AK205">
        <v>0</v>
      </c>
      <c r="AL205">
        <v>0</v>
      </c>
      <c r="AM205">
        <v>0</v>
      </c>
      <c r="AN205">
        <v>0</v>
      </c>
      <c r="AO205">
        <v>0</v>
      </c>
      <c r="AP205">
        <v>0</v>
      </c>
      <c r="AQ205">
        <v>0</v>
      </c>
      <c r="AR205">
        <v>0</v>
      </c>
      <c r="AS205">
        <v>0</v>
      </c>
      <c r="AT205">
        <v>0</v>
      </c>
      <c r="AU205">
        <v>0</v>
      </c>
      <c r="AV205">
        <v>0</v>
      </c>
      <c r="AW205">
        <v>0</v>
      </c>
      <c r="AX205">
        <v>0</v>
      </c>
      <c r="AY205" s="602" t="s">
        <v>4546</v>
      </c>
      <c r="AZ205"/>
    </row>
    <row r="206" spans="1:54" ht="14.4" x14ac:dyDescent="0.3">
      <c r="A206" s="616">
        <v>705283</v>
      </c>
      <c r="B206" s="604" t="s">
        <v>249</v>
      </c>
      <c r="C206" s="627" t="s">
        <v>178</v>
      </c>
      <c r="D206" s="627" t="s">
        <v>178</v>
      </c>
      <c r="E206" s="627" t="s">
        <v>176</v>
      </c>
      <c r="F206" s="627" t="s">
        <v>176</v>
      </c>
      <c r="G206" s="627" t="s">
        <v>176</v>
      </c>
      <c r="H206" s="627" t="s">
        <v>176</v>
      </c>
      <c r="I206" s="627" t="s">
        <v>178</v>
      </c>
      <c r="J206" s="627" t="s">
        <v>178</v>
      </c>
      <c r="K206" s="627" t="s">
        <v>178</v>
      </c>
      <c r="L206" s="627" t="s">
        <v>176</v>
      </c>
      <c r="M206" s="627" t="s">
        <v>176</v>
      </c>
      <c r="N206" s="627" t="s">
        <v>176</v>
      </c>
      <c r="O206" s="627" t="s">
        <v>178</v>
      </c>
      <c r="P206" s="627" t="s">
        <v>178</v>
      </c>
      <c r="Q206" s="627" t="s">
        <v>178</v>
      </c>
      <c r="R206" s="627" t="s">
        <v>178</v>
      </c>
      <c r="S206" s="627" t="s">
        <v>176</v>
      </c>
      <c r="T206" s="627" t="s">
        <v>176</v>
      </c>
      <c r="U206" s="627" t="s">
        <v>176</v>
      </c>
      <c r="V206" s="627" t="s">
        <v>178</v>
      </c>
      <c r="W206" s="627" t="s">
        <v>177</v>
      </c>
      <c r="X206" s="627" t="s">
        <v>178</v>
      </c>
      <c r="Y206" s="627" t="s">
        <v>178</v>
      </c>
      <c r="Z206" s="627" t="s">
        <v>176</v>
      </c>
      <c r="AA206" s="627" t="s">
        <v>177</v>
      </c>
      <c r="AB206" s="627" t="s">
        <v>178</v>
      </c>
      <c r="AC206" s="627" t="s">
        <v>177</v>
      </c>
      <c r="AD206" s="627" t="s">
        <v>177</v>
      </c>
      <c r="AE206" s="627" t="s">
        <v>176</v>
      </c>
      <c r="AF206" s="627" t="s">
        <v>176</v>
      </c>
      <c r="AG206" s="627" t="s">
        <v>177</v>
      </c>
      <c r="AH206" s="627" t="s">
        <v>177</v>
      </c>
      <c r="AI206" s="627" t="s">
        <v>177</v>
      </c>
      <c r="AJ206" s="627" t="s">
        <v>177</v>
      </c>
      <c r="AK206" s="627" t="s">
        <v>177</v>
      </c>
      <c r="AL206" s="627" t="s">
        <v>177</v>
      </c>
      <c r="AM206" s="627" t="s">
        <v>227</v>
      </c>
      <c r="AN206" s="627" t="s">
        <v>227</v>
      </c>
      <c r="AO206" s="627" t="s">
        <v>227</v>
      </c>
      <c r="AP206" s="627" t="s">
        <v>227</v>
      </c>
      <c r="AQ206" s="627" t="s">
        <v>227</v>
      </c>
      <c r="AR206" s="627" t="s">
        <v>227</v>
      </c>
      <c r="AS206" s="627" t="s">
        <v>227</v>
      </c>
      <c r="AT206" s="627" t="s">
        <v>227</v>
      </c>
      <c r="AU206" s="627" t="s">
        <v>227</v>
      </c>
      <c r="AV206" s="627" t="s">
        <v>227</v>
      </c>
      <c r="AW206" s="627" t="s">
        <v>227</v>
      </c>
      <c r="AX206" s="627" t="s">
        <v>227</v>
      </c>
      <c r="AY206" s="604" t="s">
        <v>227</v>
      </c>
      <c r="AZ206" s="632" t="s">
        <v>4547</v>
      </c>
      <c r="BA206" s="632" t="s">
        <v>227</v>
      </c>
      <c r="BB206" s="633" t="s">
        <v>1500</v>
      </c>
    </row>
    <row r="207" spans="1:54" ht="14.4" x14ac:dyDescent="0.3">
      <c r="A207" s="616">
        <v>705308</v>
      </c>
      <c r="B207" s="604" t="s">
        <v>248</v>
      </c>
      <c r="C207" s="627" t="s">
        <v>1567</v>
      </c>
      <c r="D207" s="627" t="s">
        <v>1567</v>
      </c>
      <c r="E207" s="627" t="s">
        <v>1567</v>
      </c>
      <c r="F207" s="627" t="s">
        <v>1567</v>
      </c>
      <c r="G207" s="627" t="s">
        <v>1567</v>
      </c>
      <c r="H207" s="627" t="s">
        <v>1567</v>
      </c>
      <c r="I207" s="627" t="s">
        <v>1567</v>
      </c>
      <c r="J207" s="627" t="s">
        <v>1567</v>
      </c>
      <c r="K207" s="627" t="s">
        <v>1567</v>
      </c>
      <c r="L207" s="627" t="s">
        <v>1567</v>
      </c>
      <c r="M207" s="627" t="s">
        <v>1567</v>
      </c>
      <c r="N207" s="627" t="s">
        <v>1567</v>
      </c>
      <c r="O207" s="627" t="s">
        <v>1567</v>
      </c>
      <c r="P207" s="627" t="s">
        <v>1567</v>
      </c>
      <c r="Q207" s="627" t="s">
        <v>1567</v>
      </c>
      <c r="R207" s="627" t="s">
        <v>1567</v>
      </c>
      <c r="S207" s="627" t="s">
        <v>1567</v>
      </c>
      <c r="T207" s="627" t="s">
        <v>1567</v>
      </c>
      <c r="U207" s="627" t="s">
        <v>1567</v>
      </c>
      <c r="V207" s="627" t="s">
        <v>1567</v>
      </c>
      <c r="W207" s="627" t="s">
        <v>1567</v>
      </c>
      <c r="X207" s="627" t="s">
        <v>1567</v>
      </c>
      <c r="Y207" s="627" t="s">
        <v>1567</v>
      </c>
      <c r="Z207" s="627" t="s">
        <v>1567</v>
      </c>
      <c r="AA207" s="627" t="s">
        <v>227</v>
      </c>
      <c r="AB207" s="627" t="s">
        <v>227</v>
      </c>
      <c r="AC207" s="627" t="s">
        <v>227</v>
      </c>
      <c r="AD207" s="627" t="s">
        <v>227</v>
      </c>
      <c r="AE207" s="627" t="s">
        <v>227</v>
      </c>
      <c r="AF207" s="627" t="s">
        <v>227</v>
      </c>
      <c r="AG207" s="627" t="s">
        <v>227</v>
      </c>
      <c r="AH207" s="627" t="s">
        <v>227</v>
      </c>
      <c r="AI207" s="627" t="s">
        <v>227</v>
      </c>
      <c r="AJ207" s="627" t="s">
        <v>227</v>
      </c>
      <c r="AK207" s="627" t="s">
        <v>227</v>
      </c>
      <c r="AL207" s="627" t="s">
        <v>227</v>
      </c>
      <c r="AM207" s="627" t="s">
        <v>227</v>
      </c>
      <c r="AN207" s="627" t="s">
        <v>227</v>
      </c>
      <c r="AO207" s="627" t="s">
        <v>227</v>
      </c>
      <c r="AP207" s="627" t="s">
        <v>227</v>
      </c>
      <c r="AQ207" s="627" t="s">
        <v>227</v>
      </c>
      <c r="AR207" s="627" t="s">
        <v>227</v>
      </c>
      <c r="AS207" s="627" t="s">
        <v>227</v>
      </c>
      <c r="AT207" s="627" t="s">
        <v>227</v>
      </c>
      <c r="AU207" s="627" t="s">
        <v>227</v>
      </c>
      <c r="AV207" s="627" t="s">
        <v>227</v>
      </c>
      <c r="AW207" s="627" t="s">
        <v>227</v>
      </c>
      <c r="AX207" s="627" t="s">
        <v>227</v>
      </c>
      <c r="AY207" s="604" t="s">
        <v>4546</v>
      </c>
      <c r="AZ207" s="632" t="s">
        <v>4547</v>
      </c>
      <c r="BA207" s="632" t="s">
        <v>227</v>
      </c>
      <c r="BB207" s="633" t="s">
        <v>1500</v>
      </c>
    </row>
    <row r="208" spans="1:54" ht="14.4" x14ac:dyDescent="0.3">
      <c r="A208" s="616">
        <v>705312</v>
      </c>
      <c r="B208" s="604" t="s">
        <v>248</v>
      </c>
      <c r="C208" s="627" t="s">
        <v>176</v>
      </c>
      <c r="D208" s="627" t="s">
        <v>176</v>
      </c>
      <c r="E208" s="627" t="s">
        <v>176</v>
      </c>
      <c r="F208" s="627" t="s">
        <v>178</v>
      </c>
      <c r="G208" s="627" t="s">
        <v>176</v>
      </c>
      <c r="H208" s="627" t="s">
        <v>178</v>
      </c>
      <c r="I208" s="627" t="s">
        <v>178</v>
      </c>
      <c r="J208" s="627" t="s">
        <v>176</v>
      </c>
      <c r="K208" s="627" t="s">
        <v>178</v>
      </c>
      <c r="L208" s="627" t="s">
        <v>177</v>
      </c>
      <c r="M208" s="627" t="s">
        <v>176</v>
      </c>
      <c r="N208" s="627" t="s">
        <v>176</v>
      </c>
      <c r="O208" s="627" t="s">
        <v>176</v>
      </c>
      <c r="P208" s="627" t="s">
        <v>177</v>
      </c>
      <c r="Q208" s="627" t="s">
        <v>178</v>
      </c>
      <c r="R208" s="627" t="s">
        <v>176</v>
      </c>
      <c r="S208" s="627" t="s">
        <v>176</v>
      </c>
      <c r="T208" s="627" t="s">
        <v>176</v>
      </c>
      <c r="U208" s="627" t="s">
        <v>177</v>
      </c>
      <c r="V208" s="627" t="s">
        <v>177</v>
      </c>
      <c r="W208" s="627" t="s">
        <v>177</v>
      </c>
      <c r="X208" s="627" t="s">
        <v>177</v>
      </c>
      <c r="Y208" s="627" t="s">
        <v>177</v>
      </c>
      <c r="Z208" s="627" t="s">
        <v>178</v>
      </c>
      <c r="AA208" s="627" t="s">
        <v>227</v>
      </c>
      <c r="AB208" s="627" t="s">
        <v>227</v>
      </c>
      <c r="AC208" s="627" t="s">
        <v>227</v>
      </c>
      <c r="AD208" s="627" t="s">
        <v>227</v>
      </c>
      <c r="AE208" s="627" t="s">
        <v>227</v>
      </c>
      <c r="AF208" s="627" t="s">
        <v>227</v>
      </c>
      <c r="AG208" s="627" t="s">
        <v>227</v>
      </c>
      <c r="AH208" s="627" t="s">
        <v>227</v>
      </c>
      <c r="AI208" s="627" t="s">
        <v>227</v>
      </c>
      <c r="AJ208" s="627" t="s">
        <v>227</v>
      </c>
      <c r="AK208" s="627" t="s">
        <v>227</v>
      </c>
      <c r="AL208" s="627" t="s">
        <v>227</v>
      </c>
      <c r="AM208" s="627" t="s">
        <v>227</v>
      </c>
      <c r="AN208" s="627" t="s">
        <v>227</v>
      </c>
      <c r="AO208" s="627" t="s">
        <v>227</v>
      </c>
      <c r="AP208" s="627" t="s">
        <v>227</v>
      </c>
      <c r="AQ208" s="627" t="s">
        <v>227</v>
      </c>
      <c r="AR208" s="627" t="s">
        <v>227</v>
      </c>
      <c r="AS208" s="627" t="s">
        <v>227</v>
      </c>
      <c r="AT208" s="627" t="s">
        <v>227</v>
      </c>
      <c r="AU208" s="627" t="s">
        <v>227</v>
      </c>
      <c r="AV208" s="627" t="s">
        <v>227</v>
      </c>
      <c r="AW208" s="627" t="s">
        <v>227</v>
      </c>
      <c r="AX208" s="627" t="s">
        <v>227</v>
      </c>
      <c r="AY208" s="604" t="s">
        <v>227</v>
      </c>
      <c r="AZ208" s="632" t="s">
        <v>4547</v>
      </c>
      <c r="BA208" s="632" t="s">
        <v>227</v>
      </c>
      <c r="BB208" s="633" t="s">
        <v>1500</v>
      </c>
    </row>
    <row r="209" spans="1:54" ht="21.6" x14ac:dyDescent="0.65">
      <c r="A209" s="601">
        <v>705332</v>
      </c>
      <c r="B209" s="602" t="s">
        <v>249</v>
      </c>
      <c r="C209" t="s">
        <v>178</v>
      </c>
      <c r="D209" t="s">
        <v>178</v>
      </c>
      <c r="E209" t="s">
        <v>176</v>
      </c>
      <c r="F209" t="s">
        <v>178</v>
      </c>
      <c r="G209" t="s">
        <v>178</v>
      </c>
      <c r="H209" t="s">
        <v>176</v>
      </c>
      <c r="I209" t="s">
        <v>178</v>
      </c>
      <c r="J209" t="s">
        <v>178</v>
      </c>
      <c r="K209" t="s">
        <v>178</v>
      </c>
      <c r="L209" t="s">
        <v>176</v>
      </c>
      <c r="M209" t="s">
        <v>178</v>
      </c>
      <c r="N209" t="s">
        <v>178</v>
      </c>
      <c r="O209" t="s">
        <v>178</v>
      </c>
      <c r="P209" t="s">
        <v>178</v>
      </c>
      <c r="Q209" t="s">
        <v>178</v>
      </c>
      <c r="R209" t="s">
        <v>178</v>
      </c>
      <c r="S209" t="s">
        <v>178</v>
      </c>
      <c r="T209" t="s">
        <v>178</v>
      </c>
      <c r="U209" t="s">
        <v>178</v>
      </c>
      <c r="V209" t="s">
        <v>178</v>
      </c>
      <c r="W209" t="s">
        <v>176</v>
      </c>
      <c r="X209" t="s">
        <v>178</v>
      </c>
      <c r="Y209" t="s">
        <v>178</v>
      </c>
      <c r="Z209" t="s">
        <v>178</v>
      </c>
      <c r="AA209" t="s">
        <v>177</v>
      </c>
      <c r="AB209" t="s">
        <v>176</v>
      </c>
      <c r="AC209" t="s">
        <v>178</v>
      </c>
      <c r="AD209" t="s">
        <v>178</v>
      </c>
      <c r="AE209" t="s">
        <v>178</v>
      </c>
      <c r="AF209" t="s">
        <v>178</v>
      </c>
      <c r="AG209" t="s">
        <v>178</v>
      </c>
      <c r="AH209" t="s">
        <v>178</v>
      </c>
      <c r="AI209" t="s">
        <v>176</v>
      </c>
      <c r="AJ209" t="s">
        <v>178</v>
      </c>
      <c r="AK209" t="s">
        <v>176</v>
      </c>
      <c r="AL209" t="s">
        <v>178</v>
      </c>
      <c r="AM209">
        <v>0</v>
      </c>
      <c r="AN209">
        <v>0</v>
      </c>
      <c r="AO209">
        <v>0</v>
      </c>
      <c r="AP209">
        <v>0</v>
      </c>
      <c r="AQ209">
        <v>0</v>
      </c>
      <c r="AR209">
        <v>0</v>
      </c>
      <c r="AS209">
        <v>0</v>
      </c>
      <c r="AT209">
        <v>0</v>
      </c>
      <c r="AU209">
        <v>0</v>
      </c>
      <c r="AV209">
        <v>0</v>
      </c>
      <c r="AW209">
        <v>0</v>
      </c>
      <c r="AX209">
        <v>0</v>
      </c>
      <c r="AY209" s="602">
        <v>0</v>
      </c>
      <c r="AZ209"/>
    </row>
    <row r="210" spans="1:54" ht="14.4" x14ac:dyDescent="0.3">
      <c r="A210" s="616">
        <v>705350</v>
      </c>
      <c r="B210" s="604" t="s">
        <v>249</v>
      </c>
      <c r="C210" s="627" t="s">
        <v>1567</v>
      </c>
      <c r="D210" s="627" t="s">
        <v>1567</v>
      </c>
      <c r="E210" s="627" t="s">
        <v>1567</v>
      </c>
      <c r="F210" s="627" t="s">
        <v>1567</v>
      </c>
      <c r="G210" s="627" t="s">
        <v>1567</v>
      </c>
      <c r="H210" s="627" t="s">
        <v>1567</v>
      </c>
      <c r="I210" s="627" t="s">
        <v>1567</v>
      </c>
      <c r="J210" s="627" t="s">
        <v>1567</v>
      </c>
      <c r="K210" s="627" t="s">
        <v>1567</v>
      </c>
      <c r="L210" s="627" t="s">
        <v>1567</v>
      </c>
      <c r="M210" s="627" t="s">
        <v>1567</v>
      </c>
      <c r="N210" s="627" t="s">
        <v>1567</v>
      </c>
      <c r="O210" s="627" t="s">
        <v>1567</v>
      </c>
      <c r="P210" s="627" t="s">
        <v>1567</v>
      </c>
      <c r="Q210" s="627" t="s">
        <v>1567</v>
      </c>
      <c r="R210" s="627" t="s">
        <v>1567</v>
      </c>
      <c r="S210" s="627" t="s">
        <v>1567</v>
      </c>
      <c r="T210" s="627" t="s">
        <v>1567</v>
      </c>
      <c r="U210" s="627" t="s">
        <v>1567</v>
      </c>
      <c r="V210" s="627" t="s">
        <v>1567</v>
      </c>
      <c r="W210" s="627" t="s">
        <v>1567</v>
      </c>
      <c r="X210" s="627" t="s">
        <v>1567</v>
      </c>
      <c r="Y210" s="627" t="s">
        <v>1567</v>
      </c>
      <c r="Z210" s="627" t="s">
        <v>1567</v>
      </c>
      <c r="AA210" s="627" t="s">
        <v>1567</v>
      </c>
      <c r="AB210" s="627" t="s">
        <v>1567</v>
      </c>
      <c r="AC210" s="627" t="s">
        <v>1567</v>
      </c>
      <c r="AD210" s="627" t="s">
        <v>1567</v>
      </c>
      <c r="AE210" s="627" t="s">
        <v>1567</v>
      </c>
      <c r="AF210" s="627" t="s">
        <v>1567</v>
      </c>
      <c r="AG210" s="627" t="s">
        <v>1567</v>
      </c>
      <c r="AH210" s="627" t="s">
        <v>1567</v>
      </c>
      <c r="AI210" s="627" t="s">
        <v>1567</v>
      </c>
      <c r="AJ210" s="627" t="s">
        <v>1567</v>
      </c>
      <c r="AK210" s="627" t="s">
        <v>1567</v>
      </c>
      <c r="AL210" s="627" t="s">
        <v>1567</v>
      </c>
      <c r="AM210" s="627" t="s">
        <v>227</v>
      </c>
      <c r="AN210" s="627" t="s">
        <v>227</v>
      </c>
      <c r="AO210" s="627" t="s">
        <v>227</v>
      </c>
      <c r="AP210" s="627" t="s">
        <v>227</v>
      </c>
      <c r="AQ210" s="627" t="s">
        <v>227</v>
      </c>
      <c r="AR210" s="627" t="s">
        <v>227</v>
      </c>
      <c r="AS210" s="627" t="s">
        <v>227</v>
      </c>
      <c r="AT210" s="627" t="s">
        <v>227</v>
      </c>
      <c r="AU210" s="627" t="s">
        <v>227</v>
      </c>
      <c r="AV210" s="627" t="s">
        <v>227</v>
      </c>
      <c r="AW210" s="627" t="s">
        <v>227</v>
      </c>
      <c r="AX210" s="627" t="s">
        <v>227</v>
      </c>
      <c r="AY210" s="604" t="s">
        <v>4546</v>
      </c>
      <c r="AZ210" s="632" t="s">
        <v>4547</v>
      </c>
      <c r="BA210" s="632" t="s">
        <v>227</v>
      </c>
      <c r="BB210" s="633" t="s">
        <v>1500</v>
      </c>
    </row>
    <row r="211" spans="1:54" ht="14.4" x14ac:dyDescent="0.3">
      <c r="A211" s="616">
        <v>705352</v>
      </c>
      <c r="B211" s="604" t="s">
        <v>247</v>
      </c>
      <c r="C211" s="627" t="s">
        <v>1567</v>
      </c>
      <c r="D211" s="627" t="s">
        <v>1567</v>
      </c>
      <c r="E211" s="627" t="s">
        <v>1567</v>
      </c>
      <c r="F211" s="627" t="s">
        <v>1567</v>
      </c>
      <c r="G211" s="627" t="s">
        <v>1567</v>
      </c>
      <c r="H211" s="627" t="s">
        <v>1567</v>
      </c>
      <c r="I211" s="627" t="s">
        <v>1567</v>
      </c>
      <c r="J211" s="627" t="s">
        <v>1567</v>
      </c>
      <c r="K211" s="627" t="s">
        <v>1567</v>
      </c>
      <c r="L211" s="627" t="s">
        <v>1567</v>
      </c>
      <c r="M211" s="627" t="s">
        <v>1567</v>
      </c>
      <c r="N211" s="627" t="s">
        <v>1567</v>
      </c>
      <c r="O211" s="627" t="s">
        <v>227</v>
      </c>
      <c r="P211" s="627" t="s">
        <v>227</v>
      </c>
      <c r="Q211" s="627" t="s">
        <v>227</v>
      </c>
      <c r="R211" s="627" t="s">
        <v>227</v>
      </c>
      <c r="S211" s="627" t="s">
        <v>227</v>
      </c>
      <c r="T211" s="627" t="s">
        <v>227</v>
      </c>
      <c r="U211" s="627" t="s">
        <v>227</v>
      </c>
      <c r="V211" s="627" t="s">
        <v>227</v>
      </c>
      <c r="W211" s="627" t="s">
        <v>227</v>
      </c>
      <c r="X211" s="627" t="s">
        <v>227</v>
      </c>
      <c r="Y211" s="627" t="s">
        <v>227</v>
      </c>
      <c r="Z211" s="627" t="s">
        <v>227</v>
      </c>
      <c r="AA211" s="627" t="s">
        <v>227</v>
      </c>
      <c r="AB211" s="627" t="s">
        <v>227</v>
      </c>
      <c r="AC211" s="627" t="s">
        <v>227</v>
      </c>
      <c r="AD211" s="627" t="s">
        <v>227</v>
      </c>
      <c r="AE211" s="627" t="s">
        <v>227</v>
      </c>
      <c r="AF211" s="627" t="s">
        <v>227</v>
      </c>
      <c r="AG211" s="627" t="s">
        <v>227</v>
      </c>
      <c r="AH211" s="627" t="s">
        <v>227</v>
      </c>
      <c r="AI211" s="627" t="s">
        <v>227</v>
      </c>
      <c r="AJ211" s="627" t="s">
        <v>227</v>
      </c>
      <c r="AK211" s="627" t="s">
        <v>227</v>
      </c>
      <c r="AL211" s="627" t="s">
        <v>227</v>
      </c>
      <c r="AM211" s="627" t="s">
        <v>227</v>
      </c>
      <c r="AN211" s="627" t="s">
        <v>227</v>
      </c>
      <c r="AO211" s="627" t="s">
        <v>227</v>
      </c>
      <c r="AP211" s="627" t="s">
        <v>227</v>
      </c>
      <c r="AQ211" s="627" t="s">
        <v>227</v>
      </c>
      <c r="AR211" s="627" t="s">
        <v>227</v>
      </c>
      <c r="AS211" s="627" t="s">
        <v>227</v>
      </c>
      <c r="AT211" s="627" t="s">
        <v>227</v>
      </c>
      <c r="AU211" s="627" t="s">
        <v>227</v>
      </c>
      <c r="AV211" s="627" t="s">
        <v>227</v>
      </c>
      <c r="AW211" s="627" t="s">
        <v>227</v>
      </c>
      <c r="AX211" s="627" t="s">
        <v>227</v>
      </c>
      <c r="AY211" s="604" t="s">
        <v>4546</v>
      </c>
      <c r="AZ211" s="632" t="s">
        <v>4547</v>
      </c>
      <c r="BA211" s="632" t="s">
        <v>227</v>
      </c>
      <c r="BB211" s="633" t="s">
        <v>1500</v>
      </c>
    </row>
    <row r="212" spans="1:54" ht="21.6" x14ac:dyDescent="0.65">
      <c r="A212" s="601">
        <v>705354</v>
      </c>
      <c r="B212" s="602" t="s">
        <v>247</v>
      </c>
      <c r="C212" t="s">
        <v>1567</v>
      </c>
      <c r="D212" t="s">
        <v>1567</v>
      </c>
      <c r="E212" t="s">
        <v>1567</v>
      </c>
      <c r="F212" t="s">
        <v>1567</v>
      </c>
      <c r="G212" t="s">
        <v>1567</v>
      </c>
      <c r="H212" t="s">
        <v>1567</v>
      </c>
      <c r="I212" t="s">
        <v>1567</v>
      </c>
      <c r="J212" t="s">
        <v>1567</v>
      </c>
      <c r="K212" t="s">
        <v>1567</v>
      </c>
      <c r="L212" t="s">
        <v>1567</v>
      </c>
      <c r="M212" t="s">
        <v>1567</v>
      </c>
      <c r="N212" t="s">
        <v>1567</v>
      </c>
      <c r="O212" t="s">
        <v>227</v>
      </c>
      <c r="P212" t="s">
        <v>227</v>
      </c>
      <c r="Q212" t="s">
        <v>227</v>
      </c>
      <c r="R212" t="s">
        <v>227</v>
      </c>
      <c r="S212" t="s">
        <v>227</v>
      </c>
      <c r="T212" t="s">
        <v>227</v>
      </c>
      <c r="U212" t="s">
        <v>227</v>
      </c>
      <c r="V212" t="s">
        <v>227</v>
      </c>
      <c r="W212" t="s">
        <v>227</v>
      </c>
      <c r="X212" t="s">
        <v>227</v>
      </c>
      <c r="Y212" t="s">
        <v>227</v>
      </c>
      <c r="Z212" t="s">
        <v>227</v>
      </c>
      <c r="AA212" t="s">
        <v>227</v>
      </c>
      <c r="AB212" t="s">
        <v>227</v>
      </c>
      <c r="AC212" t="s">
        <v>227</v>
      </c>
      <c r="AD212" t="s">
        <v>227</v>
      </c>
      <c r="AE212" t="s">
        <v>227</v>
      </c>
      <c r="AF212" t="s">
        <v>227</v>
      </c>
      <c r="AG212" t="s">
        <v>227</v>
      </c>
      <c r="AH212" t="s">
        <v>227</v>
      </c>
      <c r="AI212" t="s">
        <v>227</v>
      </c>
      <c r="AJ212" t="s">
        <v>227</v>
      </c>
      <c r="AK212" t="s">
        <v>227</v>
      </c>
      <c r="AL212" t="s">
        <v>227</v>
      </c>
      <c r="AM212" t="s">
        <v>227</v>
      </c>
      <c r="AN212" t="s">
        <v>227</v>
      </c>
      <c r="AO212" t="s">
        <v>227</v>
      </c>
      <c r="AP212" t="s">
        <v>227</v>
      </c>
      <c r="AQ212" t="s">
        <v>227</v>
      </c>
      <c r="AR212" t="s">
        <v>227</v>
      </c>
      <c r="AS212" t="s">
        <v>227</v>
      </c>
      <c r="AT212" t="s">
        <v>227</v>
      </c>
      <c r="AU212" t="s">
        <v>227</v>
      </c>
      <c r="AV212" t="s">
        <v>227</v>
      </c>
      <c r="AW212" t="s">
        <v>227</v>
      </c>
      <c r="AX212" t="s">
        <v>227</v>
      </c>
      <c r="AY212" s="602" t="s">
        <v>4546</v>
      </c>
      <c r="AZ212"/>
    </row>
    <row r="213" spans="1:54" ht="21.6" x14ac:dyDescent="0.65">
      <c r="A213" s="601">
        <v>705416</v>
      </c>
      <c r="B213" s="602" t="s">
        <v>248</v>
      </c>
      <c r="C213" t="s">
        <v>1567</v>
      </c>
      <c r="D213" t="s">
        <v>1567</v>
      </c>
      <c r="E213" t="s">
        <v>1567</v>
      </c>
      <c r="F213" t="s">
        <v>1567</v>
      </c>
      <c r="G213" t="s">
        <v>1567</v>
      </c>
      <c r="H213" t="s">
        <v>1567</v>
      </c>
      <c r="I213" t="s">
        <v>1567</v>
      </c>
      <c r="J213" t="s">
        <v>1567</v>
      </c>
      <c r="K213" t="s">
        <v>1567</v>
      </c>
      <c r="L213" t="s">
        <v>1567</v>
      </c>
      <c r="M213" t="s">
        <v>1567</v>
      </c>
      <c r="N213" t="s">
        <v>1567</v>
      </c>
      <c r="O213" t="s">
        <v>1567</v>
      </c>
      <c r="P213" t="s">
        <v>1567</v>
      </c>
      <c r="Q213" t="s">
        <v>1567</v>
      </c>
      <c r="R213" t="s">
        <v>1567</v>
      </c>
      <c r="S213" t="s">
        <v>1567</v>
      </c>
      <c r="T213" t="s">
        <v>1567</v>
      </c>
      <c r="U213" t="s">
        <v>1567</v>
      </c>
      <c r="V213" t="s">
        <v>1567</v>
      </c>
      <c r="W213" t="s">
        <v>1567</v>
      </c>
      <c r="X213" t="s">
        <v>1567</v>
      </c>
      <c r="Y213" t="s">
        <v>1567</v>
      </c>
      <c r="Z213" t="s">
        <v>1567</v>
      </c>
      <c r="AA213" t="s">
        <v>227</v>
      </c>
      <c r="AB213" t="s">
        <v>227</v>
      </c>
      <c r="AC213" t="s">
        <v>227</v>
      </c>
      <c r="AD213" t="s">
        <v>227</v>
      </c>
      <c r="AE213" t="s">
        <v>227</v>
      </c>
      <c r="AF213" t="s">
        <v>227</v>
      </c>
      <c r="AG213" t="s">
        <v>227</v>
      </c>
      <c r="AH213" t="s">
        <v>227</v>
      </c>
      <c r="AI213" t="s">
        <v>227</v>
      </c>
      <c r="AJ213" t="s">
        <v>227</v>
      </c>
      <c r="AK213" t="s">
        <v>227</v>
      </c>
      <c r="AL213" t="s">
        <v>227</v>
      </c>
      <c r="AM213" t="s">
        <v>227</v>
      </c>
      <c r="AN213" t="s">
        <v>227</v>
      </c>
      <c r="AO213" t="s">
        <v>227</v>
      </c>
      <c r="AP213" t="s">
        <v>227</v>
      </c>
      <c r="AQ213" t="s">
        <v>227</v>
      </c>
      <c r="AR213" t="s">
        <v>227</v>
      </c>
      <c r="AS213" t="s">
        <v>227</v>
      </c>
      <c r="AT213" t="s">
        <v>227</v>
      </c>
      <c r="AU213" t="s">
        <v>227</v>
      </c>
      <c r="AV213" t="s">
        <v>227</v>
      </c>
      <c r="AW213" t="s">
        <v>227</v>
      </c>
      <c r="AX213" t="s">
        <v>227</v>
      </c>
      <c r="AY213" s="602" t="s">
        <v>4546</v>
      </c>
      <c r="AZ213"/>
    </row>
    <row r="214" spans="1:54" ht="21.6" x14ac:dyDescent="0.65">
      <c r="A214" s="601">
        <v>705427</v>
      </c>
      <c r="B214" s="602" t="s">
        <v>249</v>
      </c>
      <c r="C214" t="s">
        <v>176</v>
      </c>
      <c r="D214" t="s">
        <v>176</v>
      </c>
      <c r="E214" t="s">
        <v>176</v>
      </c>
      <c r="F214" t="s">
        <v>176</v>
      </c>
      <c r="G214" t="s">
        <v>176</v>
      </c>
      <c r="H214" t="s">
        <v>176</v>
      </c>
      <c r="I214" t="s">
        <v>176</v>
      </c>
      <c r="J214" t="s">
        <v>176</v>
      </c>
      <c r="K214" t="s">
        <v>176</v>
      </c>
      <c r="L214" t="s">
        <v>176</v>
      </c>
      <c r="M214" t="s">
        <v>176</v>
      </c>
      <c r="N214" t="s">
        <v>176</v>
      </c>
      <c r="O214" t="s">
        <v>176</v>
      </c>
      <c r="P214" t="s">
        <v>176</v>
      </c>
      <c r="Q214" t="s">
        <v>176</v>
      </c>
      <c r="R214" t="s">
        <v>176</v>
      </c>
      <c r="S214" t="s">
        <v>176</v>
      </c>
      <c r="T214" t="s">
        <v>176</v>
      </c>
      <c r="U214" t="s">
        <v>176</v>
      </c>
      <c r="V214" t="s">
        <v>176</v>
      </c>
      <c r="W214" t="s">
        <v>176</v>
      </c>
      <c r="X214" t="s">
        <v>176</v>
      </c>
      <c r="Y214" t="s">
        <v>176</v>
      </c>
      <c r="Z214" t="s">
        <v>176</v>
      </c>
      <c r="AA214" t="s">
        <v>176</v>
      </c>
      <c r="AB214" t="s">
        <v>176</v>
      </c>
      <c r="AC214" t="s">
        <v>178</v>
      </c>
      <c r="AD214" t="s">
        <v>178</v>
      </c>
      <c r="AE214" t="s">
        <v>178</v>
      </c>
      <c r="AF214" t="s">
        <v>178</v>
      </c>
      <c r="AG214" t="s">
        <v>178</v>
      </c>
      <c r="AH214" t="s">
        <v>178</v>
      </c>
      <c r="AI214" t="s">
        <v>177</v>
      </c>
      <c r="AJ214" t="s">
        <v>176</v>
      </c>
      <c r="AK214" t="s">
        <v>178</v>
      </c>
      <c r="AL214" t="s">
        <v>178</v>
      </c>
      <c r="AM214">
        <v>0</v>
      </c>
      <c r="AN214">
        <v>0</v>
      </c>
      <c r="AO214">
        <v>0</v>
      </c>
      <c r="AP214">
        <v>0</v>
      </c>
      <c r="AQ214">
        <v>0</v>
      </c>
      <c r="AR214">
        <v>0</v>
      </c>
      <c r="AS214">
        <v>0</v>
      </c>
      <c r="AT214">
        <v>0</v>
      </c>
      <c r="AU214">
        <v>0</v>
      </c>
      <c r="AV214">
        <v>0</v>
      </c>
      <c r="AW214">
        <v>0</v>
      </c>
      <c r="AX214">
        <v>0</v>
      </c>
      <c r="AY214" s="602">
        <v>0</v>
      </c>
      <c r="AZ214"/>
    </row>
    <row r="215" spans="1:54" ht="21.6" x14ac:dyDescent="0.65">
      <c r="A215" s="601">
        <v>705436</v>
      </c>
      <c r="B215" s="602" t="s">
        <v>248</v>
      </c>
      <c r="C215" t="s">
        <v>1567</v>
      </c>
      <c r="D215" t="s">
        <v>1567</v>
      </c>
      <c r="E215" t="s">
        <v>1567</v>
      </c>
      <c r="F215" t="s">
        <v>1567</v>
      </c>
      <c r="G215" t="s">
        <v>1567</v>
      </c>
      <c r="H215" t="s">
        <v>1567</v>
      </c>
      <c r="I215" t="s">
        <v>1567</v>
      </c>
      <c r="J215" t="s">
        <v>1567</v>
      </c>
      <c r="K215" t="s">
        <v>1567</v>
      </c>
      <c r="L215" t="s">
        <v>1567</v>
      </c>
      <c r="M215" t="s">
        <v>1567</v>
      </c>
      <c r="N215" t="s">
        <v>1567</v>
      </c>
      <c r="O215" t="s">
        <v>1567</v>
      </c>
      <c r="P215" t="s">
        <v>1567</v>
      </c>
      <c r="Q215" t="s">
        <v>1567</v>
      </c>
      <c r="R215" t="s">
        <v>1567</v>
      </c>
      <c r="S215" t="s">
        <v>1567</v>
      </c>
      <c r="T215" t="s">
        <v>1567</v>
      </c>
      <c r="U215" t="s">
        <v>1567</v>
      </c>
      <c r="V215" t="s">
        <v>1567</v>
      </c>
      <c r="W215" t="s">
        <v>1567</v>
      </c>
      <c r="X215" t="s">
        <v>1567</v>
      </c>
      <c r="Y215" t="s">
        <v>1567</v>
      </c>
      <c r="Z215" t="s">
        <v>1567</v>
      </c>
      <c r="AA215" t="s">
        <v>227</v>
      </c>
      <c r="AB215" t="s">
        <v>227</v>
      </c>
      <c r="AC215" t="s">
        <v>227</v>
      </c>
      <c r="AD215" t="s">
        <v>227</v>
      </c>
      <c r="AE215" t="s">
        <v>227</v>
      </c>
      <c r="AF215" t="s">
        <v>227</v>
      </c>
      <c r="AG215" t="s">
        <v>227</v>
      </c>
      <c r="AH215" t="s">
        <v>227</v>
      </c>
      <c r="AI215" t="s">
        <v>227</v>
      </c>
      <c r="AJ215" t="s">
        <v>227</v>
      </c>
      <c r="AK215" t="s">
        <v>227</v>
      </c>
      <c r="AL215" t="s">
        <v>227</v>
      </c>
      <c r="AM215" t="s">
        <v>227</v>
      </c>
      <c r="AN215" t="s">
        <v>227</v>
      </c>
      <c r="AO215" t="s">
        <v>227</v>
      </c>
      <c r="AP215" t="s">
        <v>227</v>
      </c>
      <c r="AQ215" t="s">
        <v>227</v>
      </c>
      <c r="AR215" t="s">
        <v>227</v>
      </c>
      <c r="AS215" t="s">
        <v>227</v>
      </c>
      <c r="AT215" t="s">
        <v>227</v>
      </c>
      <c r="AU215" t="s">
        <v>227</v>
      </c>
      <c r="AV215" t="s">
        <v>227</v>
      </c>
      <c r="AW215" t="s">
        <v>227</v>
      </c>
      <c r="AX215" t="s">
        <v>227</v>
      </c>
      <c r="AY215" s="602" t="s">
        <v>4580</v>
      </c>
      <c r="AZ215"/>
    </row>
    <row r="216" spans="1:54" ht="21.6" x14ac:dyDescent="0.65">
      <c r="A216" s="601">
        <v>705438</v>
      </c>
      <c r="B216" s="602" t="s">
        <v>247</v>
      </c>
      <c r="C216" t="s">
        <v>1567</v>
      </c>
      <c r="D216" t="s">
        <v>1567</v>
      </c>
      <c r="E216" t="s">
        <v>1567</v>
      </c>
      <c r="F216" t="s">
        <v>1567</v>
      </c>
      <c r="G216" t="s">
        <v>1567</v>
      </c>
      <c r="H216" t="s">
        <v>1567</v>
      </c>
      <c r="I216" t="s">
        <v>1567</v>
      </c>
      <c r="J216" t="s">
        <v>1567</v>
      </c>
      <c r="K216" t="s">
        <v>1567</v>
      </c>
      <c r="L216" t="s">
        <v>1567</v>
      </c>
      <c r="M216" t="s">
        <v>1567</v>
      </c>
      <c r="N216" t="s">
        <v>1567</v>
      </c>
      <c r="O216" t="s">
        <v>227</v>
      </c>
      <c r="P216" t="s">
        <v>227</v>
      </c>
      <c r="Q216" t="s">
        <v>227</v>
      </c>
      <c r="R216" t="s">
        <v>227</v>
      </c>
      <c r="S216" t="s">
        <v>227</v>
      </c>
      <c r="T216" t="s">
        <v>227</v>
      </c>
      <c r="U216" t="s">
        <v>227</v>
      </c>
      <c r="V216" t="s">
        <v>227</v>
      </c>
      <c r="W216" t="s">
        <v>227</v>
      </c>
      <c r="X216" t="s">
        <v>227</v>
      </c>
      <c r="Y216" t="s">
        <v>227</v>
      </c>
      <c r="Z216" t="s">
        <v>227</v>
      </c>
      <c r="AA216" t="s">
        <v>227</v>
      </c>
      <c r="AB216" t="s">
        <v>227</v>
      </c>
      <c r="AC216" t="s">
        <v>227</v>
      </c>
      <c r="AD216" t="s">
        <v>227</v>
      </c>
      <c r="AE216" t="s">
        <v>227</v>
      </c>
      <c r="AF216" t="s">
        <v>227</v>
      </c>
      <c r="AG216" t="s">
        <v>227</v>
      </c>
      <c r="AH216" t="s">
        <v>227</v>
      </c>
      <c r="AI216" t="s">
        <v>227</v>
      </c>
      <c r="AJ216" t="s">
        <v>227</v>
      </c>
      <c r="AK216" t="s">
        <v>227</v>
      </c>
      <c r="AL216" t="s">
        <v>227</v>
      </c>
      <c r="AM216" t="s">
        <v>227</v>
      </c>
      <c r="AN216" t="s">
        <v>227</v>
      </c>
      <c r="AO216" t="s">
        <v>227</v>
      </c>
      <c r="AP216" t="s">
        <v>227</v>
      </c>
      <c r="AQ216" t="s">
        <v>227</v>
      </c>
      <c r="AR216" t="s">
        <v>227</v>
      </c>
      <c r="AS216" t="s">
        <v>227</v>
      </c>
      <c r="AT216" t="s">
        <v>227</v>
      </c>
      <c r="AU216" t="s">
        <v>227</v>
      </c>
      <c r="AV216" t="s">
        <v>227</v>
      </c>
      <c r="AW216" t="s">
        <v>227</v>
      </c>
      <c r="AX216" t="s">
        <v>227</v>
      </c>
      <c r="AY216" s="602" t="s">
        <v>4546</v>
      </c>
    </row>
    <row r="217" spans="1:54" ht="14.4" x14ac:dyDescent="0.3">
      <c r="A217" s="616">
        <v>705451</v>
      </c>
      <c r="B217" s="604" t="s">
        <v>248</v>
      </c>
      <c r="C217" s="627" t="s">
        <v>227</v>
      </c>
      <c r="D217" s="627" t="s">
        <v>227</v>
      </c>
      <c r="E217" s="627" t="s">
        <v>227</v>
      </c>
      <c r="F217" s="627" t="s">
        <v>227</v>
      </c>
      <c r="G217" s="627" t="s">
        <v>227</v>
      </c>
      <c r="H217" s="627" t="s">
        <v>227</v>
      </c>
      <c r="I217" s="627" t="s">
        <v>227</v>
      </c>
      <c r="J217" s="627" t="s">
        <v>227</v>
      </c>
      <c r="K217" s="627" t="s">
        <v>227</v>
      </c>
      <c r="L217" s="627" t="s">
        <v>227</v>
      </c>
      <c r="M217" s="627" t="s">
        <v>227</v>
      </c>
      <c r="N217" s="627" t="s">
        <v>227</v>
      </c>
      <c r="O217" s="627" t="s">
        <v>227</v>
      </c>
      <c r="P217" s="627" t="s">
        <v>227</v>
      </c>
      <c r="Q217" s="627" t="s">
        <v>227</v>
      </c>
      <c r="R217" s="627" t="s">
        <v>227</v>
      </c>
      <c r="S217" s="627" t="s">
        <v>227</v>
      </c>
      <c r="T217" s="627" t="s">
        <v>227</v>
      </c>
      <c r="U217" s="627" t="s">
        <v>227</v>
      </c>
      <c r="V217" s="627" t="s">
        <v>227</v>
      </c>
      <c r="W217" s="627" t="s">
        <v>227</v>
      </c>
      <c r="X217" s="627" t="s">
        <v>227</v>
      </c>
      <c r="Y217" s="627" t="s">
        <v>227</v>
      </c>
      <c r="Z217" s="627" t="s">
        <v>227</v>
      </c>
      <c r="AA217" s="627" t="s">
        <v>227</v>
      </c>
      <c r="AB217" s="627" t="s">
        <v>227</v>
      </c>
      <c r="AC217" s="627" t="s">
        <v>227</v>
      </c>
      <c r="AD217" s="627" t="s">
        <v>227</v>
      </c>
      <c r="AE217" s="627" t="s">
        <v>227</v>
      </c>
      <c r="AF217" s="627" t="s">
        <v>227</v>
      </c>
      <c r="AG217" s="627" t="s">
        <v>227</v>
      </c>
      <c r="AH217" s="627" t="s">
        <v>227</v>
      </c>
      <c r="AI217" s="627" t="s">
        <v>227</v>
      </c>
      <c r="AJ217" s="627" t="s">
        <v>227</v>
      </c>
      <c r="AK217" s="627" t="s">
        <v>227</v>
      </c>
      <c r="AL217" s="627" t="s">
        <v>227</v>
      </c>
      <c r="AM217" s="627" t="s">
        <v>227</v>
      </c>
      <c r="AN217" s="627" t="s">
        <v>227</v>
      </c>
      <c r="AO217" s="627" t="s">
        <v>227</v>
      </c>
      <c r="AP217" s="627" t="s">
        <v>227</v>
      </c>
      <c r="AQ217" s="627" t="s">
        <v>227</v>
      </c>
      <c r="AR217" s="627" t="s">
        <v>227</v>
      </c>
      <c r="AS217" s="627" t="s">
        <v>227</v>
      </c>
      <c r="AT217" s="627" t="s">
        <v>227</v>
      </c>
      <c r="AU217" s="627" t="s">
        <v>227</v>
      </c>
      <c r="AV217" s="627" t="s">
        <v>227</v>
      </c>
      <c r="AW217" s="627" t="s">
        <v>227</v>
      </c>
      <c r="AX217" s="627" t="s">
        <v>227</v>
      </c>
      <c r="AY217" s="604" t="s">
        <v>227</v>
      </c>
      <c r="AZ217" s="632" t="s">
        <v>4547</v>
      </c>
      <c r="BA217" s="632" t="s">
        <v>227</v>
      </c>
      <c r="BB217" s="633" t="s">
        <v>1500</v>
      </c>
    </row>
    <row r="218" spans="1:54" ht="21.6" x14ac:dyDescent="0.65">
      <c r="A218" s="601">
        <v>705468</v>
      </c>
      <c r="B218" s="602" t="s">
        <v>401</v>
      </c>
      <c r="C218" t="s">
        <v>176</v>
      </c>
      <c r="D218" t="s">
        <v>176</v>
      </c>
      <c r="E218" t="s">
        <v>176</v>
      </c>
      <c r="F218" t="s">
        <v>176</v>
      </c>
      <c r="G218" t="s">
        <v>176</v>
      </c>
      <c r="H218" t="s">
        <v>176</v>
      </c>
      <c r="I218" t="s">
        <v>176</v>
      </c>
      <c r="J218" t="s">
        <v>176</v>
      </c>
      <c r="K218" t="s">
        <v>178</v>
      </c>
      <c r="L218" t="s">
        <v>178</v>
      </c>
      <c r="M218" t="s">
        <v>178</v>
      </c>
      <c r="N218" t="s">
        <v>178</v>
      </c>
      <c r="O218" t="s">
        <v>176</v>
      </c>
      <c r="P218" t="s">
        <v>178</v>
      </c>
      <c r="Q218" t="s">
        <v>178</v>
      </c>
      <c r="R218" t="s">
        <v>176</v>
      </c>
      <c r="S218" t="s">
        <v>176</v>
      </c>
      <c r="T218" t="s">
        <v>178</v>
      </c>
      <c r="U218" t="s">
        <v>176</v>
      </c>
      <c r="V218" t="s">
        <v>178</v>
      </c>
      <c r="W218" t="s">
        <v>176</v>
      </c>
      <c r="X218" t="s">
        <v>176</v>
      </c>
      <c r="Y218" t="s">
        <v>176</v>
      </c>
      <c r="Z218" t="s">
        <v>178</v>
      </c>
      <c r="AA218" t="s">
        <v>176</v>
      </c>
      <c r="AB218" t="s">
        <v>176</v>
      </c>
      <c r="AC218" t="s">
        <v>176</v>
      </c>
      <c r="AD218" t="s">
        <v>176</v>
      </c>
      <c r="AE218" t="s">
        <v>178</v>
      </c>
      <c r="AF218" t="s">
        <v>176</v>
      </c>
      <c r="AG218" t="s">
        <v>178</v>
      </c>
      <c r="AH218" t="s">
        <v>178</v>
      </c>
      <c r="AI218" t="s">
        <v>178</v>
      </c>
      <c r="AJ218" t="s">
        <v>178</v>
      </c>
      <c r="AK218" t="s">
        <v>178</v>
      </c>
      <c r="AL218" t="s">
        <v>178</v>
      </c>
      <c r="AM218" t="s">
        <v>178</v>
      </c>
      <c r="AN218" t="s">
        <v>176</v>
      </c>
      <c r="AO218" t="s">
        <v>176</v>
      </c>
      <c r="AP218" t="s">
        <v>178</v>
      </c>
      <c r="AQ218" t="s">
        <v>176</v>
      </c>
      <c r="AR218" t="s">
        <v>178</v>
      </c>
      <c r="AS218" t="s">
        <v>178</v>
      </c>
      <c r="AT218" t="s">
        <v>178</v>
      </c>
      <c r="AU218" t="s">
        <v>178</v>
      </c>
      <c r="AV218" t="s">
        <v>178</v>
      </c>
      <c r="AW218" t="s">
        <v>178</v>
      </c>
      <c r="AX218" t="s">
        <v>178</v>
      </c>
      <c r="AY218" s="602">
        <v>0</v>
      </c>
      <c r="AZ218"/>
    </row>
    <row r="219" spans="1:54" ht="21.6" x14ac:dyDescent="0.65">
      <c r="A219" s="601">
        <v>705469</v>
      </c>
      <c r="B219" s="602" t="s">
        <v>401</v>
      </c>
      <c r="C219" t="s">
        <v>178</v>
      </c>
      <c r="D219" t="s">
        <v>178</v>
      </c>
      <c r="E219" t="s">
        <v>178</v>
      </c>
      <c r="F219" t="s">
        <v>178</v>
      </c>
      <c r="G219" t="s">
        <v>178</v>
      </c>
      <c r="H219" t="s">
        <v>178</v>
      </c>
      <c r="I219" t="s">
        <v>178</v>
      </c>
      <c r="J219" t="s">
        <v>178</v>
      </c>
      <c r="K219" t="s">
        <v>178</v>
      </c>
      <c r="L219" t="s">
        <v>178</v>
      </c>
      <c r="M219" t="s">
        <v>178</v>
      </c>
      <c r="N219" t="s">
        <v>178</v>
      </c>
      <c r="O219" t="s">
        <v>176</v>
      </c>
      <c r="P219" t="s">
        <v>178</v>
      </c>
      <c r="Q219" t="s">
        <v>176</v>
      </c>
      <c r="R219" t="s">
        <v>178</v>
      </c>
      <c r="S219" t="s">
        <v>178</v>
      </c>
      <c r="T219" t="s">
        <v>176</v>
      </c>
      <c r="U219" t="s">
        <v>178</v>
      </c>
      <c r="V219" t="s">
        <v>178</v>
      </c>
      <c r="W219" t="s">
        <v>176</v>
      </c>
      <c r="X219" t="s">
        <v>178</v>
      </c>
      <c r="Y219" t="s">
        <v>178</v>
      </c>
      <c r="Z219" t="s">
        <v>178</v>
      </c>
      <c r="AA219" t="s">
        <v>178</v>
      </c>
      <c r="AB219" t="s">
        <v>178</v>
      </c>
      <c r="AC219" t="s">
        <v>178</v>
      </c>
      <c r="AD219" t="s">
        <v>178</v>
      </c>
      <c r="AE219" t="s">
        <v>178</v>
      </c>
      <c r="AF219" t="s">
        <v>178</v>
      </c>
      <c r="AG219" t="s">
        <v>178</v>
      </c>
      <c r="AH219" t="s">
        <v>178</v>
      </c>
      <c r="AI219" t="s">
        <v>177</v>
      </c>
      <c r="AJ219" t="s">
        <v>178</v>
      </c>
      <c r="AK219" t="s">
        <v>178</v>
      </c>
      <c r="AL219" t="s">
        <v>178</v>
      </c>
      <c r="AM219" t="s">
        <v>177</v>
      </c>
      <c r="AN219" t="s">
        <v>177</v>
      </c>
      <c r="AO219" t="s">
        <v>176</v>
      </c>
      <c r="AP219" t="s">
        <v>178</v>
      </c>
      <c r="AQ219" t="s">
        <v>178</v>
      </c>
      <c r="AR219" t="s">
        <v>178</v>
      </c>
      <c r="AS219">
        <v>0</v>
      </c>
      <c r="AT219" t="s">
        <v>178</v>
      </c>
      <c r="AU219" t="s">
        <v>176</v>
      </c>
      <c r="AV219" t="s">
        <v>176</v>
      </c>
      <c r="AW219" t="s">
        <v>177</v>
      </c>
      <c r="AX219" t="s">
        <v>177</v>
      </c>
      <c r="AY219" s="602">
        <v>0</v>
      </c>
      <c r="AZ219"/>
    </row>
    <row r="220" spans="1:54" ht="21.6" x14ac:dyDescent="0.65">
      <c r="A220" s="601">
        <v>705479</v>
      </c>
      <c r="B220" s="602" t="s">
        <v>248</v>
      </c>
      <c r="C220" t="s">
        <v>176</v>
      </c>
      <c r="D220" t="s">
        <v>176</v>
      </c>
      <c r="E220" t="s">
        <v>176</v>
      </c>
      <c r="F220" t="s">
        <v>178</v>
      </c>
      <c r="G220" t="s">
        <v>176</v>
      </c>
      <c r="H220" t="s">
        <v>176</v>
      </c>
      <c r="I220" t="s">
        <v>176</v>
      </c>
      <c r="J220" t="s">
        <v>176</v>
      </c>
      <c r="K220" t="s">
        <v>178</v>
      </c>
      <c r="L220" t="s">
        <v>176</v>
      </c>
      <c r="M220" t="s">
        <v>178</v>
      </c>
      <c r="N220" t="s">
        <v>176</v>
      </c>
      <c r="O220" t="s">
        <v>176</v>
      </c>
      <c r="P220" t="s">
        <v>176</v>
      </c>
      <c r="Q220" t="s">
        <v>176</v>
      </c>
      <c r="R220" t="s">
        <v>177</v>
      </c>
      <c r="S220" t="s">
        <v>177</v>
      </c>
      <c r="T220" t="s">
        <v>176</v>
      </c>
      <c r="U220" t="s">
        <v>178</v>
      </c>
      <c r="V220" t="s">
        <v>178</v>
      </c>
      <c r="W220" t="s">
        <v>178</v>
      </c>
      <c r="X220" t="s">
        <v>176</v>
      </c>
      <c r="Y220" t="s">
        <v>177</v>
      </c>
      <c r="Z220" t="s">
        <v>178</v>
      </c>
      <c r="AA220" t="s">
        <v>227</v>
      </c>
      <c r="AB220" t="s">
        <v>227</v>
      </c>
      <c r="AC220" t="s">
        <v>227</v>
      </c>
      <c r="AD220" t="s">
        <v>227</v>
      </c>
      <c r="AE220" t="s">
        <v>227</v>
      </c>
      <c r="AF220" t="s">
        <v>227</v>
      </c>
      <c r="AG220" t="s">
        <v>227</v>
      </c>
      <c r="AH220" t="s">
        <v>227</v>
      </c>
      <c r="AI220" t="s">
        <v>227</v>
      </c>
      <c r="AJ220" t="s">
        <v>227</v>
      </c>
      <c r="AK220" t="s">
        <v>227</v>
      </c>
      <c r="AL220" t="s">
        <v>227</v>
      </c>
      <c r="AM220" t="s">
        <v>227</v>
      </c>
      <c r="AN220" t="s">
        <v>227</v>
      </c>
      <c r="AO220" t="s">
        <v>227</v>
      </c>
      <c r="AP220" t="s">
        <v>227</v>
      </c>
      <c r="AQ220" t="s">
        <v>227</v>
      </c>
      <c r="AR220" t="s">
        <v>227</v>
      </c>
      <c r="AS220" t="s">
        <v>227</v>
      </c>
      <c r="AT220" t="s">
        <v>227</v>
      </c>
      <c r="AU220" t="s">
        <v>227</v>
      </c>
      <c r="AV220" t="s">
        <v>227</v>
      </c>
      <c r="AW220" t="s">
        <v>227</v>
      </c>
      <c r="AX220" t="s">
        <v>227</v>
      </c>
      <c r="AY220" s="602" t="s">
        <v>4546</v>
      </c>
    </row>
    <row r="221" spans="1:54" ht="43.2" x14ac:dyDescent="0.3">
      <c r="A221" s="616">
        <v>705533</v>
      </c>
      <c r="B221" s="604" t="s">
        <v>249</v>
      </c>
      <c r="C221" s="627" t="s">
        <v>1567</v>
      </c>
      <c r="D221" s="627" t="s">
        <v>1567</v>
      </c>
      <c r="E221" s="627" t="s">
        <v>1567</v>
      </c>
      <c r="F221" s="627" t="s">
        <v>1567</v>
      </c>
      <c r="G221" s="627" t="s">
        <v>1567</v>
      </c>
      <c r="H221" s="627" t="s">
        <v>1567</v>
      </c>
      <c r="I221" s="627" t="s">
        <v>1567</v>
      </c>
      <c r="J221" s="627" t="s">
        <v>1567</v>
      </c>
      <c r="K221" s="627" t="s">
        <v>1567</v>
      </c>
      <c r="L221" s="627" t="s">
        <v>1567</v>
      </c>
      <c r="M221" s="627" t="s">
        <v>1567</v>
      </c>
      <c r="N221" s="627" t="s">
        <v>1567</v>
      </c>
      <c r="O221" s="627" t="s">
        <v>1567</v>
      </c>
      <c r="P221" s="627" t="s">
        <v>1567</v>
      </c>
      <c r="Q221" s="627" t="s">
        <v>1567</v>
      </c>
      <c r="R221" s="627" t="s">
        <v>1567</v>
      </c>
      <c r="S221" s="627" t="s">
        <v>1567</v>
      </c>
      <c r="T221" s="627" t="s">
        <v>1567</v>
      </c>
      <c r="U221" s="627" t="s">
        <v>1567</v>
      </c>
      <c r="V221" s="627" t="s">
        <v>1567</v>
      </c>
      <c r="W221" s="627" t="s">
        <v>1567</v>
      </c>
      <c r="X221" s="627" t="s">
        <v>1567</v>
      </c>
      <c r="Y221" s="627" t="s">
        <v>1567</v>
      </c>
      <c r="Z221" s="627" t="s">
        <v>1567</v>
      </c>
      <c r="AA221" s="627" t="s">
        <v>1567</v>
      </c>
      <c r="AB221" s="627" t="s">
        <v>1567</v>
      </c>
      <c r="AC221" s="627" t="s">
        <v>1567</v>
      </c>
      <c r="AD221" s="627" t="s">
        <v>1567</v>
      </c>
      <c r="AE221" s="627" t="s">
        <v>1567</v>
      </c>
      <c r="AF221" s="627" t="s">
        <v>1567</v>
      </c>
      <c r="AG221" s="627" t="s">
        <v>1567</v>
      </c>
      <c r="AH221" s="627" t="s">
        <v>1567</v>
      </c>
      <c r="AI221" s="627" t="s">
        <v>1567</v>
      </c>
      <c r="AJ221" s="627" t="s">
        <v>1567</v>
      </c>
      <c r="AK221" s="627" t="s">
        <v>1567</v>
      </c>
      <c r="AL221" s="627" t="s">
        <v>1567</v>
      </c>
      <c r="AM221" s="627" t="s">
        <v>227</v>
      </c>
      <c r="AN221" s="627" t="s">
        <v>227</v>
      </c>
      <c r="AO221" s="627" t="s">
        <v>227</v>
      </c>
      <c r="AP221" s="627" t="s">
        <v>227</v>
      </c>
      <c r="AQ221" s="627" t="s">
        <v>227</v>
      </c>
      <c r="AR221" s="627" t="s">
        <v>227</v>
      </c>
      <c r="AS221" s="627" t="s">
        <v>227</v>
      </c>
      <c r="AT221" s="627" t="s">
        <v>227</v>
      </c>
      <c r="AU221" s="627" t="s">
        <v>227</v>
      </c>
      <c r="AV221" s="627" t="s">
        <v>227</v>
      </c>
      <c r="AW221" s="627" t="s">
        <v>227</v>
      </c>
      <c r="AX221" s="627" t="s">
        <v>227</v>
      </c>
      <c r="AY221" s="604" t="s">
        <v>4588</v>
      </c>
      <c r="AZ221" s="632" t="s">
        <v>227</v>
      </c>
      <c r="BA221" s="632" t="s">
        <v>227</v>
      </c>
      <c r="BB221" s="633" t="s">
        <v>1500</v>
      </c>
    </row>
    <row r="222" spans="1:54" ht="21.6" x14ac:dyDescent="0.65">
      <c r="A222" s="601">
        <v>705537</v>
      </c>
      <c r="B222" s="602" t="s">
        <v>249</v>
      </c>
      <c r="C222" t="s">
        <v>178</v>
      </c>
      <c r="D222" t="s">
        <v>178</v>
      </c>
      <c r="E222" t="s">
        <v>178</v>
      </c>
      <c r="F222" t="s">
        <v>178</v>
      </c>
      <c r="G222" t="s">
        <v>178</v>
      </c>
      <c r="H222" t="s">
        <v>178</v>
      </c>
      <c r="I222" t="s">
        <v>176</v>
      </c>
      <c r="J222" t="s">
        <v>176</v>
      </c>
      <c r="K222" t="s">
        <v>176</v>
      </c>
      <c r="L222" t="s">
        <v>176</v>
      </c>
      <c r="M222" t="s">
        <v>176</v>
      </c>
      <c r="N222" t="s">
        <v>176</v>
      </c>
      <c r="O222" t="s">
        <v>176</v>
      </c>
      <c r="P222" t="s">
        <v>176</v>
      </c>
      <c r="Q222" t="s">
        <v>176</v>
      </c>
      <c r="R222" t="s">
        <v>176</v>
      </c>
      <c r="S222" t="s">
        <v>176</v>
      </c>
      <c r="T222" t="s">
        <v>176</v>
      </c>
      <c r="U222" t="s">
        <v>178</v>
      </c>
      <c r="V222" t="s">
        <v>178</v>
      </c>
      <c r="W222" t="s">
        <v>178</v>
      </c>
      <c r="X222" t="s">
        <v>178</v>
      </c>
      <c r="Y222" t="s">
        <v>178</v>
      </c>
      <c r="Z222" t="s">
        <v>178</v>
      </c>
      <c r="AA222" t="s">
        <v>178</v>
      </c>
      <c r="AB222" t="s">
        <v>176</v>
      </c>
      <c r="AC222" t="s">
        <v>176</v>
      </c>
      <c r="AD222" t="s">
        <v>176</v>
      </c>
      <c r="AE222" t="s">
        <v>176</v>
      </c>
      <c r="AF222" t="s">
        <v>178</v>
      </c>
      <c r="AG222" t="s">
        <v>178</v>
      </c>
      <c r="AH222" t="s">
        <v>178</v>
      </c>
      <c r="AI222" t="s">
        <v>178</v>
      </c>
      <c r="AJ222" t="s">
        <v>178</v>
      </c>
      <c r="AK222" t="s">
        <v>178</v>
      </c>
      <c r="AL222" t="s">
        <v>178</v>
      </c>
      <c r="AM222" t="s">
        <v>227</v>
      </c>
      <c r="AN222" t="s">
        <v>227</v>
      </c>
      <c r="AO222" t="s">
        <v>227</v>
      </c>
      <c r="AP222" t="s">
        <v>227</v>
      </c>
      <c r="AQ222" t="s">
        <v>227</v>
      </c>
      <c r="AR222" t="s">
        <v>227</v>
      </c>
      <c r="AS222" t="s">
        <v>227</v>
      </c>
      <c r="AT222" t="s">
        <v>227</v>
      </c>
      <c r="AU222" t="s">
        <v>227</v>
      </c>
      <c r="AV222" t="s">
        <v>227</v>
      </c>
      <c r="AW222" t="s">
        <v>227</v>
      </c>
      <c r="AX222" t="s">
        <v>227</v>
      </c>
      <c r="AY222" s="602">
        <v>0</v>
      </c>
      <c r="AZ222"/>
    </row>
    <row r="223" spans="1:54" ht="14.4" x14ac:dyDescent="0.3">
      <c r="A223" s="616">
        <v>705543</v>
      </c>
      <c r="B223" s="604" t="s">
        <v>249</v>
      </c>
      <c r="C223" s="627" t="s">
        <v>176</v>
      </c>
      <c r="D223" s="627" t="s">
        <v>178</v>
      </c>
      <c r="E223" s="627" t="s">
        <v>178</v>
      </c>
      <c r="F223" s="627" t="s">
        <v>178</v>
      </c>
      <c r="G223" s="627" t="s">
        <v>176</v>
      </c>
      <c r="H223" s="627" t="s">
        <v>178</v>
      </c>
      <c r="I223" s="627" t="s">
        <v>178</v>
      </c>
      <c r="J223" s="627" t="s">
        <v>178</v>
      </c>
      <c r="K223" s="627" t="s">
        <v>176</v>
      </c>
      <c r="L223" s="627" t="s">
        <v>176</v>
      </c>
      <c r="M223" s="627" t="s">
        <v>176</v>
      </c>
      <c r="N223" s="627" t="s">
        <v>176</v>
      </c>
      <c r="O223" s="627" t="s">
        <v>176</v>
      </c>
      <c r="P223" s="627" t="s">
        <v>178</v>
      </c>
      <c r="Q223" s="627" t="s">
        <v>178</v>
      </c>
      <c r="R223" s="627" t="s">
        <v>178</v>
      </c>
      <c r="S223" s="627" t="s">
        <v>176</v>
      </c>
      <c r="T223" s="627" t="s">
        <v>178</v>
      </c>
      <c r="U223" s="627" t="s">
        <v>178</v>
      </c>
      <c r="V223" s="627" t="s">
        <v>176</v>
      </c>
      <c r="W223" s="627" t="s">
        <v>177</v>
      </c>
      <c r="X223" s="627" t="s">
        <v>176</v>
      </c>
      <c r="Y223" s="627" t="s">
        <v>176</v>
      </c>
      <c r="Z223" s="627" t="s">
        <v>176</v>
      </c>
      <c r="AA223" s="627" t="s">
        <v>178</v>
      </c>
      <c r="AB223" s="627" t="s">
        <v>178</v>
      </c>
      <c r="AC223" s="627" t="s">
        <v>177</v>
      </c>
      <c r="AD223" s="627" t="s">
        <v>177</v>
      </c>
      <c r="AE223" s="627" t="s">
        <v>176</v>
      </c>
      <c r="AF223" s="627" t="s">
        <v>176</v>
      </c>
      <c r="AG223" s="627" t="s">
        <v>177</v>
      </c>
      <c r="AH223" s="627" t="s">
        <v>177</v>
      </c>
      <c r="AI223" s="627" t="s">
        <v>177</v>
      </c>
      <c r="AJ223" s="627" t="s">
        <v>177</v>
      </c>
      <c r="AK223" s="627" t="s">
        <v>178</v>
      </c>
      <c r="AL223" s="627" t="s">
        <v>178</v>
      </c>
      <c r="AM223" s="627" t="s">
        <v>227</v>
      </c>
      <c r="AN223" s="627" t="s">
        <v>227</v>
      </c>
      <c r="AO223" s="627" t="s">
        <v>227</v>
      </c>
      <c r="AP223" s="627" t="s">
        <v>227</v>
      </c>
      <c r="AQ223" s="627" t="s">
        <v>227</v>
      </c>
      <c r="AR223" s="627" t="s">
        <v>227</v>
      </c>
      <c r="AS223" s="627" t="s">
        <v>227</v>
      </c>
      <c r="AT223" s="627" t="s">
        <v>227</v>
      </c>
      <c r="AU223" s="627" t="s">
        <v>227</v>
      </c>
      <c r="AV223" s="627" t="s">
        <v>227</v>
      </c>
      <c r="AW223" s="627" t="s">
        <v>227</v>
      </c>
      <c r="AX223" s="627" t="s">
        <v>227</v>
      </c>
      <c r="AY223" s="604" t="s">
        <v>227</v>
      </c>
      <c r="AZ223" s="632" t="s">
        <v>4547</v>
      </c>
      <c r="BA223" s="632" t="s">
        <v>227</v>
      </c>
      <c r="BB223" s="633" t="s">
        <v>1500</v>
      </c>
    </row>
    <row r="224" spans="1:54" ht="21.6" x14ac:dyDescent="0.65">
      <c r="A224" s="601">
        <v>705553</v>
      </c>
      <c r="B224" s="602" t="s">
        <v>248</v>
      </c>
      <c r="C224" t="s">
        <v>176</v>
      </c>
      <c r="D224" t="s">
        <v>176</v>
      </c>
      <c r="E224" t="s">
        <v>176</v>
      </c>
      <c r="F224" t="s">
        <v>176</v>
      </c>
      <c r="G224" t="s">
        <v>178</v>
      </c>
      <c r="H224" t="s">
        <v>176</v>
      </c>
      <c r="I224" t="s">
        <v>178</v>
      </c>
      <c r="J224" t="s">
        <v>176</v>
      </c>
      <c r="K224" t="s">
        <v>176</v>
      </c>
      <c r="L224" t="s">
        <v>176</v>
      </c>
      <c r="M224" t="s">
        <v>176</v>
      </c>
      <c r="N224" t="s">
        <v>178</v>
      </c>
      <c r="O224" t="s">
        <v>176</v>
      </c>
      <c r="P224" t="s">
        <v>176</v>
      </c>
      <c r="Q224" t="s">
        <v>176</v>
      </c>
      <c r="R224" t="s">
        <v>178</v>
      </c>
      <c r="S224" t="s">
        <v>178</v>
      </c>
      <c r="T224" t="s">
        <v>178</v>
      </c>
      <c r="U224" t="s">
        <v>176</v>
      </c>
      <c r="V224" t="s">
        <v>178</v>
      </c>
      <c r="W224" t="s">
        <v>178</v>
      </c>
      <c r="X224" t="s">
        <v>176</v>
      </c>
      <c r="Y224" t="s">
        <v>176</v>
      </c>
      <c r="Z224" t="s">
        <v>178</v>
      </c>
      <c r="AA224" t="s">
        <v>227</v>
      </c>
      <c r="AB224" t="s">
        <v>227</v>
      </c>
      <c r="AC224" t="s">
        <v>227</v>
      </c>
      <c r="AD224" t="s">
        <v>227</v>
      </c>
      <c r="AE224" t="s">
        <v>227</v>
      </c>
      <c r="AF224" t="s">
        <v>227</v>
      </c>
      <c r="AG224" t="s">
        <v>227</v>
      </c>
      <c r="AH224" t="s">
        <v>227</v>
      </c>
      <c r="AI224" t="s">
        <v>227</v>
      </c>
      <c r="AJ224" t="s">
        <v>227</v>
      </c>
      <c r="AK224" t="s">
        <v>227</v>
      </c>
      <c r="AL224" t="s">
        <v>227</v>
      </c>
      <c r="AM224" t="s">
        <v>227</v>
      </c>
      <c r="AN224" t="s">
        <v>227</v>
      </c>
      <c r="AO224" t="s">
        <v>227</v>
      </c>
      <c r="AP224" t="s">
        <v>227</v>
      </c>
      <c r="AQ224" t="s">
        <v>227</v>
      </c>
      <c r="AR224" t="s">
        <v>227</v>
      </c>
      <c r="AS224" t="s">
        <v>227</v>
      </c>
      <c r="AT224" t="s">
        <v>227</v>
      </c>
      <c r="AU224" t="s">
        <v>227</v>
      </c>
      <c r="AV224" t="s">
        <v>227</v>
      </c>
      <c r="AW224" t="s">
        <v>227</v>
      </c>
      <c r="AX224" t="s">
        <v>227</v>
      </c>
      <c r="AY224" s="602">
        <v>0</v>
      </c>
      <c r="AZ224"/>
    </row>
    <row r="225" spans="1:54" ht="14.25" customHeight="1" x14ac:dyDescent="0.3">
      <c r="A225" s="616">
        <v>705580</v>
      </c>
      <c r="B225" s="604" t="s">
        <v>248</v>
      </c>
      <c r="C225" s="627" t="s">
        <v>1567</v>
      </c>
      <c r="D225" s="627" t="s">
        <v>1567</v>
      </c>
      <c r="E225" s="627" t="s">
        <v>1567</v>
      </c>
      <c r="F225" s="627" t="s">
        <v>1567</v>
      </c>
      <c r="G225" s="627" t="s">
        <v>1567</v>
      </c>
      <c r="H225" s="627" t="s">
        <v>1567</v>
      </c>
      <c r="I225" s="627" t="s">
        <v>1567</v>
      </c>
      <c r="J225" s="627" t="s">
        <v>1567</v>
      </c>
      <c r="K225" s="627" t="s">
        <v>1567</v>
      </c>
      <c r="L225" s="627" t="s">
        <v>1567</v>
      </c>
      <c r="M225" s="627" t="s">
        <v>1567</v>
      </c>
      <c r="N225" s="627" t="s">
        <v>1567</v>
      </c>
      <c r="O225" s="627" t="s">
        <v>1567</v>
      </c>
      <c r="P225" s="627" t="s">
        <v>1567</v>
      </c>
      <c r="Q225" s="627" t="s">
        <v>1567</v>
      </c>
      <c r="R225" s="627" t="s">
        <v>1567</v>
      </c>
      <c r="S225" s="627" t="s">
        <v>1567</v>
      </c>
      <c r="T225" s="627" t="s">
        <v>1567</v>
      </c>
      <c r="U225" s="627" t="s">
        <v>1567</v>
      </c>
      <c r="V225" s="627" t="s">
        <v>1567</v>
      </c>
      <c r="W225" s="627" t="s">
        <v>1567</v>
      </c>
      <c r="X225" s="627" t="s">
        <v>1567</v>
      </c>
      <c r="Y225" s="627" t="s">
        <v>1567</v>
      </c>
      <c r="Z225" s="627" t="s">
        <v>1567</v>
      </c>
      <c r="AA225" s="627" t="s">
        <v>227</v>
      </c>
      <c r="AB225" s="627" t="s">
        <v>227</v>
      </c>
      <c r="AC225" s="627" t="s">
        <v>227</v>
      </c>
      <c r="AD225" s="627" t="s">
        <v>227</v>
      </c>
      <c r="AE225" s="627" t="s">
        <v>227</v>
      </c>
      <c r="AF225" s="627" t="s">
        <v>227</v>
      </c>
      <c r="AG225" s="627" t="s">
        <v>227</v>
      </c>
      <c r="AH225" s="627" t="s">
        <v>227</v>
      </c>
      <c r="AI225" s="627" t="s">
        <v>227</v>
      </c>
      <c r="AJ225" s="627" t="s">
        <v>227</v>
      </c>
      <c r="AK225" s="627" t="s">
        <v>227</v>
      </c>
      <c r="AL225" s="627" t="s">
        <v>227</v>
      </c>
      <c r="AM225" s="627" t="s">
        <v>227</v>
      </c>
      <c r="AN225" s="627" t="s">
        <v>227</v>
      </c>
      <c r="AO225" s="627" t="s">
        <v>227</v>
      </c>
      <c r="AP225" s="627" t="s">
        <v>227</v>
      </c>
      <c r="AQ225" s="627" t="s">
        <v>227</v>
      </c>
      <c r="AR225" s="627" t="s">
        <v>227</v>
      </c>
      <c r="AS225" s="627" t="s">
        <v>227</v>
      </c>
      <c r="AT225" s="627" t="s">
        <v>227</v>
      </c>
      <c r="AU225" s="627" t="s">
        <v>227</v>
      </c>
      <c r="AV225" s="627" t="s">
        <v>227</v>
      </c>
      <c r="AW225" s="627" t="s">
        <v>227</v>
      </c>
      <c r="AX225" s="627" t="s">
        <v>227</v>
      </c>
      <c r="AY225" s="604" t="s">
        <v>4546</v>
      </c>
      <c r="AZ225" s="632" t="s">
        <v>227</v>
      </c>
      <c r="BA225" s="632" t="s">
        <v>227</v>
      </c>
      <c r="BB225" s="633" t="s">
        <v>1500</v>
      </c>
    </row>
    <row r="226" spans="1:54" ht="21.6" x14ac:dyDescent="0.65">
      <c r="A226" s="601">
        <v>705583</v>
      </c>
      <c r="B226" s="602" t="s">
        <v>401</v>
      </c>
      <c r="C226" t="s">
        <v>178</v>
      </c>
      <c r="D226" t="s">
        <v>176</v>
      </c>
      <c r="E226" t="s">
        <v>176</v>
      </c>
      <c r="F226" t="s">
        <v>178</v>
      </c>
      <c r="G226" t="s">
        <v>176</v>
      </c>
      <c r="H226" t="s">
        <v>178</v>
      </c>
      <c r="I226" t="s">
        <v>176</v>
      </c>
      <c r="J226" t="s">
        <v>176</v>
      </c>
      <c r="K226" t="s">
        <v>176</v>
      </c>
      <c r="L226" t="s">
        <v>176</v>
      </c>
      <c r="M226" t="s">
        <v>176</v>
      </c>
      <c r="N226" t="s">
        <v>176</v>
      </c>
      <c r="O226" t="s">
        <v>176</v>
      </c>
      <c r="P226" t="s">
        <v>178</v>
      </c>
      <c r="Q226" t="s">
        <v>176</v>
      </c>
      <c r="R226" t="s">
        <v>178</v>
      </c>
      <c r="S226" t="s">
        <v>176</v>
      </c>
      <c r="T226" t="s">
        <v>178</v>
      </c>
      <c r="U226" t="s">
        <v>176</v>
      </c>
      <c r="V226" t="s">
        <v>178</v>
      </c>
      <c r="W226" t="s">
        <v>177</v>
      </c>
      <c r="X226" t="s">
        <v>176</v>
      </c>
      <c r="Y226" t="s">
        <v>177</v>
      </c>
      <c r="Z226" t="s">
        <v>177</v>
      </c>
      <c r="AA226" t="s">
        <v>176</v>
      </c>
      <c r="AB226" t="s">
        <v>176</v>
      </c>
      <c r="AC226" t="s">
        <v>178</v>
      </c>
      <c r="AD226" t="s">
        <v>176</v>
      </c>
      <c r="AE226" t="s">
        <v>178</v>
      </c>
      <c r="AF226" t="s">
        <v>176</v>
      </c>
      <c r="AG226" t="s">
        <v>178</v>
      </c>
      <c r="AH226" t="s">
        <v>178</v>
      </c>
      <c r="AI226" t="s">
        <v>178</v>
      </c>
      <c r="AJ226" t="s">
        <v>176</v>
      </c>
      <c r="AK226" t="s">
        <v>176</v>
      </c>
      <c r="AL226" t="s">
        <v>178</v>
      </c>
      <c r="AM226" t="s">
        <v>178</v>
      </c>
      <c r="AN226" t="s">
        <v>178</v>
      </c>
      <c r="AO226" t="s">
        <v>178</v>
      </c>
      <c r="AP226" t="s">
        <v>178</v>
      </c>
      <c r="AQ226" t="s">
        <v>177</v>
      </c>
      <c r="AR226" t="s">
        <v>178</v>
      </c>
      <c r="AS226" t="s">
        <v>177</v>
      </c>
      <c r="AT226" t="s">
        <v>177</v>
      </c>
      <c r="AU226" t="s">
        <v>177</v>
      </c>
      <c r="AV226" t="s">
        <v>177</v>
      </c>
      <c r="AW226" t="s">
        <v>177</v>
      </c>
      <c r="AX226" t="s">
        <v>177</v>
      </c>
      <c r="AY226" s="602" t="s">
        <v>4583</v>
      </c>
      <c r="AZ226"/>
    </row>
    <row r="227" spans="1:54" ht="21.6" x14ac:dyDescent="0.65">
      <c r="A227" s="601">
        <v>705608</v>
      </c>
      <c r="B227" s="602" t="s">
        <v>401</v>
      </c>
      <c r="C227" t="s">
        <v>176</v>
      </c>
      <c r="D227" t="s">
        <v>176</v>
      </c>
      <c r="E227" t="s">
        <v>176</v>
      </c>
      <c r="F227" t="s">
        <v>176</v>
      </c>
      <c r="G227" t="s">
        <v>176</v>
      </c>
      <c r="H227" t="s">
        <v>178</v>
      </c>
      <c r="I227" t="s">
        <v>176</v>
      </c>
      <c r="J227" t="s">
        <v>176</v>
      </c>
      <c r="K227" t="s">
        <v>176</v>
      </c>
      <c r="L227" t="s">
        <v>176</v>
      </c>
      <c r="M227" t="s">
        <v>176</v>
      </c>
      <c r="N227" t="s">
        <v>176</v>
      </c>
      <c r="O227" t="s">
        <v>178</v>
      </c>
      <c r="P227" t="s">
        <v>176</v>
      </c>
      <c r="Q227" t="s">
        <v>178</v>
      </c>
      <c r="R227" t="s">
        <v>176</v>
      </c>
      <c r="S227" t="s">
        <v>178</v>
      </c>
      <c r="T227" t="s">
        <v>176</v>
      </c>
      <c r="U227" t="s">
        <v>176</v>
      </c>
      <c r="V227" t="s">
        <v>176</v>
      </c>
      <c r="W227" t="s">
        <v>178</v>
      </c>
      <c r="X227" t="s">
        <v>178</v>
      </c>
      <c r="Y227" t="s">
        <v>178</v>
      </c>
      <c r="Z227" t="s">
        <v>178</v>
      </c>
      <c r="AA227" t="s">
        <v>176</v>
      </c>
      <c r="AB227" t="s">
        <v>178</v>
      </c>
      <c r="AC227" t="s">
        <v>178</v>
      </c>
      <c r="AD227" t="s">
        <v>178</v>
      </c>
      <c r="AE227" t="s">
        <v>178</v>
      </c>
      <c r="AF227" t="s">
        <v>178</v>
      </c>
      <c r="AG227" t="s">
        <v>178</v>
      </c>
      <c r="AH227" t="s">
        <v>178</v>
      </c>
      <c r="AI227" t="s">
        <v>178</v>
      </c>
      <c r="AJ227" t="s">
        <v>178</v>
      </c>
      <c r="AK227" t="s">
        <v>178</v>
      </c>
      <c r="AL227" t="s">
        <v>178</v>
      </c>
      <c r="AM227" t="s">
        <v>178</v>
      </c>
      <c r="AN227" t="s">
        <v>178</v>
      </c>
      <c r="AO227" t="s">
        <v>178</v>
      </c>
      <c r="AP227" t="s">
        <v>178</v>
      </c>
      <c r="AQ227" t="s">
        <v>178</v>
      </c>
      <c r="AR227" t="s">
        <v>178</v>
      </c>
      <c r="AS227" t="s">
        <v>178</v>
      </c>
      <c r="AT227" t="s">
        <v>178</v>
      </c>
      <c r="AU227" t="s">
        <v>178</v>
      </c>
      <c r="AV227" t="s">
        <v>178</v>
      </c>
      <c r="AW227" t="s">
        <v>178</v>
      </c>
      <c r="AX227" t="s">
        <v>178</v>
      </c>
      <c r="AY227" s="602">
        <v>0</v>
      </c>
      <c r="AZ227"/>
    </row>
    <row r="228" spans="1:54" ht="21.6" x14ac:dyDescent="0.65">
      <c r="A228" s="601">
        <v>705609</v>
      </c>
      <c r="B228" s="602" t="s">
        <v>249</v>
      </c>
      <c r="C228" t="s">
        <v>178</v>
      </c>
      <c r="D228" t="s">
        <v>178</v>
      </c>
      <c r="E228" t="s">
        <v>178</v>
      </c>
      <c r="F228" t="s">
        <v>178</v>
      </c>
      <c r="G228" t="s">
        <v>178</v>
      </c>
      <c r="H228" t="s">
        <v>176</v>
      </c>
      <c r="I228" t="s">
        <v>176</v>
      </c>
      <c r="J228" t="s">
        <v>176</v>
      </c>
      <c r="K228" t="s">
        <v>176</v>
      </c>
      <c r="L228" t="s">
        <v>176</v>
      </c>
      <c r="M228" t="s">
        <v>176</v>
      </c>
      <c r="N228" t="s">
        <v>176</v>
      </c>
      <c r="O228" t="s">
        <v>176</v>
      </c>
      <c r="P228" t="s">
        <v>178</v>
      </c>
      <c r="Q228" t="s">
        <v>176</v>
      </c>
      <c r="R228" t="s">
        <v>176</v>
      </c>
      <c r="S228" t="s">
        <v>176</v>
      </c>
      <c r="T228" t="s">
        <v>176</v>
      </c>
      <c r="U228" t="s">
        <v>178</v>
      </c>
      <c r="V228" t="s">
        <v>178</v>
      </c>
      <c r="W228" t="s">
        <v>178</v>
      </c>
      <c r="X228" t="s">
        <v>178</v>
      </c>
      <c r="Y228" t="s">
        <v>178</v>
      </c>
      <c r="Z228" t="s">
        <v>176</v>
      </c>
      <c r="AA228" t="s">
        <v>178</v>
      </c>
      <c r="AB228" t="s">
        <v>178</v>
      </c>
      <c r="AC228" t="s">
        <v>178</v>
      </c>
      <c r="AD228" t="s">
        <v>176</v>
      </c>
      <c r="AE228" t="s">
        <v>176</v>
      </c>
      <c r="AF228" t="s">
        <v>178</v>
      </c>
      <c r="AG228" t="s">
        <v>178</v>
      </c>
      <c r="AH228" t="s">
        <v>178</v>
      </c>
      <c r="AI228" t="s">
        <v>177</v>
      </c>
      <c r="AJ228" t="s">
        <v>177</v>
      </c>
      <c r="AK228" t="s">
        <v>177</v>
      </c>
      <c r="AL228" t="s">
        <v>178</v>
      </c>
      <c r="AM228" t="s">
        <v>227</v>
      </c>
      <c r="AN228" t="s">
        <v>227</v>
      </c>
      <c r="AO228" t="s">
        <v>227</v>
      </c>
      <c r="AP228" t="s">
        <v>227</v>
      </c>
      <c r="AQ228" t="s">
        <v>227</v>
      </c>
      <c r="AR228" t="s">
        <v>227</v>
      </c>
      <c r="AS228" t="s">
        <v>227</v>
      </c>
      <c r="AT228" t="s">
        <v>227</v>
      </c>
      <c r="AU228" t="s">
        <v>227</v>
      </c>
      <c r="AV228" t="s">
        <v>227</v>
      </c>
      <c r="AW228" t="s">
        <v>227</v>
      </c>
      <c r="AX228" t="s">
        <v>227</v>
      </c>
      <c r="AY228" s="602">
        <v>0</v>
      </c>
      <c r="AZ228"/>
    </row>
    <row r="229" spans="1:54" ht="14.4" x14ac:dyDescent="0.3">
      <c r="A229" s="616">
        <v>705615</v>
      </c>
      <c r="B229" s="604" t="s">
        <v>248</v>
      </c>
      <c r="C229" s="627" t="s">
        <v>1567</v>
      </c>
      <c r="D229" s="627" t="s">
        <v>1567</v>
      </c>
      <c r="E229" s="627" t="s">
        <v>1567</v>
      </c>
      <c r="F229" s="627" t="s">
        <v>1567</v>
      </c>
      <c r="G229" s="627" t="s">
        <v>1567</v>
      </c>
      <c r="H229" s="627" t="s">
        <v>1567</v>
      </c>
      <c r="I229" s="627" t="s">
        <v>1567</v>
      </c>
      <c r="J229" s="627" t="s">
        <v>1567</v>
      </c>
      <c r="K229" s="627" t="s">
        <v>1567</v>
      </c>
      <c r="L229" s="627" t="s">
        <v>1567</v>
      </c>
      <c r="M229" s="627" t="s">
        <v>1567</v>
      </c>
      <c r="N229" s="627" t="s">
        <v>1567</v>
      </c>
      <c r="O229" s="627" t="s">
        <v>1567</v>
      </c>
      <c r="P229" s="627" t="s">
        <v>1567</v>
      </c>
      <c r="Q229" s="627" t="s">
        <v>1567</v>
      </c>
      <c r="R229" s="627" t="s">
        <v>1567</v>
      </c>
      <c r="S229" s="627" t="s">
        <v>1567</v>
      </c>
      <c r="T229" s="627" t="s">
        <v>1567</v>
      </c>
      <c r="U229" s="627" t="s">
        <v>1567</v>
      </c>
      <c r="V229" s="627" t="s">
        <v>1567</v>
      </c>
      <c r="W229" s="627" t="s">
        <v>1567</v>
      </c>
      <c r="X229" s="627" t="s">
        <v>1567</v>
      </c>
      <c r="Y229" s="627" t="s">
        <v>1567</v>
      </c>
      <c r="Z229" s="627" t="s">
        <v>1567</v>
      </c>
      <c r="AA229" s="627" t="s">
        <v>227</v>
      </c>
      <c r="AB229" s="627" t="s">
        <v>227</v>
      </c>
      <c r="AC229" s="627" t="s">
        <v>227</v>
      </c>
      <c r="AD229" s="627" t="s">
        <v>227</v>
      </c>
      <c r="AE229" s="627" t="s">
        <v>227</v>
      </c>
      <c r="AF229" s="627" t="s">
        <v>227</v>
      </c>
      <c r="AG229" s="627" t="s">
        <v>227</v>
      </c>
      <c r="AH229" s="627" t="s">
        <v>227</v>
      </c>
      <c r="AI229" s="627" t="s">
        <v>227</v>
      </c>
      <c r="AJ229" s="627" t="s">
        <v>227</v>
      </c>
      <c r="AK229" s="627" t="s">
        <v>227</v>
      </c>
      <c r="AL229" s="627" t="s">
        <v>227</v>
      </c>
      <c r="AM229" s="627" t="s">
        <v>227</v>
      </c>
      <c r="AN229" s="627" t="s">
        <v>227</v>
      </c>
      <c r="AO229" s="627" t="s">
        <v>227</v>
      </c>
      <c r="AP229" s="627" t="s">
        <v>227</v>
      </c>
      <c r="AQ229" s="627" t="s">
        <v>227</v>
      </c>
      <c r="AR229" s="627" t="s">
        <v>227</v>
      </c>
      <c r="AS229" s="627" t="s">
        <v>227</v>
      </c>
      <c r="AT229" s="627" t="s">
        <v>227</v>
      </c>
      <c r="AU229" s="627" t="s">
        <v>227</v>
      </c>
      <c r="AV229" s="627" t="s">
        <v>227</v>
      </c>
      <c r="AW229" s="627" t="s">
        <v>227</v>
      </c>
      <c r="AX229" s="627" t="s">
        <v>227</v>
      </c>
      <c r="AY229" s="604" t="s">
        <v>4580</v>
      </c>
      <c r="AZ229" s="632" t="s">
        <v>4547</v>
      </c>
      <c r="BA229" s="632" t="s">
        <v>227</v>
      </c>
      <c r="BB229" s="633" t="s">
        <v>1500</v>
      </c>
    </row>
    <row r="230" spans="1:54" ht="14.4" x14ac:dyDescent="0.3">
      <c r="A230" s="616">
        <v>705653</v>
      </c>
      <c r="B230" s="604" t="s">
        <v>248</v>
      </c>
      <c r="C230" s="627" t="s">
        <v>1567</v>
      </c>
      <c r="D230" s="627" t="s">
        <v>1567</v>
      </c>
      <c r="E230" s="627" t="s">
        <v>1567</v>
      </c>
      <c r="F230" s="627" t="s">
        <v>1567</v>
      </c>
      <c r="G230" s="627" t="s">
        <v>1567</v>
      </c>
      <c r="H230" s="627" t="s">
        <v>1567</v>
      </c>
      <c r="I230" s="627" t="s">
        <v>1567</v>
      </c>
      <c r="J230" s="627" t="s">
        <v>1567</v>
      </c>
      <c r="K230" s="627" t="s">
        <v>1567</v>
      </c>
      <c r="L230" s="627" t="s">
        <v>1567</v>
      </c>
      <c r="M230" s="627" t="s">
        <v>1567</v>
      </c>
      <c r="N230" s="627" t="s">
        <v>1567</v>
      </c>
      <c r="O230" s="627" t="s">
        <v>1567</v>
      </c>
      <c r="P230" s="627" t="s">
        <v>1567</v>
      </c>
      <c r="Q230" s="627" t="s">
        <v>1567</v>
      </c>
      <c r="R230" s="627" t="s">
        <v>1567</v>
      </c>
      <c r="S230" s="627" t="s">
        <v>1567</v>
      </c>
      <c r="T230" s="627" t="s">
        <v>1567</v>
      </c>
      <c r="U230" s="627" t="s">
        <v>1567</v>
      </c>
      <c r="V230" s="627" t="s">
        <v>1567</v>
      </c>
      <c r="W230" s="627" t="s">
        <v>1567</v>
      </c>
      <c r="X230" s="627" t="s">
        <v>1567</v>
      </c>
      <c r="Y230" s="627" t="s">
        <v>1567</v>
      </c>
      <c r="Z230" s="627" t="s">
        <v>1567</v>
      </c>
      <c r="AA230" s="627" t="s">
        <v>227</v>
      </c>
      <c r="AB230" s="627" t="s">
        <v>227</v>
      </c>
      <c r="AC230" s="627" t="s">
        <v>227</v>
      </c>
      <c r="AD230" s="627" t="s">
        <v>227</v>
      </c>
      <c r="AE230" s="627" t="s">
        <v>227</v>
      </c>
      <c r="AF230" s="627" t="s">
        <v>227</v>
      </c>
      <c r="AG230" s="627" t="s">
        <v>227</v>
      </c>
      <c r="AH230" s="627" t="s">
        <v>227</v>
      </c>
      <c r="AI230" s="627" t="s">
        <v>227</v>
      </c>
      <c r="AJ230" s="627" t="s">
        <v>227</v>
      </c>
      <c r="AK230" s="627" t="s">
        <v>227</v>
      </c>
      <c r="AL230" s="627" t="s">
        <v>227</v>
      </c>
      <c r="AM230" s="627" t="s">
        <v>227</v>
      </c>
      <c r="AN230" s="627" t="s">
        <v>227</v>
      </c>
      <c r="AO230" s="627" t="s">
        <v>227</v>
      </c>
      <c r="AP230" s="627" t="s">
        <v>227</v>
      </c>
      <c r="AQ230" s="627" t="s">
        <v>227</v>
      </c>
      <c r="AR230" s="627" t="s">
        <v>227</v>
      </c>
      <c r="AS230" s="627" t="s">
        <v>227</v>
      </c>
      <c r="AT230" s="627" t="s">
        <v>227</v>
      </c>
      <c r="AU230" s="627" t="s">
        <v>227</v>
      </c>
      <c r="AV230" s="627" t="s">
        <v>227</v>
      </c>
      <c r="AW230" s="627" t="s">
        <v>227</v>
      </c>
      <c r="AX230" s="627" t="s">
        <v>227</v>
      </c>
      <c r="AY230" s="604" t="s">
        <v>4546</v>
      </c>
      <c r="AZ230" s="632" t="s">
        <v>4547</v>
      </c>
      <c r="BA230" s="632" t="s">
        <v>227</v>
      </c>
      <c r="BB230" s="633" t="s">
        <v>1500</v>
      </c>
    </row>
    <row r="231" spans="1:54" ht="14.4" x14ac:dyDescent="0.3">
      <c r="A231" s="616">
        <v>705660</v>
      </c>
      <c r="B231" s="604" t="s">
        <v>248</v>
      </c>
      <c r="C231" s="627" t="s">
        <v>1567</v>
      </c>
      <c r="D231" s="627" t="s">
        <v>1567</v>
      </c>
      <c r="E231" s="627" t="s">
        <v>1567</v>
      </c>
      <c r="F231" s="627" t="s">
        <v>1567</v>
      </c>
      <c r="G231" s="627" t="s">
        <v>1567</v>
      </c>
      <c r="H231" s="627" t="s">
        <v>1567</v>
      </c>
      <c r="I231" s="627" t="s">
        <v>1567</v>
      </c>
      <c r="J231" s="627" t="s">
        <v>1567</v>
      </c>
      <c r="K231" s="627" t="s">
        <v>1567</v>
      </c>
      <c r="L231" s="627" t="s">
        <v>1567</v>
      </c>
      <c r="M231" s="627" t="s">
        <v>1567</v>
      </c>
      <c r="N231" s="627" t="s">
        <v>1567</v>
      </c>
      <c r="O231" s="627" t="s">
        <v>1567</v>
      </c>
      <c r="P231" s="627" t="s">
        <v>1567</v>
      </c>
      <c r="Q231" s="627" t="s">
        <v>1567</v>
      </c>
      <c r="R231" s="627" t="s">
        <v>1567</v>
      </c>
      <c r="S231" s="627" t="s">
        <v>1567</v>
      </c>
      <c r="T231" s="627" t="s">
        <v>1567</v>
      </c>
      <c r="U231" s="627" t="s">
        <v>1567</v>
      </c>
      <c r="V231" s="627" t="s">
        <v>1567</v>
      </c>
      <c r="W231" s="627" t="s">
        <v>1567</v>
      </c>
      <c r="X231" s="627" t="s">
        <v>1567</v>
      </c>
      <c r="Y231" s="627" t="s">
        <v>1567</v>
      </c>
      <c r="Z231" s="627" t="s">
        <v>1567</v>
      </c>
      <c r="AA231" s="627" t="s">
        <v>227</v>
      </c>
      <c r="AB231" s="627" t="s">
        <v>227</v>
      </c>
      <c r="AC231" s="627" t="s">
        <v>227</v>
      </c>
      <c r="AD231" s="627" t="s">
        <v>227</v>
      </c>
      <c r="AE231" s="627" t="s">
        <v>227</v>
      </c>
      <c r="AF231" s="627" t="s">
        <v>227</v>
      </c>
      <c r="AG231" s="627" t="s">
        <v>227</v>
      </c>
      <c r="AH231" s="627" t="s">
        <v>227</v>
      </c>
      <c r="AI231" s="627" t="s">
        <v>227</v>
      </c>
      <c r="AJ231" s="627" t="s">
        <v>227</v>
      </c>
      <c r="AK231" s="627" t="s">
        <v>227</v>
      </c>
      <c r="AL231" s="627" t="s">
        <v>227</v>
      </c>
      <c r="AM231" s="627" t="s">
        <v>227</v>
      </c>
      <c r="AN231" s="627" t="s">
        <v>227</v>
      </c>
      <c r="AO231" s="627" t="s">
        <v>227</v>
      </c>
      <c r="AP231" s="627" t="s">
        <v>227</v>
      </c>
      <c r="AQ231" s="627" t="s">
        <v>227</v>
      </c>
      <c r="AR231" s="627" t="s">
        <v>227</v>
      </c>
      <c r="AS231" s="627" t="s">
        <v>227</v>
      </c>
      <c r="AT231" s="627" t="s">
        <v>227</v>
      </c>
      <c r="AU231" s="627" t="s">
        <v>227</v>
      </c>
      <c r="AV231" s="627" t="s">
        <v>227</v>
      </c>
      <c r="AW231" s="627" t="s">
        <v>227</v>
      </c>
      <c r="AX231" s="627" t="s">
        <v>227</v>
      </c>
      <c r="AY231" s="604" t="s">
        <v>4546</v>
      </c>
      <c r="AZ231" s="632" t="s">
        <v>4547</v>
      </c>
      <c r="BA231" s="632" t="s">
        <v>227</v>
      </c>
      <c r="BB231" s="633" t="s">
        <v>1500</v>
      </c>
    </row>
    <row r="232" spans="1:54" ht="21.6" x14ac:dyDescent="0.65">
      <c r="A232" s="601">
        <v>705665</v>
      </c>
      <c r="B232" s="602" t="s">
        <v>401</v>
      </c>
      <c r="C232" t="s">
        <v>178</v>
      </c>
      <c r="D232" t="s">
        <v>178</v>
      </c>
      <c r="E232" t="s">
        <v>178</v>
      </c>
      <c r="F232" t="s">
        <v>178</v>
      </c>
      <c r="G232" t="s">
        <v>178</v>
      </c>
      <c r="H232" t="s">
        <v>176</v>
      </c>
      <c r="I232" t="s">
        <v>178</v>
      </c>
      <c r="J232" t="s">
        <v>178</v>
      </c>
      <c r="K232" t="s">
        <v>178</v>
      </c>
      <c r="L232" t="s">
        <v>178</v>
      </c>
      <c r="M232" t="s">
        <v>178</v>
      </c>
      <c r="N232" t="s">
        <v>178</v>
      </c>
      <c r="O232" t="s">
        <v>176</v>
      </c>
      <c r="P232" t="s">
        <v>178</v>
      </c>
      <c r="Q232" t="s">
        <v>178</v>
      </c>
      <c r="R232" t="s">
        <v>176</v>
      </c>
      <c r="S232" t="s">
        <v>176</v>
      </c>
      <c r="T232" t="s">
        <v>176</v>
      </c>
      <c r="U232" t="s">
        <v>176</v>
      </c>
      <c r="V232" t="s">
        <v>178</v>
      </c>
      <c r="W232" t="s">
        <v>176</v>
      </c>
      <c r="X232" t="s">
        <v>178</v>
      </c>
      <c r="Y232" t="s">
        <v>176</v>
      </c>
      <c r="Z232" t="s">
        <v>176</v>
      </c>
      <c r="AA232" t="s">
        <v>178</v>
      </c>
      <c r="AB232" t="s">
        <v>178</v>
      </c>
      <c r="AC232" t="s">
        <v>178</v>
      </c>
      <c r="AD232" t="s">
        <v>178</v>
      </c>
      <c r="AE232" t="s">
        <v>178</v>
      </c>
      <c r="AF232" t="s">
        <v>178</v>
      </c>
      <c r="AG232" t="s">
        <v>178</v>
      </c>
      <c r="AH232" t="s">
        <v>178</v>
      </c>
      <c r="AI232" t="s">
        <v>178</v>
      </c>
      <c r="AJ232" t="s">
        <v>178</v>
      </c>
      <c r="AK232" t="s">
        <v>178</v>
      </c>
      <c r="AL232" t="s">
        <v>178</v>
      </c>
      <c r="AM232" t="s">
        <v>178</v>
      </c>
      <c r="AN232" t="s">
        <v>178</v>
      </c>
      <c r="AO232" t="s">
        <v>176</v>
      </c>
      <c r="AP232" t="s">
        <v>178</v>
      </c>
      <c r="AQ232" t="s">
        <v>178</v>
      </c>
      <c r="AR232" t="s">
        <v>178</v>
      </c>
      <c r="AS232" t="s">
        <v>176</v>
      </c>
      <c r="AT232" t="s">
        <v>178</v>
      </c>
      <c r="AU232" t="s">
        <v>178</v>
      </c>
      <c r="AV232" t="s">
        <v>176</v>
      </c>
      <c r="AW232" t="s">
        <v>178</v>
      </c>
      <c r="AX232" t="s">
        <v>176</v>
      </c>
      <c r="AY232" s="602">
        <v>0</v>
      </c>
      <c r="AZ232"/>
    </row>
    <row r="233" spans="1:54" ht="14.4" x14ac:dyDescent="0.3">
      <c r="A233" s="616">
        <v>705698</v>
      </c>
      <c r="B233" s="604" t="s">
        <v>249</v>
      </c>
      <c r="C233" s="627" t="s">
        <v>178</v>
      </c>
      <c r="D233" s="627" t="s">
        <v>178</v>
      </c>
      <c r="E233" s="627" t="s">
        <v>178</v>
      </c>
      <c r="F233" s="627" t="s">
        <v>178</v>
      </c>
      <c r="G233" s="627" t="s">
        <v>176</v>
      </c>
      <c r="H233" s="627" t="s">
        <v>176</v>
      </c>
      <c r="I233" s="627" t="s">
        <v>178</v>
      </c>
      <c r="J233" s="627" t="s">
        <v>178</v>
      </c>
      <c r="K233" s="627" t="s">
        <v>178</v>
      </c>
      <c r="L233" s="627" t="s">
        <v>178</v>
      </c>
      <c r="M233" s="627" t="s">
        <v>178</v>
      </c>
      <c r="N233" s="627" t="s">
        <v>178</v>
      </c>
      <c r="O233" s="627" t="s">
        <v>176</v>
      </c>
      <c r="P233" s="627" t="s">
        <v>178</v>
      </c>
      <c r="Q233" s="627" t="s">
        <v>178</v>
      </c>
      <c r="R233" s="627" t="s">
        <v>176</v>
      </c>
      <c r="S233" s="627" t="s">
        <v>176</v>
      </c>
      <c r="T233" s="627" t="s">
        <v>178</v>
      </c>
      <c r="U233" s="627" t="s">
        <v>176</v>
      </c>
      <c r="V233" s="627" t="s">
        <v>176</v>
      </c>
      <c r="W233" s="627" t="s">
        <v>176</v>
      </c>
      <c r="X233" s="627" t="s">
        <v>176</v>
      </c>
      <c r="Y233" s="627" t="s">
        <v>176</v>
      </c>
      <c r="Z233" s="627" t="s">
        <v>178</v>
      </c>
      <c r="AA233" s="627" t="s">
        <v>177</v>
      </c>
      <c r="AB233" s="627" t="s">
        <v>177</v>
      </c>
      <c r="AC233" s="627" t="s">
        <v>177</v>
      </c>
      <c r="AD233" s="627" t="s">
        <v>177</v>
      </c>
      <c r="AE233" s="627" t="s">
        <v>177</v>
      </c>
      <c r="AF233" s="627" t="s">
        <v>177</v>
      </c>
      <c r="AG233" s="627" t="s">
        <v>227</v>
      </c>
      <c r="AH233" s="627" t="s">
        <v>227</v>
      </c>
      <c r="AI233" s="627" t="s">
        <v>227</v>
      </c>
      <c r="AJ233" s="627" t="s">
        <v>227</v>
      </c>
      <c r="AK233" s="627" t="s">
        <v>227</v>
      </c>
      <c r="AL233" s="627" t="s">
        <v>227</v>
      </c>
      <c r="AM233" s="627" t="s">
        <v>227</v>
      </c>
      <c r="AN233" s="627" t="s">
        <v>227</v>
      </c>
      <c r="AO233" s="627" t="s">
        <v>227</v>
      </c>
      <c r="AP233" s="627" t="s">
        <v>227</v>
      </c>
      <c r="AQ233" s="627" t="s">
        <v>227</v>
      </c>
      <c r="AR233" s="627" t="s">
        <v>227</v>
      </c>
      <c r="AS233" s="627" t="s">
        <v>227</v>
      </c>
      <c r="AT233" s="627" t="s">
        <v>227</v>
      </c>
      <c r="AU233" s="627" t="s">
        <v>227</v>
      </c>
      <c r="AV233" s="627" t="s">
        <v>227</v>
      </c>
      <c r="AW233" s="627" t="s">
        <v>227</v>
      </c>
      <c r="AX233" s="627" t="s">
        <v>227</v>
      </c>
      <c r="AY233" s="604" t="s">
        <v>227</v>
      </c>
      <c r="AZ233" s="632" t="s">
        <v>227</v>
      </c>
      <c r="BA233" s="632" t="s">
        <v>227</v>
      </c>
      <c r="BB233" s="633" t="s">
        <v>1500</v>
      </c>
    </row>
    <row r="234" spans="1:54" ht="21.6" x14ac:dyDescent="0.65">
      <c r="A234" s="601">
        <v>705707</v>
      </c>
      <c r="B234" s="602" t="s">
        <v>248</v>
      </c>
      <c r="C234" t="s">
        <v>176</v>
      </c>
      <c r="D234" t="s">
        <v>176</v>
      </c>
      <c r="E234" t="s">
        <v>176</v>
      </c>
      <c r="F234" t="s">
        <v>178</v>
      </c>
      <c r="G234" t="s">
        <v>176</v>
      </c>
      <c r="H234" t="s">
        <v>177</v>
      </c>
      <c r="I234" t="s">
        <v>178</v>
      </c>
      <c r="J234" t="s">
        <v>178</v>
      </c>
      <c r="K234" t="s">
        <v>178</v>
      </c>
      <c r="L234" t="s">
        <v>178</v>
      </c>
      <c r="M234" t="s">
        <v>176</v>
      </c>
      <c r="N234" t="s">
        <v>176</v>
      </c>
      <c r="O234" t="s">
        <v>178</v>
      </c>
      <c r="P234" t="s">
        <v>178</v>
      </c>
      <c r="Q234" t="s">
        <v>178</v>
      </c>
      <c r="R234" t="s">
        <v>177</v>
      </c>
      <c r="S234" t="s">
        <v>177</v>
      </c>
      <c r="T234" t="s">
        <v>177</v>
      </c>
      <c r="U234" t="s">
        <v>177</v>
      </c>
      <c r="V234" t="s">
        <v>177</v>
      </c>
      <c r="W234" t="s">
        <v>178</v>
      </c>
      <c r="X234" t="s">
        <v>177</v>
      </c>
      <c r="Y234" t="s">
        <v>178</v>
      </c>
      <c r="Z234" t="s">
        <v>177</v>
      </c>
      <c r="AA234">
        <v>0</v>
      </c>
      <c r="AB234">
        <v>0</v>
      </c>
      <c r="AC234">
        <v>0</v>
      </c>
      <c r="AD234">
        <v>0</v>
      </c>
      <c r="AE234">
        <v>0</v>
      </c>
      <c r="AF234">
        <v>0</v>
      </c>
      <c r="AG234">
        <v>0</v>
      </c>
      <c r="AH234">
        <v>0</v>
      </c>
      <c r="AI234">
        <v>0</v>
      </c>
      <c r="AJ234">
        <v>0</v>
      </c>
      <c r="AK234">
        <v>0</v>
      </c>
      <c r="AL234">
        <v>0</v>
      </c>
      <c r="AM234">
        <v>0</v>
      </c>
      <c r="AN234">
        <v>0</v>
      </c>
      <c r="AO234">
        <v>0</v>
      </c>
      <c r="AP234">
        <v>0</v>
      </c>
      <c r="AQ234">
        <v>0</v>
      </c>
      <c r="AR234">
        <v>0</v>
      </c>
      <c r="AS234">
        <v>0</v>
      </c>
      <c r="AT234">
        <v>0</v>
      </c>
      <c r="AU234">
        <v>0</v>
      </c>
      <c r="AV234">
        <v>0</v>
      </c>
      <c r="AW234">
        <v>0</v>
      </c>
      <c r="AX234">
        <v>0</v>
      </c>
      <c r="AY234" s="602" t="s">
        <v>4546</v>
      </c>
      <c r="AZ234"/>
    </row>
    <row r="235" spans="1:54" ht="21.6" x14ac:dyDescent="0.65">
      <c r="A235" s="601">
        <v>705730</v>
      </c>
      <c r="B235" s="602" t="s">
        <v>249</v>
      </c>
      <c r="C235" t="s">
        <v>178</v>
      </c>
      <c r="D235" t="s">
        <v>176</v>
      </c>
      <c r="E235" t="s">
        <v>178</v>
      </c>
      <c r="F235" t="s">
        <v>178</v>
      </c>
      <c r="G235" t="s">
        <v>176</v>
      </c>
      <c r="H235" t="s">
        <v>176</v>
      </c>
      <c r="I235" t="s">
        <v>178</v>
      </c>
      <c r="J235" t="s">
        <v>176</v>
      </c>
      <c r="K235" t="s">
        <v>176</v>
      </c>
      <c r="L235" t="s">
        <v>178</v>
      </c>
      <c r="M235" t="s">
        <v>178</v>
      </c>
      <c r="N235" t="s">
        <v>176</v>
      </c>
      <c r="O235" t="s">
        <v>178</v>
      </c>
      <c r="P235" t="s">
        <v>178</v>
      </c>
      <c r="Q235" t="s">
        <v>176</v>
      </c>
      <c r="R235" t="s">
        <v>176</v>
      </c>
      <c r="S235" t="s">
        <v>176</v>
      </c>
      <c r="T235" t="s">
        <v>176</v>
      </c>
      <c r="U235" t="s">
        <v>176</v>
      </c>
      <c r="V235" t="s">
        <v>178</v>
      </c>
      <c r="W235" t="s">
        <v>176</v>
      </c>
      <c r="X235" t="s">
        <v>176</v>
      </c>
      <c r="Y235" t="s">
        <v>176</v>
      </c>
      <c r="Z235" t="s">
        <v>176</v>
      </c>
      <c r="AA235" t="s">
        <v>177</v>
      </c>
      <c r="AB235" t="s">
        <v>178</v>
      </c>
      <c r="AC235" t="s">
        <v>178</v>
      </c>
      <c r="AD235" t="s">
        <v>177</v>
      </c>
      <c r="AE235" t="s">
        <v>178</v>
      </c>
      <c r="AF235" t="s">
        <v>178</v>
      </c>
      <c r="AG235" t="s">
        <v>177</v>
      </c>
      <c r="AH235" t="s">
        <v>177</v>
      </c>
      <c r="AI235" t="s">
        <v>177</v>
      </c>
      <c r="AJ235" t="s">
        <v>177</v>
      </c>
      <c r="AK235" t="s">
        <v>177</v>
      </c>
      <c r="AL235" t="s">
        <v>177</v>
      </c>
      <c r="AM235" t="s">
        <v>227</v>
      </c>
      <c r="AN235" t="s">
        <v>227</v>
      </c>
      <c r="AO235" t="s">
        <v>227</v>
      </c>
      <c r="AP235" t="s">
        <v>227</v>
      </c>
      <c r="AQ235" t="s">
        <v>227</v>
      </c>
      <c r="AR235" t="s">
        <v>227</v>
      </c>
      <c r="AS235" t="s">
        <v>227</v>
      </c>
      <c r="AT235" t="s">
        <v>227</v>
      </c>
      <c r="AU235" t="s">
        <v>227</v>
      </c>
      <c r="AV235" t="s">
        <v>227</v>
      </c>
      <c r="AW235" t="s">
        <v>227</v>
      </c>
      <c r="AX235" t="s">
        <v>227</v>
      </c>
      <c r="AY235" s="602">
        <v>0</v>
      </c>
      <c r="AZ235"/>
    </row>
    <row r="236" spans="1:54" ht="21.6" x14ac:dyDescent="0.65">
      <c r="A236" s="601">
        <v>705732</v>
      </c>
      <c r="B236" s="602" t="s">
        <v>249</v>
      </c>
      <c r="C236" t="s">
        <v>176</v>
      </c>
      <c r="D236" t="s">
        <v>176</v>
      </c>
      <c r="E236" t="s">
        <v>176</v>
      </c>
      <c r="F236" t="s">
        <v>176</v>
      </c>
      <c r="G236" t="s">
        <v>176</v>
      </c>
      <c r="H236" t="s">
        <v>176</v>
      </c>
      <c r="I236" t="s">
        <v>176</v>
      </c>
      <c r="J236" t="s">
        <v>176</v>
      </c>
      <c r="K236" t="s">
        <v>176</v>
      </c>
      <c r="L236" t="s">
        <v>176</v>
      </c>
      <c r="M236" t="s">
        <v>178</v>
      </c>
      <c r="N236" t="s">
        <v>176</v>
      </c>
      <c r="O236" t="s">
        <v>176</v>
      </c>
      <c r="P236" t="s">
        <v>178</v>
      </c>
      <c r="Q236" t="s">
        <v>176</v>
      </c>
      <c r="R236" t="s">
        <v>176</v>
      </c>
      <c r="S236" t="s">
        <v>176</v>
      </c>
      <c r="T236" t="s">
        <v>178</v>
      </c>
      <c r="U236" t="s">
        <v>176</v>
      </c>
      <c r="V236" t="s">
        <v>176</v>
      </c>
      <c r="W236" t="s">
        <v>176</v>
      </c>
      <c r="X236" t="s">
        <v>176</v>
      </c>
      <c r="Y236" t="s">
        <v>176</v>
      </c>
      <c r="Z236" t="s">
        <v>176</v>
      </c>
      <c r="AA236" t="s">
        <v>227</v>
      </c>
      <c r="AB236" t="s">
        <v>227</v>
      </c>
      <c r="AC236" t="s">
        <v>227</v>
      </c>
      <c r="AD236" t="s">
        <v>227</v>
      </c>
      <c r="AE236" t="s">
        <v>227</v>
      </c>
      <c r="AF236" t="s">
        <v>227</v>
      </c>
      <c r="AG236" t="s">
        <v>227</v>
      </c>
      <c r="AH236" t="s">
        <v>227</v>
      </c>
      <c r="AI236" t="s">
        <v>227</v>
      </c>
      <c r="AJ236" t="s">
        <v>227</v>
      </c>
      <c r="AK236" t="s">
        <v>227</v>
      </c>
      <c r="AL236" t="s">
        <v>227</v>
      </c>
      <c r="AM236" t="s">
        <v>227</v>
      </c>
      <c r="AN236" t="s">
        <v>227</v>
      </c>
      <c r="AO236" t="s">
        <v>227</v>
      </c>
      <c r="AP236" t="s">
        <v>227</v>
      </c>
      <c r="AQ236" t="s">
        <v>227</v>
      </c>
      <c r="AR236" t="s">
        <v>227</v>
      </c>
      <c r="AS236" t="s">
        <v>227</v>
      </c>
      <c r="AT236" t="s">
        <v>227</v>
      </c>
      <c r="AU236" t="s">
        <v>227</v>
      </c>
      <c r="AV236" t="s">
        <v>227</v>
      </c>
      <c r="AW236" t="s">
        <v>227</v>
      </c>
      <c r="AX236" t="s">
        <v>227</v>
      </c>
      <c r="AY236" s="602">
        <v>0</v>
      </c>
      <c r="AZ236"/>
    </row>
    <row r="237" spans="1:54" ht="14.4" x14ac:dyDescent="0.3">
      <c r="A237" s="616">
        <v>705749</v>
      </c>
      <c r="B237" s="604" t="s">
        <v>248</v>
      </c>
      <c r="C237" s="627" t="s">
        <v>1567</v>
      </c>
      <c r="D237" s="627" t="s">
        <v>1567</v>
      </c>
      <c r="E237" s="627" t="s">
        <v>1567</v>
      </c>
      <c r="F237" s="627" t="s">
        <v>1567</v>
      </c>
      <c r="G237" s="627" t="s">
        <v>1567</v>
      </c>
      <c r="H237" s="627" t="s">
        <v>1567</v>
      </c>
      <c r="I237" s="627" t="s">
        <v>1567</v>
      </c>
      <c r="J237" s="627" t="s">
        <v>1567</v>
      </c>
      <c r="K237" s="627" t="s">
        <v>1567</v>
      </c>
      <c r="L237" s="627" t="s">
        <v>1567</v>
      </c>
      <c r="M237" s="627" t="s">
        <v>1567</v>
      </c>
      <c r="N237" s="627" t="s">
        <v>1567</v>
      </c>
      <c r="O237" s="627" t="s">
        <v>1567</v>
      </c>
      <c r="P237" s="627" t="s">
        <v>1567</v>
      </c>
      <c r="Q237" s="627" t="s">
        <v>1567</v>
      </c>
      <c r="R237" s="627" t="s">
        <v>1567</v>
      </c>
      <c r="S237" s="627" t="s">
        <v>1567</v>
      </c>
      <c r="T237" s="627" t="s">
        <v>1567</v>
      </c>
      <c r="U237" s="627" t="s">
        <v>1567</v>
      </c>
      <c r="V237" s="627" t="s">
        <v>1567</v>
      </c>
      <c r="W237" s="627" t="s">
        <v>1567</v>
      </c>
      <c r="X237" s="627" t="s">
        <v>1567</v>
      </c>
      <c r="Y237" s="627" t="s">
        <v>1567</v>
      </c>
      <c r="Z237" s="627" t="s">
        <v>1567</v>
      </c>
      <c r="AA237" s="627" t="s">
        <v>227</v>
      </c>
      <c r="AB237" s="627" t="s">
        <v>227</v>
      </c>
      <c r="AC237" s="627" t="s">
        <v>227</v>
      </c>
      <c r="AD237" s="627" t="s">
        <v>227</v>
      </c>
      <c r="AE237" s="627" t="s">
        <v>227</v>
      </c>
      <c r="AF237" s="627" t="s">
        <v>227</v>
      </c>
      <c r="AG237" s="627" t="s">
        <v>227</v>
      </c>
      <c r="AH237" s="627" t="s">
        <v>227</v>
      </c>
      <c r="AI237" s="627" t="s">
        <v>227</v>
      </c>
      <c r="AJ237" s="627" t="s">
        <v>227</v>
      </c>
      <c r="AK237" s="627" t="s">
        <v>227</v>
      </c>
      <c r="AL237" s="627" t="s">
        <v>227</v>
      </c>
      <c r="AM237" s="627" t="s">
        <v>227</v>
      </c>
      <c r="AN237" s="627" t="s">
        <v>227</v>
      </c>
      <c r="AO237" s="627" t="s">
        <v>227</v>
      </c>
      <c r="AP237" s="627" t="s">
        <v>227</v>
      </c>
      <c r="AQ237" s="627" t="s">
        <v>227</v>
      </c>
      <c r="AR237" s="627" t="s">
        <v>227</v>
      </c>
      <c r="AS237" s="627" t="s">
        <v>227</v>
      </c>
      <c r="AT237" s="627" t="s">
        <v>227</v>
      </c>
      <c r="AU237" s="627" t="s">
        <v>227</v>
      </c>
      <c r="AV237" s="627" t="s">
        <v>227</v>
      </c>
      <c r="AW237" s="627" t="s">
        <v>227</v>
      </c>
      <c r="AX237" s="627" t="s">
        <v>227</v>
      </c>
      <c r="AY237" s="604" t="s">
        <v>4546</v>
      </c>
      <c r="AZ237" s="632" t="s">
        <v>4547</v>
      </c>
      <c r="BA237" s="632" t="s">
        <v>227</v>
      </c>
      <c r="BB237" s="633" t="s">
        <v>1500</v>
      </c>
    </row>
    <row r="238" spans="1:54" ht="21.6" x14ac:dyDescent="0.65">
      <c r="A238" s="601">
        <v>705755</v>
      </c>
      <c r="B238" s="602" t="s">
        <v>401</v>
      </c>
      <c r="C238" t="s">
        <v>176</v>
      </c>
      <c r="D238" t="s">
        <v>176</v>
      </c>
      <c r="E238" t="s">
        <v>176</v>
      </c>
      <c r="F238" t="s">
        <v>176</v>
      </c>
      <c r="G238" t="s">
        <v>176</v>
      </c>
      <c r="H238" t="s">
        <v>178</v>
      </c>
      <c r="I238" t="s">
        <v>178</v>
      </c>
      <c r="J238" t="s">
        <v>176</v>
      </c>
      <c r="K238" t="s">
        <v>178</v>
      </c>
      <c r="L238" t="s">
        <v>176</v>
      </c>
      <c r="M238" t="s">
        <v>177</v>
      </c>
      <c r="N238" t="s">
        <v>178</v>
      </c>
      <c r="O238" t="s">
        <v>178</v>
      </c>
      <c r="P238" t="s">
        <v>178</v>
      </c>
      <c r="Q238" t="s">
        <v>178</v>
      </c>
      <c r="R238" t="s">
        <v>178</v>
      </c>
      <c r="S238" t="s">
        <v>178</v>
      </c>
      <c r="T238" t="s">
        <v>176</v>
      </c>
      <c r="U238" t="s">
        <v>178</v>
      </c>
      <c r="V238" t="s">
        <v>178</v>
      </c>
      <c r="W238" t="s">
        <v>177</v>
      </c>
      <c r="X238" t="s">
        <v>178</v>
      </c>
      <c r="Y238" t="s">
        <v>178</v>
      </c>
      <c r="Z238" t="s">
        <v>178</v>
      </c>
      <c r="AA238" t="s">
        <v>178</v>
      </c>
      <c r="AB238" t="s">
        <v>178</v>
      </c>
      <c r="AC238" t="s">
        <v>178</v>
      </c>
      <c r="AD238" t="s">
        <v>178</v>
      </c>
      <c r="AE238" t="s">
        <v>178</v>
      </c>
      <c r="AF238" t="s">
        <v>178</v>
      </c>
      <c r="AG238" t="s">
        <v>178</v>
      </c>
      <c r="AH238" t="s">
        <v>177</v>
      </c>
      <c r="AI238" t="s">
        <v>178</v>
      </c>
      <c r="AJ238" t="s">
        <v>178</v>
      </c>
      <c r="AK238" t="s">
        <v>178</v>
      </c>
      <c r="AL238" t="s">
        <v>178</v>
      </c>
      <c r="AM238" t="s">
        <v>177</v>
      </c>
      <c r="AN238" t="s">
        <v>177</v>
      </c>
      <c r="AO238" t="s">
        <v>177</v>
      </c>
      <c r="AP238" t="s">
        <v>177</v>
      </c>
      <c r="AQ238" t="s">
        <v>177</v>
      </c>
      <c r="AR238" t="s">
        <v>177</v>
      </c>
      <c r="AS238" t="s">
        <v>178</v>
      </c>
      <c r="AT238" t="s">
        <v>177</v>
      </c>
      <c r="AU238" t="s">
        <v>177</v>
      </c>
      <c r="AV238" t="s">
        <v>178</v>
      </c>
      <c r="AW238" t="s">
        <v>178</v>
      </c>
      <c r="AX238" t="s">
        <v>178</v>
      </c>
      <c r="AY238" s="602">
        <v>0</v>
      </c>
      <c r="AZ238"/>
    </row>
    <row r="239" spans="1:54" ht="21.6" x14ac:dyDescent="0.65">
      <c r="A239" s="601">
        <v>705756</v>
      </c>
      <c r="B239" s="602" t="s">
        <v>247</v>
      </c>
      <c r="C239" t="s">
        <v>1567</v>
      </c>
      <c r="D239" t="s">
        <v>1567</v>
      </c>
      <c r="E239" t="s">
        <v>1567</v>
      </c>
      <c r="F239" t="s">
        <v>1567</v>
      </c>
      <c r="G239" t="s">
        <v>1567</v>
      </c>
      <c r="H239" t="s">
        <v>1567</v>
      </c>
      <c r="I239" t="s">
        <v>1567</v>
      </c>
      <c r="J239" t="s">
        <v>1567</v>
      </c>
      <c r="K239" t="s">
        <v>1567</v>
      </c>
      <c r="L239" t="s">
        <v>1567</v>
      </c>
      <c r="M239" t="s">
        <v>1567</v>
      </c>
      <c r="N239" t="s">
        <v>1567</v>
      </c>
      <c r="O239" t="s">
        <v>227</v>
      </c>
      <c r="P239" t="s">
        <v>227</v>
      </c>
      <c r="Q239" t="s">
        <v>227</v>
      </c>
      <c r="R239" t="s">
        <v>227</v>
      </c>
      <c r="S239" t="s">
        <v>227</v>
      </c>
      <c r="T239" t="s">
        <v>227</v>
      </c>
      <c r="U239" t="s">
        <v>227</v>
      </c>
      <c r="V239" t="s">
        <v>227</v>
      </c>
      <c r="W239" t="s">
        <v>227</v>
      </c>
      <c r="X239" t="s">
        <v>227</v>
      </c>
      <c r="Y239" t="s">
        <v>227</v>
      </c>
      <c r="Z239" t="s">
        <v>227</v>
      </c>
      <c r="AA239" t="s">
        <v>227</v>
      </c>
      <c r="AB239" t="s">
        <v>227</v>
      </c>
      <c r="AC239" t="s">
        <v>227</v>
      </c>
      <c r="AD239" t="s">
        <v>227</v>
      </c>
      <c r="AE239" t="s">
        <v>227</v>
      </c>
      <c r="AF239" t="s">
        <v>227</v>
      </c>
      <c r="AG239" t="s">
        <v>227</v>
      </c>
      <c r="AH239" t="s">
        <v>227</v>
      </c>
      <c r="AI239" t="s">
        <v>227</v>
      </c>
      <c r="AJ239" t="s">
        <v>227</v>
      </c>
      <c r="AK239" t="s">
        <v>227</v>
      </c>
      <c r="AL239" t="s">
        <v>227</v>
      </c>
      <c r="AM239" t="s">
        <v>227</v>
      </c>
      <c r="AN239" t="s">
        <v>227</v>
      </c>
      <c r="AO239" t="s">
        <v>227</v>
      </c>
      <c r="AP239" t="s">
        <v>227</v>
      </c>
      <c r="AQ239" t="s">
        <v>227</v>
      </c>
      <c r="AR239" t="s">
        <v>227</v>
      </c>
      <c r="AS239" t="s">
        <v>227</v>
      </c>
      <c r="AT239" t="s">
        <v>227</v>
      </c>
      <c r="AU239" t="s">
        <v>227</v>
      </c>
      <c r="AV239" t="s">
        <v>227</v>
      </c>
      <c r="AW239" t="s">
        <v>227</v>
      </c>
      <c r="AX239" t="s">
        <v>227</v>
      </c>
      <c r="AY239" s="602" t="s">
        <v>4546</v>
      </c>
      <c r="AZ239"/>
    </row>
    <row r="240" spans="1:54" ht="21.6" x14ac:dyDescent="0.65">
      <c r="A240" s="601">
        <v>705764</v>
      </c>
      <c r="B240" s="602" t="s">
        <v>401</v>
      </c>
      <c r="C240" t="s">
        <v>178</v>
      </c>
      <c r="D240" t="s">
        <v>176</v>
      </c>
      <c r="E240" t="s">
        <v>178</v>
      </c>
      <c r="F240" t="s">
        <v>176</v>
      </c>
      <c r="G240" t="s">
        <v>176</v>
      </c>
      <c r="H240" t="s">
        <v>178</v>
      </c>
      <c r="I240" t="s">
        <v>178</v>
      </c>
      <c r="J240" t="s">
        <v>178</v>
      </c>
      <c r="K240" t="s">
        <v>176</v>
      </c>
      <c r="L240" t="s">
        <v>178</v>
      </c>
      <c r="M240" t="s">
        <v>178</v>
      </c>
      <c r="N240" t="s">
        <v>178</v>
      </c>
      <c r="O240" t="s">
        <v>176</v>
      </c>
      <c r="P240" t="s">
        <v>178</v>
      </c>
      <c r="Q240" t="s">
        <v>176</v>
      </c>
      <c r="R240" t="s">
        <v>178</v>
      </c>
      <c r="S240" t="s">
        <v>178</v>
      </c>
      <c r="T240" t="s">
        <v>178</v>
      </c>
      <c r="U240" t="s">
        <v>178</v>
      </c>
      <c r="V240" t="s">
        <v>178</v>
      </c>
      <c r="W240" t="s">
        <v>176</v>
      </c>
      <c r="X240" t="s">
        <v>178</v>
      </c>
      <c r="Y240" t="s">
        <v>178</v>
      </c>
      <c r="Z240" t="s">
        <v>178</v>
      </c>
      <c r="AA240" t="s">
        <v>176</v>
      </c>
      <c r="AB240" t="s">
        <v>178</v>
      </c>
      <c r="AC240" t="s">
        <v>178</v>
      </c>
      <c r="AD240" t="s">
        <v>178</v>
      </c>
      <c r="AE240" t="s">
        <v>178</v>
      </c>
      <c r="AF240" t="s">
        <v>178</v>
      </c>
      <c r="AG240" t="s">
        <v>178</v>
      </c>
      <c r="AH240" t="s">
        <v>178</v>
      </c>
      <c r="AI240" t="s">
        <v>178</v>
      </c>
      <c r="AJ240" t="s">
        <v>178</v>
      </c>
      <c r="AK240" t="s">
        <v>178</v>
      </c>
      <c r="AL240" t="s">
        <v>176</v>
      </c>
      <c r="AM240" t="s">
        <v>178</v>
      </c>
      <c r="AN240" t="s">
        <v>178</v>
      </c>
      <c r="AO240" t="s">
        <v>178</v>
      </c>
      <c r="AP240" t="s">
        <v>178</v>
      </c>
      <c r="AQ240" t="s">
        <v>178</v>
      </c>
      <c r="AR240" t="s">
        <v>178</v>
      </c>
      <c r="AS240" t="s">
        <v>177</v>
      </c>
      <c r="AT240" t="s">
        <v>177</v>
      </c>
      <c r="AU240" t="s">
        <v>177</v>
      </c>
      <c r="AV240" t="s">
        <v>177</v>
      </c>
      <c r="AW240" t="s">
        <v>177</v>
      </c>
      <c r="AX240" t="s">
        <v>177</v>
      </c>
      <c r="AY240" s="602" t="s">
        <v>4583</v>
      </c>
      <c r="AZ240"/>
    </row>
    <row r="241" spans="1:54" ht="21.6" x14ac:dyDescent="0.65">
      <c r="A241" s="601">
        <v>705785</v>
      </c>
      <c r="B241" s="602" t="s">
        <v>249</v>
      </c>
      <c r="C241" t="s">
        <v>176</v>
      </c>
      <c r="D241" t="s">
        <v>177</v>
      </c>
      <c r="E241" t="s">
        <v>176</v>
      </c>
      <c r="F241" t="s">
        <v>178</v>
      </c>
      <c r="G241" t="s">
        <v>176</v>
      </c>
      <c r="H241" t="s">
        <v>178</v>
      </c>
      <c r="I241" t="s">
        <v>176</v>
      </c>
      <c r="J241" t="s">
        <v>178</v>
      </c>
      <c r="K241" t="s">
        <v>176</v>
      </c>
      <c r="L241" t="s">
        <v>177</v>
      </c>
      <c r="M241" t="s">
        <v>178</v>
      </c>
      <c r="N241" t="s">
        <v>178</v>
      </c>
      <c r="O241" t="s">
        <v>178</v>
      </c>
      <c r="P241" t="s">
        <v>176</v>
      </c>
      <c r="Q241" t="s">
        <v>176</v>
      </c>
      <c r="R241" t="s">
        <v>176</v>
      </c>
      <c r="S241" t="s">
        <v>178</v>
      </c>
      <c r="T241" t="s">
        <v>178</v>
      </c>
      <c r="U241" t="s">
        <v>177</v>
      </c>
      <c r="V241" t="s">
        <v>178</v>
      </c>
      <c r="W241" t="s">
        <v>176</v>
      </c>
      <c r="X241" t="s">
        <v>178</v>
      </c>
      <c r="Y241" t="s">
        <v>178</v>
      </c>
      <c r="Z241" t="s">
        <v>178</v>
      </c>
      <c r="AA241" t="s">
        <v>178</v>
      </c>
      <c r="AB241" t="s">
        <v>178</v>
      </c>
      <c r="AC241" t="s">
        <v>178</v>
      </c>
      <c r="AD241" t="s">
        <v>178</v>
      </c>
      <c r="AE241" t="s">
        <v>178</v>
      </c>
      <c r="AF241" t="s">
        <v>178</v>
      </c>
      <c r="AG241" t="s">
        <v>177</v>
      </c>
      <c r="AH241" t="s">
        <v>177</v>
      </c>
      <c r="AI241" t="s">
        <v>177</v>
      </c>
      <c r="AJ241" t="s">
        <v>177</v>
      </c>
      <c r="AK241" t="s">
        <v>177</v>
      </c>
      <c r="AL241" t="s">
        <v>177</v>
      </c>
      <c r="AM241" t="s">
        <v>227</v>
      </c>
      <c r="AN241" t="s">
        <v>227</v>
      </c>
      <c r="AO241" t="s">
        <v>227</v>
      </c>
      <c r="AP241" t="s">
        <v>227</v>
      </c>
      <c r="AQ241" t="s">
        <v>227</v>
      </c>
      <c r="AR241" t="s">
        <v>227</v>
      </c>
      <c r="AS241" t="s">
        <v>227</v>
      </c>
      <c r="AT241" t="s">
        <v>227</v>
      </c>
      <c r="AU241" t="s">
        <v>227</v>
      </c>
      <c r="AV241" t="s">
        <v>227</v>
      </c>
      <c r="AW241" t="s">
        <v>227</v>
      </c>
      <c r="AX241" t="s">
        <v>227</v>
      </c>
      <c r="AY241" s="602" t="s">
        <v>4583</v>
      </c>
      <c r="AZ241"/>
    </row>
    <row r="242" spans="1:54" ht="21.6" x14ac:dyDescent="0.65">
      <c r="A242" s="601">
        <v>705792</v>
      </c>
      <c r="B242" s="602" t="s">
        <v>247</v>
      </c>
      <c r="C242" t="s">
        <v>1567</v>
      </c>
      <c r="D242" t="s">
        <v>1567</v>
      </c>
      <c r="E242" t="s">
        <v>1567</v>
      </c>
      <c r="F242" t="s">
        <v>1567</v>
      </c>
      <c r="G242" t="s">
        <v>1567</v>
      </c>
      <c r="H242" t="s">
        <v>1567</v>
      </c>
      <c r="I242" t="s">
        <v>1567</v>
      </c>
      <c r="J242" t="s">
        <v>1567</v>
      </c>
      <c r="K242" t="s">
        <v>1567</v>
      </c>
      <c r="L242" t="s">
        <v>1567</v>
      </c>
      <c r="M242" t="s">
        <v>1567</v>
      </c>
      <c r="N242" t="s">
        <v>1567</v>
      </c>
      <c r="O242" t="s">
        <v>227</v>
      </c>
      <c r="P242" t="s">
        <v>227</v>
      </c>
      <c r="Q242" t="s">
        <v>227</v>
      </c>
      <c r="R242" t="s">
        <v>227</v>
      </c>
      <c r="S242" t="s">
        <v>227</v>
      </c>
      <c r="T242" t="s">
        <v>227</v>
      </c>
      <c r="U242" t="s">
        <v>227</v>
      </c>
      <c r="V242" t="s">
        <v>227</v>
      </c>
      <c r="W242" t="s">
        <v>227</v>
      </c>
      <c r="X242" t="s">
        <v>227</v>
      </c>
      <c r="Y242" t="s">
        <v>227</v>
      </c>
      <c r="Z242" t="s">
        <v>227</v>
      </c>
      <c r="AA242" t="s">
        <v>227</v>
      </c>
      <c r="AB242" t="s">
        <v>227</v>
      </c>
      <c r="AC242" t="s">
        <v>227</v>
      </c>
      <c r="AD242" t="s">
        <v>227</v>
      </c>
      <c r="AE242" t="s">
        <v>227</v>
      </c>
      <c r="AF242" t="s">
        <v>227</v>
      </c>
      <c r="AG242" t="s">
        <v>227</v>
      </c>
      <c r="AH242" t="s">
        <v>227</v>
      </c>
      <c r="AI242" t="s">
        <v>227</v>
      </c>
      <c r="AJ242" t="s">
        <v>227</v>
      </c>
      <c r="AK242" t="s">
        <v>227</v>
      </c>
      <c r="AL242" t="s">
        <v>227</v>
      </c>
      <c r="AM242" t="s">
        <v>227</v>
      </c>
      <c r="AN242" t="s">
        <v>227</v>
      </c>
      <c r="AO242" t="s">
        <v>227</v>
      </c>
      <c r="AP242" t="s">
        <v>227</v>
      </c>
      <c r="AQ242" t="s">
        <v>227</v>
      </c>
      <c r="AR242" t="s">
        <v>227</v>
      </c>
      <c r="AS242" t="s">
        <v>227</v>
      </c>
      <c r="AT242" t="s">
        <v>227</v>
      </c>
      <c r="AU242" t="s">
        <v>227</v>
      </c>
      <c r="AV242" t="s">
        <v>227</v>
      </c>
      <c r="AW242" t="s">
        <v>227</v>
      </c>
      <c r="AX242" t="s">
        <v>227</v>
      </c>
      <c r="AY242" s="602" t="s">
        <v>4546</v>
      </c>
      <c r="AZ242"/>
    </row>
    <row r="243" spans="1:54" ht="21.6" x14ac:dyDescent="0.65">
      <c r="A243" s="601">
        <v>705795</v>
      </c>
      <c r="B243" s="602" t="s">
        <v>249</v>
      </c>
      <c r="C243" t="s">
        <v>176</v>
      </c>
      <c r="D243" t="s">
        <v>176</v>
      </c>
      <c r="E243" t="s">
        <v>178</v>
      </c>
      <c r="F243" t="s">
        <v>176</v>
      </c>
      <c r="G243" t="s">
        <v>176</v>
      </c>
      <c r="H243" t="s">
        <v>176</v>
      </c>
      <c r="I243" t="s">
        <v>178</v>
      </c>
      <c r="J243" t="s">
        <v>178</v>
      </c>
      <c r="K243" t="s">
        <v>178</v>
      </c>
      <c r="L243" t="s">
        <v>178</v>
      </c>
      <c r="M243" t="s">
        <v>178</v>
      </c>
      <c r="N243" t="s">
        <v>177</v>
      </c>
      <c r="O243" t="s">
        <v>178</v>
      </c>
      <c r="P243" t="s">
        <v>178</v>
      </c>
      <c r="Q243" t="s">
        <v>178</v>
      </c>
      <c r="R243" t="s">
        <v>178</v>
      </c>
      <c r="S243" t="s">
        <v>178</v>
      </c>
      <c r="T243" t="s">
        <v>177</v>
      </c>
      <c r="U243" t="s">
        <v>177</v>
      </c>
      <c r="V243" t="s">
        <v>178</v>
      </c>
      <c r="W243" t="s">
        <v>177</v>
      </c>
      <c r="X243" t="s">
        <v>178</v>
      </c>
      <c r="Y243" t="s">
        <v>177</v>
      </c>
      <c r="Z243" t="s">
        <v>177</v>
      </c>
      <c r="AA243" t="s">
        <v>227</v>
      </c>
      <c r="AB243" t="s">
        <v>227</v>
      </c>
      <c r="AC243" t="s">
        <v>227</v>
      </c>
      <c r="AD243" t="s">
        <v>227</v>
      </c>
      <c r="AE243" t="s">
        <v>227</v>
      </c>
      <c r="AF243" t="s">
        <v>227</v>
      </c>
      <c r="AG243" t="s">
        <v>227</v>
      </c>
      <c r="AH243" t="s">
        <v>227</v>
      </c>
      <c r="AI243" t="s">
        <v>227</v>
      </c>
      <c r="AJ243" t="s">
        <v>227</v>
      </c>
      <c r="AK243" t="s">
        <v>227</v>
      </c>
      <c r="AL243" t="s">
        <v>227</v>
      </c>
      <c r="AM243" t="s">
        <v>227</v>
      </c>
      <c r="AN243" t="s">
        <v>227</v>
      </c>
      <c r="AO243" t="s">
        <v>227</v>
      </c>
      <c r="AP243" t="s">
        <v>227</v>
      </c>
      <c r="AQ243" t="s">
        <v>227</v>
      </c>
      <c r="AR243" t="s">
        <v>227</v>
      </c>
      <c r="AS243" t="s">
        <v>227</v>
      </c>
      <c r="AT243" t="s">
        <v>227</v>
      </c>
      <c r="AU243" t="s">
        <v>227</v>
      </c>
      <c r="AV243" t="s">
        <v>227</v>
      </c>
      <c r="AW243" t="s">
        <v>227</v>
      </c>
      <c r="AX243" t="s">
        <v>227</v>
      </c>
      <c r="AY243" s="602">
        <v>0</v>
      </c>
      <c r="AZ243"/>
    </row>
    <row r="244" spans="1:54" ht="21.6" x14ac:dyDescent="0.65">
      <c r="A244" s="601">
        <v>705797</v>
      </c>
      <c r="B244" s="602" t="s">
        <v>248</v>
      </c>
      <c r="C244" t="s">
        <v>178</v>
      </c>
      <c r="D244" t="s">
        <v>176</v>
      </c>
      <c r="E244" t="s">
        <v>178</v>
      </c>
      <c r="F244" t="s">
        <v>176</v>
      </c>
      <c r="G244" t="s">
        <v>176</v>
      </c>
      <c r="H244" t="s">
        <v>178</v>
      </c>
      <c r="I244" t="s">
        <v>176</v>
      </c>
      <c r="J244" t="s">
        <v>176</v>
      </c>
      <c r="K244" t="s">
        <v>176</v>
      </c>
      <c r="L244" t="s">
        <v>176</v>
      </c>
      <c r="M244" t="s">
        <v>176</v>
      </c>
      <c r="N244" t="s">
        <v>176</v>
      </c>
      <c r="O244" t="s">
        <v>177</v>
      </c>
      <c r="P244" t="s">
        <v>177</v>
      </c>
      <c r="Q244" t="s">
        <v>177</v>
      </c>
      <c r="R244" t="s">
        <v>177</v>
      </c>
      <c r="S244" t="s">
        <v>177</v>
      </c>
      <c r="T244" t="s">
        <v>177</v>
      </c>
      <c r="U244" t="s">
        <v>177</v>
      </c>
      <c r="V244" t="s">
        <v>177</v>
      </c>
      <c r="W244" t="s">
        <v>177</v>
      </c>
      <c r="X244" t="s">
        <v>177</v>
      </c>
      <c r="Y244" t="s">
        <v>177</v>
      </c>
      <c r="Z244" t="s">
        <v>177</v>
      </c>
      <c r="AA244" t="s">
        <v>227</v>
      </c>
      <c r="AB244" t="s">
        <v>227</v>
      </c>
      <c r="AC244" t="s">
        <v>227</v>
      </c>
      <c r="AD244" t="s">
        <v>227</v>
      </c>
      <c r="AE244" t="s">
        <v>227</v>
      </c>
      <c r="AF244" t="s">
        <v>227</v>
      </c>
      <c r="AG244" t="s">
        <v>227</v>
      </c>
      <c r="AH244" t="s">
        <v>227</v>
      </c>
      <c r="AI244" t="s">
        <v>227</v>
      </c>
      <c r="AJ244" t="s">
        <v>227</v>
      </c>
      <c r="AK244" t="s">
        <v>227</v>
      </c>
      <c r="AL244" t="s">
        <v>227</v>
      </c>
      <c r="AM244" t="s">
        <v>227</v>
      </c>
      <c r="AN244" t="s">
        <v>227</v>
      </c>
      <c r="AO244" t="s">
        <v>227</v>
      </c>
      <c r="AP244" t="s">
        <v>227</v>
      </c>
      <c r="AQ244" t="s">
        <v>227</v>
      </c>
      <c r="AR244" t="s">
        <v>227</v>
      </c>
      <c r="AS244" t="s">
        <v>227</v>
      </c>
      <c r="AT244" t="s">
        <v>227</v>
      </c>
      <c r="AU244" t="s">
        <v>227</v>
      </c>
      <c r="AV244" t="s">
        <v>227</v>
      </c>
      <c r="AW244" t="s">
        <v>227</v>
      </c>
      <c r="AX244" t="s">
        <v>227</v>
      </c>
      <c r="AY244" s="602" t="s">
        <v>4583</v>
      </c>
      <c r="AZ244"/>
    </row>
    <row r="245" spans="1:54" ht="14.4" x14ac:dyDescent="0.3">
      <c r="A245" s="616">
        <v>705803</v>
      </c>
      <c r="B245" s="604" t="s">
        <v>248</v>
      </c>
      <c r="C245" s="627" t="s">
        <v>178</v>
      </c>
      <c r="D245" s="627" t="s">
        <v>176</v>
      </c>
      <c r="E245" s="627" t="s">
        <v>176</v>
      </c>
      <c r="F245" s="627" t="s">
        <v>178</v>
      </c>
      <c r="G245" s="627" t="s">
        <v>176</v>
      </c>
      <c r="H245" s="627" t="s">
        <v>178</v>
      </c>
      <c r="I245" s="627" t="s">
        <v>178</v>
      </c>
      <c r="J245" s="627" t="s">
        <v>178</v>
      </c>
      <c r="K245" s="627" t="s">
        <v>178</v>
      </c>
      <c r="L245" s="627" t="s">
        <v>177</v>
      </c>
      <c r="M245" s="627" t="s">
        <v>178</v>
      </c>
      <c r="N245" s="627" t="s">
        <v>178</v>
      </c>
      <c r="O245" s="627" t="s">
        <v>176</v>
      </c>
      <c r="P245" s="627" t="s">
        <v>178</v>
      </c>
      <c r="Q245" s="627" t="s">
        <v>176</v>
      </c>
      <c r="R245" s="627" t="s">
        <v>178</v>
      </c>
      <c r="S245" s="627" t="s">
        <v>176</v>
      </c>
      <c r="T245" s="627" t="s">
        <v>176</v>
      </c>
      <c r="U245" s="627" t="s">
        <v>178</v>
      </c>
      <c r="V245" s="627" t="s">
        <v>178</v>
      </c>
      <c r="W245" s="627" t="s">
        <v>178</v>
      </c>
      <c r="X245" s="627" t="s">
        <v>177</v>
      </c>
      <c r="Y245" s="627" t="s">
        <v>178</v>
      </c>
      <c r="Z245" s="627" t="s">
        <v>178</v>
      </c>
      <c r="AA245" s="627" t="s">
        <v>227</v>
      </c>
      <c r="AB245" s="627" t="s">
        <v>227</v>
      </c>
      <c r="AC245" s="627" t="s">
        <v>227</v>
      </c>
      <c r="AD245" s="627" t="s">
        <v>227</v>
      </c>
      <c r="AE245" s="627" t="s">
        <v>227</v>
      </c>
      <c r="AF245" s="627" t="s">
        <v>227</v>
      </c>
      <c r="AG245" s="627" t="s">
        <v>227</v>
      </c>
      <c r="AH245" s="627" t="s">
        <v>227</v>
      </c>
      <c r="AI245" s="627" t="s">
        <v>227</v>
      </c>
      <c r="AJ245" s="627" t="s">
        <v>227</v>
      </c>
      <c r="AK245" s="627" t="s">
        <v>227</v>
      </c>
      <c r="AL245" s="627" t="s">
        <v>227</v>
      </c>
      <c r="AM245" s="627" t="s">
        <v>227</v>
      </c>
      <c r="AN245" s="627" t="s">
        <v>227</v>
      </c>
      <c r="AO245" s="627" t="s">
        <v>227</v>
      </c>
      <c r="AP245" s="627" t="s">
        <v>227</v>
      </c>
      <c r="AQ245" s="627" t="s">
        <v>227</v>
      </c>
      <c r="AR245" s="627" t="s">
        <v>227</v>
      </c>
      <c r="AS245" s="627" t="s">
        <v>227</v>
      </c>
      <c r="AT245" s="627" t="s">
        <v>227</v>
      </c>
      <c r="AU245" s="627" t="s">
        <v>227</v>
      </c>
      <c r="AV245" s="627" t="s">
        <v>227</v>
      </c>
      <c r="AW245" s="627" t="s">
        <v>227</v>
      </c>
      <c r="AX245" s="627" t="s">
        <v>227</v>
      </c>
      <c r="AY245" s="604" t="s">
        <v>227</v>
      </c>
      <c r="AZ245" s="632" t="s">
        <v>227</v>
      </c>
      <c r="BA245" s="632" t="s">
        <v>227</v>
      </c>
      <c r="BB245" s="633" t="s">
        <v>1500</v>
      </c>
    </row>
    <row r="246" spans="1:54" ht="21.6" x14ac:dyDescent="0.65">
      <c r="A246" s="601">
        <v>705809</v>
      </c>
      <c r="B246" s="602" t="s">
        <v>248</v>
      </c>
      <c r="C246" t="s">
        <v>176</v>
      </c>
      <c r="D246" t="s">
        <v>176</v>
      </c>
      <c r="E246" t="s">
        <v>176</v>
      </c>
      <c r="F246" t="s">
        <v>176</v>
      </c>
      <c r="G246" t="s">
        <v>176</v>
      </c>
      <c r="H246" t="s">
        <v>176</v>
      </c>
      <c r="I246" t="s">
        <v>178</v>
      </c>
      <c r="J246" t="s">
        <v>178</v>
      </c>
      <c r="K246" t="s">
        <v>178</v>
      </c>
      <c r="L246" t="s">
        <v>176</v>
      </c>
      <c r="M246" t="s">
        <v>176</v>
      </c>
      <c r="N246" t="s">
        <v>176</v>
      </c>
      <c r="O246" t="s">
        <v>176</v>
      </c>
      <c r="P246" t="s">
        <v>176</v>
      </c>
      <c r="Q246" t="s">
        <v>176</v>
      </c>
      <c r="R246" t="s">
        <v>178</v>
      </c>
      <c r="S246" t="s">
        <v>176</v>
      </c>
      <c r="T246" t="s">
        <v>176</v>
      </c>
      <c r="U246" t="s">
        <v>177</v>
      </c>
      <c r="V246" t="s">
        <v>178</v>
      </c>
      <c r="W246" t="s">
        <v>178</v>
      </c>
      <c r="X246" t="s">
        <v>176</v>
      </c>
      <c r="Y246" t="s">
        <v>177</v>
      </c>
      <c r="Z246" t="s">
        <v>178</v>
      </c>
      <c r="AA246" t="s">
        <v>227</v>
      </c>
      <c r="AB246" t="s">
        <v>227</v>
      </c>
      <c r="AC246" t="s">
        <v>227</v>
      </c>
      <c r="AD246" t="s">
        <v>227</v>
      </c>
      <c r="AE246" t="s">
        <v>227</v>
      </c>
      <c r="AF246" t="s">
        <v>227</v>
      </c>
      <c r="AG246" t="s">
        <v>227</v>
      </c>
      <c r="AH246" t="s">
        <v>227</v>
      </c>
      <c r="AI246" t="s">
        <v>227</v>
      </c>
      <c r="AJ246" t="s">
        <v>227</v>
      </c>
      <c r="AK246" t="s">
        <v>227</v>
      </c>
      <c r="AL246" t="s">
        <v>227</v>
      </c>
      <c r="AM246" t="s">
        <v>227</v>
      </c>
      <c r="AN246" t="s">
        <v>227</v>
      </c>
      <c r="AO246" t="s">
        <v>227</v>
      </c>
      <c r="AP246" t="s">
        <v>227</v>
      </c>
      <c r="AQ246" t="s">
        <v>227</v>
      </c>
      <c r="AR246" t="s">
        <v>227</v>
      </c>
      <c r="AS246" t="s">
        <v>227</v>
      </c>
      <c r="AT246" t="s">
        <v>227</v>
      </c>
      <c r="AU246" t="s">
        <v>227</v>
      </c>
      <c r="AV246" t="s">
        <v>227</v>
      </c>
      <c r="AW246" t="s">
        <v>227</v>
      </c>
      <c r="AX246" t="s">
        <v>227</v>
      </c>
      <c r="AY246" s="602" t="s">
        <v>4546</v>
      </c>
      <c r="AZ246"/>
    </row>
    <row r="247" spans="1:54" ht="21.6" x14ac:dyDescent="0.65">
      <c r="A247" s="601">
        <v>705813</v>
      </c>
      <c r="B247" s="602" t="s">
        <v>401</v>
      </c>
      <c r="C247" t="s">
        <v>178</v>
      </c>
      <c r="D247" t="s">
        <v>178</v>
      </c>
      <c r="E247" t="s">
        <v>178</v>
      </c>
      <c r="F247" t="s">
        <v>178</v>
      </c>
      <c r="G247" t="s">
        <v>178</v>
      </c>
      <c r="H247" t="s">
        <v>178</v>
      </c>
      <c r="I247" t="s">
        <v>178</v>
      </c>
      <c r="J247" t="s">
        <v>178</v>
      </c>
      <c r="K247" t="s">
        <v>178</v>
      </c>
      <c r="L247" t="s">
        <v>178</v>
      </c>
      <c r="M247" t="s">
        <v>176</v>
      </c>
      <c r="N247" t="s">
        <v>176</v>
      </c>
      <c r="O247" t="s">
        <v>178</v>
      </c>
      <c r="P247" t="s">
        <v>176</v>
      </c>
      <c r="Q247" t="s">
        <v>178</v>
      </c>
      <c r="R247" t="s">
        <v>178</v>
      </c>
      <c r="S247" t="s">
        <v>176</v>
      </c>
      <c r="T247" t="s">
        <v>176</v>
      </c>
      <c r="U247" t="s">
        <v>176</v>
      </c>
      <c r="V247" t="s">
        <v>176</v>
      </c>
      <c r="W247" t="s">
        <v>176</v>
      </c>
      <c r="X247" t="s">
        <v>178</v>
      </c>
      <c r="Y247" t="s">
        <v>178</v>
      </c>
      <c r="Z247" t="s">
        <v>176</v>
      </c>
      <c r="AA247" t="s">
        <v>178</v>
      </c>
      <c r="AB247" t="s">
        <v>178</v>
      </c>
      <c r="AC247" t="s">
        <v>176</v>
      </c>
      <c r="AD247" t="s">
        <v>178</v>
      </c>
      <c r="AE247" t="s">
        <v>178</v>
      </c>
      <c r="AF247" t="s">
        <v>178</v>
      </c>
      <c r="AG247" t="s">
        <v>178</v>
      </c>
      <c r="AH247" t="s">
        <v>178</v>
      </c>
      <c r="AI247" t="s">
        <v>176</v>
      </c>
      <c r="AJ247" t="s">
        <v>178</v>
      </c>
      <c r="AK247" t="s">
        <v>176</v>
      </c>
      <c r="AL247" t="s">
        <v>178</v>
      </c>
      <c r="AM247" t="s">
        <v>178</v>
      </c>
      <c r="AN247" t="s">
        <v>178</v>
      </c>
      <c r="AO247" t="s">
        <v>178</v>
      </c>
      <c r="AP247" t="s">
        <v>178</v>
      </c>
      <c r="AQ247" t="s">
        <v>178</v>
      </c>
      <c r="AR247" t="s">
        <v>178</v>
      </c>
      <c r="AS247" t="s">
        <v>178</v>
      </c>
      <c r="AT247" t="s">
        <v>178</v>
      </c>
      <c r="AU247" t="s">
        <v>178</v>
      </c>
      <c r="AV247" t="s">
        <v>178</v>
      </c>
      <c r="AW247" t="s">
        <v>178</v>
      </c>
      <c r="AX247" t="s">
        <v>178</v>
      </c>
      <c r="AY247" s="602">
        <v>0</v>
      </c>
      <c r="AZ247"/>
    </row>
    <row r="248" spans="1:54" ht="21.6" x14ac:dyDescent="0.65">
      <c r="A248" s="601">
        <v>705817</v>
      </c>
      <c r="B248" s="602" t="s">
        <v>248</v>
      </c>
      <c r="C248" t="s">
        <v>1567</v>
      </c>
      <c r="D248" t="s">
        <v>1567</v>
      </c>
      <c r="E248" t="s">
        <v>1567</v>
      </c>
      <c r="F248" t="s">
        <v>1567</v>
      </c>
      <c r="G248" t="s">
        <v>1567</v>
      </c>
      <c r="H248" t="s">
        <v>1567</v>
      </c>
      <c r="I248" t="s">
        <v>1567</v>
      </c>
      <c r="J248" t="s">
        <v>1567</v>
      </c>
      <c r="K248" t="s">
        <v>1567</v>
      </c>
      <c r="L248" t="s">
        <v>1567</v>
      </c>
      <c r="M248" t="s">
        <v>1567</v>
      </c>
      <c r="N248" t="s">
        <v>1567</v>
      </c>
      <c r="O248" t="s">
        <v>1567</v>
      </c>
      <c r="P248" t="s">
        <v>1567</v>
      </c>
      <c r="Q248" t="s">
        <v>1567</v>
      </c>
      <c r="R248" t="s">
        <v>1567</v>
      </c>
      <c r="S248" t="s">
        <v>1567</v>
      </c>
      <c r="T248" t="s">
        <v>1567</v>
      </c>
      <c r="U248" t="s">
        <v>1567</v>
      </c>
      <c r="V248" t="s">
        <v>1567</v>
      </c>
      <c r="W248" t="s">
        <v>1567</v>
      </c>
      <c r="X248" t="s">
        <v>1567</v>
      </c>
      <c r="Y248" t="s">
        <v>1567</v>
      </c>
      <c r="Z248" t="s">
        <v>1567</v>
      </c>
      <c r="AA248" t="s">
        <v>227</v>
      </c>
      <c r="AB248" t="s">
        <v>227</v>
      </c>
      <c r="AC248" t="s">
        <v>227</v>
      </c>
      <c r="AD248" t="s">
        <v>227</v>
      </c>
      <c r="AE248" t="s">
        <v>227</v>
      </c>
      <c r="AF248" t="s">
        <v>227</v>
      </c>
      <c r="AG248" t="s">
        <v>227</v>
      </c>
      <c r="AH248" t="s">
        <v>227</v>
      </c>
      <c r="AI248" t="s">
        <v>227</v>
      </c>
      <c r="AJ248" t="s">
        <v>227</v>
      </c>
      <c r="AK248" t="s">
        <v>227</v>
      </c>
      <c r="AL248" t="s">
        <v>227</v>
      </c>
      <c r="AM248" t="s">
        <v>227</v>
      </c>
      <c r="AN248" t="s">
        <v>227</v>
      </c>
      <c r="AO248" t="s">
        <v>227</v>
      </c>
      <c r="AP248" t="s">
        <v>227</v>
      </c>
      <c r="AQ248" t="s">
        <v>227</v>
      </c>
      <c r="AR248" t="s">
        <v>227</v>
      </c>
      <c r="AS248" t="s">
        <v>227</v>
      </c>
      <c r="AT248" t="s">
        <v>227</v>
      </c>
      <c r="AU248" t="s">
        <v>227</v>
      </c>
      <c r="AV248" t="s">
        <v>227</v>
      </c>
      <c r="AW248" t="s">
        <v>227</v>
      </c>
      <c r="AX248" t="s">
        <v>227</v>
      </c>
      <c r="AY248" s="602" t="s">
        <v>4546</v>
      </c>
      <c r="AZ248"/>
    </row>
    <row r="249" spans="1:54" ht="14.4" x14ac:dyDescent="0.3">
      <c r="A249" s="616">
        <v>705820</v>
      </c>
      <c r="B249" s="604" t="s">
        <v>249</v>
      </c>
      <c r="C249" s="627" t="s">
        <v>176</v>
      </c>
      <c r="D249" s="627" t="s">
        <v>176</v>
      </c>
      <c r="E249" s="627" t="s">
        <v>176</v>
      </c>
      <c r="F249" s="627" t="s">
        <v>178</v>
      </c>
      <c r="G249" s="627" t="s">
        <v>176</v>
      </c>
      <c r="H249" s="627" t="s">
        <v>178</v>
      </c>
      <c r="I249" s="627" t="s">
        <v>178</v>
      </c>
      <c r="J249" s="627" t="s">
        <v>178</v>
      </c>
      <c r="K249" s="627" t="s">
        <v>176</v>
      </c>
      <c r="L249" s="627" t="s">
        <v>176</v>
      </c>
      <c r="M249" s="627" t="s">
        <v>178</v>
      </c>
      <c r="N249" s="627" t="s">
        <v>178</v>
      </c>
      <c r="O249" s="627" t="s">
        <v>176</v>
      </c>
      <c r="P249" s="627" t="s">
        <v>178</v>
      </c>
      <c r="Q249" s="627" t="s">
        <v>176</v>
      </c>
      <c r="R249" s="627" t="s">
        <v>176</v>
      </c>
      <c r="S249" s="627" t="s">
        <v>176</v>
      </c>
      <c r="T249" s="627" t="s">
        <v>178</v>
      </c>
      <c r="U249" s="627" t="s">
        <v>176</v>
      </c>
      <c r="V249" s="627" t="s">
        <v>176</v>
      </c>
      <c r="W249" s="627" t="s">
        <v>176</v>
      </c>
      <c r="X249" s="627" t="s">
        <v>178</v>
      </c>
      <c r="Y249" s="627" t="s">
        <v>178</v>
      </c>
      <c r="Z249" s="627" t="s">
        <v>178</v>
      </c>
      <c r="AA249" s="627" t="s">
        <v>177</v>
      </c>
      <c r="AB249" s="627" t="s">
        <v>177</v>
      </c>
      <c r="AC249" s="627" t="s">
        <v>177</v>
      </c>
      <c r="AD249" s="627" t="s">
        <v>177</v>
      </c>
      <c r="AE249" s="627" t="s">
        <v>177</v>
      </c>
      <c r="AF249" s="627" t="s">
        <v>177</v>
      </c>
      <c r="AG249" s="627" t="s">
        <v>227</v>
      </c>
      <c r="AH249" s="627" t="s">
        <v>227</v>
      </c>
      <c r="AI249" s="627" t="s">
        <v>227</v>
      </c>
      <c r="AJ249" s="627" t="s">
        <v>227</v>
      </c>
      <c r="AK249" s="627" t="s">
        <v>227</v>
      </c>
      <c r="AL249" s="627" t="s">
        <v>227</v>
      </c>
      <c r="AM249" s="627" t="s">
        <v>227</v>
      </c>
      <c r="AN249" s="627" t="s">
        <v>227</v>
      </c>
      <c r="AO249" s="627" t="s">
        <v>227</v>
      </c>
      <c r="AP249" s="627" t="s">
        <v>227</v>
      </c>
      <c r="AQ249" s="627" t="s">
        <v>227</v>
      </c>
      <c r="AR249" s="627" t="s">
        <v>227</v>
      </c>
      <c r="AS249" s="627" t="s">
        <v>227</v>
      </c>
      <c r="AT249" s="627" t="s">
        <v>227</v>
      </c>
      <c r="AU249" s="627" t="s">
        <v>227</v>
      </c>
      <c r="AV249" s="627" t="s">
        <v>227</v>
      </c>
      <c r="AW249" s="627" t="s">
        <v>227</v>
      </c>
      <c r="AX249" s="627" t="s">
        <v>227</v>
      </c>
      <c r="AY249" s="604" t="s">
        <v>227</v>
      </c>
      <c r="AZ249" s="632" t="s">
        <v>227</v>
      </c>
      <c r="BA249" s="632" t="s">
        <v>227</v>
      </c>
      <c r="BB249" s="633" t="s">
        <v>1500</v>
      </c>
    </row>
    <row r="250" spans="1:54" ht="14.4" x14ac:dyDescent="0.3">
      <c r="A250" s="616">
        <v>705826</v>
      </c>
      <c r="B250" s="604" t="s">
        <v>248</v>
      </c>
      <c r="C250" s="627" t="s">
        <v>1567</v>
      </c>
      <c r="D250" s="627" t="s">
        <v>1567</v>
      </c>
      <c r="E250" s="627" t="s">
        <v>1567</v>
      </c>
      <c r="F250" s="627" t="s">
        <v>1567</v>
      </c>
      <c r="G250" s="627" t="s">
        <v>1567</v>
      </c>
      <c r="H250" s="627" t="s">
        <v>1567</v>
      </c>
      <c r="I250" s="627" t="s">
        <v>1567</v>
      </c>
      <c r="J250" s="627" t="s">
        <v>1567</v>
      </c>
      <c r="K250" s="627" t="s">
        <v>1567</v>
      </c>
      <c r="L250" s="627" t="s">
        <v>1567</v>
      </c>
      <c r="M250" s="627" t="s">
        <v>1567</v>
      </c>
      <c r="N250" s="627" t="s">
        <v>1567</v>
      </c>
      <c r="O250" s="627" t="s">
        <v>1567</v>
      </c>
      <c r="P250" s="627" t="s">
        <v>1567</v>
      </c>
      <c r="Q250" s="627" t="s">
        <v>1567</v>
      </c>
      <c r="R250" s="627" t="s">
        <v>1567</v>
      </c>
      <c r="S250" s="627" t="s">
        <v>1567</v>
      </c>
      <c r="T250" s="627" t="s">
        <v>1567</v>
      </c>
      <c r="U250" s="627" t="s">
        <v>1567</v>
      </c>
      <c r="V250" s="627" t="s">
        <v>1567</v>
      </c>
      <c r="W250" s="627" t="s">
        <v>1567</v>
      </c>
      <c r="X250" s="627" t="s">
        <v>1567</v>
      </c>
      <c r="Y250" s="627" t="s">
        <v>1567</v>
      </c>
      <c r="Z250" s="627" t="s">
        <v>1567</v>
      </c>
      <c r="AA250" s="627" t="s">
        <v>227</v>
      </c>
      <c r="AB250" s="627" t="s">
        <v>227</v>
      </c>
      <c r="AC250" s="627" t="s">
        <v>227</v>
      </c>
      <c r="AD250" s="627" t="s">
        <v>227</v>
      </c>
      <c r="AE250" s="627" t="s">
        <v>227</v>
      </c>
      <c r="AF250" s="627" t="s">
        <v>227</v>
      </c>
      <c r="AG250" s="627" t="s">
        <v>227</v>
      </c>
      <c r="AH250" s="627" t="s">
        <v>227</v>
      </c>
      <c r="AI250" s="627" t="s">
        <v>227</v>
      </c>
      <c r="AJ250" s="627" t="s">
        <v>227</v>
      </c>
      <c r="AK250" s="627" t="s">
        <v>227</v>
      </c>
      <c r="AL250" s="627" t="s">
        <v>227</v>
      </c>
      <c r="AM250" s="627" t="s">
        <v>227</v>
      </c>
      <c r="AN250" s="627" t="s">
        <v>227</v>
      </c>
      <c r="AO250" s="627" t="s">
        <v>227</v>
      </c>
      <c r="AP250" s="627" t="s">
        <v>227</v>
      </c>
      <c r="AQ250" s="627" t="s">
        <v>227</v>
      </c>
      <c r="AR250" s="627" t="s">
        <v>227</v>
      </c>
      <c r="AS250" s="627" t="s">
        <v>227</v>
      </c>
      <c r="AT250" s="627" t="s">
        <v>227</v>
      </c>
      <c r="AU250" s="627" t="s">
        <v>227</v>
      </c>
      <c r="AV250" s="627" t="s">
        <v>227</v>
      </c>
      <c r="AW250" s="627" t="s">
        <v>227</v>
      </c>
      <c r="AX250" s="627" t="s">
        <v>227</v>
      </c>
      <c r="AY250" s="604" t="s">
        <v>4546</v>
      </c>
      <c r="AZ250" s="632" t="s">
        <v>4547</v>
      </c>
      <c r="BA250" s="632" t="s">
        <v>227</v>
      </c>
      <c r="BB250" s="633" t="s">
        <v>1500</v>
      </c>
    </row>
    <row r="251" spans="1:54" ht="21.6" x14ac:dyDescent="0.65">
      <c r="A251" s="601">
        <v>705845</v>
      </c>
      <c r="B251" s="602" t="s">
        <v>247</v>
      </c>
      <c r="C251" t="s">
        <v>1567</v>
      </c>
      <c r="D251" t="s">
        <v>1567</v>
      </c>
      <c r="E251" t="s">
        <v>1567</v>
      </c>
      <c r="F251" t="s">
        <v>1567</v>
      </c>
      <c r="G251" t="s">
        <v>1567</v>
      </c>
      <c r="H251" t="s">
        <v>1567</v>
      </c>
      <c r="I251" t="s">
        <v>1567</v>
      </c>
      <c r="J251" t="s">
        <v>1567</v>
      </c>
      <c r="K251" t="s">
        <v>1567</v>
      </c>
      <c r="L251" t="s">
        <v>1567</v>
      </c>
      <c r="M251" t="s">
        <v>1567</v>
      </c>
      <c r="N251" t="s">
        <v>1567</v>
      </c>
      <c r="O251" t="s">
        <v>227</v>
      </c>
      <c r="P251" t="s">
        <v>227</v>
      </c>
      <c r="Q251" t="s">
        <v>227</v>
      </c>
      <c r="R251" t="s">
        <v>227</v>
      </c>
      <c r="S251" t="s">
        <v>227</v>
      </c>
      <c r="T251" t="s">
        <v>227</v>
      </c>
      <c r="U251" t="s">
        <v>227</v>
      </c>
      <c r="V251" t="s">
        <v>227</v>
      </c>
      <c r="W251" t="s">
        <v>227</v>
      </c>
      <c r="X251" t="s">
        <v>227</v>
      </c>
      <c r="Y251" t="s">
        <v>227</v>
      </c>
      <c r="Z251" t="s">
        <v>227</v>
      </c>
      <c r="AA251" t="s">
        <v>227</v>
      </c>
      <c r="AB251" t="s">
        <v>227</v>
      </c>
      <c r="AC251" t="s">
        <v>227</v>
      </c>
      <c r="AD251" t="s">
        <v>227</v>
      </c>
      <c r="AE251" t="s">
        <v>227</v>
      </c>
      <c r="AF251" t="s">
        <v>227</v>
      </c>
      <c r="AG251" t="s">
        <v>227</v>
      </c>
      <c r="AH251" t="s">
        <v>227</v>
      </c>
      <c r="AI251" t="s">
        <v>227</v>
      </c>
      <c r="AJ251" t="s">
        <v>227</v>
      </c>
      <c r="AK251" t="s">
        <v>227</v>
      </c>
      <c r="AL251" t="s">
        <v>227</v>
      </c>
      <c r="AM251" t="s">
        <v>227</v>
      </c>
      <c r="AN251" t="s">
        <v>227</v>
      </c>
      <c r="AO251" t="s">
        <v>227</v>
      </c>
      <c r="AP251" t="s">
        <v>227</v>
      </c>
      <c r="AQ251" t="s">
        <v>227</v>
      </c>
      <c r="AR251" t="s">
        <v>227</v>
      </c>
      <c r="AS251" t="s">
        <v>227</v>
      </c>
      <c r="AT251" t="s">
        <v>227</v>
      </c>
      <c r="AU251" t="s">
        <v>227</v>
      </c>
      <c r="AV251" t="s">
        <v>227</v>
      </c>
      <c r="AW251" t="s">
        <v>227</v>
      </c>
      <c r="AX251" t="s">
        <v>227</v>
      </c>
      <c r="AY251" s="602" t="s">
        <v>4546</v>
      </c>
      <c r="AZ251"/>
    </row>
    <row r="252" spans="1:54" ht="21.6" x14ac:dyDescent="0.65">
      <c r="A252" s="601">
        <v>705866</v>
      </c>
      <c r="B252" s="602" t="s">
        <v>401</v>
      </c>
      <c r="C252" t="s">
        <v>176</v>
      </c>
      <c r="D252" t="s">
        <v>176</v>
      </c>
      <c r="E252" t="s">
        <v>176</v>
      </c>
      <c r="F252" t="s">
        <v>178</v>
      </c>
      <c r="G252" t="s">
        <v>176</v>
      </c>
      <c r="H252" t="s">
        <v>178</v>
      </c>
      <c r="I252" t="s">
        <v>178</v>
      </c>
      <c r="J252" t="s">
        <v>178</v>
      </c>
      <c r="K252" t="s">
        <v>178</v>
      </c>
      <c r="L252" t="s">
        <v>176</v>
      </c>
      <c r="M252" t="s">
        <v>176</v>
      </c>
      <c r="N252" t="s">
        <v>176</v>
      </c>
      <c r="O252" t="s">
        <v>176</v>
      </c>
      <c r="P252" t="s">
        <v>178</v>
      </c>
      <c r="Q252" t="s">
        <v>176</v>
      </c>
      <c r="R252" t="s">
        <v>178</v>
      </c>
      <c r="S252" t="s">
        <v>178</v>
      </c>
      <c r="T252" t="s">
        <v>178</v>
      </c>
      <c r="U252" t="s">
        <v>178</v>
      </c>
      <c r="V252" t="s">
        <v>178</v>
      </c>
      <c r="W252" t="s">
        <v>178</v>
      </c>
      <c r="X252" t="s">
        <v>178</v>
      </c>
      <c r="Y252" t="s">
        <v>178</v>
      </c>
      <c r="Z252" t="s">
        <v>178</v>
      </c>
      <c r="AA252" t="s">
        <v>178</v>
      </c>
      <c r="AB252" t="s">
        <v>176</v>
      </c>
      <c r="AC252" t="s">
        <v>178</v>
      </c>
      <c r="AD252" t="s">
        <v>176</v>
      </c>
      <c r="AE252" t="s">
        <v>178</v>
      </c>
      <c r="AF252" t="s">
        <v>178</v>
      </c>
      <c r="AG252" t="s">
        <v>178</v>
      </c>
      <c r="AH252" t="s">
        <v>177</v>
      </c>
      <c r="AI252" t="s">
        <v>178</v>
      </c>
      <c r="AJ252" t="s">
        <v>178</v>
      </c>
      <c r="AK252" t="s">
        <v>176</v>
      </c>
      <c r="AL252" t="s">
        <v>178</v>
      </c>
      <c r="AM252" t="s">
        <v>178</v>
      </c>
      <c r="AN252" t="s">
        <v>178</v>
      </c>
      <c r="AO252" t="s">
        <v>177</v>
      </c>
      <c r="AP252" t="s">
        <v>178</v>
      </c>
      <c r="AQ252" t="s">
        <v>178</v>
      </c>
      <c r="AR252" t="s">
        <v>178</v>
      </c>
      <c r="AS252" t="s">
        <v>178</v>
      </c>
      <c r="AT252" t="s">
        <v>178</v>
      </c>
      <c r="AU252" t="s">
        <v>177</v>
      </c>
      <c r="AV252" t="s">
        <v>178</v>
      </c>
      <c r="AW252" t="s">
        <v>178</v>
      </c>
      <c r="AX252" t="s">
        <v>178</v>
      </c>
      <c r="AY252" s="602">
        <v>0</v>
      </c>
      <c r="AZ252"/>
    </row>
    <row r="253" spans="1:54" ht="21.6" x14ac:dyDescent="0.65">
      <c r="A253" s="601">
        <v>705889</v>
      </c>
      <c r="B253" s="602" t="s">
        <v>249</v>
      </c>
      <c r="C253" t="s">
        <v>178</v>
      </c>
      <c r="D253" t="s">
        <v>178</v>
      </c>
      <c r="E253" t="s">
        <v>176</v>
      </c>
      <c r="F253" t="s">
        <v>178</v>
      </c>
      <c r="G253" t="s">
        <v>176</v>
      </c>
      <c r="H253" t="s">
        <v>178</v>
      </c>
      <c r="I253" t="s">
        <v>178</v>
      </c>
      <c r="J253" t="s">
        <v>178</v>
      </c>
      <c r="K253" t="s">
        <v>176</v>
      </c>
      <c r="L253" t="s">
        <v>178</v>
      </c>
      <c r="M253" t="s">
        <v>176</v>
      </c>
      <c r="N253" t="s">
        <v>176</v>
      </c>
      <c r="O253" t="s">
        <v>178</v>
      </c>
      <c r="P253" t="s">
        <v>176</v>
      </c>
      <c r="Q253" t="s">
        <v>178</v>
      </c>
      <c r="R253" t="s">
        <v>178</v>
      </c>
      <c r="S253" t="s">
        <v>176</v>
      </c>
      <c r="T253" t="s">
        <v>178</v>
      </c>
      <c r="U253" t="s">
        <v>178</v>
      </c>
      <c r="V253" t="s">
        <v>176</v>
      </c>
      <c r="W253" t="s">
        <v>177</v>
      </c>
      <c r="X253" t="s">
        <v>178</v>
      </c>
      <c r="Y253" t="s">
        <v>178</v>
      </c>
      <c r="Z253" t="s">
        <v>178</v>
      </c>
      <c r="AA253" t="s">
        <v>178</v>
      </c>
      <c r="AB253" t="s">
        <v>176</v>
      </c>
      <c r="AC253" t="s">
        <v>178</v>
      </c>
      <c r="AD253" t="s">
        <v>178</v>
      </c>
      <c r="AE253" t="s">
        <v>176</v>
      </c>
      <c r="AF253" t="s">
        <v>178</v>
      </c>
      <c r="AG253" t="s">
        <v>176</v>
      </c>
      <c r="AH253" t="s">
        <v>176</v>
      </c>
      <c r="AI253" t="s">
        <v>176</v>
      </c>
      <c r="AJ253" t="s">
        <v>176</v>
      </c>
      <c r="AK253" t="s">
        <v>176</v>
      </c>
      <c r="AL253" t="s">
        <v>176</v>
      </c>
      <c r="AM253" t="s">
        <v>227</v>
      </c>
      <c r="AN253" t="s">
        <v>227</v>
      </c>
      <c r="AO253" t="s">
        <v>227</v>
      </c>
      <c r="AP253" t="s">
        <v>227</v>
      </c>
      <c r="AQ253" t="s">
        <v>227</v>
      </c>
      <c r="AR253" t="s">
        <v>227</v>
      </c>
      <c r="AS253" t="s">
        <v>227</v>
      </c>
      <c r="AT253" t="s">
        <v>227</v>
      </c>
      <c r="AU253" t="s">
        <v>227</v>
      </c>
      <c r="AV253" t="s">
        <v>227</v>
      </c>
      <c r="AW253" t="s">
        <v>227</v>
      </c>
      <c r="AX253" t="s">
        <v>227</v>
      </c>
      <c r="AY253" s="602" t="s">
        <v>4546</v>
      </c>
      <c r="AZ253"/>
    </row>
    <row r="254" spans="1:54" ht="21.6" x14ac:dyDescent="0.65">
      <c r="A254" s="601">
        <v>705890</v>
      </c>
      <c r="B254" s="602" t="s">
        <v>249</v>
      </c>
      <c r="C254" t="s">
        <v>178</v>
      </c>
      <c r="D254" t="s">
        <v>178</v>
      </c>
      <c r="E254" t="s">
        <v>178</v>
      </c>
      <c r="F254" t="s">
        <v>178</v>
      </c>
      <c r="G254" t="s">
        <v>176</v>
      </c>
      <c r="H254" t="s">
        <v>178</v>
      </c>
      <c r="I254" t="s">
        <v>178</v>
      </c>
      <c r="J254" t="s">
        <v>178</v>
      </c>
      <c r="K254" t="s">
        <v>176</v>
      </c>
      <c r="L254" t="s">
        <v>178</v>
      </c>
      <c r="M254" t="s">
        <v>178</v>
      </c>
      <c r="N254" t="s">
        <v>178</v>
      </c>
      <c r="O254" t="s">
        <v>178</v>
      </c>
      <c r="P254" t="s">
        <v>178</v>
      </c>
      <c r="Q254" t="s">
        <v>178</v>
      </c>
      <c r="R254" t="s">
        <v>178</v>
      </c>
      <c r="S254" t="s">
        <v>176</v>
      </c>
      <c r="T254" t="s">
        <v>178</v>
      </c>
      <c r="U254" t="s">
        <v>178</v>
      </c>
      <c r="V254" t="s">
        <v>178</v>
      </c>
      <c r="W254" t="s">
        <v>178</v>
      </c>
      <c r="X254" t="s">
        <v>178</v>
      </c>
      <c r="Y254" t="s">
        <v>178</v>
      </c>
      <c r="Z254" t="s">
        <v>176</v>
      </c>
      <c r="AA254" t="s">
        <v>178</v>
      </c>
      <c r="AB254" t="s">
        <v>178</v>
      </c>
      <c r="AC254" t="s">
        <v>178</v>
      </c>
      <c r="AD254" t="s">
        <v>178</v>
      </c>
      <c r="AE254" t="s">
        <v>178</v>
      </c>
      <c r="AF254" t="s">
        <v>176</v>
      </c>
      <c r="AG254" t="s">
        <v>177</v>
      </c>
      <c r="AH254" t="s">
        <v>177</v>
      </c>
      <c r="AI254" t="s">
        <v>177</v>
      </c>
      <c r="AJ254" t="s">
        <v>177</v>
      </c>
      <c r="AK254" t="s">
        <v>177</v>
      </c>
      <c r="AL254" t="s">
        <v>177</v>
      </c>
      <c r="AM254">
        <v>0</v>
      </c>
      <c r="AN254">
        <v>0</v>
      </c>
      <c r="AO254">
        <v>0</v>
      </c>
      <c r="AP254">
        <v>0</v>
      </c>
      <c r="AQ254">
        <v>0</v>
      </c>
      <c r="AR254">
        <v>0</v>
      </c>
      <c r="AS254">
        <v>0</v>
      </c>
      <c r="AT254">
        <v>0</v>
      </c>
      <c r="AU254">
        <v>0</v>
      </c>
      <c r="AV254">
        <v>0</v>
      </c>
      <c r="AW254">
        <v>0</v>
      </c>
      <c r="AX254">
        <v>0</v>
      </c>
      <c r="AY254" s="602">
        <v>0</v>
      </c>
      <c r="AZ254"/>
    </row>
    <row r="255" spans="1:54" ht="21.6" x14ac:dyDescent="0.65">
      <c r="A255" s="601">
        <v>705903</v>
      </c>
      <c r="B255" s="602" t="s">
        <v>248</v>
      </c>
      <c r="C255" t="s">
        <v>176</v>
      </c>
      <c r="D255" t="s">
        <v>176</v>
      </c>
      <c r="E255" t="s">
        <v>176</v>
      </c>
      <c r="F255" t="s">
        <v>178</v>
      </c>
      <c r="G255" t="s">
        <v>176</v>
      </c>
      <c r="H255" t="s">
        <v>176</v>
      </c>
      <c r="I255" t="s">
        <v>178</v>
      </c>
      <c r="J255" t="s">
        <v>176</v>
      </c>
      <c r="K255" t="s">
        <v>178</v>
      </c>
      <c r="L255" t="s">
        <v>176</v>
      </c>
      <c r="M255" t="s">
        <v>178</v>
      </c>
      <c r="N255" t="s">
        <v>178</v>
      </c>
      <c r="O255" t="s">
        <v>176</v>
      </c>
      <c r="P255" t="s">
        <v>177</v>
      </c>
      <c r="Q255" t="s">
        <v>178</v>
      </c>
      <c r="R255" t="s">
        <v>177</v>
      </c>
      <c r="S255" t="s">
        <v>178</v>
      </c>
      <c r="T255" t="s">
        <v>177</v>
      </c>
      <c r="U255" t="s">
        <v>177</v>
      </c>
      <c r="V255" t="s">
        <v>177</v>
      </c>
      <c r="W255" t="s">
        <v>177</v>
      </c>
      <c r="X255" t="s">
        <v>177</v>
      </c>
      <c r="Y255" t="s">
        <v>176</v>
      </c>
      <c r="Z255" t="s">
        <v>178</v>
      </c>
      <c r="AA255">
        <v>0</v>
      </c>
      <c r="AB255">
        <v>0</v>
      </c>
      <c r="AC255">
        <v>0</v>
      </c>
      <c r="AD255">
        <v>0</v>
      </c>
      <c r="AE255">
        <v>0</v>
      </c>
      <c r="AF255">
        <v>0</v>
      </c>
      <c r="AG255">
        <v>0</v>
      </c>
      <c r="AH255">
        <v>0</v>
      </c>
      <c r="AI255">
        <v>0</v>
      </c>
      <c r="AJ255">
        <v>0</v>
      </c>
      <c r="AK255">
        <v>0</v>
      </c>
      <c r="AL255">
        <v>0</v>
      </c>
      <c r="AM255">
        <v>0</v>
      </c>
      <c r="AN255">
        <v>0</v>
      </c>
      <c r="AO255">
        <v>0</v>
      </c>
      <c r="AP255">
        <v>0</v>
      </c>
      <c r="AQ255">
        <v>0</v>
      </c>
      <c r="AR255">
        <v>0</v>
      </c>
      <c r="AS255">
        <v>0</v>
      </c>
      <c r="AT255">
        <v>0</v>
      </c>
      <c r="AU255">
        <v>0</v>
      </c>
      <c r="AV255">
        <v>0</v>
      </c>
      <c r="AW255">
        <v>0</v>
      </c>
      <c r="AX255">
        <v>0</v>
      </c>
      <c r="AY255" s="602">
        <v>0</v>
      </c>
      <c r="AZ255"/>
    </row>
    <row r="256" spans="1:54" ht="15.75" customHeight="1" x14ac:dyDescent="0.65">
      <c r="A256" s="601">
        <v>705913</v>
      </c>
      <c r="B256" s="602" t="s">
        <v>249</v>
      </c>
      <c r="C256" t="s">
        <v>178</v>
      </c>
      <c r="D256" t="s">
        <v>178</v>
      </c>
      <c r="E256" t="s">
        <v>178</v>
      </c>
      <c r="F256" t="s">
        <v>178</v>
      </c>
      <c r="G256" t="s">
        <v>176</v>
      </c>
      <c r="H256" t="s">
        <v>178</v>
      </c>
      <c r="I256" t="s">
        <v>177</v>
      </c>
      <c r="J256" t="s">
        <v>178</v>
      </c>
      <c r="K256" t="s">
        <v>178</v>
      </c>
      <c r="L256" t="s">
        <v>178</v>
      </c>
      <c r="M256" t="s">
        <v>178</v>
      </c>
      <c r="N256" t="s">
        <v>178</v>
      </c>
      <c r="O256" t="s">
        <v>177</v>
      </c>
      <c r="P256" t="s">
        <v>176</v>
      </c>
      <c r="Q256" t="s">
        <v>178</v>
      </c>
      <c r="R256" t="s">
        <v>178</v>
      </c>
      <c r="S256" t="s">
        <v>176</v>
      </c>
      <c r="T256" t="s">
        <v>178</v>
      </c>
      <c r="U256" t="s">
        <v>178</v>
      </c>
      <c r="V256" t="s">
        <v>178</v>
      </c>
      <c r="W256" t="s">
        <v>176</v>
      </c>
      <c r="X256" t="s">
        <v>177</v>
      </c>
      <c r="Y256" t="s">
        <v>178</v>
      </c>
      <c r="Z256" t="s">
        <v>178</v>
      </c>
      <c r="AA256" t="s">
        <v>177</v>
      </c>
      <c r="AB256" t="s">
        <v>178</v>
      </c>
      <c r="AC256" t="s">
        <v>178</v>
      </c>
      <c r="AD256" t="s">
        <v>178</v>
      </c>
      <c r="AE256" t="s">
        <v>178</v>
      </c>
      <c r="AF256" t="s">
        <v>178</v>
      </c>
      <c r="AG256" t="s">
        <v>177</v>
      </c>
      <c r="AH256" t="s">
        <v>177</v>
      </c>
      <c r="AI256" t="s">
        <v>177</v>
      </c>
      <c r="AJ256" t="s">
        <v>177</v>
      </c>
      <c r="AK256" t="s">
        <v>177</v>
      </c>
      <c r="AL256" t="s">
        <v>177</v>
      </c>
      <c r="AM256" t="s">
        <v>227</v>
      </c>
      <c r="AN256" t="s">
        <v>227</v>
      </c>
      <c r="AO256" t="s">
        <v>227</v>
      </c>
      <c r="AP256" t="s">
        <v>227</v>
      </c>
      <c r="AQ256" t="s">
        <v>227</v>
      </c>
      <c r="AR256" t="s">
        <v>227</v>
      </c>
      <c r="AS256" t="s">
        <v>227</v>
      </c>
      <c r="AT256" t="s">
        <v>227</v>
      </c>
      <c r="AU256" t="s">
        <v>227</v>
      </c>
      <c r="AV256" t="s">
        <v>227</v>
      </c>
      <c r="AW256" t="s">
        <v>227</v>
      </c>
      <c r="AX256" t="s">
        <v>227</v>
      </c>
      <c r="AY256" s="602">
        <v>0</v>
      </c>
    </row>
    <row r="257" spans="1:54" ht="21.6" x14ac:dyDescent="0.65">
      <c r="A257" s="601">
        <v>705919</v>
      </c>
      <c r="B257" s="602" t="s">
        <v>401</v>
      </c>
      <c r="C257" t="s">
        <v>176</v>
      </c>
      <c r="D257" t="s">
        <v>176</v>
      </c>
      <c r="E257" t="s">
        <v>176</v>
      </c>
      <c r="F257" t="s">
        <v>178</v>
      </c>
      <c r="G257" t="s">
        <v>176</v>
      </c>
      <c r="H257" t="s">
        <v>178</v>
      </c>
      <c r="I257" t="s">
        <v>178</v>
      </c>
      <c r="J257" t="s">
        <v>178</v>
      </c>
      <c r="K257" t="s">
        <v>178</v>
      </c>
      <c r="L257" t="s">
        <v>176</v>
      </c>
      <c r="M257" t="s">
        <v>178</v>
      </c>
      <c r="N257" t="s">
        <v>178</v>
      </c>
      <c r="O257" t="s">
        <v>178</v>
      </c>
      <c r="P257" t="s">
        <v>176</v>
      </c>
      <c r="Q257" t="s">
        <v>176</v>
      </c>
      <c r="R257" t="s">
        <v>176</v>
      </c>
      <c r="S257" t="s">
        <v>176</v>
      </c>
      <c r="T257" t="s">
        <v>178</v>
      </c>
      <c r="U257" t="s">
        <v>176</v>
      </c>
      <c r="V257" t="s">
        <v>176</v>
      </c>
      <c r="W257" t="s">
        <v>176</v>
      </c>
      <c r="X257" t="s">
        <v>178</v>
      </c>
      <c r="Y257" t="s">
        <v>176</v>
      </c>
      <c r="Z257" t="s">
        <v>178</v>
      </c>
      <c r="AA257" t="s">
        <v>178</v>
      </c>
      <c r="AB257" t="s">
        <v>178</v>
      </c>
      <c r="AC257" t="s">
        <v>178</v>
      </c>
      <c r="AD257" t="s">
        <v>178</v>
      </c>
      <c r="AE257" t="s">
        <v>178</v>
      </c>
      <c r="AF257" t="s">
        <v>178</v>
      </c>
      <c r="AG257" t="s">
        <v>176</v>
      </c>
      <c r="AH257" t="s">
        <v>178</v>
      </c>
      <c r="AI257" t="s">
        <v>178</v>
      </c>
      <c r="AJ257" t="s">
        <v>178</v>
      </c>
      <c r="AK257" t="s">
        <v>178</v>
      </c>
      <c r="AL257" t="s">
        <v>178</v>
      </c>
      <c r="AM257" t="s">
        <v>178</v>
      </c>
      <c r="AN257" t="s">
        <v>178</v>
      </c>
      <c r="AO257" t="s">
        <v>178</v>
      </c>
      <c r="AP257" t="s">
        <v>178</v>
      </c>
      <c r="AQ257" t="s">
        <v>178</v>
      </c>
      <c r="AR257" t="s">
        <v>178</v>
      </c>
      <c r="AS257" t="s">
        <v>177</v>
      </c>
      <c r="AT257" t="s">
        <v>177</v>
      </c>
      <c r="AU257" t="s">
        <v>177</v>
      </c>
      <c r="AV257" t="s">
        <v>177</v>
      </c>
      <c r="AW257" t="s">
        <v>177</v>
      </c>
      <c r="AX257" t="s">
        <v>177</v>
      </c>
      <c r="AY257" s="602" t="s">
        <v>4583</v>
      </c>
      <c r="AZ257"/>
    </row>
    <row r="258" spans="1:54" ht="21.6" x14ac:dyDescent="0.65">
      <c r="A258" s="601">
        <v>705934</v>
      </c>
      <c r="B258" s="602" t="s">
        <v>249</v>
      </c>
      <c r="C258" t="s">
        <v>178</v>
      </c>
      <c r="D258" t="s">
        <v>178</v>
      </c>
      <c r="E258" t="s">
        <v>178</v>
      </c>
      <c r="F258" t="s">
        <v>178</v>
      </c>
      <c r="G258" t="s">
        <v>178</v>
      </c>
      <c r="H258" t="s">
        <v>176</v>
      </c>
      <c r="I258" t="s">
        <v>178</v>
      </c>
      <c r="J258" t="s">
        <v>178</v>
      </c>
      <c r="K258" t="s">
        <v>178</v>
      </c>
      <c r="L258" t="s">
        <v>176</v>
      </c>
      <c r="M258" t="s">
        <v>178</v>
      </c>
      <c r="N258" t="s">
        <v>178</v>
      </c>
      <c r="O258" t="s">
        <v>176</v>
      </c>
      <c r="P258" t="s">
        <v>178</v>
      </c>
      <c r="Q258" t="s">
        <v>176</v>
      </c>
      <c r="R258" t="s">
        <v>176</v>
      </c>
      <c r="S258" t="s">
        <v>176</v>
      </c>
      <c r="T258" t="s">
        <v>177</v>
      </c>
      <c r="U258" t="s">
        <v>178</v>
      </c>
      <c r="V258" t="s">
        <v>176</v>
      </c>
      <c r="W258" t="s">
        <v>176</v>
      </c>
      <c r="X258" t="s">
        <v>176</v>
      </c>
      <c r="Y258" t="s">
        <v>178</v>
      </c>
      <c r="Z258" t="s">
        <v>176</v>
      </c>
      <c r="AA258" t="s">
        <v>178</v>
      </c>
      <c r="AB258" t="s">
        <v>178</v>
      </c>
      <c r="AC258" t="s">
        <v>178</v>
      </c>
      <c r="AD258" t="s">
        <v>176</v>
      </c>
      <c r="AE258" t="s">
        <v>178</v>
      </c>
      <c r="AF258" t="s">
        <v>177</v>
      </c>
      <c r="AG258" t="s">
        <v>178</v>
      </c>
      <c r="AH258" t="s">
        <v>177</v>
      </c>
      <c r="AI258" t="s">
        <v>178</v>
      </c>
      <c r="AJ258" t="s">
        <v>178</v>
      </c>
      <c r="AK258" t="s">
        <v>177</v>
      </c>
      <c r="AL258" t="s">
        <v>177</v>
      </c>
      <c r="AM258" t="s">
        <v>227</v>
      </c>
      <c r="AN258" t="s">
        <v>227</v>
      </c>
      <c r="AO258" t="s">
        <v>227</v>
      </c>
      <c r="AP258" t="s">
        <v>227</v>
      </c>
      <c r="AQ258" t="s">
        <v>227</v>
      </c>
      <c r="AR258" t="s">
        <v>227</v>
      </c>
      <c r="AS258" t="s">
        <v>227</v>
      </c>
      <c r="AT258" t="s">
        <v>227</v>
      </c>
      <c r="AU258" t="s">
        <v>227</v>
      </c>
      <c r="AV258" t="s">
        <v>227</v>
      </c>
      <c r="AW258" t="s">
        <v>227</v>
      </c>
      <c r="AX258" t="s">
        <v>227</v>
      </c>
      <c r="AY258" s="602">
        <v>0</v>
      </c>
      <c r="AZ258"/>
    </row>
    <row r="259" spans="1:54" ht="15" customHeight="1" x14ac:dyDescent="0.3">
      <c r="A259" s="616">
        <v>705942</v>
      </c>
      <c r="B259" s="604" t="s">
        <v>249</v>
      </c>
      <c r="C259" s="627" t="s">
        <v>178</v>
      </c>
      <c r="D259" s="627" t="s">
        <v>178</v>
      </c>
      <c r="E259" s="627" t="s">
        <v>178</v>
      </c>
      <c r="F259" s="627" t="s">
        <v>178</v>
      </c>
      <c r="G259" s="627" t="s">
        <v>178</v>
      </c>
      <c r="H259" s="627" t="s">
        <v>178</v>
      </c>
      <c r="I259" s="627" t="s">
        <v>176</v>
      </c>
      <c r="J259" s="627" t="s">
        <v>178</v>
      </c>
      <c r="K259" s="627" t="s">
        <v>176</v>
      </c>
      <c r="L259" s="627" t="s">
        <v>178</v>
      </c>
      <c r="M259" s="627" t="s">
        <v>176</v>
      </c>
      <c r="N259" s="627" t="s">
        <v>176</v>
      </c>
      <c r="O259" s="627" t="s">
        <v>177</v>
      </c>
      <c r="P259" s="627" t="s">
        <v>178</v>
      </c>
      <c r="Q259" s="627" t="s">
        <v>176</v>
      </c>
      <c r="R259" s="627" t="s">
        <v>176</v>
      </c>
      <c r="S259" s="627" t="s">
        <v>176</v>
      </c>
      <c r="T259" s="627" t="s">
        <v>176</v>
      </c>
      <c r="U259" s="627" t="s">
        <v>177</v>
      </c>
      <c r="V259" s="627" t="s">
        <v>177</v>
      </c>
      <c r="W259" s="627" t="s">
        <v>178</v>
      </c>
      <c r="X259" s="627" t="s">
        <v>177</v>
      </c>
      <c r="Y259" s="627" t="s">
        <v>178</v>
      </c>
      <c r="Z259" s="627" t="s">
        <v>178</v>
      </c>
      <c r="AA259" s="627" t="s">
        <v>177</v>
      </c>
      <c r="AB259" s="627" t="s">
        <v>177</v>
      </c>
      <c r="AC259" s="627" t="s">
        <v>177</v>
      </c>
      <c r="AD259" s="627" t="s">
        <v>177</v>
      </c>
      <c r="AE259" s="627" t="s">
        <v>177</v>
      </c>
      <c r="AF259" s="627" t="s">
        <v>177</v>
      </c>
      <c r="AG259" s="627" t="s">
        <v>227</v>
      </c>
      <c r="AH259" s="627" t="s">
        <v>227</v>
      </c>
      <c r="AI259" s="627" t="s">
        <v>227</v>
      </c>
      <c r="AJ259" s="627" t="s">
        <v>227</v>
      </c>
      <c r="AK259" s="627" t="s">
        <v>227</v>
      </c>
      <c r="AL259" s="627" t="s">
        <v>227</v>
      </c>
      <c r="AM259" s="627" t="s">
        <v>227</v>
      </c>
      <c r="AN259" s="627" t="s">
        <v>227</v>
      </c>
      <c r="AO259" s="627" t="s">
        <v>227</v>
      </c>
      <c r="AP259" s="627" t="s">
        <v>227</v>
      </c>
      <c r="AQ259" s="627" t="s">
        <v>227</v>
      </c>
      <c r="AR259" s="627" t="s">
        <v>227</v>
      </c>
      <c r="AS259" s="627" t="s">
        <v>227</v>
      </c>
      <c r="AT259" s="627" t="s">
        <v>227</v>
      </c>
      <c r="AU259" s="627" t="s">
        <v>227</v>
      </c>
      <c r="AV259" s="627" t="s">
        <v>227</v>
      </c>
      <c r="AW259" s="627" t="s">
        <v>227</v>
      </c>
      <c r="AX259" s="627" t="s">
        <v>227</v>
      </c>
      <c r="AY259" s="604" t="s">
        <v>227</v>
      </c>
      <c r="AZ259" s="632" t="s">
        <v>4547</v>
      </c>
      <c r="BA259" s="632" t="s">
        <v>227</v>
      </c>
      <c r="BB259" s="633" t="s">
        <v>1500</v>
      </c>
    </row>
    <row r="260" spans="1:54" ht="21.6" x14ac:dyDescent="0.65">
      <c r="A260" s="601">
        <v>705946</v>
      </c>
      <c r="B260" s="602" t="s">
        <v>249</v>
      </c>
      <c r="C260" t="s">
        <v>178</v>
      </c>
      <c r="D260" t="s">
        <v>178</v>
      </c>
      <c r="E260" t="s">
        <v>177</v>
      </c>
      <c r="F260" t="s">
        <v>178</v>
      </c>
      <c r="G260" t="s">
        <v>178</v>
      </c>
      <c r="H260" t="s">
        <v>178</v>
      </c>
      <c r="I260" t="s">
        <v>178</v>
      </c>
      <c r="J260" t="s">
        <v>178</v>
      </c>
      <c r="K260" t="s">
        <v>178</v>
      </c>
      <c r="L260" t="s">
        <v>177</v>
      </c>
      <c r="M260" t="s">
        <v>178</v>
      </c>
      <c r="N260" t="s">
        <v>178</v>
      </c>
      <c r="O260" t="s">
        <v>178</v>
      </c>
      <c r="P260" t="s">
        <v>178</v>
      </c>
      <c r="Q260" t="s">
        <v>178</v>
      </c>
      <c r="R260" t="s">
        <v>178</v>
      </c>
      <c r="S260" t="s">
        <v>178</v>
      </c>
      <c r="T260" t="s">
        <v>178</v>
      </c>
      <c r="U260" t="s">
        <v>178</v>
      </c>
      <c r="V260" t="s">
        <v>177</v>
      </c>
      <c r="W260" t="s">
        <v>178</v>
      </c>
      <c r="X260" t="s">
        <v>177</v>
      </c>
      <c r="Y260" t="s">
        <v>178</v>
      </c>
      <c r="Z260" t="s">
        <v>178</v>
      </c>
      <c r="AA260" t="s">
        <v>178</v>
      </c>
      <c r="AB260" t="s">
        <v>178</v>
      </c>
      <c r="AC260" t="s">
        <v>176</v>
      </c>
      <c r="AD260" t="s">
        <v>178</v>
      </c>
      <c r="AE260" t="s">
        <v>178</v>
      </c>
      <c r="AF260" t="s">
        <v>178</v>
      </c>
      <c r="AG260" t="s">
        <v>178</v>
      </c>
      <c r="AH260" t="s">
        <v>178</v>
      </c>
      <c r="AI260" t="s">
        <v>178</v>
      </c>
      <c r="AJ260" t="s">
        <v>178</v>
      </c>
      <c r="AK260" t="s">
        <v>178</v>
      </c>
      <c r="AL260" t="s">
        <v>178</v>
      </c>
      <c r="AM260" t="s">
        <v>227</v>
      </c>
      <c r="AN260" t="s">
        <v>227</v>
      </c>
      <c r="AO260" t="s">
        <v>227</v>
      </c>
      <c r="AP260" t="s">
        <v>227</v>
      </c>
      <c r="AQ260" t="s">
        <v>227</v>
      </c>
      <c r="AR260" t="s">
        <v>227</v>
      </c>
      <c r="AS260" t="s">
        <v>227</v>
      </c>
      <c r="AT260" t="s">
        <v>227</v>
      </c>
      <c r="AU260" t="s">
        <v>227</v>
      </c>
      <c r="AV260" t="s">
        <v>227</v>
      </c>
      <c r="AW260" t="s">
        <v>227</v>
      </c>
      <c r="AX260" t="s">
        <v>227</v>
      </c>
      <c r="AY260" s="602">
        <v>0</v>
      </c>
      <c r="AZ260"/>
    </row>
    <row r="261" spans="1:54" ht="21.6" x14ac:dyDescent="0.65">
      <c r="A261" s="601">
        <v>705958</v>
      </c>
      <c r="B261" s="602" t="s">
        <v>247</v>
      </c>
      <c r="C261" t="s">
        <v>1567</v>
      </c>
      <c r="D261" t="s">
        <v>1567</v>
      </c>
      <c r="E261" t="s">
        <v>1567</v>
      </c>
      <c r="F261" t="s">
        <v>1567</v>
      </c>
      <c r="G261" t="s">
        <v>1567</v>
      </c>
      <c r="H261" t="s">
        <v>1567</v>
      </c>
      <c r="I261" t="s">
        <v>1567</v>
      </c>
      <c r="J261" t="s">
        <v>1567</v>
      </c>
      <c r="K261" t="s">
        <v>1567</v>
      </c>
      <c r="L261" t="s">
        <v>1567</v>
      </c>
      <c r="M261" t="s">
        <v>1567</v>
      </c>
      <c r="N261" t="s">
        <v>1567</v>
      </c>
      <c r="O261" t="s">
        <v>227</v>
      </c>
      <c r="P261" t="s">
        <v>227</v>
      </c>
      <c r="Q261" t="s">
        <v>227</v>
      </c>
      <c r="R261" t="s">
        <v>227</v>
      </c>
      <c r="S261" t="s">
        <v>227</v>
      </c>
      <c r="T261" t="s">
        <v>227</v>
      </c>
      <c r="U261" t="s">
        <v>227</v>
      </c>
      <c r="V261" t="s">
        <v>227</v>
      </c>
      <c r="W261" t="s">
        <v>227</v>
      </c>
      <c r="X261" t="s">
        <v>227</v>
      </c>
      <c r="Y261" t="s">
        <v>227</v>
      </c>
      <c r="Z261" t="s">
        <v>227</v>
      </c>
      <c r="AA261" t="s">
        <v>227</v>
      </c>
      <c r="AB261" t="s">
        <v>227</v>
      </c>
      <c r="AC261" t="s">
        <v>227</v>
      </c>
      <c r="AD261" t="s">
        <v>227</v>
      </c>
      <c r="AE261" t="s">
        <v>227</v>
      </c>
      <c r="AF261" t="s">
        <v>227</v>
      </c>
      <c r="AG261" t="s">
        <v>227</v>
      </c>
      <c r="AH261" t="s">
        <v>227</v>
      </c>
      <c r="AI261" t="s">
        <v>227</v>
      </c>
      <c r="AJ261" t="s">
        <v>227</v>
      </c>
      <c r="AK261" t="s">
        <v>227</v>
      </c>
      <c r="AL261" t="s">
        <v>227</v>
      </c>
      <c r="AM261" t="s">
        <v>227</v>
      </c>
      <c r="AN261" t="s">
        <v>227</v>
      </c>
      <c r="AO261" t="s">
        <v>227</v>
      </c>
      <c r="AP261" t="s">
        <v>227</v>
      </c>
      <c r="AQ261" t="s">
        <v>227</v>
      </c>
      <c r="AR261" t="s">
        <v>227</v>
      </c>
      <c r="AS261" t="s">
        <v>227</v>
      </c>
      <c r="AT261" t="s">
        <v>227</v>
      </c>
      <c r="AU261" t="s">
        <v>227</v>
      </c>
      <c r="AV261" t="s">
        <v>227</v>
      </c>
      <c r="AW261" t="s">
        <v>227</v>
      </c>
      <c r="AX261" t="s">
        <v>227</v>
      </c>
      <c r="AY261" s="602" t="s">
        <v>4546</v>
      </c>
      <c r="AZ261"/>
    </row>
    <row r="262" spans="1:54" ht="14.25" customHeight="1" x14ac:dyDescent="0.65">
      <c r="A262" s="601">
        <v>705961</v>
      </c>
      <c r="B262" s="602" t="s">
        <v>401</v>
      </c>
      <c r="C262" t="s">
        <v>178</v>
      </c>
      <c r="D262" t="s">
        <v>178</v>
      </c>
      <c r="E262" t="s">
        <v>178</v>
      </c>
      <c r="F262" t="s">
        <v>178</v>
      </c>
      <c r="G262" t="s">
        <v>178</v>
      </c>
      <c r="H262" t="s">
        <v>178</v>
      </c>
      <c r="I262" t="s">
        <v>178</v>
      </c>
      <c r="J262" t="s">
        <v>178</v>
      </c>
      <c r="K262" t="s">
        <v>178</v>
      </c>
      <c r="L262" t="s">
        <v>178</v>
      </c>
      <c r="M262" t="s">
        <v>178</v>
      </c>
      <c r="N262" t="s">
        <v>178</v>
      </c>
      <c r="O262" t="s">
        <v>178</v>
      </c>
      <c r="P262" t="s">
        <v>178</v>
      </c>
      <c r="Q262" t="s">
        <v>178</v>
      </c>
      <c r="R262" t="s">
        <v>178</v>
      </c>
      <c r="S262" t="s">
        <v>178</v>
      </c>
      <c r="T262" t="s">
        <v>178</v>
      </c>
      <c r="U262" t="s">
        <v>178</v>
      </c>
      <c r="V262" t="s">
        <v>178</v>
      </c>
      <c r="W262" t="s">
        <v>178</v>
      </c>
      <c r="X262" t="s">
        <v>178</v>
      </c>
      <c r="Y262" t="s">
        <v>178</v>
      </c>
      <c r="Z262" t="s">
        <v>178</v>
      </c>
      <c r="AA262" t="s">
        <v>178</v>
      </c>
      <c r="AB262" t="s">
        <v>178</v>
      </c>
      <c r="AC262" t="s">
        <v>178</v>
      </c>
      <c r="AD262" t="s">
        <v>178</v>
      </c>
      <c r="AE262" t="s">
        <v>178</v>
      </c>
      <c r="AF262" t="s">
        <v>178</v>
      </c>
      <c r="AG262" t="s">
        <v>178</v>
      </c>
      <c r="AH262" t="s">
        <v>178</v>
      </c>
      <c r="AI262" t="s">
        <v>178</v>
      </c>
      <c r="AJ262" t="s">
        <v>178</v>
      </c>
      <c r="AK262" t="s">
        <v>178</v>
      </c>
      <c r="AL262" t="s">
        <v>178</v>
      </c>
      <c r="AM262" t="s">
        <v>178</v>
      </c>
      <c r="AN262" t="s">
        <v>178</v>
      </c>
      <c r="AO262" t="s">
        <v>178</v>
      </c>
      <c r="AP262" t="s">
        <v>178</v>
      </c>
      <c r="AQ262" t="s">
        <v>178</v>
      </c>
      <c r="AR262" t="s">
        <v>177</v>
      </c>
      <c r="AS262" t="s">
        <v>177</v>
      </c>
      <c r="AT262" t="s">
        <v>178</v>
      </c>
      <c r="AU262" t="s">
        <v>177</v>
      </c>
      <c r="AV262" t="s">
        <v>177</v>
      </c>
      <c r="AW262" t="s">
        <v>178</v>
      </c>
      <c r="AX262" t="s">
        <v>178</v>
      </c>
      <c r="AY262" s="602">
        <v>0</v>
      </c>
      <c r="AZ262"/>
    </row>
    <row r="263" spans="1:54" ht="21.6" x14ac:dyDescent="0.65">
      <c r="A263" s="601">
        <v>705966</v>
      </c>
      <c r="B263" s="602" t="s">
        <v>249</v>
      </c>
      <c r="C263" t="s">
        <v>176</v>
      </c>
      <c r="D263" t="s">
        <v>176</v>
      </c>
      <c r="E263" t="s">
        <v>176</v>
      </c>
      <c r="F263" t="s">
        <v>176</v>
      </c>
      <c r="G263" t="s">
        <v>176</v>
      </c>
      <c r="H263" t="s">
        <v>176</v>
      </c>
      <c r="I263" t="s">
        <v>176</v>
      </c>
      <c r="J263" t="s">
        <v>176</v>
      </c>
      <c r="K263" t="s">
        <v>176</v>
      </c>
      <c r="L263" t="s">
        <v>176</v>
      </c>
      <c r="M263" t="s">
        <v>176</v>
      </c>
      <c r="N263" t="s">
        <v>176</v>
      </c>
      <c r="O263" t="s">
        <v>178</v>
      </c>
      <c r="P263" t="s">
        <v>176</v>
      </c>
      <c r="Q263" t="s">
        <v>176</v>
      </c>
      <c r="R263" t="s">
        <v>176</v>
      </c>
      <c r="S263" t="s">
        <v>176</v>
      </c>
      <c r="T263" t="s">
        <v>178</v>
      </c>
      <c r="U263" t="s">
        <v>176</v>
      </c>
      <c r="V263" t="s">
        <v>176</v>
      </c>
      <c r="W263" t="s">
        <v>178</v>
      </c>
      <c r="X263" t="s">
        <v>178</v>
      </c>
      <c r="Y263" t="s">
        <v>176</v>
      </c>
      <c r="Z263" t="s">
        <v>178</v>
      </c>
      <c r="AA263" t="s">
        <v>177</v>
      </c>
      <c r="AB263" t="s">
        <v>178</v>
      </c>
      <c r="AC263" t="s">
        <v>177</v>
      </c>
      <c r="AD263" t="s">
        <v>177</v>
      </c>
      <c r="AE263" t="s">
        <v>178</v>
      </c>
      <c r="AF263" t="s">
        <v>178</v>
      </c>
      <c r="AG263" t="s">
        <v>177</v>
      </c>
      <c r="AH263" t="s">
        <v>177</v>
      </c>
      <c r="AI263" t="s">
        <v>177</v>
      </c>
      <c r="AJ263" t="s">
        <v>177</v>
      </c>
      <c r="AK263" t="s">
        <v>177</v>
      </c>
      <c r="AL263" t="s">
        <v>177</v>
      </c>
      <c r="AM263" t="s">
        <v>227</v>
      </c>
      <c r="AN263" t="s">
        <v>227</v>
      </c>
      <c r="AO263" t="s">
        <v>227</v>
      </c>
      <c r="AP263" t="s">
        <v>227</v>
      </c>
      <c r="AQ263" t="s">
        <v>227</v>
      </c>
      <c r="AR263" t="s">
        <v>227</v>
      </c>
      <c r="AS263" t="s">
        <v>227</v>
      </c>
      <c r="AT263" t="s">
        <v>227</v>
      </c>
      <c r="AU263" t="s">
        <v>227</v>
      </c>
      <c r="AV263" t="s">
        <v>227</v>
      </c>
      <c r="AW263" t="s">
        <v>227</v>
      </c>
      <c r="AX263" t="s">
        <v>227</v>
      </c>
      <c r="AY263" s="602" t="s">
        <v>4583</v>
      </c>
      <c r="AZ263"/>
    </row>
    <row r="264" spans="1:54" ht="14.4" x14ac:dyDescent="0.3">
      <c r="A264" s="616">
        <v>705984</v>
      </c>
      <c r="B264" s="604" t="s">
        <v>248</v>
      </c>
      <c r="C264" s="627" t="s">
        <v>1567</v>
      </c>
      <c r="D264" s="627" t="s">
        <v>1567</v>
      </c>
      <c r="E264" s="627" t="s">
        <v>1567</v>
      </c>
      <c r="F264" s="627" t="s">
        <v>1567</v>
      </c>
      <c r="G264" s="627" t="s">
        <v>1567</v>
      </c>
      <c r="H264" s="627" t="s">
        <v>1567</v>
      </c>
      <c r="I264" s="627" t="s">
        <v>1567</v>
      </c>
      <c r="J264" s="627" t="s">
        <v>1567</v>
      </c>
      <c r="K264" s="627" t="s">
        <v>1567</v>
      </c>
      <c r="L264" s="627" t="s">
        <v>1567</v>
      </c>
      <c r="M264" s="627" t="s">
        <v>1567</v>
      </c>
      <c r="N264" s="627" t="s">
        <v>1567</v>
      </c>
      <c r="O264" s="627" t="s">
        <v>1567</v>
      </c>
      <c r="P264" s="627" t="s">
        <v>1567</v>
      </c>
      <c r="Q264" s="627" t="s">
        <v>1567</v>
      </c>
      <c r="R264" s="627" t="s">
        <v>1567</v>
      </c>
      <c r="S264" s="627" t="s">
        <v>1567</v>
      </c>
      <c r="T264" s="627" t="s">
        <v>1567</v>
      </c>
      <c r="U264" s="627" t="s">
        <v>1567</v>
      </c>
      <c r="V264" s="627" t="s">
        <v>1567</v>
      </c>
      <c r="W264" s="627" t="s">
        <v>1567</v>
      </c>
      <c r="X264" s="627" t="s">
        <v>1567</v>
      </c>
      <c r="Y264" s="627" t="s">
        <v>1567</v>
      </c>
      <c r="Z264" s="627" t="s">
        <v>1567</v>
      </c>
      <c r="AA264" s="627" t="s">
        <v>227</v>
      </c>
      <c r="AB264" s="627" t="s">
        <v>227</v>
      </c>
      <c r="AC264" s="627" t="s">
        <v>227</v>
      </c>
      <c r="AD264" s="627" t="s">
        <v>227</v>
      </c>
      <c r="AE264" s="627" t="s">
        <v>227</v>
      </c>
      <c r="AF264" s="627" t="s">
        <v>227</v>
      </c>
      <c r="AG264" s="627" t="s">
        <v>227</v>
      </c>
      <c r="AH264" s="627" t="s">
        <v>227</v>
      </c>
      <c r="AI264" s="627" t="s">
        <v>227</v>
      </c>
      <c r="AJ264" s="627" t="s">
        <v>227</v>
      </c>
      <c r="AK264" s="627" t="s">
        <v>227</v>
      </c>
      <c r="AL264" s="627" t="s">
        <v>227</v>
      </c>
      <c r="AM264" s="627" t="s">
        <v>227</v>
      </c>
      <c r="AN264" s="627" t="s">
        <v>227</v>
      </c>
      <c r="AO264" s="627" t="s">
        <v>227</v>
      </c>
      <c r="AP264" s="627" t="s">
        <v>227</v>
      </c>
      <c r="AQ264" s="627" t="s">
        <v>227</v>
      </c>
      <c r="AR264" s="627" t="s">
        <v>227</v>
      </c>
      <c r="AS264" s="627" t="s">
        <v>227</v>
      </c>
      <c r="AT264" s="627" t="s">
        <v>227</v>
      </c>
      <c r="AU264" s="627" t="s">
        <v>227</v>
      </c>
      <c r="AV264" s="627" t="s">
        <v>227</v>
      </c>
      <c r="AW264" s="627" t="s">
        <v>227</v>
      </c>
      <c r="AX264" s="627" t="s">
        <v>227</v>
      </c>
      <c r="AY264" s="604" t="s">
        <v>4546</v>
      </c>
      <c r="AZ264" s="632" t="s">
        <v>4547</v>
      </c>
      <c r="BA264" s="632" t="s">
        <v>227</v>
      </c>
      <c r="BB264" s="633" t="s">
        <v>1500</v>
      </c>
    </row>
    <row r="265" spans="1:54" ht="21.6" x14ac:dyDescent="0.65">
      <c r="A265" s="601">
        <v>706011</v>
      </c>
      <c r="B265" s="602" t="s">
        <v>248</v>
      </c>
      <c r="C265" t="s">
        <v>1567</v>
      </c>
      <c r="D265" t="s">
        <v>1567</v>
      </c>
      <c r="E265" t="s">
        <v>1567</v>
      </c>
      <c r="F265" t="s">
        <v>1567</v>
      </c>
      <c r="G265" t="s">
        <v>1567</v>
      </c>
      <c r="H265" t="s">
        <v>1567</v>
      </c>
      <c r="I265" t="s">
        <v>1567</v>
      </c>
      <c r="J265" t="s">
        <v>1567</v>
      </c>
      <c r="K265" t="s">
        <v>1567</v>
      </c>
      <c r="L265" t="s">
        <v>1567</v>
      </c>
      <c r="M265" t="s">
        <v>1567</v>
      </c>
      <c r="N265" t="s">
        <v>1567</v>
      </c>
      <c r="O265" t="s">
        <v>1567</v>
      </c>
      <c r="P265" t="s">
        <v>1567</v>
      </c>
      <c r="Q265" t="s">
        <v>1567</v>
      </c>
      <c r="R265" t="s">
        <v>1567</v>
      </c>
      <c r="S265" t="s">
        <v>1567</v>
      </c>
      <c r="T265" t="s">
        <v>1567</v>
      </c>
      <c r="U265" t="s">
        <v>227</v>
      </c>
      <c r="V265" t="s">
        <v>227</v>
      </c>
      <c r="W265" t="s">
        <v>227</v>
      </c>
      <c r="X265" t="s">
        <v>227</v>
      </c>
      <c r="Y265" t="s">
        <v>227</v>
      </c>
      <c r="Z265" t="s">
        <v>227</v>
      </c>
      <c r="AA265" t="s">
        <v>227</v>
      </c>
      <c r="AB265" t="s">
        <v>227</v>
      </c>
      <c r="AC265" t="s">
        <v>227</v>
      </c>
      <c r="AD265" t="s">
        <v>227</v>
      </c>
      <c r="AE265" t="s">
        <v>227</v>
      </c>
      <c r="AF265" t="s">
        <v>227</v>
      </c>
      <c r="AG265" t="s">
        <v>227</v>
      </c>
      <c r="AH265" t="s">
        <v>227</v>
      </c>
      <c r="AI265" t="s">
        <v>227</v>
      </c>
      <c r="AJ265" t="s">
        <v>227</v>
      </c>
      <c r="AK265" t="s">
        <v>227</v>
      </c>
      <c r="AL265" t="s">
        <v>227</v>
      </c>
      <c r="AM265" t="s">
        <v>227</v>
      </c>
      <c r="AN265" t="s">
        <v>227</v>
      </c>
      <c r="AO265" t="s">
        <v>227</v>
      </c>
      <c r="AP265" t="s">
        <v>227</v>
      </c>
      <c r="AQ265" t="s">
        <v>227</v>
      </c>
      <c r="AR265" t="s">
        <v>227</v>
      </c>
      <c r="AS265" t="s">
        <v>227</v>
      </c>
      <c r="AT265" t="s">
        <v>227</v>
      </c>
      <c r="AU265" t="s">
        <v>227</v>
      </c>
      <c r="AV265" t="s">
        <v>227</v>
      </c>
      <c r="AW265" t="s">
        <v>227</v>
      </c>
      <c r="AX265" t="s">
        <v>227</v>
      </c>
      <c r="AY265" s="602" t="s">
        <v>4546</v>
      </c>
      <c r="AZ265"/>
    </row>
    <row r="266" spans="1:54" ht="15" customHeight="1" x14ac:dyDescent="0.65">
      <c r="A266" s="601">
        <v>706035</v>
      </c>
      <c r="B266" s="602" t="s">
        <v>249</v>
      </c>
      <c r="C266" t="s">
        <v>176</v>
      </c>
      <c r="D266" t="s">
        <v>176</v>
      </c>
      <c r="E266" t="s">
        <v>176</v>
      </c>
      <c r="F266" t="s">
        <v>178</v>
      </c>
      <c r="G266" t="s">
        <v>176</v>
      </c>
      <c r="H266" t="s">
        <v>176</v>
      </c>
      <c r="I266" t="s">
        <v>178</v>
      </c>
      <c r="J266" t="s">
        <v>178</v>
      </c>
      <c r="K266" t="s">
        <v>176</v>
      </c>
      <c r="L266" t="s">
        <v>176</v>
      </c>
      <c r="M266" t="s">
        <v>178</v>
      </c>
      <c r="N266" t="s">
        <v>176</v>
      </c>
      <c r="O266" t="s">
        <v>176</v>
      </c>
      <c r="P266" t="s">
        <v>178</v>
      </c>
      <c r="Q266" t="s">
        <v>176</v>
      </c>
      <c r="R266" t="s">
        <v>176</v>
      </c>
      <c r="S266" t="s">
        <v>176</v>
      </c>
      <c r="T266" t="s">
        <v>178</v>
      </c>
      <c r="U266" t="s">
        <v>176</v>
      </c>
      <c r="V266" t="s">
        <v>176</v>
      </c>
      <c r="W266" t="s">
        <v>176</v>
      </c>
      <c r="X266" t="s">
        <v>176</v>
      </c>
      <c r="Y266" t="s">
        <v>176</v>
      </c>
      <c r="Z266" t="s">
        <v>176</v>
      </c>
      <c r="AA266" t="s">
        <v>178</v>
      </c>
      <c r="AB266" t="s">
        <v>176</v>
      </c>
      <c r="AC266" t="s">
        <v>176</v>
      </c>
      <c r="AD266" t="s">
        <v>176</v>
      </c>
      <c r="AE266" t="s">
        <v>176</v>
      </c>
      <c r="AF266" t="s">
        <v>178</v>
      </c>
      <c r="AG266" t="s">
        <v>178</v>
      </c>
      <c r="AH266" t="s">
        <v>178</v>
      </c>
      <c r="AI266" t="s">
        <v>178</v>
      </c>
      <c r="AJ266" t="s">
        <v>178</v>
      </c>
      <c r="AK266" t="s">
        <v>178</v>
      </c>
      <c r="AL266" t="s">
        <v>178</v>
      </c>
      <c r="AM266" t="s">
        <v>227</v>
      </c>
      <c r="AN266" t="s">
        <v>227</v>
      </c>
      <c r="AO266" t="s">
        <v>227</v>
      </c>
      <c r="AP266" t="s">
        <v>227</v>
      </c>
      <c r="AQ266" t="s">
        <v>227</v>
      </c>
      <c r="AR266" t="s">
        <v>227</v>
      </c>
      <c r="AS266" t="s">
        <v>227</v>
      </c>
      <c r="AT266" t="s">
        <v>227</v>
      </c>
      <c r="AU266" t="s">
        <v>227</v>
      </c>
      <c r="AV266" t="s">
        <v>227</v>
      </c>
      <c r="AW266" t="s">
        <v>227</v>
      </c>
      <c r="AX266" t="s">
        <v>227</v>
      </c>
      <c r="AY266" s="602">
        <v>0</v>
      </c>
      <c r="AZ266"/>
    </row>
    <row r="267" spans="1:54" ht="14.25" customHeight="1" x14ac:dyDescent="0.65">
      <c r="A267" s="601">
        <v>706039</v>
      </c>
      <c r="B267" s="602" t="s">
        <v>401</v>
      </c>
      <c r="C267" t="s">
        <v>178</v>
      </c>
      <c r="D267" t="s">
        <v>178</v>
      </c>
      <c r="E267" t="s">
        <v>178</v>
      </c>
      <c r="F267" t="s">
        <v>178</v>
      </c>
      <c r="G267" t="s">
        <v>178</v>
      </c>
      <c r="H267" t="s">
        <v>178</v>
      </c>
      <c r="I267" t="s">
        <v>178</v>
      </c>
      <c r="J267" t="s">
        <v>178</v>
      </c>
      <c r="K267" t="s">
        <v>178</v>
      </c>
      <c r="L267" t="s">
        <v>178</v>
      </c>
      <c r="M267" t="s">
        <v>178</v>
      </c>
      <c r="N267" t="s">
        <v>178</v>
      </c>
      <c r="O267" t="s">
        <v>176</v>
      </c>
      <c r="P267" t="s">
        <v>176</v>
      </c>
      <c r="Q267" t="s">
        <v>176</v>
      </c>
      <c r="R267" t="s">
        <v>176</v>
      </c>
      <c r="S267" t="s">
        <v>176</v>
      </c>
      <c r="T267" t="s">
        <v>176</v>
      </c>
      <c r="U267" t="s">
        <v>176</v>
      </c>
      <c r="V267" t="s">
        <v>176</v>
      </c>
      <c r="W267" t="s">
        <v>178</v>
      </c>
      <c r="X267" t="s">
        <v>176</v>
      </c>
      <c r="Y267" t="s">
        <v>176</v>
      </c>
      <c r="Z267" t="s">
        <v>176</v>
      </c>
      <c r="AA267" t="s">
        <v>176</v>
      </c>
      <c r="AB267" t="s">
        <v>176</v>
      </c>
      <c r="AC267" t="s">
        <v>176</v>
      </c>
      <c r="AD267" t="s">
        <v>176</v>
      </c>
      <c r="AE267" t="s">
        <v>176</v>
      </c>
      <c r="AF267" t="s">
        <v>176</v>
      </c>
      <c r="AG267" t="s">
        <v>176</v>
      </c>
      <c r="AH267" t="s">
        <v>176</v>
      </c>
      <c r="AI267" t="s">
        <v>176</v>
      </c>
      <c r="AJ267" t="s">
        <v>176</v>
      </c>
      <c r="AK267" t="s">
        <v>176</v>
      </c>
      <c r="AL267" t="s">
        <v>176</v>
      </c>
      <c r="AM267" t="s">
        <v>178</v>
      </c>
      <c r="AN267" t="s">
        <v>178</v>
      </c>
      <c r="AO267" t="s">
        <v>178</v>
      </c>
      <c r="AP267" t="s">
        <v>178</v>
      </c>
      <c r="AQ267" t="s">
        <v>178</v>
      </c>
      <c r="AR267" t="s">
        <v>178</v>
      </c>
      <c r="AS267" t="s">
        <v>177</v>
      </c>
      <c r="AT267" t="s">
        <v>177</v>
      </c>
      <c r="AU267" t="s">
        <v>177</v>
      </c>
      <c r="AV267" t="s">
        <v>177</v>
      </c>
      <c r="AW267" t="s">
        <v>177</v>
      </c>
      <c r="AX267" t="s">
        <v>177</v>
      </c>
      <c r="AY267" s="602">
        <v>0</v>
      </c>
    </row>
    <row r="268" spans="1:54" ht="15" customHeight="1" x14ac:dyDescent="0.3">
      <c r="A268" s="616">
        <v>706043</v>
      </c>
      <c r="B268" s="604" t="s">
        <v>248</v>
      </c>
      <c r="C268" s="627" t="s">
        <v>176</v>
      </c>
      <c r="D268" s="627" t="s">
        <v>178</v>
      </c>
      <c r="E268" s="627" t="s">
        <v>178</v>
      </c>
      <c r="F268" s="627" t="s">
        <v>178</v>
      </c>
      <c r="G268" s="627" t="s">
        <v>176</v>
      </c>
      <c r="H268" s="627" t="s">
        <v>176</v>
      </c>
      <c r="I268" s="627" t="s">
        <v>178</v>
      </c>
      <c r="J268" s="627" t="s">
        <v>178</v>
      </c>
      <c r="K268" s="627" t="s">
        <v>178</v>
      </c>
      <c r="L268" s="627" t="s">
        <v>176</v>
      </c>
      <c r="M268" s="627" t="s">
        <v>176</v>
      </c>
      <c r="N268" s="627" t="s">
        <v>176</v>
      </c>
      <c r="O268" s="627" t="s">
        <v>177</v>
      </c>
      <c r="P268" s="627" t="s">
        <v>177</v>
      </c>
      <c r="Q268" s="627" t="s">
        <v>177</v>
      </c>
      <c r="R268" s="627" t="s">
        <v>177</v>
      </c>
      <c r="S268" s="627" t="s">
        <v>177</v>
      </c>
      <c r="T268" s="627" t="s">
        <v>177</v>
      </c>
      <c r="U268" s="627" t="s">
        <v>177</v>
      </c>
      <c r="V268" s="627" t="s">
        <v>177</v>
      </c>
      <c r="W268" s="627" t="s">
        <v>177</v>
      </c>
      <c r="X268" s="627" t="s">
        <v>177</v>
      </c>
      <c r="Y268" s="627" t="s">
        <v>177</v>
      </c>
      <c r="Z268" s="627" t="s">
        <v>177</v>
      </c>
      <c r="AA268" s="627" t="s">
        <v>227</v>
      </c>
      <c r="AB268" s="627" t="s">
        <v>227</v>
      </c>
      <c r="AC268" s="627" t="s">
        <v>227</v>
      </c>
      <c r="AD268" s="627" t="s">
        <v>227</v>
      </c>
      <c r="AE268" s="627" t="s">
        <v>227</v>
      </c>
      <c r="AF268" s="627" t="s">
        <v>227</v>
      </c>
      <c r="AG268" s="627" t="s">
        <v>227</v>
      </c>
      <c r="AH268" s="627" t="s">
        <v>227</v>
      </c>
      <c r="AI268" s="627" t="s">
        <v>227</v>
      </c>
      <c r="AJ268" s="627" t="s">
        <v>227</v>
      </c>
      <c r="AK268" s="627" t="s">
        <v>227</v>
      </c>
      <c r="AL268" s="627" t="s">
        <v>227</v>
      </c>
      <c r="AM268" s="627" t="s">
        <v>227</v>
      </c>
      <c r="AN268" s="627" t="s">
        <v>227</v>
      </c>
      <c r="AO268" s="627" t="s">
        <v>227</v>
      </c>
      <c r="AP268" s="627" t="s">
        <v>227</v>
      </c>
      <c r="AQ268" s="627" t="s">
        <v>227</v>
      </c>
      <c r="AR268" s="627" t="s">
        <v>227</v>
      </c>
      <c r="AS268" s="627" t="s">
        <v>227</v>
      </c>
      <c r="AT268" s="627" t="s">
        <v>227</v>
      </c>
      <c r="AU268" s="627" t="s">
        <v>227</v>
      </c>
      <c r="AV268" s="627" t="s">
        <v>227</v>
      </c>
      <c r="AW268" s="627" t="s">
        <v>227</v>
      </c>
      <c r="AX268" s="627" t="s">
        <v>227</v>
      </c>
      <c r="AY268" s="604" t="s">
        <v>227</v>
      </c>
      <c r="AZ268" s="632" t="s">
        <v>4547</v>
      </c>
      <c r="BA268" s="632" t="s">
        <v>227</v>
      </c>
      <c r="BB268" s="633" t="s">
        <v>1500</v>
      </c>
    </row>
    <row r="269" spans="1:54" ht="21.6" x14ac:dyDescent="0.65">
      <c r="A269" s="601">
        <v>706044</v>
      </c>
      <c r="B269" s="602" t="s">
        <v>248</v>
      </c>
      <c r="C269" t="s">
        <v>1567</v>
      </c>
      <c r="D269" t="s">
        <v>1567</v>
      </c>
      <c r="E269" t="s">
        <v>1567</v>
      </c>
      <c r="F269" t="s">
        <v>1567</v>
      </c>
      <c r="G269" t="s">
        <v>1567</v>
      </c>
      <c r="H269" t="s">
        <v>1567</v>
      </c>
      <c r="I269" t="s">
        <v>1567</v>
      </c>
      <c r="J269" t="s">
        <v>1567</v>
      </c>
      <c r="K269" t="s">
        <v>1567</v>
      </c>
      <c r="L269" t="s">
        <v>1567</v>
      </c>
      <c r="M269" t="s">
        <v>1567</v>
      </c>
      <c r="N269" t="s">
        <v>1567</v>
      </c>
      <c r="O269" t="s">
        <v>1567</v>
      </c>
      <c r="P269" t="s">
        <v>1567</v>
      </c>
      <c r="Q269" t="s">
        <v>1567</v>
      </c>
      <c r="R269" t="s">
        <v>1567</v>
      </c>
      <c r="S269" t="s">
        <v>1567</v>
      </c>
      <c r="T269" t="s">
        <v>1567</v>
      </c>
      <c r="U269" t="s">
        <v>1567</v>
      </c>
      <c r="V269" t="s">
        <v>1567</v>
      </c>
      <c r="W269" t="s">
        <v>1567</v>
      </c>
      <c r="X269" t="s">
        <v>1567</v>
      </c>
      <c r="Y269" t="s">
        <v>1567</v>
      </c>
      <c r="Z269" t="s">
        <v>1567</v>
      </c>
      <c r="AA269" t="s">
        <v>227</v>
      </c>
      <c r="AB269" t="s">
        <v>227</v>
      </c>
      <c r="AC269" t="s">
        <v>227</v>
      </c>
      <c r="AD269" t="s">
        <v>227</v>
      </c>
      <c r="AE269" t="s">
        <v>227</v>
      </c>
      <c r="AF269" t="s">
        <v>227</v>
      </c>
      <c r="AG269" t="s">
        <v>227</v>
      </c>
      <c r="AH269" t="s">
        <v>227</v>
      </c>
      <c r="AI269" t="s">
        <v>227</v>
      </c>
      <c r="AJ269" t="s">
        <v>227</v>
      </c>
      <c r="AK269" t="s">
        <v>227</v>
      </c>
      <c r="AL269" t="s">
        <v>227</v>
      </c>
      <c r="AM269" t="s">
        <v>227</v>
      </c>
      <c r="AN269" t="s">
        <v>227</v>
      </c>
      <c r="AO269" t="s">
        <v>227</v>
      </c>
      <c r="AP269" t="s">
        <v>227</v>
      </c>
      <c r="AQ269" t="s">
        <v>227</v>
      </c>
      <c r="AR269" t="s">
        <v>227</v>
      </c>
      <c r="AS269" t="s">
        <v>227</v>
      </c>
      <c r="AT269" t="s">
        <v>227</v>
      </c>
      <c r="AU269" t="s">
        <v>227</v>
      </c>
      <c r="AV269" t="s">
        <v>227</v>
      </c>
      <c r="AW269" t="s">
        <v>227</v>
      </c>
      <c r="AX269" t="s">
        <v>227</v>
      </c>
      <c r="AY269" s="602" t="s">
        <v>4546</v>
      </c>
      <c r="AZ269"/>
    </row>
    <row r="270" spans="1:54" ht="21.6" x14ac:dyDescent="0.65">
      <c r="A270" s="601">
        <v>706082</v>
      </c>
      <c r="B270" s="602" t="s">
        <v>401</v>
      </c>
      <c r="C270" t="s">
        <v>178</v>
      </c>
      <c r="D270" t="s">
        <v>178</v>
      </c>
      <c r="E270" t="s">
        <v>176</v>
      </c>
      <c r="F270" t="s">
        <v>178</v>
      </c>
      <c r="G270" t="s">
        <v>176</v>
      </c>
      <c r="H270" t="s">
        <v>178</v>
      </c>
      <c r="I270" t="s">
        <v>178</v>
      </c>
      <c r="J270" t="s">
        <v>178</v>
      </c>
      <c r="K270" t="s">
        <v>178</v>
      </c>
      <c r="L270" t="s">
        <v>176</v>
      </c>
      <c r="M270" t="s">
        <v>178</v>
      </c>
      <c r="N270" t="s">
        <v>178</v>
      </c>
      <c r="O270" t="s">
        <v>178</v>
      </c>
      <c r="P270" t="s">
        <v>176</v>
      </c>
      <c r="Q270" t="s">
        <v>176</v>
      </c>
      <c r="R270" t="s">
        <v>178</v>
      </c>
      <c r="S270" t="s">
        <v>176</v>
      </c>
      <c r="T270" t="s">
        <v>178</v>
      </c>
      <c r="U270" t="s">
        <v>178</v>
      </c>
      <c r="V270" t="s">
        <v>178</v>
      </c>
      <c r="W270" t="s">
        <v>176</v>
      </c>
      <c r="X270" t="s">
        <v>178</v>
      </c>
      <c r="Y270" t="s">
        <v>176</v>
      </c>
      <c r="Z270" t="s">
        <v>178</v>
      </c>
      <c r="AA270" t="s">
        <v>178</v>
      </c>
      <c r="AB270" t="s">
        <v>176</v>
      </c>
      <c r="AC270" t="s">
        <v>178</v>
      </c>
      <c r="AD270" t="s">
        <v>178</v>
      </c>
      <c r="AE270" t="s">
        <v>178</v>
      </c>
      <c r="AF270" t="s">
        <v>178</v>
      </c>
      <c r="AG270" t="s">
        <v>178</v>
      </c>
      <c r="AH270" t="s">
        <v>177</v>
      </c>
      <c r="AI270" t="s">
        <v>178</v>
      </c>
      <c r="AJ270" t="s">
        <v>178</v>
      </c>
      <c r="AK270" t="s">
        <v>178</v>
      </c>
      <c r="AL270" t="s">
        <v>178</v>
      </c>
      <c r="AM270" t="s">
        <v>178</v>
      </c>
      <c r="AN270" t="s">
        <v>177</v>
      </c>
      <c r="AO270" t="s">
        <v>178</v>
      </c>
      <c r="AP270" t="s">
        <v>178</v>
      </c>
      <c r="AQ270" t="s">
        <v>177</v>
      </c>
      <c r="AR270" t="s">
        <v>178</v>
      </c>
      <c r="AS270" t="s">
        <v>178</v>
      </c>
      <c r="AT270" t="s">
        <v>177</v>
      </c>
      <c r="AU270" t="s">
        <v>177</v>
      </c>
      <c r="AV270" t="s">
        <v>177</v>
      </c>
      <c r="AW270" t="s">
        <v>178</v>
      </c>
      <c r="AX270" t="s">
        <v>177</v>
      </c>
      <c r="AY270" s="602">
        <v>0</v>
      </c>
      <c r="AZ270"/>
    </row>
    <row r="271" spans="1:54" ht="21.6" x14ac:dyDescent="0.65">
      <c r="A271" s="601">
        <v>706093</v>
      </c>
      <c r="B271" s="602" t="s">
        <v>248</v>
      </c>
      <c r="C271" t="s">
        <v>178</v>
      </c>
      <c r="D271" t="s">
        <v>178</v>
      </c>
      <c r="E271" t="s">
        <v>178</v>
      </c>
      <c r="F271" t="s">
        <v>178</v>
      </c>
      <c r="G271" t="s">
        <v>176</v>
      </c>
      <c r="H271" t="s">
        <v>177</v>
      </c>
      <c r="I271" t="s">
        <v>178</v>
      </c>
      <c r="J271" t="s">
        <v>178</v>
      </c>
      <c r="K271" t="s">
        <v>176</v>
      </c>
      <c r="L271" t="s">
        <v>176</v>
      </c>
      <c r="M271" t="s">
        <v>178</v>
      </c>
      <c r="N271" t="s">
        <v>178</v>
      </c>
      <c r="O271" t="s">
        <v>176</v>
      </c>
      <c r="P271" t="s">
        <v>178</v>
      </c>
      <c r="Q271" t="s">
        <v>178</v>
      </c>
      <c r="R271" t="s">
        <v>177</v>
      </c>
      <c r="S271" t="s">
        <v>176</v>
      </c>
      <c r="T271" t="s">
        <v>177</v>
      </c>
      <c r="U271" t="s">
        <v>178</v>
      </c>
      <c r="V271" t="s">
        <v>177</v>
      </c>
      <c r="W271" t="s">
        <v>176</v>
      </c>
      <c r="X271" t="s">
        <v>178</v>
      </c>
      <c r="Y271" t="s">
        <v>178</v>
      </c>
      <c r="Z271" t="s">
        <v>177</v>
      </c>
      <c r="AA271" t="s">
        <v>227</v>
      </c>
      <c r="AB271" t="s">
        <v>227</v>
      </c>
      <c r="AC271" t="s">
        <v>227</v>
      </c>
      <c r="AD271" t="s">
        <v>227</v>
      </c>
      <c r="AE271" t="s">
        <v>227</v>
      </c>
      <c r="AF271" t="s">
        <v>227</v>
      </c>
      <c r="AG271" t="s">
        <v>227</v>
      </c>
      <c r="AH271" t="s">
        <v>227</v>
      </c>
      <c r="AI271" t="s">
        <v>227</v>
      </c>
      <c r="AJ271" t="s">
        <v>227</v>
      </c>
      <c r="AK271" t="s">
        <v>227</v>
      </c>
      <c r="AL271" t="s">
        <v>227</v>
      </c>
      <c r="AM271" t="s">
        <v>227</v>
      </c>
      <c r="AN271" t="s">
        <v>227</v>
      </c>
      <c r="AO271" t="s">
        <v>227</v>
      </c>
      <c r="AP271" t="s">
        <v>227</v>
      </c>
      <c r="AQ271" t="s">
        <v>227</v>
      </c>
      <c r="AR271" t="s">
        <v>227</v>
      </c>
      <c r="AS271" t="s">
        <v>227</v>
      </c>
      <c r="AT271" t="s">
        <v>227</v>
      </c>
      <c r="AU271" t="s">
        <v>227</v>
      </c>
      <c r="AV271" t="s">
        <v>227</v>
      </c>
      <c r="AW271" t="s">
        <v>227</v>
      </c>
      <c r="AX271" t="s">
        <v>227</v>
      </c>
      <c r="AY271" s="602">
        <v>0</v>
      </c>
      <c r="AZ271"/>
    </row>
    <row r="272" spans="1:54" ht="15" customHeight="1" x14ac:dyDescent="0.65">
      <c r="A272" s="601">
        <v>706106</v>
      </c>
      <c r="B272" s="602" t="s">
        <v>249</v>
      </c>
      <c r="C272" t="s">
        <v>178</v>
      </c>
      <c r="D272" t="s">
        <v>178</v>
      </c>
      <c r="E272" t="s">
        <v>178</v>
      </c>
      <c r="F272" t="s">
        <v>178</v>
      </c>
      <c r="G272" t="s">
        <v>178</v>
      </c>
      <c r="H272" t="s">
        <v>178</v>
      </c>
      <c r="I272" t="s">
        <v>178</v>
      </c>
      <c r="J272" t="s">
        <v>178</v>
      </c>
      <c r="K272" t="s">
        <v>176</v>
      </c>
      <c r="L272" t="s">
        <v>178</v>
      </c>
      <c r="M272" t="s">
        <v>176</v>
      </c>
      <c r="N272" t="s">
        <v>176</v>
      </c>
      <c r="O272" t="s">
        <v>176</v>
      </c>
      <c r="P272" t="s">
        <v>178</v>
      </c>
      <c r="Q272" t="s">
        <v>178</v>
      </c>
      <c r="R272" t="s">
        <v>178</v>
      </c>
      <c r="S272" t="s">
        <v>176</v>
      </c>
      <c r="T272" t="s">
        <v>178</v>
      </c>
      <c r="U272" t="s">
        <v>178</v>
      </c>
      <c r="V272" t="s">
        <v>178</v>
      </c>
      <c r="W272" t="s">
        <v>178</v>
      </c>
      <c r="X272" t="s">
        <v>176</v>
      </c>
      <c r="Y272" t="s">
        <v>178</v>
      </c>
      <c r="Z272" t="s">
        <v>178</v>
      </c>
      <c r="AA272" t="s">
        <v>176</v>
      </c>
      <c r="AB272" t="s">
        <v>176</v>
      </c>
      <c r="AC272" t="s">
        <v>178</v>
      </c>
      <c r="AD272" t="s">
        <v>178</v>
      </c>
      <c r="AE272" t="s">
        <v>177</v>
      </c>
      <c r="AF272" t="s">
        <v>178</v>
      </c>
      <c r="AG272" t="s">
        <v>178</v>
      </c>
      <c r="AH272" t="s">
        <v>178</v>
      </c>
      <c r="AI272" t="s">
        <v>178</v>
      </c>
      <c r="AJ272" t="s">
        <v>177</v>
      </c>
      <c r="AK272" t="s">
        <v>178</v>
      </c>
      <c r="AL272" t="s">
        <v>178</v>
      </c>
      <c r="AM272" t="s">
        <v>227</v>
      </c>
      <c r="AN272" t="s">
        <v>227</v>
      </c>
      <c r="AO272" t="s">
        <v>227</v>
      </c>
      <c r="AP272" t="s">
        <v>227</v>
      </c>
      <c r="AQ272" t="s">
        <v>227</v>
      </c>
      <c r="AR272" t="s">
        <v>227</v>
      </c>
      <c r="AS272" t="s">
        <v>227</v>
      </c>
      <c r="AT272" t="s">
        <v>227</v>
      </c>
      <c r="AU272" t="s">
        <v>227</v>
      </c>
      <c r="AV272" t="s">
        <v>227</v>
      </c>
      <c r="AW272" t="s">
        <v>227</v>
      </c>
      <c r="AX272" t="s">
        <v>227</v>
      </c>
      <c r="AY272" s="602">
        <v>0</v>
      </c>
    </row>
    <row r="273" spans="1:54" ht="14.4" x14ac:dyDescent="0.3">
      <c r="A273" s="616">
        <v>706112</v>
      </c>
      <c r="B273" s="604" t="s">
        <v>248</v>
      </c>
      <c r="C273" s="627" t="s">
        <v>1567</v>
      </c>
      <c r="D273" s="627" t="s">
        <v>1567</v>
      </c>
      <c r="E273" s="627" t="s">
        <v>1567</v>
      </c>
      <c r="F273" s="627" t="s">
        <v>1567</v>
      </c>
      <c r="G273" s="627" t="s">
        <v>1567</v>
      </c>
      <c r="H273" s="627" t="s">
        <v>1567</v>
      </c>
      <c r="I273" s="627" t="s">
        <v>1567</v>
      </c>
      <c r="J273" s="627" t="s">
        <v>1567</v>
      </c>
      <c r="K273" s="627" t="s">
        <v>1567</v>
      </c>
      <c r="L273" s="627" t="s">
        <v>1567</v>
      </c>
      <c r="M273" s="627" t="s">
        <v>1567</v>
      </c>
      <c r="N273" s="627" t="s">
        <v>1567</v>
      </c>
      <c r="O273" s="627" t="s">
        <v>1567</v>
      </c>
      <c r="P273" s="627" t="s">
        <v>1567</v>
      </c>
      <c r="Q273" s="627" t="s">
        <v>1567</v>
      </c>
      <c r="R273" s="627" t="s">
        <v>1567</v>
      </c>
      <c r="S273" s="627" t="s">
        <v>1567</v>
      </c>
      <c r="T273" s="627" t="s">
        <v>1567</v>
      </c>
      <c r="U273" s="627" t="s">
        <v>1567</v>
      </c>
      <c r="V273" s="627" t="s">
        <v>1567</v>
      </c>
      <c r="W273" s="627" t="s">
        <v>1567</v>
      </c>
      <c r="X273" s="627" t="s">
        <v>1567</v>
      </c>
      <c r="Y273" s="627" t="s">
        <v>1567</v>
      </c>
      <c r="Z273" s="627" t="s">
        <v>1567</v>
      </c>
      <c r="AA273" s="627" t="s">
        <v>227</v>
      </c>
      <c r="AB273" s="627" t="s">
        <v>227</v>
      </c>
      <c r="AC273" s="627" t="s">
        <v>227</v>
      </c>
      <c r="AD273" s="627" t="s">
        <v>227</v>
      </c>
      <c r="AE273" s="627" t="s">
        <v>227</v>
      </c>
      <c r="AF273" s="627" t="s">
        <v>227</v>
      </c>
      <c r="AG273" s="627" t="s">
        <v>227</v>
      </c>
      <c r="AH273" s="627" t="s">
        <v>227</v>
      </c>
      <c r="AI273" s="627" t="s">
        <v>227</v>
      </c>
      <c r="AJ273" s="627" t="s">
        <v>227</v>
      </c>
      <c r="AK273" s="627" t="s">
        <v>227</v>
      </c>
      <c r="AL273" s="627" t="s">
        <v>227</v>
      </c>
      <c r="AM273" s="627" t="s">
        <v>227</v>
      </c>
      <c r="AN273" s="627" t="s">
        <v>227</v>
      </c>
      <c r="AO273" s="627" t="s">
        <v>227</v>
      </c>
      <c r="AP273" s="627" t="s">
        <v>227</v>
      </c>
      <c r="AQ273" s="627" t="s">
        <v>227</v>
      </c>
      <c r="AR273" s="627" t="s">
        <v>227</v>
      </c>
      <c r="AS273" s="627" t="s">
        <v>227</v>
      </c>
      <c r="AT273" s="627" t="s">
        <v>227</v>
      </c>
      <c r="AU273" s="627" t="s">
        <v>227</v>
      </c>
      <c r="AV273" s="627" t="s">
        <v>227</v>
      </c>
      <c r="AW273" s="627" t="s">
        <v>227</v>
      </c>
      <c r="AX273" s="627" t="s">
        <v>227</v>
      </c>
      <c r="AY273" s="604" t="s">
        <v>4546</v>
      </c>
      <c r="AZ273" s="632" t="s">
        <v>4547</v>
      </c>
      <c r="BA273" s="632" t="s">
        <v>227</v>
      </c>
      <c r="BB273" s="633" t="s">
        <v>1500</v>
      </c>
    </row>
    <row r="274" spans="1:54" ht="21.6" x14ac:dyDescent="0.65">
      <c r="A274" s="601">
        <v>706116</v>
      </c>
      <c r="B274" s="602" t="s">
        <v>248</v>
      </c>
      <c r="C274" t="s">
        <v>1567</v>
      </c>
      <c r="D274" t="s">
        <v>1567</v>
      </c>
      <c r="E274" t="s">
        <v>1567</v>
      </c>
      <c r="F274" t="s">
        <v>1567</v>
      </c>
      <c r="G274" t="s">
        <v>1567</v>
      </c>
      <c r="H274" t="s">
        <v>1567</v>
      </c>
      <c r="I274" t="s">
        <v>1567</v>
      </c>
      <c r="J274" t="s">
        <v>1567</v>
      </c>
      <c r="K274" t="s">
        <v>1567</v>
      </c>
      <c r="L274" t="s">
        <v>1567</v>
      </c>
      <c r="M274" t="s">
        <v>1567</v>
      </c>
      <c r="N274" t="s">
        <v>1567</v>
      </c>
      <c r="O274" t="s">
        <v>1567</v>
      </c>
      <c r="P274" t="s">
        <v>1567</v>
      </c>
      <c r="Q274" t="s">
        <v>1567</v>
      </c>
      <c r="R274" t="s">
        <v>1567</v>
      </c>
      <c r="S274" t="s">
        <v>1567</v>
      </c>
      <c r="T274" t="s">
        <v>1567</v>
      </c>
      <c r="U274" t="s">
        <v>1567</v>
      </c>
      <c r="V274" t="s">
        <v>1567</v>
      </c>
      <c r="W274" t="s">
        <v>1567</v>
      </c>
      <c r="X274" t="s">
        <v>1567</v>
      </c>
      <c r="Y274" t="s">
        <v>1567</v>
      </c>
      <c r="Z274" t="s">
        <v>1567</v>
      </c>
      <c r="AA274" t="s">
        <v>227</v>
      </c>
      <c r="AB274" t="s">
        <v>227</v>
      </c>
      <c r="AC274" t="s">
        <v>227</v>
      </c>
      <c r="AD274" t="s">
        <v>227</v>
      </c>
      <c r="AE274" t="s">
        <v>227</v>
      </c>
      <c r="AF274" t="s">
        <v>227</v>
      </c>
      <c r="AG274" t="s">
        <v>227</v>
      </c>
      <c r="AH274" t="s">
        <v>227</v>
      </c>
      <c r="AI274" t="s">
        <v>227</v>
      </c>
      <c r="AJ274" t="s">
        <v>227</v>
      </c>
      <c r="AK274" t="s">
        <v>227</v>
      </c>
      <c r="AL274" t="s">
        <v>227</v>
      </c>
      <c r="AM274" t="s">
        <v>227</v>
      </c>
      <c r="AN274" t="s">
        <v>227</v>
      </c>
      <c r="AO274" t="s">
        <v>227</v>
      </c>
      <c r="AP274" t="s">
        <v>227</v>
      </c>
      <c r="AQ274" t="s">
        <v>227</v>
      </c>
      <c r="AR274" t="s">
        <v>227</v>
      </c>
      <c r="AS274" t="s">
        <v>227</v>
      </c>
      <c r="AT274" t="s">
        <v>227</v>
      </c>
      <c r="AU274" t="s">
        <v>227</v>
      </c>
      <c r="AV274" t="s">
        <v>227</v>
      </c>
      <c r="AW274" t="s">
        <v>227</v>
      </c>
      <c r="AX274" t="s">
        <v>227</v>
      </c>
      <c r="AY274" s="602" t="s">
        <v>4546</v>
      </c>
      <c r="AZ274"/>
    </row>
    <row r="275" spans="1:54" ht="21.6" x14ac:dyDescent="0.65">
      <c r="A275" s="601">
        <v>706119</v>
      </c>
      <c r="B275" s="602" t="s">
        <v>249</v>
      </c>
      <c r="C275" t="s">
        <v>178</v>
      </c>
      <c r="D275" t="s">
        <v>176</v>
      </c>
      <c r="E275" t="s">
        <v>176</v>
      </c>
      <c r="F275" t="s">
        <v>178</v>
      </c>
      <c r="G275" t="s">
        <v>176</v>
      </c>
      <c r="H275" t="s">
        <v>176</v>
      </c>
      <c r="I275" t="s">
        <v>178</v>
      </c>
      <c r="J275" t="s">
        <v>178</v>
      </c>
      <c r="K275" t="s">
        <v>178</v>
      </c>
      <c r="L275" t="s">
        <v>176</v>
      </c>
      <c r="M275" t="s">
        <v>176</v>
      </c>
      <c r="N275" t="s">
        <v>176</v>
      </c>
      <c r="O275" t="s">
        <v>176</v>
      </c>
      <c r="P275" t="s">
        <v>176</v>
      </c>
      <c r="Q275" t="s">
        <v>178</v>
      </c>
      <c r="R275" t="s">
        <v>176</v>
      </c>
      <c r="S275" t="s">
        <v>176</v>
      </c>
      <c r="T275" t="s">
        <v>177</v>
      </c>
      <c r="U275" t="s">
        <v>178</v>
      </c>
      <c r="V275" t="s">
        <v>178</v>
      </c>
      <c r="W275" t="s">
        <v>176</v>
      </c>
      <c r="X275" t="s">
        <v>178</v>
      </c>
      <c r="Y275" t="s">
        <v>176</v>
      </c>
      <c r="Z275" t="s">
        <v>176</v>
      </c>
      <c r="AA275" t="s">
        <v>178</v>
      </c>
      <c r="AB275" t="s">
        <v>178</v>
      </c>
      <c r="AC275" t="s">
        <v>177</v>
      </c>
      <c r="AD275" t="s">
        <v>178</v>
      </c>
      <c r="AE275" t="s">
        <v>177</v>
      </c>
      <c r="AF275" t="s">
        <v>178</v>
      </c>
      <c r="AG275" t="s">
        <v>177</v>
      </c>
      <c r="AH275" t="s">
        <v>177</v>
      </c>
      <c r="AI275" t="s">
        <v>177</v>
      </c>
      <c r="AJ275" t="s">
        <v>177</v>
      </c>
      <c r="AK275" t="s">
        <v>177</v>
      </c>
      <c r="AL275" t="s">
        <v>177</v>
      </c>
      <c r="AM275" t="s">
        <v>227</v>
      </c>
      <c r="AN275" t="s">
        <v>227</v>
      </c>
      <c r="AO275" t="s">
        <v>227</v>
      </c>
      <c r="AP275" t="s">
        <v>227</v>
      </c>
      <c r="AQ275" t="s">
        <v>227</v>
      </c>
      <c r="AR275" t="s">
        <v>227</v>
      </c>
      <c r="AS275" t="s">
        <v>227</v>
      </c>
      <c r="AT275" t="s">
        <v>227</v>
      </c>
      <c r="AU275" t="s">
        <v>227</v>
      </c>
      <c r="AV275" t="s">
        <v>227</v>
      </c>
      <c r="AW275" t="s">
        <v>227</v>
      </c>
      <c r="AX275" t="s">
        <v>227</v>
      </c>
      <c r="AY275" s="602">
        <v>0</v>
      </c>
      <c r="AZ275"/>
    </row>
    <row r="276" spans="1:54" ht="14.4" x14ac:dyDescent="0.3">
      <c r="A276" s="616">
        <v>706129</v>
      </c>
      <c r="B276" s="604" t="s">
        <v>248</v>
      </c>
      <c r="C276" s="627" t="s">
        <v>1567</v>
      </c>
      <c r="D276" s="627" t="s">
        <v>1567</v>
      </c>
      <c r="E276" s="627" t="s">
        <v>1567</v>
      </c>
      <c r="F276" s="627" t="s">
        <v>1567</v>
      </c>
      <c r="G276" s="627" t="s">
        <v>1567</v>
      </c>
      <c r="H276" s="627" t="s">
        <v>1567</v>
      </c>
      <c r="I276" s="627" t="s">
        <v>1567</v>
      </c>
      <c r="J276" s="627" t="s">
        <v>1567</v>
      </c>
      <c r="K276" s="627" t="s">
        <v>1567</v>
      </c>
      <c r="L276" s="627" t="s">
        <v>1567</v>
      </c>
      <c r="M276" s="627" t="s">
        <v>1567</v>
      </c>
      <c r="N276" s="627" t="s">
        <v>1567</v>
      </c>
      <c r="O276" s="627" t="s">
        <v>1567</v>
      </c>
      <c r="P276" s="627" t="s">
        <v>1567</v>
      </c>
      <c r="Q276" s="627" t="s">
        <v>1567</v>
      </c>
      <c r="R276" s="627" t="s">
        <v>1567</v>
      </c>
      <c r="S276" s="627" t="s">
        <v>1567</v>
      </c>
      <c r="T276" s="627" t="s">
        <v>1567</v>
      </c>
      <c r="U276" s="627" t="s">
        <v>1567</v>
      </c>
      <c r="V276" s="627" t="s">
        <v>1567</v>
      </c>
      <c r="W276" s="627" t="s">
        <v>1567</v>
      </c>
      <c r="X276" s="627" t="s">
        <v>1567</v>
      </c>
      <c r="Y276" s="627" t="s">
        <v>1567</v>
      </c>
      <c r="Z276" s="627" t="s">
        <v>1567</v>
      </c>
      <c r="AA276" s="627" t="s">
        <v>227</v>
      </c>
      <c r="AB276" s="627" t="s">
        <v>227</v>
      </c>
      <c r="AC276" s="627" t="s">
        <v>227</v>
      </c>
      <c r="AD276" s="627" t="s">
        <v>227</v>
      </c>
      <c r="AE276" s="627" t="s">
        <v>227</v>
      </c>
      <c r="AF276" s="627" t="s">
        <v>227</v>
      </c>
      <c r="AG276" s="627" t="s">
        <v>227</v>
      </c>
      <c r="AH276" s="627" t="s">
        <v>227</v>
      </c>
      <c r="AI276" s="627" t="s">
        <v>227</v>
      </c>
      <c r="AJ276" s="627" t="s">
        <v>227</v>
      </c>
      <c r="AK276" s="627" t="s">
        <v>227</v>
      </c>
      <c r="AL276" s="627" t="s">
        <v>227</v>
      </c>
      <c r="AM276" s="627" t="s">
        <v>227</v>
      </c>
      <c r="AN276" s="627" t="s">
        <v>227</v>
      </c>
      <c r="AO276" s="627" t="s">
        <v>227</v>
      </c>
      <c r="AP276" s="627" t="s">
        <v>227</v>
      </c>
      <c r="AQ276" s="627" t="s">
        <v>227</v>
      </c>
      <c r="AR276" s="627" t="s">
        <v>227</v>
      </c>
      <c r="AS276" s="627" t="s">
        <v>227</v>
      </c>
      <c r="AT276" s="627" t="s">
        <v>227</v>
      </c>
      <c r="AU276" s="627" t="s">
        <v>227</v>
      </c>
      <c r="AV276" s="627" t="s">
        <v>227</v>
      </c>
      <c r="AW276" s="627" t="s">
        <v>227</v>
      </c>
      <c r="AX276" s="627" t="s">
        <v>227</v>
      </c>
      <c r="AY276" s="604" t="s">
        <v>4546</v>
      </c>
      <c r="AZ276" s="632" t="s">
        <v>4547</v>
      </c>
      <c r="BA276" s="632" t="s">
        <v>227</v>
      </c>
      <c r="BB276" s="633" t="s">
        <v>1500</v>
      </c>
    </row>
    <row r="277" spans="1:54" ht="15" customHeight="1" x14ac:dyDescent="0.65">
      <c r="A277" s="601">
        <v>706148</v>
      </c>
      <c r="B277" s="602" t="s">
        <v>249</v>
      </c>
      <c r="C277" t="s">
        <v>176</v>
      </c>
      <c r="D277" t="s">
        <v>176</v>
      </c>
      <c r="E277" t="s">
        <v>176</v>
      </c>
      <c r="F277" t="s">
        <v>176</v>
      </c>
      <c r="G277" t="s">
        <v>176</v>
      </c>
      <c r="H277" t="s">
        <v>176</v>
      </c>
      <c r="I277" t="s">
        <v>176</v>
      </c>
      <c r="J277" t="s">
        <v>176</v>
      </c>
      <c r="K277" t="s">
        <v>176</v>
      </c>
      <c r="L277" t="s">
        <v>176</v>
      </c>
      <c r="M277" t="s">
        <v>176</v>
      </c>
      <c r="N277" t="s">
        <v>176</v>
      </c>
      <c r="O277" t="s">
        <v>176</v>
      </c>
      <c r="P277" t="s">
        <v>176</v>
      </c>
      <c r="Q277" t="s">
        <v>176</v>
      </c>
      <c r="R277" t="s">
        <v>176</v>
      </c>
      <c r="S277" t="s">
        <v>176</v>
      </c>
      <c r="T277" t="s">
        <v>176</v>
      </c>
      <c r="U277" t="s">
        <v>177</v>
      </c>
      <c r="V277" t="s">
        <v>176</v>
      </c>
      <c r="W277" t="s">
        <v>178</v>
      </c>
      <c r="X277" t="s">
        <v>178</v>
      </c>
      <c r="Y277" t="s">
        <v>178</v>
      </c>
      <c r="Z277" t="s">
        <v>176</v>
      </c>
      <c r="AA277" t="s">
        <v>178</v>
      </c>
      <c r="AB277" t="s">
        <v>178</v>
      </c>
      <c r="AC277" t="s">
        <v>178</v>
      </c>
      <c r="AD277" t="s">
        <v>178</v>
      </c>
      <c r="AE277" t="s">
        <v>178</v>
      </c>
      <c r="AF277" t="s">
        <v>178</v>
      </c>
      <c r="AG277" t="s">
        <v>177</v>
      </c>
      <c r="AH277" t="s">
        <v>177</v>
      </c>
      <c r="AI277" t="s">
        <v>177</v>
      </c>
      <c r="AJ277" t="s">
        <v>177</v>
      </c>
      <c r="AK277" t="s">
        <v>177</v>
      </c>
      <c r="AL277" t="s">
        <v>177</v>
      </c>
      <c r="AM277">
        <v>0</v>
      </c>
      <c r="AN277">
        <v>0</v>
      </c>
      <c r="AO277">
        <v>0</v>
      </c>
      <c r="AP277">
        <v>0</v>
      </c>
      <c r="AQ277">
        <v>0</v>
      </c>
      <c r="AR277">
        <v>0</v>
      </c>
      <c r="AS277">
        <v>0</v>
      </c>
      <c r="AT277">
        <v>0</v>
      </c>
      <c r="AU277">
        <v>0</v>
      </c>
      <c r="AV277">
        <v>0</v>
      </c>
      <c r="AW277">
        <v>0</v>
      </c>
      <c r="AX277">
        <v>0</v>
      </c>
      <c r="AY277" s="602">
        <v>0</v>
      </c>
      <c r="AZ277"/>
    </row>
    <row r="278" spans="1:54" ht="14.4" x14ac:dyDescent="0.3">
      <c r="A278" s="616">
        <v>706173</v>
      </c>
      <c r="B278" s="604" t="s">
        <v>247</v>
      </c>
      <c r="C278" s="627" t="s">
        <v>176</v>
      </c>
      <c r="D278" s="627" t="s">
        <v>176</v>
      </c>
      <c r="E278" s="627" t="s">
        <v>178</v>
      </c>
      <c r="F278" s="627" t="s">
        <v>178</v>
      </c>
      <c r="G278" s="627" t="s">
        <v>178</v>
      </c>
      <c r="H278" s="627" t="s">
        <v>178</v>
      </c>
      <c r="I278" s="627" t="s">
        <v>178</v>
      </c>
      <c r="J278" s="627" t="s">
        <v>178</v>
      </c>
      <c r="K278" s="627" t="s">
        <v>177</v>
      </c>
      <c r="L278" s="627" t="s">
        <v>178</v>
      </c>
      <c r="M278" s="627" t="s">
        <v>176</v>
      </c>
      <c r="N278" s="627" t="s">
        <v>176</v>
      </c>
      <c r="O278" s="627" t="s">
        <v>227</v>
      </c>
      <c r="P278" s="627" t="s">
        <v>227</v>
      </c>
      <c r="Q278" s="627" t="s">
        <v>227</v>
      </c>
      <c r="R278" s="627" t="s">
        <v>227</v>
      </c>
      <c r="S278" s="627" t="s">
        <v>227</v>
      </c>
      <c r="T278" s="627" t="s">
        <v>227</v>
      </c>
      <c r="U278" s="627" t="s">
        <v>227</v>
      </c>
      <c r="V278" s="627" t="s">
        <v>227</v>
      </c>
      <c r="W278" s="627" t="s">
        <v>227</v>
      </c>
      <c r="X278" s="627" t="s">
        <v>227</v>
      </c>
      <c r="Y278" s="627" t="s">
        <v>227</v>
      </c>
      <c r="Z278" s="627" t="s">
        <v>227</v>
      </c>
      <c r="AA278" s="627" t="s">
        <v>227</v>
      </c>
      <c r="AB278" s="627" t="s">
        <v>227</v>
      </c>
      <c r="AC278" s="627" t="s">
        <v>227</v>
      </c>
      <c r="AD278" s="627" t="s">
        <v>227</v>
      </c>
      <c r="AE278" s="627" t="s">
        <v>227</v>
      </c>
      <c r="AF278" s="627" t="s">
        <v>227</v>
      </c>
      <c r="AG278" s="627" t="s">
        <v>227</v>
      </c>
      <c r="AH278" s="627" t="s">
        <v>227</v>
      </c>
      <c r="AI278" s="627" t="s">
        <v>227</v>
      </c>
      <c r="AJ278" s="627" t="s">
        <v>227</v>
      </c>
      <c r="AK278" s="627" t="s">
        <v>227</v>
      </c>
      <c r="AL278" s="627" t="s">
        <v>227</v>
      </c>
      <c r="AM278" s="627" t="s">
        <v>227</v>
      </c>
      <c r="AN278" s="627" t="s">
        <v>227</v>
      </c>
      <c r="AO278" s="627" t="s">
        <v>227</v>
      </c>
      <c r="AP278" s="627" t="s">
        <v>227</v>
      </c>
      <c r="AQ278" s="627" t="s">
        <v>227</v>
      </c>
      <c r="AR278" s="627" t="s">
        <v>227</v>
      </c>
      <c r="AS278" s="627" t="s">
        <v>227</v>
      </c>
      <c r="AT278" s="627" t="s">
        <v>227</v>
      </c>
      <c r="AU278" s="627" t="s">
        <v>227</v>
      </c>
      <c r="AV278" s="627" t="s">
        <v>227</v>
      </c>
      <c r="AW278" s="627" t="s">
        <v>227</v>
      </c>
      <c r="AX278" s="627" t="s">
        <v>227</v>
      </c>
      <c r="AY278" s="604" t="s">
        <v>227</v>
      </c>
      <c r="AZ278" s="632" t="s">
        <v>4547</v>
      </c>
      <c r="BA278" s="632" t="s">
        <v>227</v>
      </c>
      <c r="BB278" s="633" t="s">
        <v>1500</v>
      </c>
    </row>
    <row r="279" spans="1:54" ht="21.6" x14ac:dyDescent="0.65">
      <c r="A279" s="601">
        <v>706175</v>
      </c>
      <c r="B279" s="602" t="s">
        <v>401</v>
      </c>
      <c r="C279" t="s">
        <v>176</v>
      </c>
      <c r="D279" t="s">
        <v>178</v>
      </c>
      <c r="E279" t="s">
        <v>178</v>
      </c>
      <c r="F279" t="s">
        <v>178</v>
      </c>
      <c r="G279" t="s">
        <v>176</v>
      </c>
      <c r="H279" t="s">
        <v>176</v>
      </c>
      <c r="I279" t="s">
        <v>178</v>
      </c>
      <c r="J279" t="s">
        <v>178</v>
      </c>
      <c r="K279" t="s">
        <v>178</v>
      </c>
      <c r="L279" t="s">
        <v>176</v>
      </c>
      <c r="M279" t="s">
        <v>178</v>
      </c>
      <c r="N279" t="s">
        <v>178</v>
      </c>
      <c r="O279" t="s">
        <v>178</v>
      </c>
      <c r="P279" t="s">
        <v>178</v>
      </c>
      <c r="Q279" t="s">
        <v>178</v>
      </c>
      <c r="R279" t="s">
        <v>176</v>
      </c>
      <c r="S279" t="s">
        <v>176</v>
      </c>
      <c r="T279" t="s">
        <v>178</v>
      </c>
      <c r="U279" t="s">
        <v>178</v>
      </c>
      <c r="V279" t="s">
        <v>178</v>
      </c>
      <c r="W279" t="s">
        <v>176</v>
      </c>
      <c r="X279" t="s">
        <v>178</v>
      </c>
      <c r="Y279" t="s">
        <v>178</v>
      </c>
      <c r="Z279" t="s">
        <v>178</v>
      </c>
      <c r="AA279" t="s">
        <v>178</v>
      </c>
      <c r="AB279" t="s">
        <v>178</v>
      </c>
      <c r="AC279" t="s">
        <v>178</v>
      </c>
      <c r="AD279" t="s">
        <v>178</v>
      </c>
      <c r="AE279" t="s">
        <v>178</v>
      </c>
      <c r="AF279" t="s">
        <v>176</v>
      </c>
      <c r="AG279" t="s">
        <v>178</v>
      </c>
      <c r="AH279" t="s">
        <v>178</v>
      </c>
      <c r="AI279" t="s">
        <v>176</v>
      </c>
      <c r="AJ279" t="s">
        <v>178</v>
      </c>
      <c r="AK279" t="s">
        <v>176</v>
      </c>
      <c r="AL279" t="s">
        <v>178</v>
      </c>
      <c r="AM279" t="s">
        <v>178</v>
      </c>
      <c r="AN279" t="s">
        <v>178</v>
      </c>
      <c r="AO279" t="s">
        <v>178</v>
      </c>
      <c r="AP279" t="s">
        <v>178</v>
      </c>
      <c r="AQ279" t="s">
        <v>178</v>
      </c>
      <c r="AR279" t="s">
        <v>178</v>
      </c>
      <c r="AS279" t="s">
        <v>177</v>
      </c>
      <c r="AT279" t="s">
        <v>177</v>
      </c>
      <c r="AU279" t="s">
        <v>177</v>
      </c>
      <c r="AV279" t="s">
        <v>177</v>
      </c>
      <c r="AW279" t="s">
        <v>177</v>
      </c>
      <c r="AX279" t="s">
        <v>177</v>
      </c>
      <c r="AY279" s="602">
        <v>0</v>
      </c>
      <c r="AZ279"/>
    </row>
    <row r="280" spans="1:54" ht="21.6" x14ac:dyDescent="0.65">
      <c r="A280" s="601">
        <v>706178</v>
      </c>
      <c r="B280" s="602" t="s">
        <v>226</v>
      </c>
      <c r="C280" t="s">
        <v>178</v>
      </c>
      <c r="D280" t="s">
        <v>176</v>
      </c>
      <c r="E280" t="s">
        <v>176</v>
      </c>
      <c r="F280" t="s">
        <v>178</v>
      </c>
      <c r="G280" t="s">
        <v>176</v>
      </c>
      <c r="H280" t="s">
        <v>178</v>
      </c>
      <c r="I280" t="s">
        <v>176</v>
      </c>
      <c r="J280" t="s">
        <v>178</v>
      </c>
      <c r="K280" t="s">
        <v>178</v>
      </c>
      <c r="L280" t="s">
        <v>176</v>
      </c>
      <c r="M280" t="s">
        <v>178</v>
      </c>
      <c r="N280" t="s">
        <v>178</v>
      </c>
      <c r="O280" t="s">
        <v>178</v>
      </c>
      <c r="P280" t="s">
        <v>176</v>
      </c>
      <c r="Q280" t="s">
        <v>176</v>
      </c>
      <c r="R280" t="s">
        <v>178</v>
      </c>
      <c r="S280" t="s">
        <v>176</v>
      </c>
      <c r="T280" t="s">
        <v>178</v>
      </c>
      <c r="U280" t="s">
        <v>178</v>
      </c>
      <c r="V280" t="s">
        <v>176</v>
      </c>
      <c r="W280" t="s">
        <v>178</v>
      </c>
      <c r="X280" t="s">
        <v>176</v>
      </c>
      <c r="Y280" t="s">
        <v>178</v>
      </c>
      <c r="Z280" t="s">
        <v>178</v>
      </c>
      <c r="AA280" t="s">
        <v>178</v>
      </c>
      <c r="AB280" t="s">
        <v>178</v>
      </c>
      <c r="AC280" t="s">
        <v>178</v>
      </c>
      <c r="AD280" t="s">
        <v>178</v>
      </c>
      <c r="AE280" t="s">
        <v>178</v>
      </c>
      <c r="AF280" t="s">
        <v>178</v>
      </c>
      <c r="AG280" t="s">
        <v>178</v>
      </c>
      <c r="AH280" t="s">
        <v>178</v>
      </c>
      <c r="AI280" t="s">
        <v>178</v>
      </c>
      <c r="AJ280" t="s">
        <v>178</v>
      </c>
      <c r="AK280" t="s">
        <v>178</v>
      </c>
      <c r="AL280" t="s">
        <v>178</v>
      </c>
      <c r="AM280" t="s">
        <v>177</v>
      </c>
      <c r="AN280" t="s">
        <v>177</v>
      </c>
      <c r="AO280" t="s">
        <v>177</v>
      </c>
      <c r="AP280" t="s">
        <v>177</v>
      </c>
      <c r="AQ280" t="s">
        <v>177</v>
      </c>
      <c r="AR280" t="s">
        <v>177</v>
      </c>
      <c r="AS280" t="s">
        <v>227</v>
      </c>
      <c r="AT280" t="s">
        <v>227</v>
      </c>
      <c r="AU280" t="s">
        <v>227</v>
      </c>
      <c r="AV280" t="s">
        <v>227</v>
      </c>
      <c r="AW280" t="s">
        <v>227</v>
      </c>
      <c r="AX280" t="s">
        <v>227</v>
      </c>
      <c r="AY280" s="602">
        <v>0</v>
      </c>
      <c r="AZ280"/>
    </row>
    <row r="281" spans="1:54" ht="14.4" x14ac:dyDescent="0.3">
      <c r="A281" s="616">
        <v>706179</v>
      </c>
      <c r="B281" s="604" t="s">
        <v>247</v>
      </c>
      <c r="C281" s="627" t="s">
        <v>1567</v>
      </c>
      <c r="D281" s="627" t="s">
        <v>1567</v>
      </c>
      <c r="E281" s="627" t="s">
        <v>1567</v>
      </c>
      <c r="F281" s="627" t="s">
        <v>1567</v>
      </c>
      <c r="G281" s="627" t="s">
        <v>1567</v>
      </c>
      <c r="H281" s="627" t="s">
        <v>1567</v>
      </c>
      <c r="I281" s="627" t="s">
        <v>1567</v>
      </c>
      <c r="J281" s="627" t="s">
        <v>1567</v>
      </c>
      <c r="K281" s="627" t="s">
        <v>1567</v>
      </c>
      <c r="L281" s="627" t="s">
        <v>1567</v>
      </c>
      <c r="M281" s="627" t="s">
        <v>1567</v>
      </c>
      <c r="N281" s="627" t="s">
        <v>1567</v>
      </c>
      <c r="O281" s="627" t="s">
        <v>227</v>
      </c>
      <c r="P281" s="627" t="s">
        <v>227</v>
      </c>
      <c r="Q281" s="627" t="s">
        <v>227</v>
      </c>
      <c r="R281" s="627" t="s">
        <v>227</v>
      </c>
      <c r="S281" s="627" t="s">
        <v>227</v>
      </c>
      <c r="T281" s="627" t="s">
        <v>227</v>
      </c>
      <c r="U281" s="627" t="s">
        <v>227</v>
      </c>
      <c r="V281" s="627" t="s">
        <v>227</v>
      </c>
      <c r="W281" s="627" t="s">
        <v>227</v>
      </c>
      <c r="X281" s="627" t="s">
        <v>227</v>
      </c>
      <c r="Y281" s="627" t="s">
        <v>227</v>
      </c>
      <c r="Z281" s="627" t="s">
        <v>227</v>
      </c>
      <c r="AA281" s="627" t="s">
        <v>227</v>
      </c>
      <c r="AB281" s="627" t="s">
        <v>227</v>
      </c>
      <c r="AC281" s="627" t="s">
        <v>227</v>
      </c>
      <c r="AD281" s="627" t="s">
        <v>227</v>
      </c>
      <c r="AE281" s="627" t="s">
        <v>227</v>
      </c>
      <c r="AF281" s="627" t="s">
        <v>227</v>
      </c>
      <c r="AG281" s="627" t="s">
        <v>227</v>
      </c>
      <c r="AH281" s="627" t="s">
        <v>227</v>
      </c>
      <c r="AI281" s="627" t="s">
        <v>227</v>
      </c>
      <c r="AJ281" s="627" t="s">
        <v>227</v>
      </c>
      <c r="AK281" s="627" t="s">
        <v>227</v>
      </c>
      <c r="AL281" s="627" t="s">
        <v>227</v>
      </c>
      <c r="AM281" s="627" t="s">
        <v>227</v>
      </c>
      <c r="AN281" s="627" t="s">
        <v>227</v>
      </c>
      <c r="AO281" s="627" t="s">
        <v>227</v>
      </c>
      <c r="AP281" s="627" t="s">
        <v>227</v>
      </c>
      <c r="AQ281" s="627" t="s">
        <v>227</v>
      </c>
      <c r="AR281" s="627" t="s">
        <v>227</v>
      </c>
      <c r="AS281" s="627" t="s">
        <v>227</v>
      </c>
      <c r="AT281" s="627" t="s">
        <v>227</v>
      </c>
      <c r="AU281" s="627" t="s">
        <v>227</v>
      </c>
      <c r="AV281" s="627" t="s">
        <v>227</v>
      </c>
      <c r="AW281" s="627" t="s">
        <v>227</v>
      </c>
      <c r="AX281" s="627" t="s">
        <v>227</v>
      </c>
      <c r="AY281" s="604" t="s">
        <v>4546</v>
      </c>
      <c r="AZ281" s="632" t="s">
        <v>227</v>
      </c>
      <c r="BA281" s="632" t="s">
        <v>227</v>
      </c>
      <c r="BB281" s="633" t="s">
        <v>1500</v>
      </c>
    </row>
    <row r="282" spans="1:54" ht="15" customHeight="1" x14ac:dyDescent="0.3">
      <c r="A282" s="616">
        <v>706189</v>
      </c>
      <c r="B282" s="604" t="s">
        <v>248</v>
      </c>
      <c r="C282" s="627" t="s">
        <v>178</v>
      </c>
      <c r="D282" s="627" t="s">
        <v>178</v>
      </c>
      <c r="E282" s="627" t="s">
        <v>176</v>
      </c>
      <c r="F282" s="627" t="s">
        <v>178</v>
      </c>
      <c r="G282" s="627" t="s">
        <v>176</v>
      </c>
      <c r="H282" s="627" t="s">
        <v>178</v>
      </c>
      <c r="I282" s="627" t="s">
        <v>176</v>
      </c>
      <c r="J282" s="627" t="s">
        <v>176</v>
      </c>
      <c r="K282" s="627" t="s">
        <v>178</v>
      </c>
      <c r="L282" s="627" t="s">
        <v>178</v>
      </c>
      <c r="M282" s="627" t="s">
        <v>176</v>
      </c>
      <c r="N282" s="627" t="s">
        <v>176</v>
      </c>
      <c r="O282" s="627" t="s">
        <v>176</v>
      </c>
      <c r="P282" s="627" t="s">
        <v>176</v>
      </c>
      <c r="Q282" s="627" t="s">
        <v>176</v>
      </c>
      <c r="R282" s="627" t="s">
        <v>176</v>
      </c>
      <c r="S282" s="627" t="s">
        <v>178</v>
      </c>
      <c r="T282" s="627" t="s">
        <v>178</v>
      </c>
      <c r="U282" s="627" t="s">
        <v>178</v>
      </c>
      <c r="V282" s="627" t="s">
        <v>178</v>
      </c>
      <c r="W282" s="627" t="s">
        <v>178</v>
      </c>
      <c r="X282" s="627" t="s">
        <v>178</v>
      </c>
      <c r="Y282" s="627" t="s">
        <v>176</v>
      </c>
      <c r="Z282" s="627" t="s">
        <v>178</v>
      </c>
      <c r="AA282" s="627" t="s">
        <v>227</v>
      </c>
      <c r="AB282" s="627" t="s">
        <v>227</v>
      </c>
      <c r="AC282" s="627" t="s">
        <v>227</v>
      </c>
      <c r="AD282" s="627" t="s">
        <v>227</v>
      </c>
      <c r="AE282" s="627" t="s">
        <v>227</v>
      </c>
      <c r="AF282" s="627" t="s">
        <v>227</v>
      </c>
      <c r="AG282" s="627" t="s">
        <v>227</v>
      </c>
      <c r="AH282" s="627" t="s">
        <v>227</v>
      </c>
      <c r="AI282" s="627" t="s">
        <v>227</v>
      </c>
      <c r="AJ282" s="627" t="s">
        <v>227</v>
      </c>
      <c r="AK282" s="627" t="s">
        <v>227</v>
      </c>
      <c r="AL282" s="627" t="s">
        <v>227</v>
      </c>
      <c r="AM282" s="627" t="s">
        <v>227</v>
      </c>
      <c r="AN282" s="627" t="s">
        <v>227</v>
      </c>
      <c r="AO282" s="627" t="s">
        <v>227</v>
      </c>
      <c r="AP282" s="627" t="s">
        <v>227</v>
      </c>
      <c r="AQ282" s="627" t="s">
        <v>227</v>
      </c>
      <c r="AR282" s="627" t="s">
        <v>227</v>
      </c>
      <c r="AS282" s="627" t="s">
        <v>227</v>
      </c>
      <c r="AT282" s="627" t="s">
        <v>227</v>
      </c>
      <c r="AU282" s="627" t="s">
        <v>227</v>
      </c>
      <c r="AV282" s="627" t="s">
        <v>227</v>
      </c>
      <c r="AW282" s="627" t="s">
        <v>227</v>
      </c>
      <c r="AX282" s="627" t="s">
        <v>227</v>
      </c>
      <c r="AY282" s="604" t="s">
        <v>227</v>
      </c>
      <c r="AZ282" s="632" t="s">
        <v>4547</v>
      </c>
      <c r="BA282" s="632" t="s">
        <v>227</v>
      </c>
      <c r="BB282" s="633" t="s">
        <v>1500</v>
      </c>
    </row>
    <row r="283" spans="1:54" ht="21.6" x14ac:dyDescent="0.65">
      <c r="A283" s="601">
        <v>706211</v>
      </c>
      <c r="B283" s="602" t="s">
        <v>249</v>
      </c>
      <c r="C283" t="s">
        <v>176</v>
      </c>
      <c r="D283" t="s">
        <v>178</v>
      </c>
      <c r="E283" t="s">
        <v>176</v>
      </c>
      <c r="F283" t="s">
        <v>178</v>
      </c>
      <c r="G283" t="s">
        <v>176</v>
      </c>
      <c r="H283" t="s">
        <v>176</v>
      </c>
      <c r="I283" t="s">
        <v>176</v>
      </c>
      <c r="J283" t="s">
        <v>176</v>
      </c>
      <c r="K283" t="s">
        <v>178</v>
      </c>
      <c r="L283" t="s">
        <v>177</v>
      </c>
      <c r="M283" t="s">
        <v>176</v>
      </c>
      <c r="N283" t="s">
        <v>176</v>
      </c>
      <c r="O283" t="s">
        <v>176</v>
      </c>
      <c r="P283" t="s">
        <v>178</v>
      </c>
      <c r="Q283" t="s">
        <v>178</v>
      </c>
      <c r="R283" t="s">
        <v>176</v>
      </c>
      <c r="S283" t="s">
        <v>176</v>
      </c>
      <c r="T283" t="s">
        <v>176</v>
      </c>
      <c r="U283" t="s">
        <v>178</v>
      </c>
      <c r="V283" t="s">
        <v>178</v>
      </c>
      <c r="W283" t="s">
        <v>176</v>
      </c>
      <c r="X283" t="s">
        <v>176</v>
      </c>
      <c r="Y283" t="s">
        <v>178</v>
      </c>
      <c r="Z283" t="s">
        <v>178</v>
      </c>
      <c r="AA283" t="s">
        <v>178</v>
      </c>
      <c r="AB283" t="s">
        <v>178</v>
      </c>
      <c r="AC283" t="s">
        <v>177</v>
      </c>
      <c r="AD283" t="s">
        <v>177</v>
      </c>
      <c r="AE283" t="s">
        <v>178</v>
      </c>
      <c r="AF283" t="s">
        <v>178</v>
      </c>
      <c r="AG283" t="s">
        <v>177</v>
      </c>
      <c r="AH283" t="s">
        <v>177</v>
      </c>
      <c r="AI283" t="s">
        <v>177</v>
      </c>
      <c r="AJ283" t="s">
        <v>177</v>
      </c>
      <c r="AK283" t="s">
        <v>177</v>
      </c>
      <c r="AL283" t="s">
        <v>177</v>
      </c>
      <c r="AM283">
        <v>0</v>
      </c>
      <c r="AN283">
        <v>0</v>
      </c>
      <c r="AO283">
        <v>0</v>
      </c>
      <c r="AP283">
        <v>0</v>
      </c>
      <c r="AQ283">
        <v>0</v>
      </c>
      <c r="AR283">
        <v>0</v>
      </c>
      <c r="AS283">
        <v>0</v>
      </c>
      <c r="AT283">
        <v>0</v>
      </c>
      <c r="AU283">
        <v>0</v>
      </c>
      <c r="AV283">
        <v>0</v>
      </c>
      <c r="AW283">
        <v>0</v>
      </c>
      <c r="AX283">
        <v>0</v>
      </c>
      <c r="AY283" s="602" t="s">
        <v>4583</v>
      </c>
      <c r="AZ283"/>
    </row>
    <row r="284" spans="1:54" ht="14.4" x14ac:dyDescent="0.3">
      <c r="A284" s="616">
        <v>706217</v>
      </c>
      <c r="B284" s="604" t="s">
        <v>247</v>
      </c>
      <c r="C284" s="627" t="s">
        <v>1567</v>
      </c>
      <c r="D284" s="627" t="s">
        <v>1567</v>
      </c>
      <c r="E284" s="627" t="s">
        <v>1567</v>
      </c>
      <c r="F284" s="627" t="s">
        <v>1567</v>
      </c>
      <c r="G284" s="627" t="s">
        <v>1567</v>
      </c>
      <c r="H284" s="627" t="s">
        <v>1567</v>
      </c>
      <c r="I284" s="627" t="s">
        <v>1567</v>
      </c>
      <c r="J284" s="627" t="s">
        <v>1567</v>
      </c>
      <c r="K284" s="627" t="s">
        <v>1567</v>
      </c>
      <c r="L284" s="627" t="s">
        <v>1567</v>
      </c>
      <c r="M284" s="627" t="s">
        <v>1567</v>
      </c>
      <c r="N284" s="627" t="s">
        <v>1567</v>
      </c>
      <c r="O284" s="627" t="s">
        <v>227</v>
      </c>
      <c r="P284" s="627" t="s">
        <v>227</v>
      </c>
      <c r="Q284" s="627" t="s">
        <v>227</v>
      </c>
      <c r="R284" s="627" t="s">
        <v>227</v>
      </c>
      <c r="S284" s="627" t="s">
        <v>227</v>
      </c>
      <c r="T284" s="627" t="s">
        <v>227</v>
      </c>
      <c r="U284" s="627" t="s">
        <v>227</v>
      </c>
      <c r="V284" s="627" t="s">
        <v>227</v>
      </c>
      <c r="W284" s="627" t="s">
        <v>227</v>
      </c>
      <c r="X284" s="627" t="s">
        <v>227</v>
      </c>
      <c r="Y284" s="627" t="s">
        <v>227</v>
      </c>
      <c r="Z284" s="627" t="s">
        <v>227</v>
      </c>
      <c r="AA284" s="627" t="s">
        <v>227</v>
      </c>
      <c r="AB284" s="627" t="s">
        <v>227</v>
      </c>
      <c r="AC284" s="627" t="s">
        <v>227</v>
      </c>
      <c r="AD284" s="627" t="s">
        <v>227</v>
      </c>
      <c r="AE284" s="627" t="s">
        <v>227</v>
      </c>
      <c r="AF284" s="627" t="s">
        <v>227</v>
      </c>
      <c r="AG284" s="627" t="s">
        <v>227</v>
      </c>
      <c r="AH284" s="627" t="s">
        <v>227</v>
      </c>
      <c r="AI284" s="627" t="s">
        <v>227</v>
      </c>
      <c r="AJ284" s="627" t="s">
        <v>227</v>
      </c>
      <c r="AK284" s="627" t="s">
        <v>227</v>
      </c>
      <c r="AL284" s="627" t="s">
        <v>227</v>
      </c>
      <c r="AM284" s="627" t="s">
        <v>227</v>
      </c>
      <c r="AN284" s="627" t="s">
        <v>227</v>
      </c>
      <c r="AO284" s="627" t="s">
        <v>227</v>
      </c>
      <c r="AP284" s="627" t="s">
        <v>227</v>
      </c>
      <c r="AQ284" s="627" t="s">
        <v>227</v>
      </c>
      <c r="AR284" s="627" t="s">
        <v>227</v>
      </c>
      <c r="AS284" s="627" t="s">
        <v>227</v>
      </c>
      <c r="AT284" s="627" t="s">
        <v>227</v>
      </c>
      <c r="AU284" s="627" t="s">
        <v>227</v>
      </c>
      <c r="AV284" s="627" t="s">
        <v>227</v>
      </c>
      <c r="AW284" s="627" t="s">
        <v>227</v>
      </c>
      <c r="AX284" s="627" t="s">
        <v>227</v>
      </c>
      <c r="AY284" s="604" t="s">
        <v>4546</v>
      </c>
      <c r="AZ284" s="632" t="s">
        <v>4547</v>
      </c>
      <c r="BA284" s="632" t="s">
        <v>227</v>
      </c>
      <c r="BB284" s="633" t="s">
        <v>1500</v>
      </c>
    </row>
    <row r="285" spans="1:54" ht="14.4" x14ac:dyDescent="0.3">
      <c r="A285" s="616">
        <v>706218</v>
      </c>
      <c r="B285" s="604" t="s">
        <v>247</v>
      </c>
      <c r="C285" s="627" t="s">
        <v>1567</v>
      </c>
      <c r="D285" s="627" t="s">
        <v>1567</v>
      </c>
      <c r="E285" s="627" t="s">
        <v>1567</v>
      </c>
      <c r="F285" s="627" t="s">
        <v>1567</v>
      </c>
      <c r="G285" s="627" t="s">
        <v>1567</v>
      </c>
      <c r="H285" s="627" t="s">
        <v>1567</v>
      </c>
      <c r="I285" s="627" t="s">
        <v>1567</v>
      </c>
      <c r="J285" s="627" t="s">
        <v>1567</v>
      </c>
      <c r="K285" s="627" t="s">
        <v>1567</v>
      </c>
      <c r="L285" s="627" t="s">
        <v>1567</v>
      </c>
      <c r="M285" s="627" t="s">
        <v>1567</v>
      </c>
      <c r="N285" s="627" t="s">
        <v>1567</v>
      </c>
      <c r="O285" s="627" t="s">
        <v>227</v>
      </c>
      <c r="P285" s="627" t="s">
        <v>227</v>
      </c>
      <c r="Q285" s="627" t="s">
        <v>227</v>
      </c>
      <c r="R285" s="627" t="s">
        <v>227</v>
      </c>
      <c r="S285" s="627" t="s">
        <v>227</v>
      </c>
      <c r="T285" s="627" t="s">
        <v>227</v>
      </c>
      <c r="U285" s="627" t="s">
        <v>227</v>
      </c>
      <c r="V285" s="627" t="s">
        <v>227</v>
      </c>
      <c r="W285" s="627" t="s">
        <v>227</v>
      </c>
      <c r="X285" s="627" t="s">
        <v>227</v>
      </c>
      <c r="Y285" s="627" t="s">
        <v>227</v>
      </c>
      <c r="Z285" s="627" t="s">
        <v>227</v>
      </c>
      <c r="AA285" s="627" t="s">
        <v>227</v>
      </c>
      <c r="AB285" s="627" t="s">
        <v>227</v>
      </c>
      <c r="AC285" s="627" t="s">
        <v>227</v>
      </c>
      <c r="AD285" s="627" t="s">
        <v>227</v>
      </c>
      <c r="AE285" s="627" t="s">
        <v>227</v>
      </c>
      <c r="AF285" s="627" t="s">
        <v>227</v>
      </c>
      <c r="AG285" s="627" t="s">
        <v>227</v>
      </c>
      <c r="AH285" s="627" t="s">
        <v>227</v>
      </c>
      <c r="AI285" s="627" t="s">
        <v>227</v>
      </c>
      <c r="AJ285" s="627" t="s">
        <v>227</v>
      </c>
      <c r="AK285" s="627" t="s">
        <v>227</v>
      </c>
      <c r="AL285" s="627" t="s">
        <v>227</v>
      </c>
      <c r="AM285" s="627" t="s">
        <v>227</v>
      </c>
      <c r="AN285" s="627" t="s">
        <v>227</v>
      </c>
      <c r="AO285" s="627" t="s">
        <v>227</v>
      </c>
      <c r="AP285" s="627" t="s">
        <v>227</v>
      </c>
      <c r="AQ285" s="627" t="s">
        <v>227</v>
      </c>
      <c r="AR285" s="627" t="s">
        <v>227</v>
      </c>
      <c r="AS285" s="627" t="s">
        <v>227</v>
      </c>
      <c r="AT285" s="627" t="s">
        <v>227</v>
      </c>
      <c r="AU285" s="627" t="s">
        <v>227</v>
      </c>
      <c r="AV285" s="627" t="s">
        <v>227</v>
      </c>
      <c r="AW285" s="627" t="s">
        <v>227</v>
      </c>
      <c r="AX285" s="627" t="s">
        <v>227</v>
      </c>
      <c r="AY285" s="604" t="s">
        <v>4546</v>
      </c>
      <c r="AZ285" s="632" t="s">
        <v>4547</v>
      </c>
      <c r="BA285" s="632" t="s">
        <v>227</v>
      </c>
      <c r="BB285" s="633" t="s">
        <v>1500</v>
      </c>
    </row>
    <row r="286" spans="1:54" ht="21.6" x14ac:dyDescent="0.65">
      <c r="A286" s="601">
        <v>706231</v>
      </c>
      <c r="B286" s="602" t="s">
        <v>247</v>
      </c>
      <c r="C286" t="s">
        <v>1567</v>
      </c>
      <c r="D286" t="s">
        <v>1567</v>
      </c>
      <c r="E286" t="s">
        <v>1567</v>
      </c>
      <c r="F286" t="s">
        <v>1567</v>
      </c>
      <c r="G286" t="s">
        <v>1567</v>
      </c>
      <c r="H286" t="s">
        <v>1567</v>
      </c>
      <c r="I286" t="s">
        <v>1567</v>
      </c>
      <c r="J286" t="s">
        <v>1567</v>
      </c>
      <c r="K286" t="s">
        <v>1567</v>
      </c>
      <c r="L286" t="s">
        <v>1567</v>
      </c>
      <c r="M286" t="s">
        <v>1567</v>
      </c>
      <c r="N286" t="s">
        <v>1567</v>
      </c>
      <c r="O286" t="s">
        <v>227</v>
      </c>
      <c r="P286" t="s">
        <v>227</v>
      </c>
      <c r="Q286" t="s">
        <v>227</v>
      </c>
      <c r="R286" t="s">
        <v>227</v>
      </c>
      <c r="S286" t="s">
        <v>227</v>
      </c>
      <c r="T286" t="s">
        <v>227</v>
      </c>
      <c r="U286" t="s">
        <v>227</v>
      </c>
      <c r="V286" t="s">
        <v>227</v>
      </c>
      <c r="W286" t="s">
        <v>227</v>
      </c>
      <c r="X286" t="s">
        <v>227</v>
      </c>
      <c r="Y286" t="s">
        <v>227</v>
      </c>
      <c r="Z286" t="s">
        <v>227</v>
      </c>
      <c r="AA286" t="s">
        <v>227</v>
      </c>
      <c r="AB286" t="s">
        <v>227</v>
      </c>
      <c r="AC286" t="s">
        <v>227</v>
      </c>
      <c r="AD286" t="s">
        <v>227</v>
      </c>
      <c r="AE286" t="s">
        <v>227</v>
      </c>
      <c r="AF286" t="s">
        <v>227</v>
      </c>
      <c r="AG286" t="s">
        <v>227</v>
      </c>
      <c r="AH286" t="s">
        <v>227</v>
      </c>
      <c r="AI286" t="s">
        <v>227</v>
      </c>
      <c r="AJ286" t="s">
        <v>227</v>
      </c>
      <c r="AK286" t="s">
        <v>227</v>
      </c>
      <c r="AL286" t="s">
        <v>227</v>
      </c>
      <c r="AM286" t="s">
        <v>227</v>
      </c>
      <c r="AN286" t="s">
        <v>227</v>
      </c>
      <c r="AO286" t="s">
        <v>227</v>
      </c>
      <c r="AP286" t="s">
        <v>227</v>
      </c>
      <c r="AQ286" t="s">
        <v>227</v>
      </c>
      <c r="AR286" t="s">
        <v>227</v>
      </c>
      <c r="AS286" t="s">
        <v>227</v>
      </c>
      <c r="AT286" t="s">
        <v>227</v>
      </c>
      <c r="AU286" t="s">
        <v>227</v>
      </c>
      <c r="AV286" t="s">
        <v>227</v>
      </c>
      <c r="AW286" t="s">
        <v>227</v>
      </c>
      <c r="AX286" t="s">
        <v>227</v>
      </c>
      <c r="AY286" s="602" t="s">
        <v>4546</v>
      </c>
      <c r="AZ286"/>
    </row>
    <row r="287" spans="1:54" ht="14.4" x14ac:dyDescent="0.3">
      <c r="A287" s="616">
        <v>706232</v>
      </c>
      <c r="B287" s="604" t="s">
        <v>247</v>
      </c>
      <c r="C287" s="627" t="s">
        <v>1567</v>
      </c>
      <c r="D287" s="627" t="s">
        <v>1567</v>
      </c>
      <c r="E287" s="627" t="s">
        <v>1567</v>
      </c>
      <c r="F287" s="627" t="s">
        <v>1567</v>
      </c>
      <c r="G287" s="627" t="s">
        <v>1567</v>
      </c>
      <c r="H287" s="627" t="s">
        <v>1567</v>
      </c>
      <c r="I287" s="627" t="s">
        <v>1567</v>
      </c>
      <c r="J287" s="627" t="s">
        <v>1567</v>
      </c>
      <c r="K287" s="627" t="s">
        <v>1567</v>
      </c>
      <c r="L287" s="627" t="s">
        <v>1567</v>
      </c>
      <c r="M287" s="627" t="s">
        <v>1567</v>
      </c>
      <c r="N287" s="627" t="s">
        <v>1567</v>
      </c>
      <c r="O287" s="627" t="s">
        <v>227</v>
      </c>
      <c r="P287" s="627" t="s">
        <v>227</v>
      </c>
      <c r="Q287" s="627" t="s">
        <v>227</v>
      </c>
      <c r="R287" s="627" t="s">
        <v>227</v>
      </c>
      <c r="S287" s="627" t="s">
        <v>227</v>
      </c>
      <c r="T287" s="627" t="s">
        <v>227</v>
      </c>
      <c r="U287" s="627" t="s">
        <v>227</v>
      </c>
      <c r="V287" s="627" t="s">
        <v>227</v>
      </c>
      <c r="W287" s="627" t="s">
        <v>227</v>
      </c>
      <c r="X287" s="627" t="s">
        <v>227</v>
      </c>
      <c r="Y287" s="627" t="s">
        <v>227</v>
      </c>
      <c r="Z287" s="627" t="s">
        <v>227</v>
      </c>
      <c r="AA287" s="627" t="s">
        <v>227</v>
      </c>
      <c r="AB287" s="627" t="s">
        <v>227</v>
      </c>
      <c r="AC287" s="627" t="s">
        <v>227</v>
      </c>
      <c r="AD287" s="627" t="s">
        <v>227</v>
      </c>
      <c r="AE287" s="627" t="s">
        <v>227</v>
      </c>
      <c r="AF287" s="627" t="s">
        <v>227</v>
      </c>
      <c r="AG287" s="627" t="s">
        <v>227</v>
      </c>
      <c r="AH287" s="627" t="s">
        <v>227</v>
      </c>
      <c r="AI287" s="627" t="s">
        <v>227</v>
      </c>
      <c r="AJ287" s="627" t="s">
        <v>227</v>
      </c>
      <c r="AK287" s="627" t="s">
        <v>227</v>
      </c>
      <c r="AL287" s="627" t="s">
        <v>227</v>
      </c>
      <c r="AM287" s="627" t="s">
        <v>227</v>
      </c>
      <c r="AN287" s="627" t="s">
        <v>227</v>
      </c>
      <c r="AO287" s="627" t="s">
        <v>227</v>
      </c>
      <c r="AP287" s="627" t="s">
        <v>227</v>
      </c>
      <c r="AQ287" s="627" t="s">
        <v>227</v>
      </c>
      <c r="AR287" s="627" t="s">
        <v>227</v>
      </c>
      <c r="AS287" s="627" t="s">
        <v>227</v>
      </c>
      <c r="AT287" s="627" t="s">
        <v>227</v>
      </c>
      <c r="AU287" s="627" t="s">
        <v>227</v>
      </c>
      <c r="AV287" s="627" t="s">
        <v>227</v>
      </c>
      <c r="AW287" s="627" t="s">
        <v>227</v>
      </c>
      <c r="AX287" s="627" t="s">
        <v>227</v>
      </c>
      <c r="AY287" s="604" t="s">
        <v>4546</v>
      </c>
      <c r="AZ287" s="632" t="s">
        <v>4547</v>
      </c>
      <c r="BA287" s="632" t="s">
        <v>227</v>
      </c>
      <c r="BB287" s="633" t="s">
        <v>1500</v>
      </c>
    </row>
    <row r="288" spans="1:54" ht="14.4" x14ac:dyDescent="0.3">
      <c r="A288" s="616">
        <v>706235</v>
      </c>
      <c r="B288" s="604" t="s">
        <v>248</v>
      </c>
      <c r="C288" s="627" t="s">
        <v>1567</v>
      </c>
      <c r="D288" s="627" t="s">
        <v>1567</v>
      </c>
      <c r="E288" s="627" t="s">
        <v>1567</v>
      </c>
      <c r="F288" s="627" t="s">
        <v>1567</v>
      </c>
      <c r="G288" s="627" t="s">
        <v>1567</v>
      </c>
      <c r="H288" s="627" t="s">
        <v>1567</v>
      </c>
      <c r="I288" s="627" t="s">
        <v>1567</v>
      </c>
      <c r="J288" s="627" t="s">
        <v>1567</v>
      </c>
      <c r="K288" s="627" t="s">
        <v>1567</v>
      </c>
      <c r="L288" s="627" t="s">
        <v>1567</v>
      </c>
      <c r="M288" s="627" t="s">
        <v>1567</v>
      </c>
      <c r="N288" s="627" t="s">
        <v>1567</v>
      </c>
      <c r="O288" s="627" t="s">
        <v>1567</v>
      </c>
      <c r="P288" s="627" t="s">
        <v>1567</v>
      </c>
      <c r="Q288" s="627" t="s">
        <v>1567</v>
      </c>
      <c r="R288" s="627" t="s">
        <v>1567</v>
      </c>
      <c r="S288" s="627" t="s">
        <v>1567</v>
      </c>
      <c r="T288" s="627" t="s">
        <v>1567</v>
      </c>
      <c r="U288" s="627" t="s">
        <v>1567</v>
      </c>
      <c r="V288" s="627" t="s">
        <v>1567</v>
      </c>
      <c r="W288" s="627" t="s">
        <v>1567</v>
      </c>
      <c r="X288" s="627" t="s">
        <v>1567</v>
      </c>
      <c r="Y288" s="627" t="s">
        <v>1567</v>
      </c>
      <c r="Z288" s="627" t="s">
        <v>1567</v>
      </c>
      <c r="AA288" s="627" t="s">
        <v>227</v>
      </c>
      <c r="AB288" s="627" t="s">
        <v>227</v>
      </c>
      <c r="AC288" s="627" t="s">
        <v>227</v>
      </c>
      <c r="AD288" s="627" t="s">
        <v>227</v>
      </c>
      <c r="AE288" s="627" t="s">
        <v>227</v>
      </c>
      <c r="AF288" s="627" t="s">
        <v>227</v>
      </c>
      <c r="AG288" s="627" t="s">
        <v>227</v>
      </c>
      <c r="AH288" s="627" t="s">
        <v>227</v>
      </c>
      <c r="AI288" s="627" t="s">
        <v>227</v>
      </c>
      <c r="AJ288" s="627" t="s">
        <v>227</v>
      </c>
      <c r="AK288" s="627" t="s">
        <v>227</v>
      </c>
      <c r="AL288" s="627" t="s">
        <v>227</v>
      </c>
      <c r="AM288" s="627" t="s">
        <v>227</v>
      </c>
      <c r="AN288" s="627" t="s">
        <v>227</v>
      </c>
      <c r="AO288" s="627" t="s">
        <v>227</v>
      </c>
      <c r="AP288" s="627" t="s">
        <v>227</v>
      </c>
      <c r="AQ288" s="627" t="s">
        <v>227</v>
      </c>
      <c r="AR288" s="627" t="s">
        <v>227</v>
      </c>
      <c r="AS288" s="627" t="s">
        <v>227</v>
      </c>
      <c r="AT288" s="627" t="s">
        <v>227</v>
      </c>
      <c r="AU288" s="627" t="s">
        <v>227</v>
      </c>
      <c r="AV288" s="627" t="s">
        <v>227</v>
      </c>
      <c r="AW288" s="627" t="s">
        <v>227</v>
      </c>
      <c r="AX288" s="627" t="s">
        <v>227</v>
      </c>
      <c r="AY288" s="604" t="s">
        <v>4546</v>
      </c>
      <c r="AZ288" s="632" t="s">
        <v>4547</v>
      </c>
      <c r="BA288" s="632" t="s">
        <v>227</v>
      </c>
      <c r="BB288" s="633" t="s">
        <v>1500</v>
      </c>
    </row>
    <row r="289" spans="1:54" ht="14.4" x14ac:dyDescent="0.3">
      <c r="A289" s="616">
        <v>706237</v>
      </c>
      <c r="B289" s="604" t="s">
        <v>249</v>
      </c>
      <c r="C289" s="627" t="s">
        <v>178</v>
      </c>
      <c r="D289" s="627" t="s">
        <v>178</v>
      </c>
      <c r="E289" s="627" t="s">
        <v>178</v>
      </c>
      <c r="F289" s="627" t="s">
        <v>178</v>
      </c>
      <c r="G289" s="627" t="s">
        <v>176</v>
      </c>
      <c r="H289" s="627" t="s">
        <v>178</v>
      </c>
      <c r="I289" s="627" t="s">
        <v>178</v>
      </c>
      <c r="J289" s="627" t="s">
        <v>176</v>
      </c>
      <c r="K289" s="627" t="s">
        <v>178</v>
      </c>
      <c r="L289" s="627" t="s">
        <v>178</v>
      </c>
      <c r="M289" s="627" t="s">
        <v>176</v>
      </c>
      <c r="N289" s="627" t="s">
        <v>176</v>
      </c>
      <c r="O289" s="627" t="s">
        <v>178</v>
      </c>
      <c r="P289" s="627" t="s">
        <v>178</v>
      </c>
      <c r="Q289" s="627" t="s">
        <v>178</v>
      </c>
      <c r="R289" s="627" t="s">
        <v>176</v>
      </c>
      <c r="S289" s="627" t="s">
        <v>178</v>
      </c>
      <c r="T289" s="627" t="s">
        <v>176</v>
      </c>
      <c r="U289" s="627" t="s">
        <v>176</v>
      </c>
      <c r="V289" s="627" t="s">
        <v>178</v>
      </c>
      <c r="W289" s="627" t="s">
        <v>178</v>
      </c>
      <c r="X289" s="627" t="s">
        <v>178</v>
      </c>
      <c r="Y289" s="627" t="s">
        <v>178</v>
      </c>
      <c r="Z289" s="627" t="s">
        <v>178</v>
      </c>
      <c r="AA289" s="627" t="s">
        <v>227</v>
      </c>
      <c r="AB289" s="627" t="s">
        <v>227</v>
      </c>
      <c r="AC289" s="627" t="s">
        <v>227</v>
      </c>
      <c r="AD289" s="627" t="s">
        <v>227</v>
      </c>
      <c r="AE289" s="627" t="s">
        <v>227</v>
      </c>
      <c r="AF289" s="627" t="s">
        <v>227</v>
      </c>
      <c r="AG289" s="627" t="s">
        <v>227</v>
      </c>
      <c r="AH289" s="627" t="s">
        <v>227</v>
      </c>
      <c r="AI289" s="627" t="s">
        <v>227</v>
      </c>
      <c r="AJ289" s="627" t="s">
        <v>227</v>
      </c>
      <c r="AK289" s="627" t="s">
        <v>227</v>
      </c>
      <c r="AL289" s="627" t="s">
        <v>227</v>
      </c>
      <c r="AM289" s="627" t="s">
        <v>227</v>
      </c>
      <c r="AN289" s="627" t="s">
        <v>227</v>
      </c>
      <c r="AO289" s="627" t="s">
        <v>227</v>
      </c>
      <c r="AP289" s="627" t="s">
        <v>227</v>
      </c>
      <c r="AQ289" s="627" t="s">
        <v>227</v>
      </c>
      <c r="AR289" s="627" t="s">
        <v>227</v>
      </c>
      <c r="AS289" s="627" t="s">
        <v>227</v>
      </c>
      <c r="AT289" s="627" t="s">
        <v>227</v>
      </c>
      <c r="AU289" s="627" t="s">
        <v>227</v>
      </c>
      <c r="AV289" s="627" t="s">
        <v>227</v>
      </c>
      <c r="AW289" s="627" t="s">
        <v>227</v>
      </c>
      <c r="AX289" s="627" t="s">
        <v>227</v>
      </c>
      <c r="AY289" s="604" t="s">
        <v>4583</v>
      </c>
      <c r="AZ289" s="632" t="s">
        <v>4547</v>
      </c>
      <c r="BA289" s="632" t="s">
        <v>227</v>
      </c>
      <c r="BB289" s="633" t="s">
        <v>1500</v>
      </c>
    </row>
    <row r="290" spans="1:54" ht="14.4" x14ac:dyDescent="0.3">
      <c r="A290" s="616">
        <v>706244</v>
      </c>
      <c r="B290" s="604" t="s">
        <v>248</v>
      </c>
      <c r="C290" s="627" t="s">
        <v>176</v>
      </c>
      <c r="D290" s="627" t="s">
        <v>178</v>
      </c>
      <c r="E290" s="627" t="s">
        <v>176</v>
      </c>
      <c r="F290" s="627" t="s">
        <v>178</v>
      </c>
      <c r="G290" s="627" t="s">
        <v>176</v>
      </c>
      <c r="H290" s="627" t="s">
        <v>178</v>
      </c>
      <c r="I290" s="627" t="s">
        <v>176</v>
      </c>
      <c r="J290" s="627" t="s">
        <v>176</v>
      </c>
      <c r="K290" s="627" t="s">
        <v>178</v>
      </c>
      <c r="L290" s="627" t="s">
        <v>178</v>
      </c>
      <c r="M290" s="627" t="s">
        <v>177</v>
      </c>
      <c r="N290" s="627" t="s">
        <v>177</v>
      </c>
      <c r="O290" s="627" t="s">
        <v>178</v>
      </c>
      <c r="P290" s="627" t="s">
        <v>178</v>
      </c>
      <c r="Q290" s="627" t="s">
        <v>178</v>
      </c>
      <c r="R290" s="627" t="s">
        <v>178</v>
      </c>
      <c r="S290" s="627" t="s">
        <v>178</v>
      </c>
      <c r="T290" s="627" t="s">
        <v>178</v>
      </c>
      <c r="U290" s="627" t="s">
        <v>227</v>
      </c>
      <c r="V290" s="627" t="s">
        <v>227</v>
      </c>
      <c r="W290" s="627" t="s">
        <v>227</v>
      </c>
      <c r="X290" s="627" t="s">
        <v>227</v>
      </c>
      <c r="Y290" s="627" t="s">
        <v>227</v>
      </c>
      <c r="Z290" s="627" t="s">
        <v>227</v>
      </c>
      <c r="AA290" s="627" t="s">
        <v>227</v>
      </c>
      <c r="AB290" s="627" t="s">
        <v>227</v>
      </c>
      <c r="AC290" s="627" t="s">
        <v>227</v>
      </c>
      <c r="AD290" s="627" t="s">
        <v>227</v>
      </c>
      <c r="AE290" s="627" t="s">
        <v>227</v>
      </c>
      <c r="AF290" s="627" t="s">
        <v>227</v>
      </c>
      <c r="AG290" s="627" t="s">
        <v>227</v>
      </c>
      <c r="AH290" s="627" t="s">
        <v>227</v>
      </c>
      <c r="AI290" s="627" t="s">
        <v>227</v>
      </c>
      <c r="AJ290" s="627" t="s">
        <v>227</v>
      </c>
      <c r="AK290" s="627" t="s">
        <v>227</v>
      </c>
      <c r="AL290" s="627" t="s">
        <v>227</v>
      </c>
      <c r="AM290" s="627" t="s">
        <v>227</v>
      </c>
      <c r="AN290" s="627" t="s">
        <v>227</v>
      </c>
      <c r="AO290" s="627" t="s">
        <v>227</v>
      </c>
      <c r="AP290" s="627" t="s">
        <v>227</v>
      </c>
      <c r="AQ290" s="627" t="s">
        <v>227</v>
      </c>
      <c r="AR290" s="627" t="s">
        <v>227</v>
      </c>
      <c r="AS290" s="627" t="s">
        <v>227</v>
      </c>
      <c r="AT290" s="627" t="s">
        <v>227</v>
      </c>
      <c r="AU290" s="627" t="s">
        <v>227</v>
      </c>
      <c r="AV290" s="627" t="s">
        <v>227</v>
      </c>
      <c r="AW290" s="627" t="s">
        <v>227</v>
      </c>
      <c r="AX290" s="627" t="s">
        <v>227</v>
      </c>
      <c r="AY290" s="604" t="s">
        <v>227</v>
      </c>
      <c r="AZ290" s="632" t="s">
        <v>227</v>
      </c>
      <c r="BA290" s="632" t="s">
        <v>227</v>
      </c>
      <c r="BB290" s="633" t="s">
        <v>1500</v>
      </c>
    </row>
    <row r="291" spans="1:54" ht="21.6" x14ac:dyDescent="0.65">
      <c r="A291" s="601">
        <v>706258</v>
      </c>
      <c r="B291" s="602" t="s">
        <v>226</v>
      </c>
      <c r="C291" t="s">
        <v>176</v>
      </c>
      <c r="D291" t="s">
        <v>176</v>
      </c>
      <c r="E291" t="s">
        <v>176</v>
      </c>
      <c r="F291" t="s">
        <v>178</v>
      </c>
      <c r="G291" t="s">
        <v>176</v>
      </c>
      <c r="H291" t="s">
        <v>178</v>
      </c>
      <c r="I291" t="s">
        <v>176</v>
      </c>
      <c r="J291" t="s">
        <v>178</v>
      </c>
      <c r="K291" t="s">
        <v>176</v>
      </c>
      <c r="L291" t="s">
        <v>176</v>
      </c>
      <c r="M291" t="s">
        <v>176</v>
      </c>
      <c r="N291" t="s">
        <v>176</v>
      </c>
      <c r="O291" t="s">
        <v>176</v>
      </c>
      <c r="P291" t="s">
        <v>178</v>
      </c>
      <c r="Q291" t="s">
        <v>178</v>
      </c>
      <c r="R291" t="s">
        <v>176</v>
      </c>
      <c r="S291" t="s">
        <v>176</v>
      </c>
      <c r="T291" t="s">
        <v>178</v>
      </c>
      <c r="U291" t="s">
        <v>178</v>
      </c>
      <c r="V291" t="s">
        <v>176</v>
      </c>
      <c r="W291" t="s">
        <v>176</v>
      </c>
      <c r="X291" t="s">
        <v>176</v>
      </c>
      <c r="Y291" t="s">
        <v>178</v>
      </c>
      <c r="Z291" t="s">
        <v>176</v>
      </c>
      <c r="AA291" t="s">
        <v>176</v>
      </c>
      <c r="AB291" t="s">
        <v>176</v>
      </c>
      <c r="AC291" t="s">
        <v>176</v>
      </c>
      <c r="AD291" t="s">
        <v>178</v>
      </c>
      <c r="AE291" t="s">
        <v>176</v>
      </c>
      <c r="AF291" t="s">
        <v>178</v>
      </c>
      <c r="AG291" t="s">
        <v>178</v>
      </c>
      <c r="AH291" t="s">
        <v>178</v>
      </c>
      <c r="AI291" t="s">
        <v>178</v>
      </c>
      <c r="AJ291" t="s">
        <v>178</v>
      </c>
      <c r="AK291" t="s">
        <v>178</v>
      </c>
      <c r="AL291" t="s">
        <v>178</v>
      </c>
      <c r="AM291" t="s">
        <v>177</v>
      </c>
      <c r="AN291" t="s">
        <v>177</v>
      </c>
      <c r="AO291" t="s">
        <v>177</v>
      </c>
      <c r="AP291" t="s">
        <v>177</v>
      </c>
      <c r="AQ291" t="s">
        <v>177</v>
      </c>
      <c r="AR291" t="s">
        <v>177</v>
      </c>
      <c r="AS291" t="s">
        <v>227</v>
      </c>
      <c r="AT291" t="s">
        <v>227</v>
      </c>
      <c r="AU291" t="s">
        <v>227</v>
      </c>
      <c r="AV291" t="s">
        <v>227</v>
      </c>
      <c r="AW291" t="s">
        <v>227</v>
      </c>
      <c r="AX291" t="s">
        <v>227</v>
      </c>
      <c r="AY291" s="602">
        <v>0</v>
      </c>
      <c r="AZ291"/>
    </row>
    <row r="292" spans="1:54" ht="21.6" x14ac:dyDescent="0.65">
      <c r="A292" s="601">
        <v>706265</v>
      </c>
      <c r="B292" s="602" t="s">
        <v>249</v>
      </c>
      <c r="C292" t="s">
        <v>176</v>
      </c>
      <c r="D292" t="s">
        <v>176</v>
      </c>
      <c r="E292" t="s">
        <v>176</v>
      </c>
      <c r="F292" t="s">
        <v>178</v>
      </c>
      <c r="G292" t="s">
        <v>176</v>
      </c>
      <c r="H292" t="s">
        <v>178</v>
      </c>
      <c r="I292" t="s">
        <v>176</v>
      </c>
      <c r="J292" t="s">
        <v>178</v>
      </c>
      <c r="K292" t="s">
        <v>176</v>
      </c>
      <c r="L292" t="s">
        <v>178</v>
      </c>
      <c r="M292" t="s">
        <v>176</v>
      </c>
      <c r="N292" t="s">
        <v>176</v>
      </c>
      <c r="O292" t="s">
        <v>176</v>
      </c>
      <c r="P292" t="s">
        <v>178</v>
      </c>
      <c r="Q292" t="s">
        <v>178</v>
      </c>
      <c r="R292" t="s">
        <v>178</v>
      </c>
      <c r="S292" t="s">
        <v>176</v>
      </c>
      <c r="T292" t="s">
        <v>178</v>
      </c>
      <c r="U292" t="s">
        <v>176</v>
      </c>
      <c r="V292" t="s">
        <v>176</v>
      </c>
      <c r="W292" t="s">
        <v>176</v>
      </c>
      <c r="X292" t="s">
        <v>176</v>
      </c>
      <c r="Y292" t="s">
        <v>176</v>
      </c>
      <c r="Z292" t="s">
        <v>178</v>
      </c>
      <c r="AA292" t="s">
        <v>178</v>
      </c>
      <c r="AB292" t="s">
        <v>178</v>
      </c>
      <c r="AC292" t="s">
        <v>178</v>
      </c>
      <c r="AD292" t="s">
        <v>178</v>
      </c>
      <c r="AE292" t="s">
        <v>178</v>
      </c>
      <c r="AF292" t="s">
        <v>178</v>
      </c>
      <c r="AG292" t="s">
        <v>177</v>
      </c>
      <c r="AH292" t="s">
        <v>177</v>
      </c>
      <c r="AI292" t="s">
        <v>177</v>
      </c>
      <c r="AJ292" t="s">
        <v>177</v>
      </c>
      <c r="AK292" t="s">
        <v>177</v>
      </c>
      <c r="AL292" t="s">
        <v>177</v>
      </c>
      <c r="AM292" t="s">
        <v>227</v>
      </c>
      <c r="AN292" t="s">
        <v>227</v>
      </c>
      <c r="AO292" t="s">
        <v>227</v>
      </c>
      <c r="AP292" t="s">
        <v>227</v>
      </c>
      <c r="AQ292" t="s">
        <v>227</v>
      </c>
      <c r="AR292" t="s">
        <v>227</v>
      </c>
      <c r="AS292" t="s">
        <v>227</v>
      </c>
      <c r="AT292" t="s">
        <v>227</v>
      </c>
      <c r="AU292" t="s">
        <v>227</v>
      </c>
      <c r="AV292" t="s">
        <v>227</v>
      </c>
      <c r="AW292" t="s">
        <v>227</v>
      </c>
      <c r="AX292" t="s">
        <v>227</v>
      </c>
      <c r="AY292" s="602">
        <v>0</v>
      </c>
      <c r="AZ292"/>
    </row>
    <row r="293" spans="1:54" ht="21.6" x14ac:dyDescent="0.65">
      <c r="A293" s="601">
        <v>706272</v>
      </c>
      <c r="B293" s="602" t="s">
        <v>403</v>
      </c>
      <c r="C293" t="s">
        <v>178</v>
      </c>
      <c r="D293" t="s">
        <v>176</v>
      </c>
      <c r="E293" t="s">
        <v>176</v>
      </c>
      <c r="F293" t="s">
        <v>176</v>
      </c>
      <c r="G293" t="s">
        <v>178</v>
      </c>
      <c r="H293" t="s">
        <v>176</v>
      </c>
      <c r="I293" t="s">
        <v>176</v>
      </c>
      <c r="J293" t="s">
        <v>176</v>
      </c>
      <c r="K293" t="s">
        <v>176</v>
      </c>
      <c r="L293" t="s">
        <v>178</v>
      </c>
      <c r="M293" t="s">
        <v>176</v>
      </c>
      <c r="N293" t="s">
        <v>176</v>
      </c>
      <c r="O293" t="s">
        <v>176</v>
      </c>
      <c r="P293" t="s">
        <v>176</v>
      </c>
      <c r="Q293" t="s">
        <v>176</v>
      </c>
      <c r="R293" t="s">
        <v>178</v>
      </c>
      <c r="S293" t="s">
        <v>176</v>
      </c>
      <c r="T293" t="s">
        <v>178</v>
      </c>
      <c r="U293" t="s">
        <v>178</v>
      </c>
      <c r="V293" t="s">
        <v>176</v>
      </c>
      <c r="W293" t="s">
        <v>178</v>
      </c>
      <c r="X293" t="s">
        <v>178</v>
      </c>
      <c r="Y293" t="s">
        <v>176</v>
      </c>
      <c r="Z293" t="s">
        <v>178</v>
      </c>
      <c r="AA293" t="s">
        <v>177</v>
      </c>
      <c r="AB293" t="s">
        <v>177</v>
      </c>
      <c r="AC293" t="s">
        <v>177</v>
      </c>
      <c r="AD293" t="s">
        <v>177</v>
      </c>
      <c r="AE293" t="s">
        <v>177</v>
      </c>
      <c r="AF293" t="s">
        <v>177</v>
      </c>
      <c r="AG293" t="s">
        <v>227</v>
      </c>
      <c r="AH293" t="s">
        <v>227</v>
      </c>
      <c r="AI293" t="s">
        <v>227</v>
      </c>
      <c r="AJ293" t="s">
        <v>227</v>
      </c>
      <c r="AK293" t="s">
        <v>227</v>
      </c>
      <c r="AL293" t="s">
        <v>227</v>
      </c>
      <c r="AM293" t="s">
        <v>227</v>
      </c>
      <c r="AN293" t="s">
        <v>227</v>
      </c>
      <c r="AO293" t="s">
        <v>227</v>
      </c>
      <c r="AP293" t="s">
        <v>227</v>
      </c>
      <c r="AQ293" t="s">
        <v>227</v>
      </c>
      <c r="AR293" t="s">
        <v>227</v>
      </c>
      <c r="AS293" t="s">
        <v>227</v>
      </c>
      <c r="AT293" t="s">
        <v>227</v>
      </c>
      <c r="AU293" t="s">
        <v>227</v>
      </c>
      <c r="AV293" t="s">
        <v>227</v>
      </c>
      <c r="AW293" t="s">
        <v>227</v>
      </c>
      <c r="AX293" t="s">
        <v>227</v>
      </c>
      <c r="AY293" s="602">
        <v>0</v>
      </c>
      <c r="AZ293"/>
    </row>
    <row r="294" spans="1:54" ht="21.6" x14ac:dyDescent="0.65">
      <c r="A294" s="601">
        <v>706273</v>
      </c>
      <c r="B294" s="602" t="s">
        <v>249</v>
      </c>
      <c r="C294" t="s">
        <v>178</v>
      </c>
      <c r="D294" t="s">
        <v>178</v>
      </c>
      <c r="E294" t="s">
        <v>178</v>
      </c>
      <c r="F294" t="s">
        <v>178</v>
      </c>
      <c r="G294" t="s">
        <v>178</v>
      </c>
      <c r="H294" t="s">
        <v>178</v>
      </c>
      <c r="I294" t="s">
        <v>178</v>
      </c>
      <c r="J294" t="s">
        <v>178</v>
      </c>
      <c r="K294" t="s">
        <v>178</v>
      </c>
      <c r="L294" t="s">
        <v>178</v>
      </c>
      <c r="M294" t="s">
        <v>178</v>
      </c>
      <c r="N294" t="s">
        <v>178</v>
      </c>
      <c r="O294" t="s">
        <v>176</v>
      </c>
      <c r="P294" t="s">
        <v>178</v>
      </c>
      <c r="Q294" t="s">
        <v>178</v>
      </c>
      <c r="R294" t="s">
        <v>178</v>
      </c>
      <c r="S294" t="s">
        <v>178</v>
      </c>
      <c r="T294" t="s">
        <v>178</v>
      </c>
      <c r="U294" t="s">
        <v>176</v>
      </c>
      <c r="V294" t="s">
        <v>178</v>
      </c>
      <c r="W294" t="s">
        <v>178</v>
      </c>
      <c r="X294" t="s">
        <v>178</v>
      </c>
      <c r="Y294" t="s">
        <v>178</v>
      </c>
      <c r="Z294" t="s">
        <v>176</v>
      </c>
      <c r="AA294" t="s">
        <v>178</v>
      </c>
      <c r="AB294" t="s">
        <v>178</v>
      </c>
      <c r="AC294" t="s">
        <v>176</v>
      </c>
      <c r="AD294" t="s">
        <v>178</v>
      </c>
      <c r="AE294" t="s">
        <v>176</v>
      </c>
      <c r="AF294" t="s">
        <v>176</v>
      </c>
      <c r="AG294" t="s">
        <v>177</v>
      </c>
      <c r="AH294" t="s">
        <v>177</v>
      </c>
      <c r="AI294" t="s">
        <v>178</v>
      </c>
      <c r="AJ294" t="s">
        <v>178</v>
      </c>
      <c r="AK294" t="s">
        <v>178</v>
      </c>
      <c r="AL294" t="s">
        <v>178</v>
      </c>
      <c r="AM294" t="s">
        <v>227</v>
      </c>
      <c r="AN294" t="s">
        <v>227</v>
      </c>
      <c r="AO294" t="s">
        <v>227</v>
      </c>
      <c r="AP294" t="s">
        <v>227</v>
      </c>
      <c r="AQ294" t="s">
        <v>227</v>
      </c>
      <c r="AR294" t="s">
        <v>227</v>
      </c>
      <c r="AS294" t="s">
        <v>227</v>
      </c>
      <c r="AT294" t="s">
        <v>227</v>
      </c>
      <c r="AU294" t="s">
        <v>227</v>
      </c>
      <c r="AV294" t="s">
        <v>227</v>
      </c>
      <c r="AW294" t="s">
        <v>227</v>
      </c>
      <c r="AX294" t="s">
        <v>227</v>
      </c>
      <c r="AY294" s="602">
        <v>0</v>
      </c>
      <c r="AZ294"/>
    </row>
    <row r="295" spans="1:54" ht="21.6" x14ac:dyDescent="0.65">
      <c r="A295" s="601">
        <v>706274</v>
      </c>
      <c r="B295" s="602" t="s">
        <v>248</v>
      </c>
      <c r="C295" t="s">
        <v>178</v>
      </c>
      <c r="D295" t="s">
        <v>176</v>
      </c>
      <c r="E295" t="s">
        <v>176</v>
      </c>
      <c r="F295" t="s">
        <v>178</v>
      </c>
      <c r="G295" t="s">
        <v>176</v>
      </c>
      <c r="H295" t="s">
        <v>178</v>
      </c>
      <c r="I295" t="s">
        <v>178</v>
      </c>
      <c r="J295" t="s">
        <v>176</v>
      </c>
      <c r="K295" t="s">
        <v>178</v>
      </c>
      <c r="L295" t="s">
        <v>176</v>
      </c>
      <c r="M295" t="s">
        <v>178</v>
      </c>
      <c r="N295" t="s">
        <v>178</v>
      </c>
      <c r="O295" t="s">
        <v>178</v>
      </c>
      <c r="P295" t="s">
        <v>177</v>
      </c>
      <c r="Q295" t="s">
        <v>178</v>
      </c>
      <c r="R295" t="s">
        <v>178</v>
      </c>
      <c r="S295" t="s">
        <v>176</v>
      </c>
      <c r="T295" t="s">
        <v>178</v>
      </c>
      <c r="U295" t="s">
        <v>177</v>
      </c>
      <c r="V295" t="s">
        <v>178</v>
      </c>
      <c r="W295" t="s">
        <v>177</v>
      </c>
      <c r="X295" t="s">
        <v>178</v>
      </c>
      <c r="Y295" t="s">
        <v>178</v>
      </c>
      <c r="Z295" t="s">
        <v>178</v>
      </c>
      <c r="AA295" t="s">
        <v>227</v>
      </c>
      <c r="AB295" t="s">
        <v>227</v>
      </c>
      <c r="AC295" t="s">
        <v>227</v>
      </c>
      <c r="AD295" t="s">
        <v>227</v>
      </c>
      <c r="AE295" t="s">
        <v>227</v>
      </c>
      <c r="AF295" t="s">
        <v>227</v>
      </c>
      <c r="AG295" t="s">
        <v>227</v>
      </c>
      <c r="AH295" t="s">
        <v>227</v>
      </c>
      <c r="AI295" t="s">
        <v>227</v>
      </c>
      <c r="AJ295" t="s">
        <v>227</v>
      </c>
      <c r="AK295" t="s">
        <v>227</v>
      </c>
      <c r="AL295" t="s">
        <v>227</v>
      </c>
      <c r="AM295" t="s">
        <v>227</v>
      </c>
      <c r="AN295" t="s">
        <v>227</v>
      </c>
      <c r="AO295" t="s">
        <v>227</v>
      </c>
      <c r="AP295" t="s">
        <v>227</v>
      </c>
      <c r="AQ295" t="s">
        <v>227</v>
      </c>
      <c r="AR295" t="s">
        <v>227</v>
      </c>
      <c r="AS295" t="s">
        <v>227</v>
      </c>
      <c r="AT295" t="s">
        <v>227</v>
      </c>
      <c r="AU295" t="s">
        <v>227</v>
      </c>
      <c r="AV295" t="s">
        <v>227</v>
      </c>
      <c r="AW295" t="s">
        <v>227</v>
      </c>
      <c r="AX295" t="s">
        <v>227</v>
      </c>
      <c r="AY295" s="602">
        <v>0</v>
      </c>
      <c r="AZ295"/>
    </row>
    <row r="296" spans="1:54" ht="21.6" x14ac:dyDescent="0.65">
      <c r="A296" s="601">
        <v>706296</v>
      </c>
      <c r="B296" s="602" t="s">
        <v>248</v>
      </c>
      <c r="C296" t="s">
        <v>178</v>
      </c>
      <c r="D296" t="s">
        <v>178</v>
      </c>
      <c r="E296" t="s">
        <v>178</v>
      </c>
      <c r="F296" t="s">
        <v>178</v>
      </c>
      <c r="G296" t="s">
        <v>176</v>
      </c>
      <c r="H296" t="s">
        <v>178</v>
      </c>
      <c r="I296" t="s">
        <v>178</v>
      </c>
      <c r="J296" t="s">
        <v>178</v>
      </c>
      <c r="K296" t="s">
        <v>176</v>
      </c>
      <c r="L296" t="s">
        <v>178</v>
      </c>
      <c r="M296" t="s">
        <v>178</v>
      </c>
      <c r="N296" t="s">
        <v>178</v>
      </c>
      <c r="O296" t="s">
        <v>176</v>
      </c>
      <c r="P296" t="s">
        <v>178</v>
      </c>
      <c r="Q296" t="s">
        <v>178</v>
      </c>
      <c r="R296" t="s">
        <v>178</v>
      </c>
      <c r="S296" t="s">
        <v>178</v>
      </c>
      <c r="T296" t="s">
        <v>178</v>
      </c>
      <c r="U296" t="s">
        <v>178</v>
      </c>
      <c r="V296" t="s">
        <v>178</v>
      </c>
      <c r="W296" t="s">
        <v>178</v>
      </c>
      <c r="X296" t="s">
        <v>178</v>
      </c>
      <c r="Y296" t="s">
        <v>178</v>
      </c>
      <c r="Z296" t="s">
        <v>178</v>
      </c>
      <c r="AA296" t="s">
        <v>227</v>
      </c>
      <c r="AB296" t="s">
        <v>227</v>
      </c>
      <c r="AC296" t="s">
        <v>227</v>
      </c>
      <c r="AD296" t="s">
        <v>227</v>
      </c>
      <c r="AE296" t="s">
        <v>227</v>
      </c>
      <c r="AF296" t="s">
        <v>227</v>
      </c>
      <c r="AG296" t="s">
        <v>227</v>
      </c>
      <c r="AH296" t="s">
        <v>227</v>
      </c>
      <c r="AI296" t="s">
        <v>227</v>
      </c>
      <c r="AJ296" t="s">
        <v>227</v>
      </c>
      <c r="AK296" t="s">
        <v>227</v>
      </c>
      <c r="AL296" t="s">
        <v>227</v>
      </c>
      <c r="AM296" t="s">
        <v>227</v>
      </c>
      <c r="AN296" t="s">
        <v>227</v>
      </c>
      <c r="AO296" t="s">
        <v>227</v>
      </c>
      <c r="AP296" t="s">
        <v>227</v>
      </c>
      <c r="AQ296" t="s">
        <v>227</v>
      </c>
      <c r="AR296" t="s">
        <v>227</v>
      </c>
      <c r="AS296" t="s">
        <v>227</v>
      </c>
      <c r="AT296" t="s">
        <v>227</v>
      </c>
      <c r="AU296" t="s">
        <v>227</v>
      </c>
      <c r="AV296" t="s">
        <v>227</v>
      </c>
      <c r="AW296" t="s">
        <v>227</v>
      </c>
      <c r="AX296" t="s">
        <v>227</v>
      </c>
      <c r="AY296" s="602">
        <v>0</v>
      </c>
      <c r="AZ296"/>
    </row>
    <row r="297" spans="1:54" ht="21.6" x14ac:dyDescent="0.65">
      <c r="A297" s="601">
        <v>706313</v>
      </c>
      <c r="B297" s="602" t="s">
        <v>248</v>
      </c>
      <c r="C297" t="s">
        <v>1567</v>
      </c>
      <c r="D297" t="s">
        <v>1567</v>
      </c>
      <c r="E297" t="s">
        <v>1567</v>
      </c>
      <c r="F297" t="s">
        <v>1567</v>
      </c>
      <c r="G297" t="s">
        <v>1567</v>
      </c>
      <c r="H297" t="s">
        <v>1567</v>
      </c>
      <c r="I297" t="s">
        <v>1567</v>
      </c>
      <c r="J297" t="s">
        <v>1567</v>
      </c>
      <c r="K297" t="s">
        <v>1567</v>
      </c>
      <c r="L297" t="s">
        <v>1567</v>
      </c>
      <c r="M297" t="s">
        <v>1567</v>
      </c>
      <c r="N297" t="s">
        <v>1567</v>
      </c>
      <c r="O297" t="s">
        <v>1567</v>
      </c>
      <c r="P297" t="s">
        <v>1567</v>
      </c>
      <c r="Q297" t="s">
        <v>1567</v>
      </c>
      <c r="R297" t="s">
        <v>1567</v>
      </c>
      <c r="S297" t="s">
        <v>1567</v>
      </c>
      <c r="T297" t="s">
        <v>1567</v>
      </c>
      <c r="U297" t="s">
        <v>1567</v>
      </c>
      <c r="V297" t="s">
        <v>1567</v>
      </c>
      <c r="W297" t="s">
        <v>1567</v>
      </c>
      <c r="X297" t="s">
        <v>1567</v>
      </c>
      <c r="Y297" t="s">
        <v>1567</v>
      </c>
      <c r="Z297" t="s">
        <v>1567</v>
      </c>
      <c r="AA297">
        <v>0</v>
      </c>
      <c r="AB297">
        <v>0</v>
      </c>
      <c r="AC297">
        <v>0</v>
      </c>
      <c r="AD297">
        <v>0</v>
      </c>
      <c r="AE297">
        <v>0</v>
      </c>
      <c r="AF297">
        <v>0</v>
      </c>
      <c r="AG297">
        <v>0</v>
      </c>
      <c r="AH297">
        <v>0</v>
      </c>
      <c r="AI297">
        <v>0</v>
      </c>
      <c r="AJ297">
        <v>0</v>
      </c>
      <c r="AK297">
        <v>0</v>
      </c>
      <c r="AL297">
        <v>0</v>
      </c>
      <c r="AM297">
        <v>0</v>
      </c>
      <c r="AN297">
        <v>0</v>
      </c>
      <c r="AO297">
        <v>0</v>
      </c>
      <c r="AP297">
        <v>0</v>
      </c>
      <c r="AQ297">
        <v>0</v>
      </c>
      <c r="AR297">
        <v>0</v>
      </c>
      <c r="AS297">
        <v>0</v>
      </c>
      <c r="AT297">
        <v>0</v>
      </c>
      <c r="AU297">
        <v>0</v>
      </c>
      <c r="AV297">
        <v>0</v>
      </c>
      <c r="AW297">
        <v>0</v>
      </c>
      <c r="AX297">
        <v>0</v>
      </c>
      <c r="AY297" s="602" t="s">
        <v>4546</v>
      </c>
      <c r="AZ297"/>
    </row>
    <row r="298" spans="1:54" ht="21.6" x14ac:dyDescent="0.65">
      <c r="A298" s="601">
        <v>706316</v>
      </c>
      <c r="B298" s="602" t="s">
        <v>248</v>
      </c>
      <c r="C298" t="s">
        <v>178</v>
      </c>
      <c r="D298" t="s">
        <v>176</v>
      </c>
      <c r="E298" t="s">
        <v>176</v>
      </c>
      <c r="F298" t="s">
        <v>178</v>
      </c>
      <c r="G298" t="s">
        <v>176</v>
      </c>
      <c r="H298" t="s">
        <v>176</v>
      </c>
      <c r="I298" t="s">
        <v>176</v>
      </c>
      <c r="J298" t="s">
        <v>176</v>
      </c>
      <c r="K298" t="s">
        <v>176</v>
      </c>
      <c r="L298" t="s">
        <v>176</v>
      </c>
      <c r="M298" t="s">
        <v>176</v>
      </c>
      <c r="N298" t="s">
        <v>176</v>
      </c>
      <c r="O298" t="s">
        <v>176</v>
      </c>
      <c r="P298" t="s">
        <v>177</v>
      </c>
      <c r="Q298" t="s">
        <v>176</v>
      </c>
      <c r="R298" t="s">
        <v>176</v>
      </c>
      <c r="S298" t="s">
        <v>176</v>
      </c>
      <c r="T298" t="s">
        <v>178</v>
      </c>
      <c r="U298" t="s">
        <v>177</v>
      </c>
      <c r="V298" t="s">
        <v>177</v>
      </c>
      <c r="W298" t="s">
        <v>177</v>
      </c>
      <c r="X298" t="s">
        <v>177</v>
      </c>
      <c r="Y298" t="s">
        <v>177</v>
      </c>
      <c r="Z298" t="s">
        <v>177</v>
      </c>
      <c r="AA298" t="s">
        <v>227</v>
      </c>
      <c r="AB298" t="s">
        <v>227</v>
      </c>
      <c r="AC298" t="s">
        <v>227</v>
      </c>
      <c r="AD298" t="s">
        <v>227</v>
      </c>
      <c r="AE298" t="s">
        <v>227</v>
      </c>
      <c r="AF298" t="s">
        <v>227</v>
      </c>
      <c r="AG298" t="s">
        <v>227</v>
      </c>
      <c r="AH298" t="s">
        <v>227</v>
      </c>
      <c r="AI298" t="s">
        <v>227</v>
      </c>
      <c r="AJ298" t="s">
        <v>227</v>
      </c>
      <c r="AK298" t="s">
        <v>227</v>
      </c>
      <c r="AL298" t="s">
        <v>227</v>
      </c>
      <c r="AM298" t="s">
        <v>227</v>
      </c>
      <c r="AN298" t="s">
        <v>227</v>
      </c>
      <c r="AO298" t="s">
        <v>227</v>
      </c>
      <c r="AP298" t="s">
        <v>227</v>
      </c>
      <c r="AQ298" t="s">
        <v>227</v>
      </c>
      <c r="AR298" t="s">
        <v>227</v>
      </c>
      <c r="AS298" t="s">
        <v>227</v>
      </c>
      <c r="AT298" t="s">
        <v>227</v>
      </c>
      <c r="AU298" t="s">
        <v>227</v>
      </c>
      <c r="AV298" t="s">
        <v>227</v>
      </c>
      <c r="AW298" t="s">
        <v>227</v>
      </c>
      <c r="AX298" t="s">
        <v>227</v>
      </c>
      <c r="AY298" s="602">
        <v>0</v>
      </c>
      <c r="AZ298"/>
    </row>
    <row r="299" spans="1:54" ht="21.6" x14ac:dyDescent="0.65">
      <c r="A299" s="601">
        <v>706319</v>
      </c>
      <c r="B299" s="602" t="s">
        <v>401</v>
      </c>
      <c r="C299" t="s">
        <v>176</v>
      </c>
      <c r="D299" t="s">
        <v>178</v>
      </c>
      <c r="E299" t="s">
        <v>176</v>
      </c>
      <c r="F299" t="s">
        <v>178</v>
      </c>
      <c r="G299" t="s">
        <v>176</v>
      </c>
      <c r="H299" t="s">
        <v>178</v>
      </c>
      <c r="I299" t="s">
        <v>176</v>
      </c>
      <c r="J299" t="s">
        <v>178</v>
      </c>
      <c r="K299" t="s">
        <v>178</v>
      </c>
      <c r="L299" t="s">
        <v>176</v>
      </c>
      <c r="M299" t="s">
        <v>178</v>
      </c>
      <c r="N299" t="s">
        <v>178</v>
      </c>
      <c r="O299" t="s">
        <v>178</v>
      </c>
      <c r="P299" t="s">
        <v>176</v>
      </c>
      <c r="Q299" t="s">
        <v>178</v>
      </c>
      <c r="R299" t="s">
        <v>178</v>
      </c>
      <c r="S299" t="s">
        <v>178</v>
      </c>
      <c r="T299" t="s">
        <v>178</v>
      </c>
      <c r="U299" t="s">
        <v>178</v>
      </c>
      <c r="V299" t="s">
        <v>178</v>
      </c>
      <c r="W299" t="s">
        <v>178</v>
      </c>
      <c r="X299" t="s">
        <v>178</v>
      </c>
      <c r="Y299" t="s">
        <v>178</v>
      </c>
      <c r="Z299" t="s">
        <v>178</v>
      </c>
      <c r="AA299" t="s">
        <v>178</v>
      </c>
      <c r="AB299" t="s">
        <v>178</v>
      </c>
      <c r="AC299" t="s">
        <v>178</v>
      </c>
      <c r="AD299" t="s">
        <v>178</v>
      </c>
      <c r="AE299" t="s">
        <v>178</v>
      </c>
      <c r="AF299" t="s">
        <v>178</v>
      </c>
      <c r="AG299" t="s">
        <v>178</v>
      </c>
      <c r="AH299" t="s">
        <v>178</v>
      </c>
      <c r="AI299" t="s">
        <v>178</v>
      </c>
      <c r="AJ299" t="s">
        <v>178</v>
      </c>
      <c r="AK299" t="s">
        <v>178</v>
      </c>
      <c r="AL299" t="s">
        <v>178</v>
      </c>
      <c r="AM299" t="s">
        <v>178</v>
      </c>
      <c r="AN299" t="s">
        <v>178</v>
      </c>
      <c r="AO299" t="s">
        <v>178</v>
      </c>
      <c r="AP299" t="s">
        <v>178</v>
      </c>
      <c r="AQ299" t="s">
        <v>178</v>
      </c>
      <c r="AR299" t="s">
        <v>178</v>
      </c>
      <c r="AS299" t="s">
        <v>178</v>
      </c>
      <c r="AT299" t="s">
        <v>178</v>
      </c>
      <c r="AU299" t="s">
        <v>178</v>
      </c>
      <c r="AV299" t="s">
        <v>178</v>
      </c>
      <c r="AW299" t="s">
        <v>178</v>
      </c>
      <c r="AX299" t="s">
        <v>178</v>
      </c>
      <c r="AY299" s="602">
        <v>0</v>
      </c>
      <c r="AZ299"/>
    </row>
    <row r="300" spans="1:54" ht="21.6" x14ac:dyDescent="0.65">
      <c r="A300" s="601">
        <v>706322</v>
      </c>
      <c r="B300" s="602" t="s">
        <v>249</v>
      </c>
      <c r="C300" t="s">
        <v>176</v>
      </c>
      <c r="D300" t="s">
        <v>176</v>
      </c>
      <c r="E300" t="s">
        <v>176</v>
      </c>
      <c r="F300" t="s">
        <v>178</v>
      </c>
      <c r="G300" t="s">
        <v>178</v>
      </c>
      <c r="H300" t="s">
        <v>178</v>
      </c>
      <c r="I300" t="s">
        <v>176</v>
      </c>
      <c r="J300" t="s">
        <v>178</v>
      </c>
      <c r="K300" t="s">
        <v>178</v>
      </c>
      <c r="L300" t="s">
        <v>176</v>
      </c>
      <c r="M300" t="s">
        <v>178</v>
      </c>
      <c r="N300" t="s">
        <v>178</v>
      </c>
      <c r="O300" t="s">
        <v>176</v>
      </c>
      <c r="P300" t="s">
        <v>176</v>
      </c>
      <c r="Q300" t="s">
        <v>178</v>
      </c>
      <c r="R300" t="s">
        <v>176</v>
      </c>
      <c r="S300" t="s">
        <v>176</v>
      </c>
      <c r="T300" t="s">
        <v>178</v>
      </c>
      <c r="U300" t="s">
        <v>178</v>
      </c>
      <c r="V300" t="s">
        <v>178</v>
      </c>
      <c r="W300" t="s">
        <v>176</v>
      </c>
      <c r="X300" t="s">
        <v>178</v>
      </c>
      <c r="Y300" t="s">
        <v>176</v>
      </c>
      <c r="Z300" t="s">
        <v>178</v>
      </c>
      <c r="AA300" t="s">
        <v>176</v>
      </c>
      <c r="AB300" t="s">
        <v>176</v>
      </c>
      <c r="AC300" t="s">
        <v>178</v>
      </c>
      <c r="AD300" t="s">
        <v>176</v>
      </c>
      <c r="AE300" t="s">
        <v>176</v>
      </c>
      <c r="AF300" t="s">
        <v>178</v>
      </c>
      <c r="AG300" t="s">
        <v>178</v>
      </c>
      <c r="AH300" t="s">
        <v>178</v>
      </c>
      <c r="AI300" t="s">
        <v>178</v>
      </c>
      <c r="AJ300" t="s">
        <v>176</v>
      </c>
      <c r="AK300" t="s">
        <v>178</v>
      </c>
      <c r="AL300" t="s">
        <v>176</v>
      </c>
      <c r="AM300">
        <v>0</v>
      </c>
      <c r="AN300">
        <v>0</v>
      </c>
      <c r="AO300">
        <v>0</v>
      </c>
      <c r="AP300">
        <v>0</v>
      </c>
      <c r="AQ300">
        <v>0</v>
      </c>
      <c r="AR300">
        <v>0</v>
      </c>
      <c r="AS300">
        <v>0</v>
      </c>
      <c r="AT300">
        <v>0</v>
      </c>
      <c r="AU300">
        <v>0</v>
      </c>
      <c r="AV300">
        <v>0</v>
      </c>
      <c r="AW300">
        <v>0</v>
      </c>
      <c r="AX300">
        <v>0</v>
      </c>
      <c r="AY300" s="602">
        <v>0</v>
      </c>
      <c r="AZ300"/>
    </row>
    <row r="301" spans="1:54" ht="15" customHeight="1" x14ac:dyDescent="0.3">
      <c r="A301" s="616">
        <v>706329</v>
      </c>
      <c r="B301" s="604" t="s">
        <v>248</v>
      </c>
      <c r="C301" s="627" t="s">
        <v>176</v>
      </c>
      <c r="D301" s="627" t="s">
        <v>178</v>
      </c>
      <c r="E301" s="627" t="s">
        <v>176</v>
      </c>
      <c r="F301" s="627" t="s">
        <v>178</v>
      </c>
      <c r="G301" s="627" t="s">
        <v>176</v>
      </c>
      <c r="H301" s="627" t="s">
        <v>176</v>
      </c>
      <c r="I301" s="627" t="s">
        <v>177</v>
      </c>
      <c r="J301" s="627" t="s">
        <v>177</v>
      </c>
      <c r="K301" s="627" t="s">
        <v>178</v>
      </c>
      <c r="L301" s="627" t="s">
        <v>177</v>
      </c>
      <c r="M301" s="627" t="s">
        <v>178</v>
      </c>
      <c r="N301" s="627" t="s">
        <v>176</v>
      </c>
      <c r="O301" s="627" t="s">
        <v>178</v>
      </c>
      <c r="P301" s="627" t="s">
        <v>177</v>
      </c>
      <c r="Q301" s="627" t="s">
        <v>177</v>
      </c>
      <c r="R301" s="627" t="s">
        <v>177</v>
      </c>
      <c r="S301" s="627" t="s">
        <v>178</v>
      </c>
      <c r="T301" s="627" t="s">
        <v>177</v>
      </c>
      <c r="U301" s="627" t="s">
        <v>177</v>
      </c>
      <c r="V301" s="627" t="s">
        <v>177</v>
      </c>
      <c r="W301" s="627" t="s">
        <v>177</v>
      </c>
      <c r="X301" s="627" t="s">
        <v>177</v>
      </c>
      <c r="Y301" s="627" t="s">
        <v>177</v>
      </c>
      <c r="Z301" s="627" t="s">
        <v>177</v>
      </c>
      <c r="AA301" s="627" t="s">
        <v>227</v>
      </c>
      <c r="AB301" s="627" t="s">
        <v>227</v>
      </c>
      <c r="AC301" s="627" t="s">
        <v>227</v>
      </c>
      <c r="AD301" s="627" t="s">
        <v>227</v>
      </c>
      <c r="AE301" s="627" t="s">
        <v>227</v>
      </c>
      <c r="AF301" s="627" t="s">
        <v>227</v>
      </c>
      <c r="AG301" s="627" t="s">
        <v>227</v>
      </c>
      <c r="AH301" s="627" t="s">
        <v>227</v>
      </c>
      <c r="AI301" s="627" t="s">
        <v>227</v>
      </c>
      <c r="AJ301" s="627" t="s">
        <v>227</v>
      </c>
      <c r="AK301" s="627" t="s">
        <v>227</v>
      </c>
      <c r="AL301" s="627" t="s">
        <v>227</v>
      </c>
      <c r="AM301" s="627" t="s">
        <v>227</v>
      </c>
      <c r="AN301" s="627" t="s">
        <v>227</v>
      </c>
      <c r="AO301" s="627" t="s">
        <v>227</v>
      </c>
      <c r="AP301" s="627" t="s">
        <v>227</v>
      </c>
      <c r="AQ301" s="627" t="s">
        <v>227</v>
      </c>
      <c r="AR301" s="627" t="s">
        <v>227</v>
      </c>
      <c r="AS301" s="627" t="s">
        <v>227</v>
      </c>
      <c r="AT301" s="627" t="s">
        <v>227</v>
      </c>
      <c r="AU301" s="627" t="s">
        <v>227</v>
      </c>
      <c r="AV301" s="627" t="s">
        <v>227</v>
      </c>
      <c r="AW301" s="627" t="s">
        <v>227</v>
      </c>
      <c r="AX301" s="627" t="s">
        <v>227</v>
      </c>
      <c r="AY301" s="604" t="s">
        <v>227</v>
      </c>
      <c r="AZ301" s="632" t="s">
        <v>4547</v>
      </c>
      <c r="BA301" s="632" t="s">
        <v>227</v>
      </c>
      <c r="BB301" s="633" t="s">
        <v>1500</v>
      </c>
    </row>
    <row r="302" spans="1:54" ht="21.6" x14ac:dyDescent="0.65">
      <c r="A302" s="601">
        <v>706331</v>
      </c>
      <c r="B302" s="602" t="s">
        <v>249</v>
      </c>
      <c r="C302" t="s">
        <v>178</v>
      </c>
      <c r="D302" t="s">
        <v>176</v>
      </c>
      <c r="E302" t="s">
        <v>176</v>
      </c>
      <c r="F302" t="s">
        <v>178</v>
      </c>
      <c r="G302" t="s">
        <v>176</v>
      </c>
      <c r="H302" t="s">
        <v>176</v>
      </c>
      <c r="I302" t="s">
        <v>176</v>
      </c>
      <c r="J302" t="s">
        <v>176</v>
      </c>
      <c r="K302" t="s">
        <v>176</v>
      </c>
      <c r="L302" t="s">
        <v>176</v>
      </c>
      <c r="M302" t="s">
        <v>176</v>
      </c>
      <c r="N302" t="s">
        <v>176</v>
      </c>
      <c r="O302" t="s">
        <v>176</v>
      </c>
      <c r="P302" t="s">
        <v>176</v>
      </c>
      <c r="Q302" t="s">
        <v>178</v>
      </c>
      <c r="R302" t="s">
        <v>176</v>
      </c>
      <c r="S302" t="s">
        <v>178</v>
      </c>
      <c r="T302" t="s">
        <v>176</v>
      </c>
      <c r="U302" t="s">
        <v>178</v>
      </c>
      <c r="V302" t="s">
        <v>178</v>
      </c>
      <c r="W302" t="s">
        <v>178</v>
      </c>
      <c r="X302" t="s">
        <v>176</v>
      </c>
      <c r="Y302" t="s">
        <v>178</v>
      </c>
      <c r="Z302" t="s">
        <v>178</v>
      </c>
      <c r="AA302" t="s">
        <v>178</v>
      </c>
      <c r="AB302" t="s">
        <v>178</v>
      </c>
      <c r="AC302" t="s">
        <v>178</v>
      </c>
      <c r="AD302" t="s">
        <v>178</v>
      </c>
      <c r="AE302" t="s">
        <v>178</v>
      </c>
      <c r="AF302" t="s">
        <v>178</v>
      </c>
      <c r="AG302" t="s">
        <v>177</v>
      </c>
      <c r="AH302" t="s">
        <v>177</v>
      </c>
      <c r="AI302" t="s">
        <v>177</v>
      </c>
      <c r="AJ302" t="s">
        <v>177</v>
      </c>
      <c r="AK302" t="s">
        <v>177</v>
      </c>
      <c r="AL302" t="s">
        <v>177</v>
      </c>
      <c r="AM302" t="s">
        <v>227</v>
      </c>
      <c r="AN302" t="s">
        <v>227</v>
      </c>
      <c r="AO302" t="s">
        <v>227</v>
      </c>
      <c r="AP302" t="s">
        <v>227</v>
      </c>
      <c r="AQ302" t="s">
        <v>227</v>
      </c>
      <c r="AR302" t="s">
        <v>227</v>
      </c>
      <c r="AS302" t="s">
        <v>227</v>
      </c>
      <c r="AT302" t="s">
        <v>227</v>
      </c>
      <c r="AU302" t="s">
        <v>227</v>
      </c>
      <c r="AV302" t="s">
        <v>227</v>
      </c>
      <c r="AW302" t="s">
        <v>227</v>
      </c>
      <c r="AX302" t="s">
        <v>227</v>
      </c>
      <c r="AY302" s="602">
        <v>0</v>
      </c>
      <c r="AZ302"/>
    </row>
    <row r="303" spans="1:54" ht="21.6" x14ac:dyDescent="0.65">
      <c r="A303" s="601">
        <v>706334</v>
      </c>
      <c r="B303" s="602" t="s">
        <v>401</v>
      </c>
      <c r="C303" t="s">
        <v>178</v>
      </c>
      <c r="D303" t="s">
        <v>178</v>
      </c>
      <c r="E303" t="s">
        <v>178</v>
      </c>
      <c r="F303" t="s">
        <v>178</v>
      </c>
      <c r="G303" t="s">
        <v>176</v>
      </c>
      <c r="H303" t="s">
        <v>178</v>
      </c>
      <c r="I303" t="s">
        <v>178</v>
      </c>
      <c r="J303" t="s">
        <v>178</v>
      </c>
      <c r="K303" t="s">
        <v>178</v>
      </c>
      <c r="L303" t="s">
        <v>178</v>
      </c>
      <c r="M303" t="s">
        <v>176</v>
      </c>
      <c r="N303" t="s">
        <v>176</v>
      </c>
      <c r="O303" t="s">
        <v>178</v>
      </c>
      <c r="P303" t="s">
        <v>178</v>
      </c>
      <c r="Q303" t="s">
        <v>178</v>
      </c>
      <c r="R303" t="s">
        <v>176</v>
      </c>
      <c r="S303" t="s">
        <v>178</v>
      </c>
      <c r="T303" t="s">
        <v>178</v>
      </c>
      <c r="U303" t="s">
        <v>178</v>
      </c>
      <c r="V303" t="s">
        <v>178</v>
      </c>
      <c r="W303" t="s">
        <v>176</v>
      </c>
      <c r="X303" t="s">
        <v>178</v>
      </c>
      <c r="Y303" t="s">
        <v>176</v>
      </c>
      <c r="Z303" t="s">
        <v>176</v>
      </c>
      <c r="AA303" t="s">
        <v>178</v>
      </c>
      <c r="AB303" t="s">
        <v>178</v>
      </c>
      <c r="AC303" t="s">
        <v>176</v>
      </c>
      <c r="AD303" t="s">
        <v>178</v>
      </c>
      <c r="AE303" t="s">
        <v>178</v>
      </c>
      <c r="AF303" t="s">
        <v>178</v>
      </c>
      <c r="AG303" t="s">
        <v>178</v>
      </c>
      <c r="AH303" t="s">
        <v>178</v>
      </c>
      <c r="AI303" t="s">
        <v>178</v>
      </c>
      <c r="AJ303" t="s">
        <v>178</v>
      </c>
      <c r="AK303" t="s">
        <v>176</v>
      </c>
      <c r="AL303" t="s">
        <v>178</v>
      </c>
      <c r="AM303" t="s">
        <v>178</v>
      </c>
      <c r="AN303" t="s">
        <v>178</v>
      </c>
      <c r="AO303" t="s">
        <v>178</v>
      </c>
      <c r="AP303" t="s">
        <v>178</v>
      </c>
      <c r="AQ303" t="s">
        <v>178</v>
      </c>
      <c r="AR303" t="s">
        <v>176</v>
      </c>
      <c r="AS303" t="s">
        <v>178</v>
      </c>
      <c r="AT303" t="s">
        <v>178</v>
      </c>
      <c r="AU303" t="s">
        <v>178</v>
      </c>
      <c r="AV303" t="s">
        <v>178</v>
      </c>
      <c r="AW303" t="s">
        <v>178</v>
      </c>
      <c r="AX303" t="s">
        <v>178</v>
      </c>
      <c r="AY303" s="602">
        <v>0</v>
      </c>
      <c r="AZ303"/>
    </row>
    <row r="304" spans="1:54" ht="21.6" x14ac:dyDescent="0.65">
      <c r="A304" s="601">
        <v>706342</v>
      </c>
      <c r="B304" s="602" t="s">
        <v>226</v>
      </c>
      <c r="C304" t="s">
        <v>178</v>
      </c>
      <c r="D304" t="s">
        <v>178</v>
      </c>
      <c r="E304" t="s">
        <v>176</v>
      </c>
      <c r="F304" t="s">
        <v>178</v>
      </c>
      <c r="G304" t="s">
        <v>176</v>
      </c>
      <c r="H304" t="s">
        <v>178</v>
      </c>
      <c r="I304" t="s">
        <v>178</v>
      </c>
      <c r="J304" t="s">
        <v>178</v>
      </c>
      <c r="K304" t="s">
        <v>178</v>
      </c>
      <c r="L304" t="s">
        <v>176</v>
      </c>
      <c r="M304" t="s">
        <v>178</v>
      </c>
      <c r="N304" t="s">
        <v>178</v>
      </c>
      <c r="O304" t="s">
        <v>177</v>
      </c>
      <c r="P304" t="s">
        <v>178</v>
      </c>
      <c r="Q304" t="s">
        <v>178</v>
      </c>
      <c r="R304" t="s">
        <v>178</v>
      </c>
      <c r="S304" t="s">
        <v>176</v>
      </c>
      <c r="T304" t="s">
        <v>178</v>
      </c>
      <c r="U304" t="s">
        <v>178</v>
      </c>
      <c r="V304" t="s">
        <v>178</v>
      </c>
      <c r="W304" t="s">
        <v>178</v>
      </c>
      <c r="X304" t="s">
        <v>178</v>
      </c>
      <c r="Y304" t="s">
        <v>178</v>
      </c>
      <c r="Z304" t="s">
        <v>178</v>
      </c>
      <c r="AA304" t="s">
        <v>178</v>
      </c>
      <c r="AB304" t="s">
        <v>178</v>
      </c>
      <c r="AC304" t="s">
        <v>176</v>
      </c>
      <c r="AD304" t="s">
        <v>178</v>
      </c>
      <c r="AE304" t="s">
        <v>176</v>
      </c>
      <c r="AF304" t="s">
        <v>176</v>
      </c>
      <c r="AG304" t="s">
        <v>178</v>
      </c>
      <c r="AH304" t="s">
        <v>178</v>
      </c>
      <c r="AI304" t="s">
        <v>178</v>
      </c>
      <c r="AJ304" t="s">
        <v>178</v>
      </c>
      <c r="AK304" t="s">
        <v>178</v>
      </c>
      <c r="AL304" t="s">
        <v>178</v>
      </c>
      <c r="AM304" t="s">
        <v>177</v>
      </c>
      <c r="AN304" t="s">
        <v>177</v>
      </c>
      <c r="AO304" t="s">
        <v>177</v>
      </c>
      <c r="AP304" t="s">
        <v>177</v>
      </c>
      <c r="AQ304" t="s">
        <v>177</v>
      </c>
      <c r="AR304" t="s">
        <v>177</v>
      </c>
      <c r="AS304" t="s">
        <v>227</v>
      </c>
      <c r="AT304" t="s">
        <v>227</v>
      </c>
      <c r="AU304" t="s">
        <v>227</v>
      </c>
      <c r="AV304" t="s">
        <v>227</v>
      </c>
      <c r="AW304" t="s">
        <v>227</v>
      </c>
      <c r="AX304" t="s">
        <v>227</v>
      </c>
      <c r="AY304" s="602">
        <v>0</v>
      </c>
      <c r="AZ304"/>
    </row>
    <row r="305" spans="1:54" ht="14.4" x14ac:dyDescent="0.3">
      <c r="A305" s="616">
        <v>706346</v>
      </c>
      <c r="B305" s="604" t="s">
        <v>248</v>
      </c>
      <c r="C305" s="627" t="s">
        <v>178</v>
      </c>
      <c r="D305" s="627" t="s">
        <v>178</v>
      </c>
      <c r="E305" s="627" t="s">
        <v>178</v>
      </c>
      <c r="F305" s="627" t="s">
        <v>178</v>
      </c>
      <c r="G305" s="627" t="s">
        <v>176</v>
      </c>
      <c r="H305" s="627" t="s">
        <v>176</v>
      </c>
      <c r="I305" s="627" t="s">
        <v>176</v>
      </c>
      <c r="J305" s="627" t="s">
        <v>176</v>
      </c>
      <c r="K305" s="627" t="s">
        <v>176</v>
      </c>
      <c r="L305" s="627" t="s">
        <v>176</v>
      </c>
      <c r="M305" s="627" t="s">
        <v>176</v>
      </c>
      <c r="N305" s="627" t="s">
        <v>176</v>
      </c>
      <c r="O305" s="627" t="s">
        <v>176</v>
      </c>
      <c r="P305" s="627" t="s">
        <v>176</v>
      </c>
      <c r="Q305" s="627" t="s">
        <v>178</v>
      </c>
      <c r="R305" s="627" t="s">
        <v>178</v>
      </c>
      <c r="S305" s="627" t="s">
        <v>176</v>
      </c>
      <c r="T305" s="627" t="s">
        <v>177</v>
      </c>
      <c r="U305" s="627" t="s">
        <v>177</v>
      </c>
      <c r="V305" s="627" t="s">
        <v>177</v>
      </c>
      <c r="W305" s="627" t="s">
        <v>177</v>
      </c>
      <c r="X305" s="627" t="s">
        <v>177</v>
      </c>
      <c r="Y305" s="627" t="s">
        <v>178</v>
      </c>
      <c r="Z305" s="627" t="s">
        <v>177</v>
      </c>
      <c r="AA305" s="627" t="s">
        <v>227</v>
      </c>
      <c r="AB305" s="627" t="s">
        <v>227</v>
      </c>
      <c r="AC305" s="627" t="s">
        <v>227</v>
      </c>
      <c r="AD305" s="627" t="s">
        <v>227</v>
      </c>
      <c r="AE305" s="627" t="s">
        <v>227</v>
      </c>
      <c r="AF305" s="627" t="s">
        <v>227</v>
      </c>
      <c r="AG305" s="627" t="s">
        <v>227</v>
      </c>
      <c r="AH305" s="627" t="s">
        <v>227</v>
      </c>
      <c r="AI305" s="627" t="s">
        <v>227</v>
      </c>
      <c r="AJ305" s="627" t="s">
        <v>227</v>
      </c>
      <c r="AK305" s="627" t="s">
        <v>227</v>
      </c>
      <c r="AL305" s="627" t="s">
        <v>227</v>
      </c>
      <c r="AM305" s="627" t="s">
        <v>227</v>
      </c>
      <c r="AN305" s="627" t="s">
        <v>227</v>
      </c>
      <c r="AO305" s="627" t="s">
        <v>227</v>
      </c>
      <c r="AP305" s="627" t="s">
        <v>227</v>
      </c>
      <c r="AQ305" s="627" t="s">
        <v>227</v>
      </c>
      <c r="AR305" s="627" t="s">
        <v>227</v>
      </c>
      <c r="AS305" s="627" t="s">
        <v>227</v>
      </c>
      <c r="AT305" s="627" t="s">
        <v>227</v>
      </c>
      <c r="AU305" s="627" t="s">
        <v>227</v>
      </c>
      <c r="AV305" s="627" t="s">
        <v>227</v>
      </c>
      <c r="AW305" s="627" t="s">
        <v>227</v>
      </c>
      <c r="AX305" s="627" t="s">
        <v>227</v>
      </c>
      <c r="AY305" s="604" t="s">
        <v>227</v>
      </c>
      <c r="AZ305" s="632" t="s">
        <v>4547</v>
      </c>
      <c r="BA305" s="632" t="s">
        <v>227</v>
      </c>
      <c r="BB305" s="633" t="s">
        <v>1500</v>
      </c>
    </row>
    <row r="306" spans="1:54" ht="21.6" x14ac:dyDescent="0.65">
      <c r="A306" s="601">
        <v>706354</v>
      </c>
      <c r="B306" s="602" t="s">
        <v>248</v>
      </c>
      <c r="C306" t="s">
        <v>176</v>
      </c>
      <c r="D306" t="s">
        <v>178</v>
      </c>
      <c r="E306" t="s">
        <v>176</v>
      </c>
      <c r="F306" t="s">
        <v>176</v>
      </c>
      <c r="G306" t="s">
        <v>176</v>
      </c>
      <c r="H306" t="s">
        <v>178</v>
      </c>
      <c r="I306" t="s">
        <v>176</v>
      </c>
      <c r="J306" t="s">
        <v>178</v>
      </c>
      <c r="K306" t="s">
        <v>178</v>
      </c>
      <c r="L306" t="s">
        <v>176</v>
      </c>
      <c r="M306" t="s">
        <v>176</v>
      </c>
      <c r="N306" t="s">
        <v>176</v>
      </c>
      <c r="O306" t="s">
        <v>176</v>
      </c>
      <c r="P306" t="s">
        <v>176</v>
      </c>
      <c r="Q306" t="s">
        <v>178</v>
      </c>
      <c r="R306" t="s">
        <v>176</v>
      </c>
      <c r="S306" t="s">
        <v>176</v>
      </c>
      <c r="T306" t="s">
        <v>178</v>
      </c>
      <c r="U306" t="s">
        <v>178</v>
      </c>
      <c r="V306" t="s">
        <v>178</v>
      </c>
      <c r="W306" t="s">
        <v>178</v>
      </c>
      <c r="X306" t="s">
        <v>178</v>
      </c>
      <c r="Y306" t="s">
        <v>178</v>
      </c>
      <c r="Z306" t="s">
        <v>178</v>
      </c>
      <c r="AA306">
        <v>0</v>
      </c>
      <c r="AB306">
        <v>0</v>
      </c>
      <c r="AC306">
        <v>0</v>
      </c>
      <c r="AD306">
        <v>0</v>
      </c>
      <c r="AE306">
        <v>0</v>
      </c>
      <c r="AF306">
        <v>0</v>
      </c>
      <c r="AG306">
        <v>0</v>
      </c>
      <c r="AH306">
        <v>0</v>
      </c>
      <c r="AI306">
        <v>0</v>
      </c>
      <c r="AJ306">
        <v>0</v>
      </c>
      <c r="AK306">
        <v>0</v>
      </c>
      <c r="AL306">
        <v>0</v>
      </c>
      <c r="AM306">
        <v>0</v>
      </c>
      <c r="AN306">
        <v>0</v>
      </c>
      <c r="AO306">
        <v>0</v>
      </c>
      <c r="AP306">
        <v>0</v>
      </c>
      <c r="AQ306">
        <v>0</v>
      </c>
      <c r="AR306">
        <v>0</v>
      </c>
      <c r="AS306">
        <v>0</v>
      </c>
      <c r="AT306">
        <v>0</v>
      </c>
      <c r="AU306">
        <v>0</v>
      </c>
      <c r="AV306">
        <v>0</v>
      </c>
      <c r="AW306">
        <v>0</v>
      </c>
      <c r="AX306">
        <v>0</v>
      </c>
      <c r="AY306" s="602">
        <v>0</v>
      </c>
      <c r="AZ306"/>
    </row>
    <row r="307" spans="1:54" ht="21.6" x14ac:dyDescent="0.65">
      <c r="A307" s="601">
        <v>706359</v>
      </c>
      <c r="B307" s="602" t="s">
        <v>249</v>
      </c>
      <c r="C307" t="s">
        <v>178</v>
      </c>
      <c r="D307" t="s">
        <v>178</v>
      </c>
      <c r="E307" t="s">
        <v>176</v>
      </c>
      <c r="F307" t="s">
        <v>176</v>
      </c>
      <c r="G307" t="s">
        <v>176</v>
      </c>
      <c r="H307" t="s">
        <v>176</v>
      </c>
      <c r="I307" t="s">
        <v>178</v>
      </c>
      <c r="J307" t="s">
        <v>176</v>
      </c>
      <c r="K307" t="s">
        <v>178</v>
      </c>
      <c r="L307" t="s">
        <v>176</v>
      </c>
      <c r="M307" t="s">
        <v>178</v>
      </c>
      <c r="N307" t="s">
        <v>178</v>
      </c>
      <c r="O307" t="s">
        <v>176</v>
      </c>
      <c r="P307" t="s">
        <v>178</v>
      </c>
      <c r="Q307" t="s">
        <v>176</v>
      </c>
      <c r="R307" t="s">
        <v>176</v>
      </c>
      <c r="S307" t="s">
        <v>176</v>
      </c>
      <c r="T307" t="s">
        <v>176</v>
      </c>
      <c r="U307" t="s">
        <v>176</v>
      </c>
      <c r="V307" t="s">
        <v>176</v>
      </c>
      <c r="W307" t="s">
        <v>176</v>
      </c>
      <c r="X307" t="s">
        <v>176</v>
      </c>
      <c r="Y307" t="s">
        <v>176</v>
      </c>
      <c r="Z307" t="s">
        <v>176</v>
      </c>
      <c r="AA307" t="s">
        <v>178</v>
      </c>
      <c r="AB307" t="s">
        <v>178</v>
      </c>
      <c r="AC307" t="s">
        <v>178</v>
      </c>
      <c r="AD307" t="s">
        <v>178</v>
      </c>
      <c r="AE307" t="s">
        <v>178</v>
      </c>
      <c r="AF307" t="s">
        <v>178</v>
      </c>
      <c r="AG307" t="s">
        <v>177</v>
      </c>
      <c r="AH307" t="s">
        <v>177</v>
      </c>
      <c r="AI307" t="s">
        <v>177</v>
      </c>
      <c r="AJ307" t="s">
        <v>177</v>
      </c>
      <c r="AK307" t="s">
        <v>177</v>
      </c>
      <c r="AL307" t="s">
        <v>177</v>
      </c>
      <c r="AM307" t="s">
        <v>227</v>
      </c>
      <c r="AN307" t="s">
        <v>227</v>
      </c>
      <c r="AO307" t="s">
        <v>227</v>
      </c>
      <c r="AP307" t="s">
        <v>227</v>
      </c>
      <c r="AQ307" t="s">
        <v>227</v>
      </c>
      <c r="AR307" t="s">
        <v>227</v>
      </c>
      <c r="AS307" t="s">
        <v>227</v>
      </c>
      <c r="AT307" t="s">
        <v>227</v>
      </c>
      <c r="AU307" t="s">
        <v>227</v>
      </c>
      <c r="AV307" t="s">
        <v>227</v>
      </c>
      <c r="AW307" t="s">
        <v>227</v>
      </c>
      <c r="AX307" t="s">
        <v>227</v>
      </c>
      <c r="AY307" s="602">
        <v>0</v>
      </c>
      <c r="AZ307"/>
    </row>
    <row r="308" spans="1:54" ht="14.4" x14ac:dyDescent="0.3">
      <c r="A308" s="616">
        <v>706363</v>
      </c>
      <c r="B308" s="604" t="s">
        <v>248</v>
      </c>
      <c r="C308" s="627" t="s">
        <v>178</v>
      </c>
      <c r="D308" s="627" t="s">
        <v>178</v>
      </c>
      <c r="E308" s="627" t="s">
        <v>178</v>
      </c>
      <c r="F308" s="627" t="s">
        <v>176</v>
      </c>
      <c r="G308" s="627" t="s">
        <v>177</v>
      </c>
      <c r="H308" s="627" t="s">
        <v>178</v>
      </c>
      <c r="I308" s="627" t="s">
        <v>176</v>
      </c>
      <c r="J308" s="627" t="s">
        <v>176</v>
      </c>
      <c r="K308" s="627" t="s">
        <v>176</v>
      </c>
      <c r="L308" s="627" t="s">
        <v>176</v>
      </c>
      <c r="M308" s="627" t="s">
        <v>176</v>
      </c>
      <c r="N308" s="627" t="s">
        <v>176</v>
      </c>
      <c r="O308" s="627" t="s">
        <v>176</v>
      </c>
      <c r="P308" s="627" t="s">
        <v>178</v>
      </c>
      <c r="Q308" s="627" t="s">
        <v>176</v>
      </c>
      <c r="R308" s="627" t="s">
        <v>177</v>
      </c>
      <c r="S308" s="627" t="s">
        <v>176</v>
      </c>
      <c r="T308" s="627" t="s">
        <v>178</v>
      </c>
      <c r="U308" s="627" t="s">
        <v>178</v>
      </c>
      <c r="V308" s="627" t="s">
        <v>176</v>
      </c>
      <c r="W308" s="627" t="s">
        <v>177</v>
      </c>
      <c r="X308" s="627" t="s">
        <v>178</v>
      </c>
      <c r="Y308" s="627" t="s">
        <v>178</v>
      </c>
      <c r="Z308" s="627" t="s">
        <v>178</v>
      </c>
      <c r="AA308" s="627" t="s">
        <v>227</v>
      </c>
      <c r="AB308" s="627" t="s">
        <v>227</v>
      </c>
      <c r="AC308" s="627" t="s">
        <v>227</v>
      </c>
      <c r="AD308" s="627" t="s">
        <v>227</v>
      </c>
      <c r="AE308" s="627" t="s">
        <v>227</v>
      </c>
      <c r="AF308" s="627" t="s">
        <v>227</v>
      </c>
      <c r="AG308" s="627" t="s">
        <v>227</v>
      </c>
      <c r="AH308" s="627" t="s">
        <v>227</v>
      </c>
      <c r="AI308" s="627" t="s">
        <v>227</v>
      </c>
      <c r="AJ308" s="627" t="s">
        <v>227</v>
      </c>
      <c r="AK308" s="627" t="s">
        <v>227</v>
      </c>
      <c r="AL308" s="627" t="s">
        <v>227</v>
      </c>
      <c r="AM308" s="627" t="s">
        <v>227</v>
      </c>
      <c r="AN308" s="627" t="s">
        <v>227</v>
      </c>
      <c r="AO308" s="627" t="s">
        <v>227</v>
      </c>
      <c r="AP308" s="627" t="s">
        <v>227</v>
      </c>
      <c r="AQ308" s="627" t="s">
        <v>227</v>
      </c>
      <c r="AR308" s="627" t="s">
        <v>227</v>
      </c>
      <c r="AS308" s="627" t="s">
        <v>227</v>
      </c>
      <c r="AT308" s="627" t="s">
        <v>227</v>
      </c>
      <c r="AU308" s="627" t="s">
        <v>227</v>
      </c>
      <c r="AV308" s="627" t="s">
        <v>227</v>
      </c>
      <c r="AW308" s="627" t="s">
        <v>227</v>
      </c>
      <c r="AX308" s="627" t="s">
        <v>227</v>
      </c>
      <c r="AY308" s="604" t="s">
        <v>227</v>
      </c>
      <c r="AZ308" s="632" t="s">
        <v>227</v>
      </c>
      <c r="BA308" s="632" t="s">
        <v>227</v>
      </c>
      <c r="BB308" s="633" t="s">
        <v>1500</v>
      </c>
    </row>
    <row r="309" spans="1:54" ht="21.6" x14ac:dyDescent="0.65">
      <c r="A309" s="601">
        <v>706381</v>
      </c>
      <c r="B309" s="602" t="s">
        <v>401</v>
      </c>
      <c r="C309" t="s">
        <v>176</v>
      </c>
      <c r="D309" t="s">
        <v>178</v>
      </c>
      <c r="E309" t="s">
        <v>176</v>
      </c>
      <c r="F309" t="s">
        <v>178</v>
      </c>
      <c r="G309" t="s">
        <v>176</v>
      </c>
      <c r="H309" t="s">
        <v>178</v>
      </c>
      <c r="I309" t="s">
        <v>178</v>
      </c>
      <c r="J309" t="s">
        <v>178</v>
      </c>
      <c r="K309" t="s">
        <v>178</v>
      </c>
      <c r="L309" t="s">
        <v>176</v>
      </c>
      <c r="M309" t="s">
        <v>176</v>
      </c>
      <c r="N309" t="s">
        <v>176</v>
      </c>
      <c r="O309" t="s">
        <v>176</v>
      </c>
      <c r="P309" t="s">
        <v>178</v>
      </c>
      <c r="Q309" t="s">
        <v>178</v>
      </c>
      <c r="R309" t="s">
        <v>178</v>
      </c>
      <c r="S309" t="s">
        <v>178</v>
      </c>
      <c r="T309" t="s">
        <v>178</v>
      </c>
      <c r="U309" t="s">
        <v>178</v>
      </c>
      <c r="V309" t="s">
        <v>178</v>
      </c>
      <c r="W309" t="s">
        <v>178</v>
      </c>
      <c r="X309" t="s">
        <v>178</v>
      </c>
      <c r="Y309" t="s">
        <v>177</v>
      </c>
      <c r="Z309" t="s">
        <v>178</v>
      </c>
      <c r="AA309" t="s">
        <v>178</v>
      </c>
      <c r="AB309" t="s">
        <v>177</v>
      </c>
      <c r="AC309" t="s">
        <v>177</v>
      </c>
      <c r="AD309" t="s">
        <v>177</v>
      </c>
      <c r="AE309" t="s">
        <v>177</v>
      </c>
      <c r="AF309" t="s">
        <v>177</v>
      </c>
      <c r="AG309" t="s">
        <v>178</v>
      </c>
      <c r="AH309" t="s">
        <v>178</v>
      </c>
      <c r="AI309" t="s">
        <v>178</v>
      </c>
      <c r="AJ309" t="s">
        <v>178</v>
      </c>
      <c r="AK309" t="s">
        <v>178</v>
      </c>
      <c r="AL309" t="s">
        <v>178</v>
      </c>
      <c r="AM309" t="s">
        <v>178</v>
      </c>
      <c r="AN309" t="s">
        <v>178</v>
      </c>
      <c r="AO309" t="s">
        <v>178</v>
      </c>
      <c r="AP309" t="s">
        <v>178</v>
      </c>
      <c r="AQ309" t="s">
        <v>178</v>
      </c>
      <c r="AR309"/>
      <c r="AS309"/>
      <c r="AT309"/>
      <c r="AU309"/>
      <c r="AV309"/>
      <c r="AW309"/>
      <c r="AX309" s="236"/>
      <c r="AY309" s="602">
        <v>0</v>
      </c>
    </row>
    <row r="310" spans="1:54" ht="21.6" x14ac:dyDescent="0.65">
      <c r="A310" s="601">
        <v>706382</v>
      </c>
      <c r="B310" s="602" t="s">
        <v>248</v>
      </c>
      <c r="C310" t="s">
        <v>176</v>
      </c>
      <c r="D310" t="s">
        <v>178</v>
      </c>
      <c r="E310" t="s">
        <v>176</v>
      </c>
      <c r="F310" t="s">
        <v>176</v>
      </c>
      <c r="G310" t="s">
        <v>176</v>
      </c>
      <c r="H310" t="s">
        <v>178</v>
      </c>
      <c r="I310" t="s">
        <v>177</v>
      </c>
      <c r="J310" t="s">
        <v>176</v>
      </c>
      <c r="K310" t="s">
        <v>178</v>
      </c>
      <c r="L310" t="s">
        <v>178</v>
      </c>
      <c r="M310" t="s">
        <v>178</v>
      </c>
      <c r="N310" t="s">
        <v>178</v>
      </c>
      <c r="O310" t="s">
        <v>177</v>
      </c>
      <c r="P310" t="s">
        <v>177</v>
      </c>
      <c r="Q310" t="s">
        <v>178</v>
      </c>
      <c r="R310" t="s">
        <v>177</v>
      </c>
      <c r="S310" t="s">
        <v>177</v>
      </c>
      <c r="T310" t="s">
        <v>178</v>
      </c>
      <c r="U310" t="s">
        <v>177</v>
      </c>
      <c r="V310" t="s">
        <v>177</v>
      </c>
      <c r="W310" t="s">
        <v>177</v>
      </c>
      <c r="X310" t="s">
        <v>177</v>
      </c>
      <c r="Y310" t="s">
        <v>177</v>
      </c>
      <c r="Z310" t="s">
        <v>177</v>
      </c>
      <c r="AA310">
        <v>0</v>
      </c>
      <c r="AB310">
        <v>0</v>
      </c>
      <c r="AC310">
        <v>0</v>
      </c>
      <c r="AD310">
        <v>0</v>
      </c>
      <c r="AE310">
        <v>0</v>
      </c>
      <c r="AF310">
        <v>0</v>
      </c>
      <c r="AG310">
        <v>0</v>
      </c>
      <c r="AH310">
        <v>0</v>
      </c>
      <c r="AI310">
        <v>0</v>
      </c>
      <c r="AJ310">
        <v>0</v>
      </c>
      <c r="AK310">
        <v>0</v>
      </c>
      <c r="AL310">
        <v>0</v>
      </c>
      <c r="AM310">
        <v>0</v>
      </c>
      <c r="AN310">
        <v>0</v>
      </c>
      <c r="AO310">
        <v>0</v>
      </c>
      <c r="AP310">
        <v>0</v>
      </c>
      <c r="AQ310">
        <v>0</v>
      </c>
      <c r="AR310">
        <v>0</v>
      </c>
      <c r="AS310">
        <v>0</v>
      </c>
      <c r="AT310">
        <v>0</v>
      </c>
      <c r="AU310">
        <v>0</v>
      </c>
      <c r="AV310">
        <v>0</v>
      </c>
      <c r="AW310">
        <v>0</v>
      </c>
      <c r="AX310">
        <v>0</v>
      </c>
      <c r="AY310" s="602">
        <v>0</v>
      </c>
      <c r="AZ310"/>
    </row>
    <row r="311" spans="1:54" ht="21.6" x14ac:dyDescent="0.65">
      <c r="A311" s="601">
        <v>706384</v>
      </c>
      <c r="B311" s="602" t="s">
        <v>249</v>
      </c>
      <c r="C311" t="s">
        <v>176</v>
      </c>
      <c r="D311" t="s">
        <v>176</v>
      </c>
      <c r="E311" t="s">
        <v>178</v>
      </c>
      <c r="F311" t="s">
        <v>178</v>
      </c>
      <c r="G311" t="s">
        <v>178</v>
      </c>
      <c r="H311" t="s">
        <v>176</v>
      </c>
      <c r="I311" t="s">
        <v>178</v>
      </c>
      <c r="J311" t="s">
        <v>178</v>
      </c>
      <c r="K311" t="s">
        <v>178</v>
      </c>
      <c r="L311" t="s">
        <v>178</v>
      </c>
      <c r="M311" t="s">
        <v>176</v>
      </c>
      <c r="N311" t="s">
        <v>176</v>
      </c>
      <c r="O311" t="s">
        <v>176</v>
      </c>
      <c r="P311" t="s">
        <v>178</v>
      </c>
      <c r="Q311" t="s">
        <v>176</v>
      </c>
      <c r="R311" t="s">
        <v>176</v>
      </c>
      <c r="S311" t="s">
        <v>178</v>
      </c>
      <c r="T311" t="s">
        <v>177</v>
      </c>
      <c r="U311" t="s">
        <v>178</v>
      </c>
      <c r="V311" t="s">
        <v>176</v>
      </c>
      <c r="W311" t="s">
        <v>176</v>
      </c>
      <c r="X311" t="s">
        <v>178</v>
      </c>
      <c r="Y311" t="s">
        <v>178</v>
      </c>
      <c r="Z311" t="s">
        <v>177</v>
      </c>
      <c r="AA311" t="s">
        <v>176</v>
      </c>
      <c r="AB311" t="s">
        <v>176</v>
      </c>
      <c r="AC311" t="s">
        <v>176</v>
      </c>
      <c r="AD311" t="s">
        <v>176</v>
      </c>
      <c r="AE311" t="s">
        <v>178</v>
      </c>
      <c r="AF311" t="s">
        <v>178</v>
      </c>
      <c r="AG311" t="s">
        <v>177</v>
      </c>
      <c r="AH311" t="s">
        <v>177</v>
      </c>
      <c r="AI311" t="s">
        <v>177</v>
      </c>
      <c r="AJ311" t="s">
        <v>177</v>
      </c>
      <c r="AK311" t="s">
        <v>177</v>
      </c>
      <c r="AL311" t="s">
        <v>177</v>
      </c>
      <c r="AM311" t="s">
        <v>227</v>
      </c>
      <c r="AN311" t="s">
        <v>227</v>
      </c>
      <c r="AO311" t="s">
        <v>227</v>
      </c>
      <c r="AP311" t="s">
        <v>227</v>
      </c>
      <c r="AQ311" t="s">
        <v>227</v>
      </c>
      <c r="AR311" t="s">
        <v>227</v>
      </c>
      <c r="AS311" t="s">
        <v>227</v>
      </c>
      <c r="AT311" t="s">
        <v>227</v>
      </c>
      <c r="AU311" t="s">
        <v>227</v>
      </c>
      <c r="AV311" t="s">
        <v>227</v>
      </c>
      <c r="AW311" t="s">
        <v>227</v>
      </c>
      <c r="AX311" t="s">
        <v>227</v>
      </c>
      <c r="AY311" s="602">
        <v>0</v>
      </c>
      <c r="AZ311"/>
    </row>
    <row r="312" spans="1:54" ht="21.6" x14ac:dyDescent="0.65">
      <c r="A312" s="601">
        <v>706386</v>
      </c>
      <c r="B312" s="602" t="s">
        <v>401</v>
      </c>
      <c r="C312" t="s">
        <v>178</v>
      </c>
      <c r="D312" t="s">
        <v>176</v>
      </c>
      <c r="E312" t="s">
        <v>176</v>
      </c>
      <c r="F312" t="s">
        <v>178</v>
      </c>
      <c r="G312" t="s">
        <v>178</v>
      </c>
      <c r="H312" t="s">
        <v>178</v>
      </c>
      <c r="I312" t="s">
        <v>176</v>
      </c>
      <c r="J312" t="s">
        <v>178</v>
      </c>
      <c r="K312" t="s">
        <v>178</v>
      </c>
      <c r="L312" t="s">
        <v>176</v>
      </c>
      <c r="M312" t="s">
        <v>178</v>
      </c>
      <c r="N312" t="s">
        <v>178</v>
      </c>
      <c r="O312" t="s">
        <v>178</v>
      </c>
      <c r="P312" t="s">
        <v>178</v>
      </c>
      <c r="Q312" t="s">
        <v>178</v>
      </c>
      <c r="R312" t="s">
        <v>178</v>
      </c>
      <c r="S312" t="s">
        <v>178</v>
      </c>
      <c r="T312" t="s">
        <v>178</v>
      </c>
      <c r="U312" t="s">
        <v>178</v>
      </c>
      <c r="V312" t="s">
        <v>178</v>
      </c>
      <c r="W312" t="s">
        <v>178</v>
      </c>
      <c r="X312" t="s">
        <v>178</v>
      </c>
      <c r="Y312" t="s">
        <v>176</v>
      </c>
      <c r="Z312" t="s">
        <v>178</v>
      </c>
      <c r="AA312" t="s">
        <v>178</v>
      </c>
      <c r="AB312" t="s">
        <v>178</v>
      </c>
      <c r="AC312" t="s">
        <v>178</v>
      </c>
      <c r="AD312" t="s">
        <v>178</v>
      </c>
      <c r="AE312" t="s">
        <v>178</v>
      </c>
      <c r="AF312" t="s">
        <v>176</v>
      </c>
      <c r="AG312" t="s">
        <v>178</v>
      </c>
      <c r="AH312" t="s">
        <v>178</v>
      </c>
      <c r="AI312" t="s">
        <v>178</v>
      </c>
      <c r="AJ312" t="s">
        <v>178</v>
      </c>
      <c r="AK312" t="s">
        <v>178</v>
      </c>
      <c r="AL312" t="s">
        <v>178</v>
      </c>
      <c r="AM312" t="s">
        <v>178</v>
      </c>
      <c r="AN312" t="s">
        <v>178</v>
      </c>
      <c r="AO312" t="s">
        <v>178</v>
      </c>
      <c r="AP312" t="s">
        <v>178</v>
      </c>
      <c r="AQ312" t="s">
        <v>178</v>
      </c>
      <c r="AR312" t="s">
        <v>178</v>
      </c>
      <c r="AS312" t="s">
        <v>178</v>
      </c>
      <c r="AT312" t="s">
        <v>178</v>
      </c>
      <c r="AU312" t="s">
        <v>178</v>
      </c>
      <c r="AV312" t="s">
        <v>178</v>
      </c>
      <c r="AW312" t="s">
        <v>178</v>
      </c>
      <c r="AX312" t="s">
        <v>178</v>
      </c>
      <c r="AY312" s="602">
        <v>0</v>
      </c>
    </row>
    <row r="313" spans="1:54" ht="21.6" x14ac:dyDescent="0.65">
      <c r="A313" s="601">
        <v>706389</v>
      </c>
      <c r="B313" s="602" t="s">
        <v>248</v>
      </c>
      <c r="C313" t="s">
        <v>176</v>
      </c>
      <c r="D313" t="s">
        <v>176</v>
      </c>
      <c r="E313" t="s">
        <v>176</v>
      </c>
      <c r="F313" t="s">
        <v>176</v>
      </c>
      <c r="G313" t="s">
        <v>176</v>
      </c>
      <c r="H313" t="s">
        <v>178</v>
      </c>
      <c r="I313" t="s">
        <v>176</v>
      </c>
      <c r="J313" t="s">
        <v>176</v>
      </c>
      <c r="K313" t="s">
        <v>178</v>
      </c>
      <c r="L313" t="s">
        <v>178</v>
      </c>
      <c r="M313" t="s">
        <v>176</v>
      </c>
      <c r="N313" t="s">
        <v>176</v>
      </c>
      <c r="O313" t="s">
        <v>177</v>
      </c>
      <c r="P313" t="s">
        <v>178</v>
      </c>
      <c r="Q313" t="s">
        <v>178</v>
      </c>
      <c r="R313" t="s">
        <v>176</v>
      </c>
      <c r="S313" t="s">
        <v>178</v>
      </c>
      <c r="T313" t="s">
        <v>178</v>
      </c>
      <c r="U313">
        <v>0</v>
      </c>
      <c r="V313">
        <v>0</v>
      </c>
      <c r="W313">
        <v>0</v>
      </c>
      <c r="X313">
        <v>0</v>
      </c>
      <c r="Y313">
        <v>0</v>
      </c>
      <c r="Z313">
        <v>0</v>
      </c>
      <c r="AA313">
        <v>0</v>
      </c>
      <c r="AB313">
        <v>0</v>
      </c>
      <c r="AC313">
        <v>0</v>
      </c>
      <c r="AD313">
        <v>0</v>
      </c>
      <c r="AE313">
        <v>0</v>
      </c>
      <c r="AF313">
        <v>0</v>
      </c>
      <c r="AG313">
        <v>0</v>
      </c>
      <c r="AH313">
        <v>0</v>
      </c>
      <c r="AI313">
        <v>0</v>
      </c>
      <c r="AJ313">
        <v>0</v>
      </c>
      <c r="AK313">
        <v>0</v>
      </c>
      <c r="AL313">
        <v>0</v>
      </c>
      <c r="AM313">
        <v>0</v>
      </c>
      <c r="AN313">
        <v>0</v>
      </c>
      <c r="AO313">
        <v>0</v>
      </c>
      <c r="AP313">
        <v>0</v>
      </c>
      <c r="AQ313">
        <v>0</v>
      </c>
      <c r="AR313">
        <v>0</v>
      </c>
      <c r="AS313">
        <v>0</v>
      </c>
      <c r="AT313">
        <v>0</v>
      </c>
      <c r="AU313">
        <v>0</v>
      </c>
      <c r="AV313">
        <v>0</v>
      </c>
      <c r="AW313">
        <v>0</v>
      </c>
      <c r="AX313">
        <v>0</v>
      </c>
      <c r="AY313" s="602">
        <v>0</v>
      </c>
      <c r="AZ313"/>
    </row>
    <row r="314" spans="1:54" ht="14.4" x14ac:dyDescent="0.3">
      <c r="A314" s="616">
        <v>706392</v>
      </c>
      <c r="B314" s="604" t="s">
        <v>249</v>
      </c>
      <c r="C314" s="627" t="s">
        <v>178</v>
      </c>
      <c r="D314" s="627" t="s">
        <v>178</v>
      </c>
      <c r="E314" s="627" t="s">
        <v>176</v>
      </c>
      <c r="F314" s="627" t="s">
        <v>176</v>
      </c>
      <c r="G314" s="627" t="s">
        <v>178</v>
      </c>
      <c r="H314" s="627" t="s">
        <v>176</v>
      </c>
      <c r="I314" s="627" t="s">
        <v>178</v>
      </c>
      <c r="J314" s="627" t="s">
        <v>178</v>
      </c>
      <c r="K314" s="627" t="s">
        <v>176</v>
      </c>
      <c r="L314" s="627" t="s">
        <v>176</v>
      </c>
      <c r="M314" s="627" t="s">
        <v>178</v>
      </c>
      <c r="N314" s="627" t="s">
        <v>178</v>
      </c>
      <c r="O314" s="627" t="s">
        <v>176</v>
      </c>
      <c r="P314" s="627" t="s">
        <v>178</v>
      </c>
      <c r="Q314" s="627" t="s">
        <v>178</v>
      </c>
      <c r="R314" s="627" t="s">
        <v>178</v>
      </c>
      <c r="S314" s="627" t="s">
        <v>178</v>
      </c>
      <c r="T314" s="627" t="s">
        <v>178</v>
      </c>
      <c r="U314" s="627" t="s">
        <v>178</v>
      </c>
      <c r="V314" s="627" t="s">
        <v>178</v>
      </c>
      <c r="W314" s="627" t="s">
        <v>178</v>
      </c>
      <c r="X314" s="627" t="s">
        <v>178</v>
      </c>
      <c r="Y314" s="627" t="s">
        <v>178</v>
      </c>
      <c r="Z314" s="627" t="s">
        <v>176</v>
      </c>
      <c r="AA314" s="627" t="s">
        <v>178</v>
      </c>
      <c r="AB314" s="627" t="s">
        <v>178</v>
      </c>
      <c r="AC314" s="627" t="s">
        <v>177</v>
      </c>
      <c r="AD314" s="627" t="s">
        <v>178</v>
      </c>
      <c r="AE314" s="627" t="s">
        <v>178</v>
      </c>
      <c r="AF314" s="627" t="s">
        <v>176</v>
      </c>
      <c r="AG314" s="627" t="s">
        <v>178</v>
      </c>
      <c r="AH314" s="627" t="s">
        <v>177</v>
      </c>
      <c r="AI314" s="627" t="s">
        <v>178</v>
      </c>
      <c r="AJ314" s="627" t="s">
        <v>177</v>
      </c>
      <c r="AK314" s="627" t="s">
        <v>177</v>
      </c>
      <c r="AL314" s="627" t="s">
        <v>177</v>
      </c>
      <c r="AM314" s="627" t="s">
        <v>227</v>
      </c>
      <c r="AN314" s="627" t="s">
        <v>227</v>
      </c>
      <c r="AO314" s="627" t="s">
        <v>227</v>
      </c>
      <c r="AP314" s="627" t="s">
        <v>227</v>
      </c>
      <c r="AQ314" s="627" t="s">
        <v>227</v>
      </c>
      <c r="AR314" s="627" t="s">
        <v>227</v>
      </c>
      <c r="AS314" s="627" t="s">
        <v>227</v>
      </c>
      <c r="AT314" s="627" t="s">
        <v>227</v>
      </c>
      <c r="AU314" s="627" t="s">
        <v>227</v>
      </c>
      <c r="AV314" s="627" t="s">
        <v>227</v>
      </c>
      <c r="AW314" s="627" t="s">
        <v>227</v>
      </c>
      <c r="AX314" s="627" t="s">
        <v>227</v>
      </c>
      <c r="AY314" s="604" t="s">
        <v>227</v>
      </c>
      <c r="AZ314" s="632" t="s">
        <v>4547</v>
      </c>
      <c r="BA314" s="632" t="s">
        <v>227</v>
      </c>
      <c r="BB314" s="633" t="s">
        <v>1500</v>
      </c>
    </row>
    <row r="315" spans="1:54" ht="21.6" x14ac:dyDescent="0.65">
      <c r="A315" s="601">
        <v>706396</v>
      </c>
      <c r="B315" s="602" t="s">
        <v>248</v>
      </c>
      <c r="C315" t="s">
        <v>178</v>
      </c>
      <c r="D315" t="s">
        <v>176</v>
      </c>
      <c r="E315" t="s">
        <v>176</v>
      </c>
      <c r="F315" t="s">
        <v>176</v>
      </c>
      <c r="G315" t="s">
        <v>176</v>
      </c>
      <c r="H315" t="s">
        <v>176</v>
      </c>
      <c r="I315" t="s">
        <v>176</v>
      </c>
      <c r="J315" t="s">
        <v>176</v>
      </c>
      <c r="K315" t="s">
        <v>176</v>
      </c>
      <c r="L315" t="s">
        <v>176</v>
      </c>
      <c r="M315" t="s">
        <v>176</v>
      </c>
      <c r="N315" t="s">
        <v>176</v>
      </c>
      <c r="O315" t="s">
        <v>177</v>
      </c>
      <c r="P315" t="s">
        <v>176</v>
      </c>
      <c r="Q315" t="s">
        <v>177</v>
      </c>
      <c r="R315" t="s">
        <v>178</v>
      </c>
      <c r="S315" t="s">
        <v>177</v>
      </c>
      <c r="T315" t="s">
        <v>176</v>
      </c>
      <c r="U315" t="s">
        <v>177</v>
      </c>
      <c r="V315" t="s">
        <v>177</v>
      </c>
      <c r="W315" t="s">
        <v>177</v>
      </c>
      <c r="X315" t="s">
        <v>177</v>
      </c>
      <c r="Y315" t="s">
        <v>177</v>
      </c>
      <c r="Z315" t="s">
        <v>178</v>
      </c>
      <c r="AA315">
        <v>0</v>
      </c>
      <c r="AB315">
        <v>0</v>
      </c>
      <c r="AC315">
        <v>0</v>
      </c>
      <c r="AD315">
        <v>0</v>
      </c>
      <c r="AE315">
        <v>0</v>
      </c>
      <c r="AF315">
        <v>0</v>
      </c>
      <c r="AG315">
        <v>0</v>
      </c>
      <c r="AH315">
        <v>0</v>
      </c>
      <c r="AI315">
        <v>0</v>
      </c>
      <c r="AJ315">
        <v>0</v>
      </c>
      <c r="AK315">
        <v>0</v>
      </c>
      <c r="AL315">
        <v>0</v>
      </c>
      <c r="AM315">
        <v>0</v>
      </c>
      <c r="AN315">
        <v>0</v>
      </c>
      <c r="AO315">
        <v>0</v>
      </c>
      <c r="AP315">
        <v>0</v>
      </c>
      <c r="AQ315">
        <v>0</v>
      </c>
      <c r="AR315">
        <v>0</v>
      </c>
      <c r="AS315">
        <v>0</v>
      </c>
      <c r="AT315">
        <v>0</v>
      </c>
      <c r="AU315">
        <v>0</v>
      </c>
      <c r="AV315">
        <v>0</v>
      </c>
      <c r="AW315">
        <v>0</v>
      </c>
      <c r="AX315">
        <v>0</v>
      </c>
      <c r="AY315" s="602">
        <v>0</v>
      </c>
      <c r="AZ315"/>
    </row>
    <row r="316" spans="1:54" ht="21.6" x14ac:dyDescent="0.65">
      <c r="A316" s="601">
        <v>706404</v>
      </c>
      <c r="B316" s="602" t="s">
        <v>247</v>
      </c>
      <c r="C316" t="s">
        <v>1567</v>
      </c>
      <c r="D316" t="s">
        <v>1567</v>
      </c>
      <c r="E316" t="s">
        <v>1567</v>
      </c>
      <c r="F316" t="s">
        <v>1567</v>
      </c>
      <c r="G316" t="s">
        <v>1567</v>
      </c>
      <c r="H316" t="s">
        <v>1567</v>
      </c>
      <c r="I316" t="s">
        <v>1567</v>
      </c>
      <c r="J316" t="s">
        <v>1567</v>
      </c>
      <c r="K316" t="s">
        <v>1567</v>
      </c>
      <c r="L316" t="s">
        <v>1567</v>
      </c>
      <c r="M316" t="s">
        <v>1567</v>
      </c>
      <c r="N316" t="s">
        <v>1567</v>
      </c>
      <c r="O316" t="s">
        <v>227</v>
      </c>
      <c r="P316" t="s">
        <v>227</v>
      </c>
      <c r="Q316" t="s">
        <v>227</v>
      </c>
      <c r="R316" t="s">
        <v>227</v>
      </c>
      <c r="S316" t="s">
        <v>227</v>
      </c>
      <c r="T316" t="s">
        <v>227</v>
      </c>
      <c r="U316" t="s">
        <v>227</v>
      </c>
      <c r="V316" t="s">
        <v>227</v>
      </c>
      <c r="W316" t="s">
        <v>227</v>
      </c>
      <c r="X316" t="s">
        <v>227</v>
      </c>
      <c r="Y316" t="s">
        <v>227</v>
      </c>
      <c r="Z316" t="s">
        <v>227</v>
      </c>
      <c r="AA316" t="s">
        <v>227</v>
      </c>
      <c r="AB316" t="s">
        <v>227</v>
      </c>
      <c r="AC316" t="s">
        <v>227</v>
      </c>
      <c r="AD316" t="s">
        <v>227</v>
      </c>
      <c r="AE316" t="s">
        <v>227</v>
      </c>
      <c r="AF316" t="s">
        <v>227</v>
      </c>
      <c r="AG316" t="s">
        <v>227</v>
      </c>
      <c r="AH316" t="s">
        <v>227</v>
      </c>
      <c r="AI316" t="s">
        <v>227</v>
      </c>
      <c r="AJ316" t="s">
        <v>227</v>
      </c>
      <c r="AK316" t="s">
        <v>227</v>
      </c>
      <c r="AL316" t="s">
        <v>227</v>
      </c>
      <c r="AM316" t="s">
        <v>227</v>
      </c>
      <c r="AN316" t="s">
        <v>227</v>
      </c>
      <c r="AO316" t="s">
        <v>227</v>
      </c>
      <c r="AP316" t="s">
        <v>227</v>
      </c>
      <c r="AQ316" t="s">
        <v>227</v>
      </c>
      <c r="AR316" t="s">
        <v>227</v>
      </c>
      <c r="AS316" t="s">
        <v>227</v>
      </c>
      <c r="AT316" t="s">
        <v>227</v>
      </c>
      <c r="AU316" t="s">
        <v>227</v>
      </c>
      <c r="AV316" t="s">
        <v>227</v>
      </c>
      <c r="AW316" t="s">
        <v>227</v>
      </c>
      <c r="AX316" t="s">
        <v>227</v>
      </c>
      <c r="AY316" s="602" t="s">
        <v>4546</v>
      </c>
      <c r="AZ316"/>
    </row>
    <row r="317" spans="1:54" ht="14.4" x14ac:dyDescent="0.3">
      <c r="A317" s="616">
        <v>706413</v>
      </c>
      <c r="B317" s="604" t="s">
        <v>247</v>
      </c>
      <c r="C317" s="627" t="s">
        <v>1567</v>
      </c>
      <c r="D317" s="627" t="s">
        <v>1567</v>
      </c>
      <c r="E317" s="627" t="s">
        <v>1567</v>
      </c>
      <c r="F317" s="627" t="s">
        <v>1567</v>
      </c>
      <c r="G317" s="627" t="s">
        <v>1567</v>
      </c>
      <c r="H317" s="627" t="s">
        <v>1567</v>
      </c>
      <c r="I317" s="627" t="s">
        <v>1567</v>
      </c>
      <c r="J317" s="627" t="s">
        <v>1567</v>
      </c>
      <c r="K317" s="627" t="s">
        <v>1567</v>
      </c>
      <c r="L317" s="627" t="s">
        <v>1567</v>
      </c>
      <c r="M317" s="627" t="s">
        <v>1567</v>
      </c>
      <c r="N317" s="627" t="s">
        <v>1567</v>
      </c>
      <c r="O317" s="627" t="s">
        <v>227</v>
      </c>
      <c r="P317" s="627" t="s">
        <v>227</v>
      </c>
      <c r="Q317" s="627" t="s">
        <v>227</v>
      </c>
      <c r="R317" s="627" t="s">
        <v>227</v>
      </c>
      <c r="S317" s="627" t="s">
        <v>227</v>
      </c>
      <c r="T317" s="627" t="s">
        <v>227</v>
      </c>
      <c r="U317" s="627" t="s">
        <v>227</v>
      </c>
      <c r="V317" s="627" t="s">
        <v>227</v>
      </c>
      <c r="W317" s="627" t="s">
        <v>227</v>
      </c>
      <c r="X317" s="627" t="s">
        <v>227</v>
      </c>
      <c r="Y317" s="627" t="s">
        <v>227</v>
      </c>
      <c r="Z317" s="627" t="s">
        <v>227</v>
      </c>
      <c r="AA317" s="627" t="s">
        <v>227</v>
      </c>
      <c r="AB317" s="627" t="s">
        <v>227</v>
      </c>
      <c r="AC317" s="627" t="s">
        <v>227</v>
      </c>
      <c r="AD317" s="627" t="s">
        <v>227</v>
      </c>
      <c r="AE317" s="627" t="s">
        <v>227</v>
      </c>
      <c r="AF317" s="627" t="s">
        <v>227</v>
      </c>
      <c r="AG317" s="627" t="s">
        <v>227</v>
      </c>
      <c r="AH317" s="627" t="s">
        <v>227</v>
      </c>
      <c r="AI317" s="627" t="s">
        <v>227</v>
      </c>
      <c r="AJ317" s="627" t="s">
        <v>227</v>
      </c>
      <c r="AK317" s="627" t="s">
        <v>227</v>
      </c>
      <c r="AL317" s="627" t="s">
        <v>227</v>
      </c>
      <c r="AM317" s="627" t="s">
        <v>227</v>
      </c>
      <c r="AN317" s="627" t="s">
        <v>227</v>
      </c>
      <c r="AO317" s="627" t="s">
        <v>227</v>
      </c>
      <c r="AP317" s="627" t="s">
        <v>227</v>
      </c>
      <c r="AQ317" s="627" t="s">
        <v>227</v>
      </c>
      <c r="AR317" s="627" t="s">
        <v>227</v>
      </c>
      <c r="AS317" s="627" t="s">
        <v>227</v>
      </c>
      <c r="AT317" s="627" t="s">
        <v>227</v>
      </c>
      <c r="AU317" s="627" t="s">
        <v>227</v>
      </c>
      <c r="AV317" s="627" t="s">
        <v>227</v>
      </c>
      <c r="AW317" s="627" t="s">
        <v>227</v>
      </c>
      <c r="AX317" s="627" t="s">
        <v>227</v>
      </c>
      <c r="AY317" s="604" t="s">
        <v>4546</v>
      </c>
      <c r="AZ317" s="632" t="s">
        <v>4547</v>
      </c>
      <c r="BA317" s="632" t="s">
        <v>227</v>
      </c>
      <c r="BB317" s="633" t="s">
        <v>1500</v>
      </c>
    </row>
    <row r="318" spans="1:54" ht="21.6" x14ac:dyDescent="0.65">
      <c r="A318" s="601">
        <v>706416</v>
      </c>
      <c r="B318" s="602" t="s">
        <v>401</v>
      </c>
      <c r="C318" t="s">
        <v>178</v>
      </c>
      <c r="D318" t="s">
        <v>178</v>
      </c>
      <c r="E318" t="s">
        <v>178</v>
      </c>
      <c r="F318" t="s">
        <v>178</v>
      </c>
      <c r="G318" t="s">
        <v>178</v>
      </c>
      <c r="H318" t="s">
        <v>176</v>
      </c>
      <c r="I318" t="s">
        <v>176</v>
      </c>
      <c r="J318" t="s">
        <v>178</v>
      </c>
      <c r="K318" t="s">
        <v>178</v>
      </c>
      <c r="L318" t="s">
        <v>178</v>
      </c>
      <c r="M318" t="s">
        <v>178</v>
      </c>
      <c r="N318" t="s">
        <v>178</v>
      </c>
      <c r="O318" t="s">
        <v>178</v>
      </c>
      <c r="P318" t="s">
        <v>178</v>
      </c>
      <c r="Q318" t="s">
        <v>178</v>
      </c>
      <c r="R318" t="s">
        <v>178</v>
      </c>
      <c r="S318" t="s">
        <v>178</v>
      </c>
      <c r="T318" t="s">
        <v>176</v>
      </c>
      <c r="U318" t="s">
        <v>178</v>
      </c>
      <c r="V318" t="s">
        <v>178</v>
      </c>
      <c r="W318" t="s">
        <v>178</v>
      </c>
      <c r="X318" t="s">
        <v>176</v>
      </c>
      <c r="Y318" t="s">
        <v>178</v>
      </c>
      <c r="Z318" t="s">
        <v>176</v>
      </c>
      <c r="AA318" t="s">
        <v>178</v>
      </c>
      <c r="AB318" t="s">
        <v>178</v>
      </c>
      <c r="AC318" t="s">
        <v>178</v>
      </c>
      <c r="AD318" t="s">
        <v>178</v>
      </c>
      <c r="AE318" t="s">
        <v>178</v>
      </c>
      <c r="AF318" t="s">
        <v>178</v>
      </c>
      <c r="AG318" t="s">
        <v>176</v>
      </c>
      <c r="AH318" t="s">
        <v>178</v>
      </c>
      <c r="AI318" t="s">
        <v>176</v>
      </c>
      <c r="AJ318" t="s">
        <v>176</v>
      </c>
      <c r="AK318" t="s">
        <v>176</v>
      </c>
      <c r="AL318" t="s">
        <v>176</v>
      </c>
      <c r="AM318" t="s">
        <v>178</v>
      </c>
      <c r="AN318" t="s">
        <v>178</v>
      </c>
      <c r="AO318" t="s">
        <v>178</v>
      </c>
      <c r="AP318" t="s">
        <v>178</v>
      </c>
      <c r="AQ318" t="s">
        <v>178</v>
      </c>
      <c r="AR318" t="s">
        <v>178</v>
      </c>
      <c r="AS318" t="s">
        <v>177</v>
      </c>
      <c r="AT318" t="s">
        <v>177</v>
      </c>
      <c r="AU318" t="s">
        <v>177</v>
      </c>
      <c r="AV318" t="s">
        <v>177</v>
      </c>
      <c r="AW318" t="s">
        <v>177</v>
      </c>
      <c r="AX318" t="s">
        <v>177</v>
      </c>
      <c r="AY318" s="602">
        <v>0</v>
      </c>
      <c r="AZ318"/>
    </row>
    <row r="319" spans="1:54" ht="33" x14ac:dyDescent="0.65">
      <c r="A319" s="601">
        <v>706426</v>
      </c>
      <c r="B319" s="602" t="s">
        <v>248</v>
      </c>
      <c r="C319" t="s">
        <v>1567</v>
      </c>
      <c r="D319" t="s">
        <v>1567</v>
      </c>
      <c r="E319" t="s">
        <v>1567</v>
      </c>
      <c r="F319" t="s">
        <v>1567</v>
      </c>
      <c r="G319" t="s">
        <v>1567</v>
      </c>
      <c r="H319" t="s">
        <v>1567</v>
      </c>
      <c r="I319" t="s">
        <v>1567</v>
      </c>
      <c r="J319" t="s">
        <v>1567</v>
      </c>
      <c r="K319" t="s">
        <v>1567</v>
      </c>
      <c r="L319" t="s">
        <v>1567</v>
      </c>
      <c r="M319" t="s">
        <v>1567</v>
      </c>
      <c r="N319" t="s">
        <v>1567</v>
      </c>
      <c r="O319" t="s">
        <v>1567</v>
      </c>
      <c r="P319" t="s">
        <v>1567</v>
      </c>
      <c r="Q319" t="s">
        <v>1567</v>
      </c>
      <c r="R319" t="s">
        <v>1567</v>
      </c>
      <c r="S319" t="s">
        <v>1567</v>
      </c>
      <c r="T319" t="s">
        <v>1567</v>
      </c>
      <c r="U319" t="s">
        <v>1567</v>
      </c>
      <c r="V319" t="s">
        <v>1567</v>
      </c>
      <c r="W319" t="s">
        <v>1567</v>
      </c>
      <c r="X319" t="s">
        <v>1567</v>
      </c>
      <c r="Y319" t="s">
        <v>1567</v>
      </c>
      <c r="Z319" t="s">
        <v>1567</v>
      </c>
      <c r="AA319" t="s">
        <v>227</v>
      </c>
      <c r="AB319" t="s">
        <v>227</v>
      </c>
      <c r="AC319" t="s">
        <v>227</v>
      </c>
      <c r="AD319" t="s">
        <v>227</v>
      </c>
      <c r="AE319" t="s">
        <v>227</v>
      </c>
      <c r="AF319" t="s">
        <v>227</v>
      </c>
      <c r="AG319" t="s">
        <v>227</v>
      </c>
      <c r="AH319" t="s">
        <v>227</v>
      </c>
      <c r="AI319" t="s">
        <v>227</v>
      </c>
      <c r="AJ319" t="s">
        <v>227</v>
      </c>
      <c r="AK319" t="s">
        <v>227</v>
      </c>
      <c r="AL319" t="s">
        <v>227</v>
      </c>
      <c r="AM319" t="s">
        <v>227</v>
      </c>
      <c r="AN319" t="s">
        <v>227</v>
      </c>
      <c r="AO319" t="s">
        <v>227</v>
      </c>
      <c r="AP319" t="s">
        <v>227</v>
      </c>
      <c r="AQ319" t="s">
        <v>227</v>
      </c>
      <c r="AR319" t="s">
        <v>227</v>
      </c>
      <c r="AS319" t="s">
        <v>227</v>
      </c>
      <c r="AT319" t="s">
        <v>227</v>
      </c>
      <c r="AU319" t="s">
        <v>227</v>
      </c>
      <c r="AV319" t="s">
        <v>227</v>
      </c>
      <c r="AW319" t="s">
        <v>227</v>
      </c>
      <c r="AX319" t="s">
        <v>227</v>
      </c>
      <c r="AY319" s="602" t="s">
        <v>4582</v>
      </c>
      <c r="AZ319"/>
    </row>
    <row r="320" spans="1:54" ht="21.6" x14ac:dyDescent="0.65">
      <c r="A320" s="601">
        <v>706430</v>
      </c>
      <c r="B320" s="602" t="s">
        <v>247</v>
      </c>
      <c r="C320" t="s">
        <v>1567</v>
      </c>
      <c r="D320" t="s">
        <v>1567</v>
      </c>
      <c r="E320" t="s">
        <v>1567</v>
      </c>
      <c r="F320" t="s">
        <v>1567</v>
      </c>
      <c r="G320" t="s">
        <v>1567</v>
      </c>
      <c r="H320" t="s">
        <v>1567</v>
      </c>
      <c r="I320" t="s">
        <v>1567</v>
      </c>
      <c r="J320" t="s">
        <v>1567</v>
      </c>
      <c r="K320" t="s">
        <v>1567</v>
      </c>
      <c r="L320" t="s">
        <v>1567</v>
      </c>
      <c r="M320" t="s">
        <v>1567</v>
      </c>
      <c r="N320" t="s">
        <v>1567</v>
      </c>
      <c r="O320">
        <v>0</v>
      </c>
      <c r="P320">
        <v>0</v>
      </c>
      <c r="Q320">
        <v>0</v>
      </c>
      <c r="R320">
        <v>0</v>
      </c>
      <c r="S320">
        <v>0</v>
      </c>
      <c r="T320">
        <v>0</v>
      </c>
      <c r="U320">
        <v>0</v>
      </c>
      <c r="V320">
        <v>0</v>
      </c>
      <c r="W320">
        <v>0</v>
      </c>
      <c r="X320">
        <v>0</v>
      </c>
      <c r="Y320">
        <v>0</v>
      </c>
      <c r="Z320">
        <v>0</v>
      </c>
      <c r="AA320">
        <v>0</v>
      </c>
      <c r="AB320">
        <v>0</v>
      </c>
      <c r="AC320">
        <v>0</v>
      </c>
      <c r="AD320">
        <v>0</v>
      </c>
      <c r="AE320">
        <v>0</v>
      </c>
      <c r="AF320">
        <v>0</v>
      </c>
      <c r="AG320">
        <v>0</v>
      </c>
      <c r="AH320">
        <v>0</v>
      </c>
      <c r="AI320">
        <v>0</v>
      </c>
      <c r="AJ320">
        <v>0</v>
      </c>
      <c r="AK320">
        <v>0</v>
      </c>
      <c r="AL320">
        <v>0</v>
      </c>
      <c r="AM320">
        <v>0</v>
      </c>
      <c r="AN320">
        <v>0</v>
      </c>
      <c r="AO320">
        <v>0</v>
      </c>
      <c r="AP320">
        <v>0</v>
      </c>
      <c r="AQ320">
        <v>0</v>
      </c>
      <c r="AR320"/>
      <c r="AS320"/>
      <c r="AT320"/>
      <c r="AU320"/>
      <c r="AV320"/>
      <c r="AW320"/>
      <c r="AX320" s="236"/>
      <c r="AY320" s="602" t="s">
        <v>4546</v>
      </c>
      <c r="AZ320"/>
    </row>
    <row r="321" spans="1:54" ht="15" customHeight="1" x14ac:dyDescent="0.65">
      <c r="A321" s="601">
        <v>706433</v>
      </c>
      <c r="B321" s="602" t="s">
        <v>248</v>
      </c>
      <c r="C321" t="s">
        <v>1567</v>
      </c>
      <c r="D321" t="s">
        <v>1567</v>
      </c>
      <c r="E321" t="s">
        <v>1567</v>
      </c>
      <c r="F321" t="s">
        <v>1567</v>
      </c>
      <c r="G321" t="s">
        <v>1567</v>
      </c>
      <c r="H321" t="s">
        <v>1567</v>
      </c>
      <c r="I321" t="s">
        <v>1567</v>
      </c>
      <c r="J321" t="s">
        <v>1567</v>
      </c>
      <c r="K321" t="s">
        <v>1567</v>
      </c>
      <c r="L321" t="s">
        <v>1567</v>
      </c>
      <c r="M321" t="s">
        <v>1567</v>
      </c>
      <c r="N321" t="s">
        <v>1567</v>
      </c>
      <c r="O321" t="s">
        <v>1567</v>
      </c>
      <c r="P321" t="s">
        <v>1567</v>
      </c>
      <c r="Q321" t="s">
        <v>1567</v>
      </c>
      <c r="R321" t="s">
        <v>1567</v>
      </c>
      <c r="S321" t="s">
        <v>1567</v>
      </c>
      <c r="T321" t="s">
        <v>1567</v>
      </c>
      <c r="U321" t="s">
        <v>1567</v>
      </c>
      <c r="V321" t="s">
        <v>1567</v>
      </c>
      <c r="W321" t="s">
        <v>1567</v>
      </c>
      <c r="X321" t="s">
        <v>1567</v>
      </c>
      <c r="Y321" t="s">
        <v>1567</v>
      </c>
      <c r="Z321" t="s">
        <v>1567</v>
      </c>
      <c r="AA321" t="s">
        <v>227</v>
      </c>
      <c r="AB321" t="s">
        <v>227</v>
      </c>
      <c r="AC321" t="s">
        <v>227</v>
      </c>
      <c r="AD321" t="s">
        <v>227</v>
      </c>
      <c r="AE321" t="s">
        <v>227</v>
      </c>
      <c r="AF321" t="s">
        <v>227</v>
      </c>
      <c r="AG321" t="s">
        <v>227</v>
      </c>
      <c r="AH321" t="s">
        <v>227</v>
      </c>
      <c r="AI321" t="s">
        <v>227</v>
      </c>
      <c r="AJ321" t="s">
        <v>227</v>
      </c>
      <c r="AK321" t="s">
        <v>227</v>
      </c>
      <c r="AL321" t="s">
        <v>227</v>
      </c>
      <c r="AM321" t="s">
        <v>227</v>
      </c>
      <c r="AN321" t="s">
        <v>227</v>
      </c>
      <c r="AO321" t="s">
        <v>227</v>
      </c>
      <c r="AP321" t="s">
        <v>227</v>
      </c>
      <c r="AQ321" t="s">
        <v>227</v>
      </c>
      <c r="AR321" t="s">
        <v>227</v>
      </c>
      <c r="AS321" t="s">
        <v>227</v>
      </c>
      <c r="AT321" t="s">
        <v>227</v>
      </c>
      <c r="AU321" t="s">
        <v>227</v>
      </c>
      <c r="AV321" t="s">
        <v>227</v>
      </c>
      <c r="AW321" t="s">
        <v>227</v>
      </c>
      <c r="AX321" t="s">
        <v>227</v>
      </c>
      <c r="AY321" s="602" t="s">
        <v>4582</v>
      </c>
      <c r="AZ321"/>
    </row>
    <row r="322" spans="1:54" ht="21.6" x14ac:dyDescent="0.65">
      <c r="A322" s="601">
        <v>706439</v>
      </c>
      <c r="B322" s="602" t="s">
        <v>249</v>
      </c>
      <c r="C322" t="s">
        <v>178</v>
      </c>
      <c r="D322" t="s">
        <v>178</v>
      </c>
      <c r="E322" t="s">
        <v>178</v>
      </c>
      <c r="F322" t="s">
        <v>178</v>
      </c>
      <c r="G322" t="s">
        <v>176</v>
      </c>
      <c r="H322" t="s">
        <v>178</v>
      </c>
      <c r="I322" t="s">
        <v>176</v>
      </c>
      <c r="J322" t="s">
        <v>176</v>
      </c>
      <c r="K322" t="s">
        <v>176</v>
      </c>
      <c r="L322" t="s">
        <v>176</v>
      </c>
      <c r="M322" t="s">
        <v>176</v>
      </c>
      <c r="N322" t="s">
        <v>176</v>
      </c>
      <c r="O322" t="s">
        <v>176</v>
      </c>
      <c r="P322" t="s">
        <v>178</v>
      </c>
      <c r="Q322" t="s">
        <v>178</v>
      </c>
      <c r="R322" t="s">
        <v>176</v>
      </c>
      <c r="S322" t="s">
        <v>176</v>
      </c>
      <c r="T322" t="s">
        <v>178</v>
      </c>
      <c r="U322" t="s">
        <v>176</v>
      </c>
      <c r="V322" t="s">
        <v>176</v>
      </c>
      <c r="W322" t="s">
        <v>176</v>
      </c>
      <c r="X322" t="s">
        <v>178</v>
      </c>
      <c r="Y322" t="s">
        <v>178</v>
      </c>
      <c r="Z322" t="s">
        <v>178</v>
      </c>
      <c r="AA322" t="s">
        <v>178</v>
      </c>
      <c r="AB322" t="s">
        <v>178</v>
      </c>
      <c r="AC322" t="s">
        <v>178</v>
      </c>
      <c r="AD322" t="s">
        <v>178</v>
      </c>
      <c r="AE322" t="s">
        <v>178</v>
      </c>
      <c r="AF322" t="s">
        <v>178</v>
      </c>
      <c r="AG322" t="s">
        <v>177</v>
      </c>
      <c r="AH322" t="s">
        <v>177</v>
      </c>
      <c r="AI322" t="s">
        <v>177</v>
      </c>
      <c r="AJ322" t="s">
        <v>177</v>
      </c>
      <c r="AK322" t="s">
        <v>177</v>
      </c>
      <c r="AL322" t="s">
        <v>177</v>
      </c>
      <c r="AM322" t="s">
        <v>227</v>
      </c>
      <c r="AN322" t="s">
        <v>227</v>
      </c>
      <c r="AO322" t="s">
        <v>227</v>
      </c>
      <c r="AP322" t="s">
        <v>227</v>
      </c>
      <c r="AQ322" t="s">
        <v>227</v>
      </c>
      <c r="AR322" t="s">
        <v>227</v>
      </c>
      <c r="AS322" t="s">
        <v>227</v>
      </c>
      <c r="AT322" t="s">
        <v>227</v>
      </c>
      <c r="AU322" t="s">
        <v>227</v>
      </c>
      <c r="AV322" t="s">
        <v>227</v>
      </c>
      <c r="AW322" t="s">
        <v>227</v>
      </c>
      <c r="AX322" t="s">
        <v>227</v>
      </c>
      <c r="AY322" s="602">
        <v>0</v>
      </c>
      <c r="AZ322"/>
    </row>
    <row r="323" spans="1:54" ht="21.6" x14ac:dyDescent="0.65">
      <c r="A323" s="601">
        <v>706456</v>
      </c>
      <c r="B323" s="602" t="s">
        <v>226</v>
      </c>
      <c r="C323" t="s">
        <v>176</v>
      </c>
      <c r="D323" t="s">
        <v>178</v>
      </c>
      <c r="E323" t="s">
        <v>176</v>
      </c>
      <c r="F323" t="s">
        <v>178</v>
      </c>
      <c r="G323" t="s">
        <v>178</v>
      </c>
      <c r="H323" t="s">
        <v>178</v>
      </c>
      <c r="I323" t="s">
        <v>176</v>
      </c>
      <c r="J323" t="s">
        <v>178</v>
      </c>
      <c r="K323" t="s">
        <v>178</v>
      </c>
      <c r="L323" t="s">
        <v>176</v>
      </c>
      <c r="M323" t="s">
        <v>178</v>
      </c>
      <c r="N323" t="s">
        <v>178</v>
      </c>
      <c r="O323" t="s">
        <v>176</v>
      </c>
      <c r="P323" t="s">
        <v>178</v>
      </c>
      <c r="Q323" t="s">
        <v>178</v>
      </c>
      <c r="R323" t="s">
        <v>178</v>
      </c>
      <c r="S323" t="s">
        <v>178</v>
      </c>
      <c r="T323" t="s">
        <v>178</v>
      </c>
      <c r="U323" t="s">
        <v>176</v>
      </c>
      <c r="V323" t="s">
        <v>178</v>
      </c>
      <c r="W323" t="s">
        <v>178</v>
      </c>
      <c r="X323" t="s">
        <v>176</v>
      </c>
      <c r="Y323" t="s">
        <v>176</v>
      </c>
      <c r="Z323" t="s">
        <v>178</v>
      </c>
      <c r="AA323" t="s">
        <v>178</v>
      </c>
      <c r="AB323" t="s">
        <v>178</v>
      </c>
      <c r="AC323" t="s">
        <v>178</v>
      </c>
      <c r="AD323" t="s">
        <v>177</v>
      </c>
      <c r="AE323" t="s">
        <v>177</v>
      </c>
      <c r="AF323" t="s">
        <v>177</v>
      </c>
      <c r="AG323" t="s">
        <v>178</v>
      </c>
      <c r="AH323" t="s">
        <v>178</v>
      </c>
      <c r="AI323" t="s">
        <v>178</v>
      </c>
      <c r="AJ323" t="s">
        <v>178</v>
      </c>
      <c r="AK323" t="s">
        <v>177</v>
      </c>
      <c r="AL323" t="s">
        <v>178</v>
      </c>
      <c r="AM323" t="s">
        <v>177</v>
      </c>
      <c r="AN323" t="s">
        <v>177</v>
      </c>
      <c r="AO323" t="s">
        <v>177</v>
      </c>
      <c r="AP323" t="s">
        <v>177</v>
      </c>
      <c r="AQ323" t="s">
        <v>177</v>
      </c>
      <c r="AR323" t="s">
        <v>177</v>
      </c>
      <c r="AS323" t="s">
        <v>227</v>
      </c>
      <c r="AT323" t="s">
        <v>227</v>
      </c>
      <c r="AU323" t="s">
        <v>227</v>
      </c>
      <c r="AV323" t="s">
        <v>227</v>
      </c>
      <c r="AW323" t="s">
        <v>227</v>
      </c>
      <c r="AX323" t="s">
        <v>227</v>
      </c>
      <c r="AY323" s="602">
        <v>0</v>
      </c>
    </row>
    <row r="324" spans="1:54" ht="21.6" x14ac:dyDescent="0.65">
      <c r="A324" s="601">
        <v>706459</v>
      </c>
      <c r="B324" s="602" t="s">
        <v>226</v>
      </c>
      <c r="C324" t="s">
        <v>176</v>
      </c>
      <c r="D324" t="s">
        <v>176</v>
      </c>
      <c r="E324" t="s">
        <v>176</v>
      </c>
      <c r="F324" t="s">
        <v>176</v>
      </c>
      <c r="G324" t="s">
        <v>176</v>
      </c>
      <c r="H324" t="s">
        <v>176</v>
      </c>
      <c r="I324" t="s">
        <v>176</v>
      </c>
      <c r="J324" t="s">
        <v>176</v>
      </c>
      <c r="K324" t="s">
        <v>176</v>
      </c>
      <c r="L324" t="s">
        <v>176</v>
      </c>
      <c r="M324" t="s">
        <v>176</v>
      </c>
      <c r="N324" t="s">
        <v>176</v>
      </c>
      <c r="O324" t="s">
        <v>176</v>
      </c>
      <c r="P324" t="s">
        <v>176</v>
      </c>
      <c r="Q324" t="s">
        <v>176</v>
      </c>
      <c r="R324" t="s">
        <v>176</v>
      </c>
      <c r="S324" t="s">
        <v>178</v>
      </c>
      <c r="T324" t="s">
        <v>176</v>
      </c>
      <c r="U324" t="s">
        <v>176</v>
      </c>
      <c r="V324" t="s">
        <v>176</v>
      </c>
      <c r="W324" t="s">
        <v>178</v>
      </c>
      <c r="X324" t="s">
        <v>176</v>
      </c>
      <c r="Y324" t="s">
        <v>176</v>
      </c>
      <c r="Z324" t="s">
        <v>176</v>
      </c>
      <c r="AA324" t="s">
        <v>176</v>
      </c>
      <c r="AB324" t="s">
        <v>178</v>
      </c>
      <c r="AC324" t="s">
        <v>178</v>
      </c>
      <c r="AD324" t="s">
        <v>176</v>
      </c>
      <c r="AE324" t="s">
        <v>176</v>
      </c>
      <c r="AF324" t="s">
        <v>176</v>
      </c>
      <c r="AG324" t="s">
        <v>178</v>
      </c>
      <c r="AH324" t="s">
        <v>178</v>
      </c>
      <c r="AI324" t="s">
        <v>178</v>
      </c>
      <c r="AJ324" t="s">
        <v>178</v>
      </c>
      <c r="AK324" t="s">
        <v>178</v>
      </c>
      <c r="AL324" t="s">
        <v>178</v>
      </c>
      <c r="AM324" t="s">
        <v>177</v>
      </c>
      <c r="AN324" t="s">
        <v>177</v>
      </c>
      <c r="AO324" t="s">
        <v>177</v>
      </c>
      <c r="AP324" t="s">
        <v>177</v>
      </c>
      <c r="AQ324" t="s">
        <v>177</v>
      </c>
      <c r="AR324" t="s">
        <v>177</v>
      </c>
      <c r="AS324" t="s">
        <v>227</v>
      </c>
      <c r="AT324" t="s">
        <v>227</v>
      </c>
      <c r="AU324" t="s">
        <v>227</v>
      </c>
      <c r="AV324" t="s">
        <v>227</v>
      </c>
      <c r="AW324" t="s">
        <v>227</v>
      </c>
      <c r="AX324" t="s">
        <v>227</v>
      </c>
      <c r="AY324" s="602">
        <v>0</v>
      </c>
      <c r="AZ324"/>
    </row>
    <row r="325" spans="1:54" ht="14.4" x14ac:dyDescent="0.3">
      <c r="A325" s="616">
        <v>706469</v>
      </c>
      <c r="B325" s="604" t="s">
        <v>247</v>
      </c>
      <c r="C325" s="627" t="s">
        <v>1567</v>
      </c>
      <c r="D325" s="627" t="s">
        <v>1567</v>
      </c>
      <c r="E325" s="627" t="s">
        <v>1567</v>
      </c>
      <c r="F325" s="627" t="s">
        <v>1567</v>
      </c>
      <c r="G325" s="627" t="s">
        <v>1567</v>
      </c>
      <c r="H325" s="627" t="s">
        <v>1567</v>
      </c>
      <c r="I325" s="627" t="s">
        <v>1567</v>
      </c>
      <c r="J325" s="627" t="s">
        <v>1567</v>
      </c>
      <c r="K325" s="627" t="s">
        <v>1567</v>
      </c>
      <c r="L325" s="627" t="s">
        <v>1567</v>
      </c>
      <c r="M325" s="627" t="s">
        <v>1567</v>
      </c>
      <c r="N325" s="627" t="s">
        <v>1567</v>
      </c>
      <c r="O325" s="627" t="s">
        <v>227</v>
      </c>
      <c r="P325" s="627" t="s">
        <v>227</v>
      </c>
      <c r="Q325" s="627" t="s">
        <v>227</v>
      </c>
      <c r="R325" s="627" t="s">
        <v>227</v>
      </c>
      <c r="S325" s="627" t="s">
        <v>227</v>
      </c>
      <c r="T325" s="627" t="s">
        <v>227</v>
      </c>
      <c r="U325" s="627" t="s">
        <v>227</v>
      </c>
      <c r="V325" s="627" t="s">
        <v>227</v>
      </c>
      <c r="W325" s="627" t="s">
        <v>227</v>
      </c>
      <c r="X325" s="627" t="s">
        <v>227</v>
      </c>
      <c r="Y325" s="627" t="s">
        <v>227</v>
      </c>
      <c r="Z325" s="627" t="s">
        <v>227</v>
      </c>
      <c r="AA325" s="627" t="s">
        <v>227</v>
      </c>
      <c r="AB325" s="627" t="s">
        <v>227</v>
      </c>
      <c r="AC325" s="627" t="s">
        <v>227</v>
      </c>
      <c r="AD325" s="627" t="s">
        <v>227</v>
      </c>
      <c r="AE325" s="627" t="s">
        <v>227</v>
      </c>
      <c r="AF325" s="627" t="s">
        <v>227</v>
      </c>
      <c r="AG325" s="627" t="s">
        <v>227</v>
      </c>
      <c r="AH325" s="627" t="s">
        <v>227</v>
      </c>
      <c r="AI325" s="627" t="s">
        <v>227</v>
      </c>
      <c r="AJ325" s="627" t="s">
        <v>227</v>
      </c>
      <c r="AK325" s="627" t="s">
        <v>227</v>
      </c>
      <c r="AL325" s="627" t="s">
        <v>227</v>
      </c>
      <c r="AM325" s="627" t="s">
        <v>227</v>
      </c>
      <c r="AN325" s="627" t="s">
        <v>227</v>
      </c>
      <c r="AO325" s="627" t="s">
        <v>227</v>
      </c>
      <c r="AP325" s="627" t="s">
        <v>227</v>
      </c>
      <c r="AQ325" s="627" t="s">
        <v>227</v>
      </c>
      <c r="AR325" s="627" t="s">
        <v>227</v>
      </c>
      <c r="AS325" s="627" t="s">
        <v>227</v>
      </c>
      <c r="AT325" s="627" t="s">
        <v>227</v>
      </c>
      <c r="AU325" s="627" t="s">
        <v>227</v>
      </c>
      <c r="AV325" s="627" t="s">
        <v>227</v>
      </c>
      <c r="AW325" s="627" t="s">
        <v>227</v>
      </c>
      <c r="AX325" s="627" t="s">
        <v>227</v>
      </c>
      <c r="AY325" s="604" t="s">
        <v>4546</v>
      </c>
      <c r="AZ325" s="632" t="s">
        <v>4547</v>
      </c>
      <c r="BA325" s="632" t="s">
        <v>227</v>
      </c>
      <c r="BB325" s="633" t="s">
        <v>1500</v>
      </c>
    </row>
    <row r="326" spans="1:54" ht="21.6" x14ac:dyDescent="0.65">
      <c r="A326" s="601">
        <v>706471</v>
      </c>
      <c r="B326" s="602" t="s">
        <v>248</v>
      </c>
      <c r="C326" t="s">
        <v>178</v>
      </c>
      <c r="D326" t="s">
        <v>176</v>
      </c>
      <c r="E326" t="s">
        <v>176</v>
      </c>
      <c r="F326" t="s">
        <v>178</v>
      </c>
      <c r="G326" t="s">
        <v>176</v>
      </c>
      <c r="H326" t="s">
        <v>178</v>
      </c>
      <c r="I326" t="s">
        <v>176</v>
      </c>
      <c r="J326" t="s">
        <v>178</v>
      </c>
      <c r="K326" t="s">
        <v>176</v>
      </c>
      <c r="L326" t="s">
        <v>176</v>
      </c>
      <c r="M326" t="s">
        <v>176</v>
      </c>
      <c r="N326" t="s">
        <v>176</v>
      </c>
      <c r="O326" t="s">
        <v>176</v>
      </c>
      <c r="P326" t="s">
        <v>178</v>
      </c>
      <c r="Q326" t="s">
        <v>178</v>
      </c>
      <c r="R326" t="s">
        <v>176</v>
      </c>
      <c r="S326" t="s">
        <v>178</v>
      </c>
      <c r="T326" t="s">
        <v>177</v>
      </c>
      <c r="U326" t="s">
        <v>176</v>
      </c>
      <c r="V326" t="s">
        <v>176</v>
      </c>
      <c r="W326" t="s">
        <v>176</v>
      </c>
      <c r="X326" t="s">
        <v>178</v>
      </c>
      <c r="Y326" t="s">
        <v>178</v>
      </c>
      <c r="Z326" t="s">
        <v>177</v>
      </c>
      <c r="AA326" t="s">
        <v>227</v>
      </c>
      <c r="AB326" t="s">
        <v>227</v>
      </c>
      <c r="AC326" t="s">
        <v>227</v>
      </c>
      <c r="AD326" t="s">
        <v>227</v>
      </c>
      <c r="AE326" t="s">
        <v>227</v>
      </c>
      <c r="AF326" t="s">
        <v>227</v>
      </c>
      <c r="AG326" t="s">
        <v>227</v>
      </c>
      <c r="AH326" t="s">
        <v>227</v>
      </c>
      <c r="AI326" t="s">
        <v>227</v>
      </c>
      <c r="AJ326" t="s">
        <v>227</v>
      </c>
      <c r="AK326" t="s">
        <v>227</v>
      </c>
      <c r="AL326" t="s">
        <v>227</v>
      </c>
      <c r="AM326" t="s">
        <v>227</v>
      </c>
      <c r="AN326" t="s">
        <v>227</v>
      </c>
      <c r="AO326" t="s">
        <v>227</v>
      </c>
      <c r="AP326" t="s">
        <v>227</v>
      </c>
      <c r="AQ326" t="s">
        <v>227</v>
      </c>
      <c r="AR326" t="s">
        <v>227</v>
      </c>
      <c r="AS326" t="s">
        <v>227</v>
      </c>
      <c r="AT326" t="s">
        <v>227</v>
      </c>
      <c r="AU326" t="s">
        <v>227</v>
      </c>
      <c r="AV326" t="s">
        <v>227</v>
      </c>
      <c r="AW326" t="s">
        <v>227</v>
      </c>
      <c r="AX326" t="s">
        <v>227</v>
      </c>
      <c r="AY326" s="602">
        <v>0</v>
      </c>
      <c r="AZ326"/>
    </row>
    <row r="327" spans="1:54" ht="21.6" x14ac:dyDescent="0.65">
      <c r="A327" s="601">
        <v>706483</v>
      </c>
      <c r="B327" s="602" t="s">
        <v>248</v>
      </c>
      <c r="C327" t="s">
        <v>176</v>
      </c>
      <c r="D327" t="s">
        <v>178</v>
      </c>
      <c r="E327" t="s">
        <v>178</v>
      </c>
      <c r="F327" t="s">
        <v>178</v>
      </c>
      <c r="G327" t="s">
        <v>176</v>
      </c>
      <c r="H327" t="s">
        <v>178</v>
      </c>
      <c r="I327" t="s">
        <v>176</v>
      </c>
      <c r="J327" t="s">
        <v>178</v>
      </c>
      <c r="K327" t="s">
        <v>178</v>
      </c>
      <c r="L327" t="s">
        <v>176</v>
      </c>
      <c r="M327" t="s">
        <v>176</v>
      </c>
      <c r="N327" t="s">
        <v>176</v>
      </c>
      <c r="O327" t="s">
        <v>176</v>
      </c>
      <c r="P327" t="s">
        <v>176</v>
      </c>
      <c r="Q327" t="s">
        <v>176</v>
      </c>
      <c r="R327" t="s">
        <v>177</v>
      </c>
      <c r="S327" t="s">
        <v>176</v>
      </c>
      <c r="T327" t="s">
        <v>177</v>
      </c>
      <c r="U327" t="s">
        <v>177</v>
      </c>
      <c r="V327" t="s">
        <v>177</v>
      </c>
      <c r="W327" t="s">
        <v>177</v>
      </c>
      <c r="X327" t="s">
        <v>177</v>
      </c>
      <c r="Y327" t="s">
        <v>177</v>
      </c>
      <c r="Z327" t="s">
        <v>177</v>
      </c>
      <c r="AA327">
        <v>0</v>
      </c>
      <c r="AB327">
        <v>0</v>
      </c>
      <c r="AC327">
        <v>0</v>
      </c>
      <c r="AD327">
        <v>0</v>
      </c>
      <c r="AE327">
        <v>0</v>
      </c>
      <c r="AF327">
        <v>0</v>
      </c>
      <c r="AG327">
        <v>0</v>
      </c>
      <c r="AH327">
        <v>0</v>
      </c>
      <c r="AI327">
        <v>0</v>
      </c>
      <c r="AJ327">
        <v>0</v>
      </c>
      <c r="AK327">
        <v>0</v>
      </c>
      <c r="AL327">
        <v>0</v>
      </c>
      <c r="AM327">
        <v>0</v>
      </c>
      <c r="AN327">
        <v>0</v>
      </c>
      <c r="AO327">
        <v>0</v>
      </c>
      <c r="AP327">
        <v>0</v>
      </c>
      <c r="AQ327">
        <v>0</v>
      </c>
      <c r="AR327">
        <v>0</v>
      </c>
      <c r="AS327">
        <v>0</v>
      </c>
      <c r="AT327">
        <v>0</v>
      </c>
      <c r="AU327">
        <v>0</v>
      </c>
      <c r="AV327">
        <v>0</v>
      </c>
      <c r="AW327">
        <v>0</v>
      </c>
      <c r="AX327">
        <v>0</v>
      </c>
      <c r="AY327" s="602">
        <v>0</v>
      </c>
      <c r="AZ327"/>
    </row>
    <row r="328" spans="1:54" ht="14.4" x14ac:dyDescent="0.3">
      <c r="A328" s="616">
        <v>706484</v>
      </c>
      <c r="B328" s="604" t="s">
        <v>247</v>
      </c>
      <c r="C328" s="627" t="s">
        <v>178</v>
      </c>
      <c r="D328" s="627" t="s">
        <v>178</v>
      </c>
      <c r="E328" s="627" t="s">
        <v>227</v>
      </c>
      <c r="F328" s="627" t="s">
        <v>178</v>
      </c>
      <c r="G328" s="627" t="s">
        <v>227</v>
      </c>
      <c r="H328" s="627" t="s">
        <v>178</v>
      </c>
      <c r="I328" s="627" t="s">
        <v>227</v>
      </c>
      <c r="J328" s="627" t="s">
        <v>227</v>
      </c>
      <c r="K328" s="627" t="s">
        <v>227</v>
      </c>
      <c r="L328" s="627" t="s">
        <v>227</v>
      </c>
      <c r="M328" s="627" t="s">
        <v>176</v>
      </c>
      <c r="N328" s="627" t="s">
        <v>176</v>
      </c>
      <c r="O328" s="627" t="s">
        <v>227</v>
      </c>
      <c r="P328" s="627" t="s">
        <v>227</v>
      </c>
      <c r="Q328" s="627" t="s">
        <v>227</v>
      </c>
      <c r="R328" s="627" t="s">
        <v>227</v>
      </c>
      <c r="S328" s="627" t="s">
        <v>227</v>
      </c>
      <c r="T328" s="627" t="s">
        <v>227</v>
      </c>
      <c r="U328" s="627" t="s">
        <v>227</v>
      </c>
      <c r="V328" s="627" t="s">
        <v>227</v>
      </c>
      <c r="W328" s="627" t="s">
        <v>227</v>
      </c>
      <c r="X328" s="627" t="s">
        <v>227</v>
      </c>
      <c r="Y328" s="627" t="s">
        <v>227</v>
      </c>
      <c r="Z328" s="627" t="s">
        <v>227</v>
      </c>
      <c r="AA328" s="627" t="s">
        <v>227</v>
      </c>
      <c r="AB328" s="627" t="s">
        <v>227</v>
      </c>
      <c r="AC328" s="627" t="s">
        <v>227</v>
      </c>
      <c r="AD328" s="627" t="s">
        <v>227</v>
      </c>
      <c r="AE328" s="627" t="s">
        <v>227</v>
      </c>
      <c r="AF328" s="627" t="s">
        <v>227</v>
      </c>
      <c r="AG328" s="627" t="s">
        <v>227</v>
      </c>
      <c r="AH328" s="627" t="s">
        <v>227</v>
      </c>
      <c r="AI328" s="627" t="s">
        <v>227</v>
      </c>
      <c r="AJ328" s="627" t="s">
        <v>227</v>
      </c>
      <c r="AK328" s="627" t="s">
        <v>227</v>
      </c>
      <c r="AL328" s="627" t="s">
        <v>227</v>
      </c>
      <c r="AM328" s="627" t="s">
        <v>227</v>
      </c>
      <c r="AN328" s="627" t="s">
        <v>227</v>
      </c>
      <c r="AO328" s="627" t="s">
        <v>227</v>
      </c>
      <c r="AP328" s="627" t="s">
        <v>227</v>
      </c>
      <c r="AQ328" s="627" t="s">
        <v>227</v>
      </c>
      <c r="AR328" s="627" t="s">
        <v>227</v>
      </c>
      <c r="AS328" s="627" t="s">
        <v>227</v>
      </c>
      <c r="AT328" s="627" t="s">
        <v>227</v>
      </c>
      <c r="AU328" s="627" t="s">
        <v>227</v>
      </c>
      <c r="AV328" s="627" t="s">
        <v>227</v>
      </c>
      <c r="AW328" s="627" t="s">
        <v>227</v>
      </c>
      <c r="AX328" s="627" t="s">
        <v>227</v>
      </c>
      <c r="AY328" s="604" t="s">
        <v>227</v>
      </c>
      <c r="AZ328" s="632" t="s">
        <v>4547</v>
      </c>
      <c r="BA328" s="632" t="s">
        <v>227</v>
      </c>
      <c r="BB328" s="633" t="s">
        <v>1500</v>
      </c>
    </row>
    <row r="329" spans="1:54" ht="21.6" x14ac:dyDescent="0.65">
      <c r="A329" s="601">
        <v>706489</v>
      </c>
      <c r="B329" s="602" t="s">
        <v>248</v>
      </c>
      <c r="C329" t="s">
        <v>176</v>
      </c>
      <c r="D329" t="s">
        <v>176</v>
      </c>
      <c r="E329" t="s">
        <v>176</v>
      </c>
      <c r="F329" t="s">
        <v>177</v>
      </c>
      <c r="G329" t="s">
        <v>177</v>
      </c>
      <c r="H329" t="s">
        <v>177</v>
      </c>
      <c r="I329" t="s">
        <v>178</v>
      </c>
      <c r="J329" t="s">
        <v>176</v>
      </c>
      <c r="K329" t="s">
        <v>178</v>
      </c>
      <c r="L329" t="s">
        <v>178</v>
      </c>
      <c r="M329" t="s">
        <v>176</v>
      </c>
      <c r="N329" t="s">
        <v>176</v>
      </c>
      <c r="O329" t="s">
        <v>178</v>
      </c>
      <c r="P329" t="s">
        <v>178</v>
      </c>
      <c r="Q329" t="s">
        <v>178</v>
      </c>
      <c r="R329" t="s">
        <v>177</v>
      </c>
      <c r="S329" t="s">
        <v>178</v>
      </c>
      <c r="T329" t="s">
        <v>177</v>
      </c>
      <c r="U329" t="s">
        <v>227</v>
      </c>
      <c r="V329" t="s">
        <v>227</v>
      </c>
      <c r="W329" t="s">
        <v>227</v>
      </c>
      <c r="X329" t="s">
        <v>227</v>
      </c>
      <c r="Y329" t="s">
        <v>227</v>
      </c>
      <c r="Z329" t="s">
        <v>227</v>
      </c>
      <c r="AA329" t="s">
        <v>227</v>
      </c>
      <c r="AB329" t="s">
        <v>227</v>
      </c>
      <c r="AC329" t="s">
        <v>227</v>
      </c>
      <c r="AD329" t="s">
        <v>227</v>
      </c>
      <c r="AE329" t="s">
        <v>227</v>
      </c>
      <c r="AF329" t="s">
        <v>227</v>
      </c>
      <c r="AG329" t="s">
        <v>227</v>
      </c>
      <c r="AH329" t="s">
        <v>227</v>
      </c>
      <c r="AI329" t="s">
        <v>227</v>
      </c>
      <c r="AJ329" t="s">
        <v>227</v>
      </c>
      <c r="AK329" t="s">
        <v>227</v>
      </c>
      <c r="AL329" t="s">
        <v>227</v>
      </c>
      <c r="AM329" t="s">
        <v>227</v>
      </c>
      <c r="AN329" t="s">
        <v>227</v>
      </c>
      <c r="AO329" t="s">
        <v>227</v>
      </c>
      <c r="AP329" t="s">
        <v>227</v>
      </c>
      <c r="AQ329" t="s">
        <v>227</v>
      </c>
      <c r="AR329" t="s">
        <v>227</v>
      </c>
      <c r="AS329" t="s">
        <v>227</v>
      </c>
      <c r="AT329" t="s">
        <v>227</v>
      </c>
      <c r="AU329" t="s">
        <v>227</v>
      </c>
      <c r="AV329" t="s">
        <v>227</v>
      </c>
      <c r="AW329" t="s">
        <v>227</v>
      </c>
      <c r="AX329" t="s">
        <v>227</v>
      </c>
      <c r="AY329" s="602" t="s">
        <v>4583</v>
      </c>
      <c r="AZ329"/>
    </row>
    <row r="330" spans="1:54" ht="14.4" x14ac:dyDescent="0.3">
      <c r="A330" s="616">
        <v>706493</v>
      </c>
      <c r="B330" s="604" t="s">
        <v>248</v>
      </c>
      <c r="C330" s="627" t="s">
        <v>178</v>
      </c>
      <c r="D330" s="627" t="s">
        <v>176</v>
      </c>
      <c r="E330" s="627" t="s">
        <v>176</v>
      </c>
      <c r="F330" s="627" t="s">
        <v>178</v>
      </c>
      <c r="G330" s="627" t="s">
        <v>176</v>
      </c>
      <c r="H330" s="627" t="s">
        <v>178</v>
      </c>
      <c r="I330" s="627" t="s">
        <v>178</v>
      </c>
      <c r="J330" s="627" t="s">
        <v>178</v>
      </c>
      <c r="K330" s="627" t="s">
        <v>177</v>
      </c>
      <c r="L330" s="627" t="s">
        <v>176</v>
      </c>
      <c r="M330" s="627" t="s">
        <v>176</v>
      </c>
      <c r="N330" s="627" t="s">
        <v>176</v>
      </c>
      <c r="O330" s="627" t="s">
        <v>177</v>
      </c>
      <c r="P330" s="627" t="s">
        <v>177</v>
      </c>
      <c r="Q330" s="627" t="s">
        <v>177</v>
      </c>
      <c r="R330" s="627" t="s">
        <v>177</v>
      </c>
      <c r="S330" s="627" t="s">
        <v>177</v>
      </c>
      <c r="T330" s="627" t="s">
        <v>177</v>
      </c>
      <c r="U330" s="627" t="s">
        <v>177</v>
      </c>
      <c r="V330" s="627" t="s">
        <v>177</v>
      </c>
      <c r="W330" s="627" t="s">
        <v>177</v>
      </c>
      <c r="X330" s="627" t="s">
        <v>177</v>
      </c>
      <c r="Y330" s="627" t="s">
        <v>177</v>
      </c>
      <c r="Z330" s="627" t="s">
        <v>177</v>
      </c>
      <c r="AA330" s="627" t="s">
        <v>227</v>
      </c>
      <c r="AB330" s="627" t="s">
        <v>227</v>
      </c>
      <c r="AC330" s="627" t="s">
        <v>227</v>
      </c>
      <c r="AD330" s="627" t="s">
        <v>227</v>
      </c>
      <c r="AE330" s="627" t="s">
        <v>227</v>
      </c>
      <c r="AF330" s="627" t="s">
        <v>227</v>
      </c>
      <c r="AG330" s="627" t="s">
        <v>227</v>
      </c>
      <c r="AH330" s="627" t="s">
        <v>227</v>
      </c>
      <c r="AI330" s="627" t="s">
        <v>227</v>
      </c>
      <c r="AJ330" s="627" t="s">
        <v>227</v>
      </c>
      <c r="AK330" s="627" t="s">
        <v>227</v>
      </c>
      <c r="AL330" s="627" t="s">
        <v>227</v>
      </c>
      <c r="AM330" s="627" t="s">
        <v>227</v>
      </c>
      <c r="AN330" s="627" t="s">
        <v>227</v>
      </c>
      <c r="AO330" s="627" t="s">
        <v>227</v>
      </c>
      <c r="AP330" s="627" t="s">
        <v>227</v>
      </c>
      <c r="AQ330" s="627" t="s">
        <v>227</v>
      </c>
      <c r="AR330" s="627" t="s">
        <v>227</v>
      </c>
      <c r="AS330" s="627" t="s">
        <v>227</v>
      </c>
      <c r="AT330" s="627" t="s">
        <v>227</v>
      </c>
      <c r="AU330" s="627" t="s">
        <v>227</v>
      </c>
      <c r="AV330" s="627" t="s">
        <v>227</v>
      </c>
      <c r="AW330" s="627" t="s">
        <v>227</v>
      </c>
      <c r="AX330" s="627" t="s">
        <v>227</v>
      </c>
      <c r="AY330" s="604" t="s">
        <v>227</v>
      </c>
      <c r="AZ330" s="632" t="s">
        <v>4547</v>
      </c>
      <c r="BA330" s="632" t="s">
        <v>227</v>
      </c>
      <c r="BB330" s="633" t="s">
        <v>1500</v>
      </c>
    </row>
    <row r="331" spans="1:54" ht="14.4" x14ac:dyDescent="0.3">
      <c r="A331" s="616">
        <v>706502</v>
      </c>
      <c r="B331" s="604" t="s">
        <v>248</v>
      </c>
      <c r="C331" s="627" t="s">
        <v>1567</v>
      </c>
      <c r="D331" s="627" t="s">
        <v>1567</v>
      </c>
      <c r="E331" s="627" t="s">
        <v>1567</v>
      </c>
      <c r="F331" s="627" t="s">
        <v>1567</v>
      </c>
      <c r="G331" s="627" t="s">
        <v>1567</v>
      </c>
      <c r="H331" s="627" t="s">
        <v>1567</v>
      </c>
      <c r="I331" s="627" t="s">
        <v>1567</v>
      </c>
      <c r="J331" s="627" t="s">
        <v>1567</v>
      </c>
      <c r="K331" s="627" t="s">
        <v>1567</v>
      </c>
      <c r="L331" s="627" t="s">
        <v>1567</v>
      </c>
      <c r="M331" s="627" t="s">
        <v>1567</v>
      </c>
      <c r="N331" s="627" t="s">
        <v>1567</v>
      </c>
      <c r="O331" s="627" t="s">
        <v>1567</v>
      </c>
      <c r="P331" s="627" t="s">
        <v>1567</v>
      </c>
      <c r="Q331" s="627" t="s">
        <v>1567</v>
      </c>
      <c r="R331" s="627" t="s">
        <v>1567</v>
      </c>
      <c r="S331" s="627" t="s">
        <v>1567</v>
      </c>
      <c r="T331" s="627" t="s">
        <v>1567</v>
      </c>
      <c r="U331" s="627" t="s">
        <v>1567</v>
      </c>
      <c r="V331" s="627" t="s">
        <v>1567</v>
      </c>
      <c r="W331" s="627" t="s">
        <v>1567</v>
      </c>
      <c r="X331" s="627" t="s">
        <v>1567</v>
      </c>
      <c r="Y331" s="627" t="s">
        <v>1567</v>
      </c>
      <c r="Z331" s="627" t="s">
        <v>1567</v>
      </c>
      <c r="AA331" s="627" t="s">
        <v>227</v>
      </c>
      <c r="AB331" s="627" t="s">
        <v>227</v>
      </c>
      <c r="AC331" s="627" t="s">
        <v>227</v>
      </c>
      <c r="AD331" s="627" t="s">
        <v>227</v>
      </c>
      <c r="AE331" s="627" t="s">
        <v>227</v>
      </c>
      <c r="AF331" s="627" t="s">
        <v>227</v>
      </c>
      <c r="AG331" s="627" t="s">
        <v>227</v>
      </c>
      <c r="AH331" s="627" t="s">
        <v>227</v>
      </c>
      <c r="AI331" s="627" t="s">
        <v>227</v>
      </c>
      <c r="AJ331" s="627" t="s">
        <v>227</v>
      </c>
      <c r="AK331" s="627" t="s">
        <v>227</v>
      </c>
      <c r="AL331" s="627" t="s">
        <v>227</v>
      </c>
      <c r="AM331" s="627" t="s">
        <v>227</v>
      </c>
      <c r="AN331" s="627" t="s">
        <v>227</v>
      </c>
      <c r="AO331" s="627" t="s">
        <v>227</v>
      </c>
      <c r="AP331" s="627" t="s">
        <v>227</v>
      </c>
      <c r="AQ331" s="627" t="s">
        <v>227</v>
      </c>
      <c r="AR331" s="627" t="s">
        <v>227</v>
      </c>
      <c r="AS331" s="627" t="s">
        <v>227</v>
      </c>
      <c r="AT331" s="627" t="s">
        <v>227</v>
      </c>
      <c r="AU331" s="627" t="s">
        <v>227</v>
      </c>
      <c r="AV331" s="627" t="s">
        <v>227</v>
      </c>
      <c r="AW331" s="627" t="s">
        <v>227</v>
      </c>
      <c r="AX331" s="627" t="s">
        <v>227</v>
      </c>
      <c r="AY331" s="604" t="s">
        <v>4546</v>
      </c>
      <c r="AZ331" s="632" t="s">
        <v>4547</v>
      </c>
      <c r="BA331" s="632" t="s">
        <v>227</v>
      </c>
      <c r="BB331" s="633" t="s">
        <v>1500</v>
      </c>
    </row>
    <row r="332" spans="1:54" ht="21.6" x14ac:dyDescent="0.65">
      <c r="A332" s="601">
        <v>706504</v>
      </c>
      <c r="B332" s="602" t="s">
        <v>249</v>
      </c>
      <c r="C332" t="s">
        <v>176</v>
      </c>
      <c r="D332" t="s">
        <v>178</v>
      </c>
      <c r="E332" t="s">
        <v>178</v>
      </c>
      <c r="F332" t="s">
        <v>176</v>
      </c>
      <c r="G332" t="s">
        <v>176</v>
      </c>
      <c r="H332" t="s">
        <v>176</v>
      </c>
      <c r="I332" t="s">
        <v>176</v>
      </c>
      <c r="J332" t="s">
        <v>176</v>
      </c>
      <c r="K332" t="s">
        <v>178</v>
      </c>
      <c r="L332" t="s">
        <v>176</v>
      </c>
      <c r="M332" t="s">
        <v>178</v>
      </c>
      <c r="N332" t="s">
        <v>176</v>
      </c>
      <c r="O332" t="s">
        <v>176</v>
      </c>
      <c r="P332" t="s">
        <v>176</v>
      </c>
      <c r="Q332" t="s">
        <v>176</v>
      </c>
      <c r="R332" t="s">
        <v>176</v>
      </c>
      <c r="S332" t="s">
        <v>176</v>
      </c>
      <c r="T332" t="s">
        <v>178</v>
      </c>
      <c r="U332" t="s">
        <v>176</v>
      </c>
      <c r="V332" t="s">
        <v>176</v>
      </c>
      <c r="W332" t="s">
        <v>176</v>
      </c>
      <c r="X332" t="s">
        <v>176</v>
      </c>
      <c r="Y332" t="s">
        <v>176</v>
      </c>
      <c r="Z332" t="s">
        <v>176</v>
      </c>
      <c r="AA332" t="s">
        <v>178</v>
      </c>
      <c r="AB332" t="s">
        <v>178</v>
      </c>
      <c r="AC332" t="s">
        <v>178</v>
      </c>
      <c r="AD332" t="s">
        <v>178</v>
      </c>
      <c r="AE332" t="s">
        <v>178</v>
      </c>
      <c r="AF332" t="s">
        <v>178</v>
      </c>
      <c r="AG332" t="s">
        <v>177</v>
      </c>
      <c r="AH332" t="s">
        <v>177</v>
      </c>
      <c r="AI332" t="s">
        <v>177</v>
      </c>
      <c r="AJ332" t="s">
        <v>177</v>
      </c>
      <c r="AK332" t="s">
        <v>177</v>
      </c>
      <c r="AL332" t="s">
        <v>177</v>
      </c>
      <c r="AM332" t="s">
        <v>227</v>
      </c>
      <c r="AN332" t="s">
        <v>227</v>
      </c>
      <c r="AO332" t="s">
        <v>227</v>
      </c>
      <c r="AP332" t="s">
        <v>227</v>
      </c>
      <c r="AQ332" t="s">
        <v>227</v>
      </c>
      <c r="AR332" t="s">
        <v>227</v>
      </c>
      <c r="AS332" t="s">
        <v>227</v>
      </c>
      <c r="AT332" t="s">
        <v>227</v>
      </c>
      <c r="AU332" t="s">
        <v>227</v>
      </c>
      <c r="AV332" t="s">
        <v>227</v>
      </c>
      <c r="AW332" t="s">
        <v>227</v>
      </c>
      <c r="AX332" t="s">
        <v>227</v>
      </c>
      <c r="AY332" s="602" t="s">
        <v>4583</v>
      </c>
      <c r="AZ332"/>
    </row>
    <row r="333" spans="1:54" ht="21.6" x14ac:dyDescent="0.65">
      <c r="A333" s="601">
        <v>706506</v>
      </c>
      <c r="B333" s="602" t="s">
        <v>248</v>
      </c>
      <c r="C333" t="s">
        <v>176</v>
      </c>
      <c r="D333" t="s">
        <v>178</v>
      </c>
      <c r="E333" t="s">
        <v>176</v>
      </c>
      <c r="F333" t="s">
        <v>176</v>
      </c>
      <c r="G333" t="s">
        <v>176</v>
      </c>
      <c r="H333" t="s">
        <v>176</v>
      </c>
      <c r="I333" t="s">
        <v>178</v>
      </c>
      <c r="J333" t="s">
        <v>176</v>
      </c>
      <c r="K333" t="s">
        <v>178</v>
      </c>
      <c r="L333" t="s">
        <v>176</v>
      </c>
      <c r="M333" t="s">
        <v>178</v>
      </c>
      <c r="N333" t="s">
        <v>178</v>
      </c>
      <c r="O333" t="s">
        <v>176</v>
      </c>
      <c r="P333" t="s">
        <v>176</v>
      </c>
      <c r="Q333" t="s">
        <v>176</v>
      </c>
      <c r="R333" t="s">
        <v>176</v>
      </c>
      <c r="S333" t="s">
        <v>176</v>
      </c>
      <c r="T333" t="s">
        <v>178</v>
      </c>
      <c r="U333" t="s">
        <v>176</v>
      </c>
      <c r="V333" t="s">
        <v>178</v>
      </c>
      <c r="W333" t="s">
        <v>176</v>
      </c>
      <c r="X333" t="s">
        <v>176</v>
      </c>
      <c r="Y333" t="s">
        <v>178</v>
      </c>
      <c r="Z333" t="s">
        <v>176</v>
      </c>
      <c r="AA333" t="s">
        <v>227</v>
      </c>
      <c r="AB333" t="s">
        <v>227</v>
      </c>
      <c r="AC333" t="s">
        <v>227</v>
      </c>
      <c r="AD333" t="s">
        <v>227</v>
      </c>
      <c r="AE333" t="s">
        <v>227</v>
      </c>
      <c r="AF333" t="s">
        <v>227</v>
      </c>
      <c r="AG333" t="s">
        <v>227</v>
      </c>
      <c r="AH333" t="s">
        <v>227</v>
      </c>
      <c r="AI333" t="s">
        <v>227</v>
      </c>
      <c r="AJ333" t="s">
        <v>227</v>
      </c>
      <c r="AK333" t="s">
        <v>227</v>
      </c>
      <c r="AL333" t="s">
        <v>227</v>
      </c>
      <c r="AM333" t="s">
        <v>227</v>
      </c>
      <c r="AN333" t="s">
        <v>227</v>
      </c>
      <c r="AO333" t="s">
        <v>227</v>
      </c>
      <c r="AP333" t="s">
        <v>227</v>
      </c>
      <c r="AQ333" t="s">
        <v>227</v>
      </c>
      <c r="AR333" t="s">
        <v>227</v>
      </c>
      <c r="AS333" t="s">
        <v>227</v>
      </c>
      <c r="AT333" t="s">
        <v>227</v>
      </c>
      <c r="AU333" t="s">
        <v>227</v>
      </c>
      <c r="AV333" t="s">
        <v>227</v>
      </c>
      <c r="AW333" t="s">
        <v>227</v>
      </c>
      <c r="AX333" t="s">
        <v>227</v>
      </c>
      <c r="AY333" s="602">
        <v>0</v>
      </c>
      <c r="AZ333"/>
    </row>
    <row r="334" spans="1:54" ht="21.6" x14ac:dyDescent="0.65">
      <c r="A334" s="601">
        <v>706519</v>
      </c>
      <c r="B334" s="602" t="s">
        <v>247</v>
      </c>
      <c r="C334" t="s">
        <v>1567</v>
      </c>
      <c r="D334" t="s">
        <v>1567</v>
      </c>
      <c r="E334" t="s">
        <v>1567</v>
      </c>
      <c r="F334" t="s">
        <v>1567</v>
      </c>
      <c r="G334" t="s">
        <v>1567</v>
      </c>
      <c r="H334" t="s">
        <v>1567</v>
      </c>
      <c r="I334" t="s">
        <v>1567</v>
      </c>
      <c r="J334" t="s">
        <v>1567</v>
      </c>
      <c r="K334" t="s">
        <v>1567</v>
      </c>
      <c r="L334" t="s">
        <v>1567</v>
      </c>
      <c r="M334" t="s">
        <v>1567</v>
      </c>
      <c r="N334" t="s">
        <v>1567</v>
      </c>
      <c r="O334">
        <v>0</v>
      </c>
      <c r="P334">
        <v>0</v>
      </c>
      <c r="Q334">
        <v>0</v>
      </c>
      <c r="R334">
        <v>0</v>
      </c>
      <c r="S334">
        <v>0</v>
      </c>
      <c r="T334">
        <v>0</v>
      </c>
      <c r="U334">
        <v>0</v>
      </c>
      <c r="V334">
        <v>0</v>
      </c>
      <c r="W334">
        <v>0</v>
      </c>
      <c r="X334">
        <v>0</v>
      </c>
      <c r="Y334">
        <v>0</v>
      </c>
      <c r="Z334">
        <v>0</v>
      </c>
      <c r="AA334">
        <v>0</v>
      </c>
      <c r="AB334">
        <v>0</v>
      </c>
      <c r="AC334">
        <v>0</v>
      </c>
      <c r="AD334">
        <v>0</v>
      </c>
      <c r="AE334">
        <v>0</v>
      </c>
      <c r="AF334">
        <v>0</v>
      </c>
      <c r="AG334">
        <v>0</v>
      </c>
      <c r="AH334">
        <v>0</v>
      </c>
      <c r="AI334">
        <v>0</v>
      </c>
      <c r="AJ334">
        <v>0</v>
      </c>
      <c r="AK334">
        <v>0</v>
      </c>
      <c r="AL334">
        <v>0</v>
      </c>
      <c r="AM334">
        <v>0</v>
      </c>
      <c r="AN334">
        <v>0</v>
      </c>
      <c r="AO334">
        <v>0</v>
      </c>
      <c r="AP334">
        <v>0</v>
      </c>
      <c r="AQ334">
        <v>0</v>
      </c>
      <c r="AR334">
        <v>0</v>
      </c>
      <c r="AS334">
        <v>0</v>
      </c>
      <c r="AT334">
        <v>0</v>
      </c>
      <c r="AU334">
        <v>0</v>
      </c>
      <c r="AV334">
        <v>0</v>
      </c>
      <c r="AW334">
        <v>0</v>
      </c>
      <c r="AX334">
        <v>0</v>
      </c>
      <c r="AY334" s="602" t="s">
        <v>4546</v>
      </c>
      <c r="AZ334"/>
    </row>
    <row r="335" spans="1:54" ht="21.6" x14ac:dyDescent="0.65">
      <c r="A335" s="601">
        <v>706526</v>
      </c>
      <c r="B335" s="602" t="s">
        <v>401</v>
      </c>
      <c r="C335" t="s">
        <v>176</v>
      </c>
      <c r="D335" t="s">
        <v>176</v>
      </c>
      <c r="E335" t="s">
        <v>178</v>
      </c>
      <c r="F335" t="s">
        <v>178</v>
      </c>
      <c r="G335" t="s">
        <v>178</v>
      </c>
      <c r="H335" t="s">
        <v>178</v>
      </c>
      <c r="I335" t="s">
        <v>178</v>
      </c>
      <c r="J335" t="s">
        <v>178</v>
      </c>
      <c r="K335" t="s">
        <v>178</v>
      </c>
      <c r="L335" t="s">
        <v>178</v>
      </c>
      <c r="M335" t="s">
        <v>178</v>
      </c>
      <c r="N335" t="s">
        <v>178</v>
      </c>
      <c r="O335" t="s">
        <v>178</v>
      </c>
      <c r="P335" t="s">
        <v>178</v>
      </c>
      <c r="Q335" t="s">
        <v>178</v>
      </c>
      <c r="R335" t="s">
        <v>178</v>
      </c>
      <c r="S335" t="s">
        <v>178</v>
      </c>
      <c r="T335" t="s">
        <v>178</v>
      </c>
      <c r="U335" t="s">
        <v>178</v>
      </c>
      <c r="V335" t="s">
        <v>178</v>
      </c>
      <c r="W335" t="s">
        <v>178</v>
      </c>
      <c r="X335" t="s">
        <v>178</v>
      </c>
      <c r="Y335" t="s">
        <v>178</v>
      </c>
      <c r="Z335" t="s">
        <v>178</v>
      </c>
      <c r="AA335" t="s">
        <v>178</v>
      </c>
      <c r="AB335" t="s">
        <v>176</v>
      </c>
      <c r="AC335" t="s">
        <v>178</v>
      </c>
      <c r="AD335" t="s">
        <v>177</v>
      </c>
      <c r="AE335" t="s">
        <v>178</v>
      </c>
      <c r="AF335" t="s">
        <v>178</v>
      </c>
      <c r="AG335" t="s">
        <v>178</v>
      </c>
      <c r="AH335" t="s">
        <v>178</v>
      </c>
      <c r="AI335" t="s">
        <v>178</v>
      </c>
      <c r="AJ335" t="s">
        <v>178</v>
      </c>
      <c r="AK335" t="s">
        <v>178</v>
      </c>
      <c r="AL335" t="s">
        <v>178</v>
      </c>
      <c r="AM335" t="s">
        <v>177</v>
      </c>
      <c r="AN335" t="s">
        <v>177</v>
      </c>
      <c r="AO335" t="s">
        <v>178</v>
      </c>
      <c r="AP335" t="s">
        <v>178</v>
      </c>
      <c r="AQ335" t="s">
        <v>178</v>
      </c>
      <c r="AR335" t="s">
        <v>178</v>
      </c>
      <c r="AS335" t="s">
        <v>178</v>
      </c>
      <c r="AT335" t="s">
        <v>178</v>
      </c>
      <c r="AU335" t="s">
        <v>177</v>
      </c>
      <c r="AV335" t="s">
        <v>178</v>
      </c>
      <c r="AW335" t="s">
        <v>178</v>
      </c>
      <c r="AX335" t="s">
        <v>178</v>
      </c>
      <c r="AY335" s="602">
        <v>0</v>
      </c>
      <c r="AZ335"/>
    </row>
    <row r="336" spans="1:54" ht="21.6" x14ac:dyDescent="0.65">
      <c r="A336" s="601">
        <v>706537</v>
      </c>
      <c r="B336" s="602" t="s">
        <v>249</v>
      </c>
      <c r="C336" t="s">
        <v>178</v>
      </c>
      <c r="D336" t="s">
        <v>178</v>
      </c>
      <c r="E336" t="s">
        <v>178</v>
      </c>
      <c r="F336" t="s">
        <v>178</v>
      </c>
      <c r="G336" t="s">
        <v>178</v>
      </c>
      <c r="H336" t="s">
        <v>178</v>
      </c>
      <c r="I336" t="s">
        <v>178</v>
      </c>
      <c r="J336" t="s">
        <v>178</v>
      </c>
      <c r="K336" t="s">
        <v>178</v>
      </c>
      <c r="L336" t="s">
        <v>178</v>
      </c>
      <c r="M336" t="s">
        <v>176</v>
      </c>
      <c r="N336" t="s">
        <v>176</v>
      </c>
      <c r="O336" t="s">
        <v>178</v>
      </c>
      <c r="P336" t="s">
        <v>178</v>
      </c>
      <c r="Q336" t="s">
        <v>178</v>
      </c>
      <c r="R336" t="s">
        <v>178</v>
      </c>
      <c r="S336" t="s">
        <v>178</v>
      </c>
      <c r="T336" t="s">
        <v>178</v>
      </c>
      <c r="U336" t="s">
        <v>176</v>
      </c>
      <c r="V336" t="s">
        <v>176</v>
      </c>
      <c r="W336" t="s">
        <v>176</v>
      </c>
      <c r="X336" t="s">
        <v>176</v>
      </c>
      <c r="Y336" t="s">
        <v>178</v>
      </c>
      <c r="Z336" t="s">
        <v>178</v>
      </c>
      <c r="AA336" t="s">
        <v>178</v>
      </c>
      <c r="AB336" t="s">
        <v>178</v>
      </c>
      <c r="AC336" t="s">
        <v>177</v>
      </c>
      <c r="AD336" t="s">
        <v>178</v>
      </c>
      <c r="AE336" t="s">
        <v>178</v>
      </c>
      <c r="AF336" t="s">
        <v>177</v>
      </c>
      <c r="AG336" t="s">
        <v>177</v>
      </c>
      <c r="AH336" t="s">
        <v>177</v>
      </c>
      <c r="AI336" t="s">
        <v>177</v>
      </c>
      <c r="AJ336" t="s">
        <v>177</v>
      </c>
      <c r="AK336" t="s">
        <v>177</v>
      </c>
      <c r="AL336" t="s">
        <v>177</v>
      </c>
      <c r="AM336" t="s">
        <v>227</v>
      </c>
      <c r="AN336" t="s">
        <v>227</v>
      </c>
      <c r="AO336" t="s">
        <v>227</v>
      </c>
      <c r="AP336" t="s">
        <v>227</v>
      </c>
      <c r="AQ336" t="s">
        <v>227</v>
      </c>
      <c r="AR336" t="s">
        <v>227</v>
      </c>
      <c r="AS336" t="s">
        <v>227</v>
      </c>
      <c r="AT336" t="s">
        <v>227</v>
      </c>
      <c r="AU336" t="s">
        <v>227</v>
      </c>
      <c r="AV336" t="s">
        <v>227</v>
      </c>
      <c r="AW336" t="s">
        <v>227</v>
      </c>
      <c r="AX336" t="s">
        <v>227</v>
      </c>
      <c r="AY336" s="602">
        <v>0</v>
      </c>
      <c r="AZ336"/>
    </row>
    <row r="337" spans="1:54" ht="14.4" x14ac:dyDescent="0.3">
      <c r="A337" s="616">
        <v>706538</v>
      </c>
      <c r="B337" s="604" t="s">
        <v>247</v>
      </c>
      <c r="C337" s="627" t="s">
        <v>1567</v>
      </c>
      <c r="D337" s="627" t="s">
        <v>1567</v>
      </c>
      <c r="E337" s="627" t="s">
        <v>1567</v>
      </c>
      <c r="F337" s="627" t="s">
        <v>1567</v>
      </c>
      <c r="G337" s="627" t="s">
        <v>1567</v>
      </c>
      <c r="H337" s="627" t="s">
        <v>1567</v>
      </c>
      <c r="I337" s="627" t="s">
        <v>1567</v>
      </c>
      <c r="J337" s="627" t="s">
        <v>1567</v>
      </c>
      <c r="K337" s="627" t="s">
        <v>1567</v>
      </c>
      <c r="L337" s="627" t="s">
        <v>1567</v>
      </c>
      <c r="M337" s="627" t="s">
        <v>1567</v>
      </c>
      <c r="N337" s="627" t="s">
        <v>1567</v>
      </c>
      <c r="O337" s="627" t="s">
        <v>227</v>
      </c>
      <c r="P337" s="627" t="s">
        <v>227</v>
      </c>
      <c r="Q337" s="627" t="s">
        <v>227</v>
      </c>
      <c r="R337" s="627" t="s">
        <v>227</v>
      </c>
      <c r="S337" s="627" t="s">
        <v>227</v>
      </c>
      <c r="T337" s="627" t="s">
        <v>227</v>
      </c>
      <c r="U337" s="627" t="s">
        <v>227</v>
      </c>
      <c r="V337" s="627" t="s">
        <v>227</v>
      </c>
      <c r="W337" s="627" t="s">
        <v>227</v>
      </c>
      <c r="X337" s="627" t="s">
        <v>227</v>
      </c>
      <c r="Y337" s="627" t="s">
        <v>227</v>
      </c>
      <c r="Z337" s="627" t="s">
        <v>227</v>
      </c>
      <c r="AA337" s="627" t="s">
        <v>227</v>
      </c>
      <c r="AB337" s="627" t="s">
        <v>227</v>
      </c>
      <c r="AC337" s="627" t="s">
        <v>227</v>
      </c>
      <c r="AD337" s="627" t="s">
        <v>227</v>
      </c>
      <c r="AE337" s="627" t="s">
        <v>227</v>
      </c>
      <c r="AF337" s="627" t="s">
        <v>227</v>
      </c>
      <c r="AG337" s="627" t="s">
        <v>227</v>
      </c>
      <c r="AH337" s="627" t="s">
        <v>227</v>
      </c>
      <c r="AI337" s="627" t="s">
        <v>227</v>
      </c>
      <c r="AJ337" s="627" t="s">
        <v>227</v>
      </c>
      <c r="AK337" s="627" t="s">
        <v>227</v>
      </c>
      <c r="AL337" s="627" t="s">
        <v>227</v>
      </c>
      <c r="AM337" s="627" t="s">
        <v>227</v>
      </c>
      <c r="AN337" s="627" t="s">
        <v>227</v>
      </c>
      <c r="AO337" s="627" t="s">
        <v>227</v>
      </c>
      <c r="AP337" s="627" t="s">
        <v>227</v>
      </c>
      <c r="AQ337" s="627" t="s">
        <v>227</v>
      </c>
      <c r="AR337" s="627" t="s">
        <v>227</v>
      </c>
      <c r="AS337" s="627" t="s">
        <v>227</v>
      </c>
      <c r="AT337" s="627" t="s">
        <v>227</v>
      </c>
      <c r="AU337" s="627" t="s">
        <v>227</v>
      </c>
      <c r="AV337" s="627" t="s">
        <v>227</v>
      </c>
      <c r="AW337" s="627" t="s">
        <v>227</v>
      </c>
      <c r="AX337" s="627" t="s">
        <v>227</v>
      </c>
      <c r="AY337" s="604" t="s">
        <v>4546</v>
      </c>
      <c r="AZ337" s="632" t="s">
        <v>4547</v>
      </c>
      <c r="BA337" s="632" t="s">
        <v>227</v>
      </c>
      <c r="BB337" s="633" t="s">
        <v>1500</v>
      </c>
    </row>
    <row r="338" spans="1:54" ht="21.6" x14ac:dyDescent="0.65">
      <c r="A338" s="601">
        <v>706543</v>
      </c>
      <c r="B338" s="602" t="s">
        <v>249</v>
      </c>
      <c r="C338" t="s">
        <v>178</v>
      </c>
      <c r="D338" t="s">
        <v>176</v>
      </c>
      <c r="E338" t="s">
        <v>176</v>
      </c>
      <c r="F338" t="s">
        <v>178</v>
      </c>
      <c r="G338" t="s">
        <v>176</v>
      </c>
      <c r="H338" t="s">
        <v>178</v>
      </c>
      <c r="I338" t="s">
        <v>176</v>
      </c>
      <c r="J338" t="s">
        <v>178</v>
      </c>
      <c r="K338" t="s">
        <v>178</v>
      </c>
      <c r="L338" t="s">
        <v>178</v>
      </c>
      <c r="M338" t="s">
        <v>176</v>
      </c>
      <c r="N338" t="s">
        <v>176</v>
      </c>
      <c r="O338" t="s">
        <v>176</v>
      </c>
      <c r="P338" t="s">
        <v>178</v>
      </c>
      <c r="Q338" t="s">
        <v>178</v>
      </c>
      <c r="R338" t="s">
        <v>176</v>
      </c>
      <c r="S338" t="s">
        <v>176</v>
      </c>
      <c r="T338" t="s">
        <v>178</v>
      </c>
      <c r="U338" t="s">
        <v>176</v>
      </c>
      <c r="V338" t="s">
        <v>178</v>
      </c>
      <c r="W338" t="s">
        <v>176</v>
      </c>
      <c r="X338" t="s">
        <v>176</v>
      </c>
      <c r="Y338" t="s">
        <v>176</v>
      </c>
      <c r="Z338" t="s">
        <v>178</v>
      </c>
      <c r="AA338" t="s">
        <v>178</v>
      </c>
      <c r="AB338" t="s">
        <v>178</v>
      </c>
      <c r="AC338" t="s">
        <v>178</v>
      </c>
      <c r="AD338" t="s">
        <v>177</v>
      </c>
      <c r="AE338" t="s">
        <v>177</v>
      </c>
      <c r="AF338" t="s">
        <v>178</v>
      </c>
      <c r="AG338" t="s">
        <v>177</v>
      </c>
      <c r="AH338" t="s">
        <v>177</v>
      </c>
      <c r="AI338" t="s">
        <v>177</v>
      </c>
      <c r="AJ338" t="s">
        <v>177</v>
      </c>
      <c r="AK338" t="s">
        <v>177</v>
      </c>
      <c r="AL338" t="s">
        <v>177</v>
      </c>
      <c r="AM338" t="s">
        <v>227</v>
      </c>
      <c r="AN338" t="s">
        <v>227</v>
      </c>
      <c r="AO338" t="s">
        <v>227</v>
      </c>
      <c r="AP338" t="s">
        <v>227</v>
      </c>
      <c r="AQ338" t="s">
        <v>227</v>
      </c>
      <c r="AR338" t="s">
        <v>227</v>
      </c>
      <c r="AS338" t="s">
        <v>227</v>
      </c>
      <c r="AT338" t="s">
        <v>227</v>
      </c>
      <c r="AU338" t="s">
        <v>227</v>
      </c>
      <c r="AV338" t="s">
        <v>227</v>
      </c>
      <c r="AW338" t="s">
        <v>227</v>
      </c>
      <c r="AX338" t="s">
        <v>227</v>
      </c>
      <c r="AY338" s="602" t="s">
        <v>4583</v>
      </c>
    </row>
    <row r="339" spans="1:54" ht="14.4" x14ac:dyDescent="0.3">
      <c r="A339" s="616">
        <v>706560</v>
      </c>
      <c r="B339" s="604" t="s">
        <v>249</v>
      </c>
      <c r="C339" s="627" t="s">
        <v>178</v>
      </c>
      <c r="D339" s="627" t="s">
        <v>178</v>
      </c>
      <c r="E339" s="627" t="s">
        <v>178</v>
      </c>
      <c r="F339" s="627" t="s">
        <v>178</v>
      </c>
      <c r="G339" s="627" t="s">
        <v>176</v>
      </c>
      <c r="H339" s="627" t="s">
        <v>178</v>
      </c>
      <c r="I339" s="627" t="s">
        <v>178</v>
      </c>
      <c r="J339" s="627" t="s">
        <v>178</v>
      </c>
      <c r="K339" s="627" t="s">
        <v>178</v>
      </c>
      <c r="L339" s="627" t="s">
        <v>178</v>
      </c>
      <c r="M339" s="627" t="s">
        <v>176</v>
      </c>
      <c r="N339" s="627" t="s">
        <v>176</v>
      </c>
      <c r="O339" s="627" t="s">
        <v>176</v>
      </c>
      <c r="P339" s="627" t="s">
        <v>178</v>
      </c>
      <c r="Q339" s="627" t="s">
        <v>178</v>
      </c>
      <c r="R339" s="627" t="s">
        <v>176</v>
      </c>
      <c r="S339" s="627" t="s">
        <v>178</v>
      </c>
      <c r="T339" s="627" t="s">
        <v>178</v>
      </c>
      <c r="U339" s="627" t="s">
        <v>178</v>
      </c>
      <c r="V339" s="627" t="s">
        <v>178</v>
      </c>
      <c r="W339" s="627" t="s">
        <v>178</v>
      </c>
      <c r="X339" s="627" t="s">
        <v>178</v>
      </c>
      <c r="Y339" s="627" t="s">
        <v>178</v>
      </c>
      <c r="Z339" s="627" t="s">
        <v>178</v>
      </c>
      <c r="AA339" s="627" t="s">
        <v>227</v>
      </c>
      <c r="AB339" s="627" t="s">
        <v>227</v>
      </c>
      <c r="AC339" s="627" t="s">
        <v>227</v>
      </c>
      <c r="AD339" s="627" t="s">
        <v>227</v>
      </c>
      <c r="AE339" s="627" t="s">
        <v>227</v>
      </c>
      <c r="AF339" s="627" t="s">
        <v>227</v>
      </c>
      <c r="AG339" s="627" t="s">
        <v>227</v>
      </c>
      <c r="AH339" s="627" t="s">
        <v>227</v>
      </c>
      <c r="AI339" s="627" t="s">
        <v>227</v>
      </c>
      <c r="AJ339" s="627" t="s">
        <v>227</v>
      </c>
      <c r="AK339" s="627" t="s">
        <v>227</v>
      </c>
      <c r="AL339" s="627" t="s">
        <v>227</v>
      </c>
      <c r="AM339" s="627" t="s">
        <v>227</v>
      </c>
      <c r="AN339" s="627" t="s">
        <v>227</v>
      </c>
      <c r="AO339" s="627" t="s">
        <v>227</v>
      </c>
      <c r="AP339" s="627" t="s">
        <v>227</v>
      </c>
      <c r="AQ339" s="627" t="s">
        <v>227</v>
      </c>
      <c r="AR339" s="627" t="s">
        <v>227</v>
      </c>
      <c r="AS339" s="627" t="s">
        <v>227</v>
      </c>
      <c r="AT339" s="627" t="s">
        <v>227</v>
      </c>
      <c r="AU339" s="627" t="s">
        <v>227</v>
      </c>
      <c r="AV339" s="627" t="s">
        <v>227</v>
      </c>
      <c r="AW339" s="627" t="s">
        <v>227</v>
      </c>
      <c r="AX339" s="627" t="s">
        <v>227</v>
      </c>
      <c r="AY339" s="604" t="s">
        <v>4583</v>
      </c>
      <c r="AZ339" s="632" t="s">
        <v>4547</v>
      </c>
      <c r="BA339" s="632" t="s">
        <v>227</v>
      </c>
      <c r="BB339" s="633" t="s">
        <v>1500</v>
      </c>
    </row>
    <row r="340" spans="1:54" ht="21.6" x14ac:dyDescent="0.65">
      <c r="A340" s="601">
        <v>706561</v>
      </c>
      <c r="B340" s="602" t="s">
        <v>401</v>
      </c>
      <c r="C340" t="s">
        <v>178</v>
      </c>
      <c r="D340" t="s">
        <v>178</v>
      </c>
      <c r="E340" t="s">
        <v>178</v>
      </c>
      <c r="F340" t="s">
        <v>178</v>
      </c>
      <c r="G340" t="s">
        <v>178</v>
      </c>
      <c r="H340" t="s">
        <v>176</v>
      </c>
      <c r="I340" t="s">
        <v>178</v>
      </c>
      <c r="J340" t="s">
        <v>178</v>
      </c>
      <c r="K340" t="s">
        <v>178</v>
      </c>
      <c r="L340" t="s">
        <v>178</v>
      </c>
      <c r="M340" t="s">
        <v>178</v>
      </c>
      <c r="N340" t="s">
        <v>178</v>
      </c>
      <c r="O340" t="s">
        <v>178</v>
      </c>
      <c r="P340" t="s">
        <v>178</v>
      </c>
      <c r="Q340" t="s">
        <v>178</v>
      </c>
      <c r="R340" t="s">
        <v>178</v>
      </c>
      <c r="S340" t="s">
        <v>177</v>
      </c>
      <c r="T340" t="s">
        <v>178</v>
      </c>
      <c r="U340" t="s">
        <v>178</v>
      </c>
      <c r="V340" t="s">
        <v>178</v>
      </c>
      <c r="W340" t="s">
        <v>178</v>
      </c>
      <c r="X340" t="s">
        <v>178</v>
      </c>
      <c r="Y340" t="s">
        <v>178</v>
      </c>
      <c r="Z340" t="s">
        <v>178</v>
      </c>
      <c r="AA340" t="s">
        <v>178</v>
      </c>
      <c r="AB340" t="s">
        <v>178</v>
      </c>
      <c r="AC340" t="s">
        <v>177</v>
      </c>
      <c r="AD340" t="s">
        <v>178</v>
      </c>
      <c r="AE340" t="s">
        <v>178</v>
      </c>
      <c r="AF340" t="s">
        <v>178</v>
      </c>
      <c r="AG340" t="s">
        <v>178</v>
      </c>
      <c r="AH340" t="s">
        <v>178</v>
      </c>
      <c r="AI340" t="s">
        <v>178</v>
      </c>
      <c r="AJ340" t="s">
        <v>178</v>
      </c>
      <c r="AK340" t="s">
        <v>178</v>
      </c>
      <c r="AL340" t="s">
        <v>178</v>
      </c>
      <c r="AM340" t="s">
        <v>178</v>
      </c>
      <c r="AN340" t="s">
        <v>178</v>
      </c>
      <c r="AO340" t="s">
        <v>178</v>
      </c>
      <c r="AP340" t="s">
        <v>178</v>
      </c>
      <c r="AQ340" t="s">
        <v>177</v>
      </c>
      <c r="AR340" t="s">
        <v>177</v>
      </c>
      <c r="AS340" t="s">
        <v>178</v>
      </c>
      <c r="AT340" t="s">
        <v>178</v>
      </c>
      <c r="AU340" t="s">
        <v>177</v>
      </c>
      <c r="AV340" t="s">
        <v>178</v>
      </c>
      <c r="AW340" t="s">
        <v>178</v>
      </c>
      <c r="AX340" t="s">
        <v>178</v>
      </c>
      <c r="AY340" s="602">
        <v>0</v>
      </c>
      <c r="AZ340"/>
    </row>
    <row r="341" spans="1:54" ht="21.6" x14ac:dyDescent="0.65">
      <c r="A341" s="601">
        <v>706563</v>
      </c>
      <c r="B341" s="602" t="s">
        <v>403</v>
      </c>
      <c r="C341" t="s">
        <v>176</v>
      </c>
      <c r="D341" t="s">
        <v>176</v>
      </c>
      <c r="E341" t="s">
        <v>176</v>
      </c>
      <c r="F341" t="s">
        <v>176</v>
      </c>
      <c r="G341" t="s">
        <v>176</v>
      </c>
      <c r="H341" t="s">
        <v>176</v>
      </c>
      <c r="I341" t="s">
        <v>176</v>
      </c>
      <c r="J341" t="s">
        <v>178</v>
      </c>
      <c r="K341" t="s">
        <v>176</v>
      </c>
      <c r="L341" t="s">
        <v>176</v>
      </c>
      <c r="M341" t="s">
        <v>178</v>
      </c>
      <c r="N341" t="s">
        <v>178</v>
      </c>
      <c r="O341" t="s">
        <v>176</v>
      </c>
      <c r="P341" t="s">
        <v>178</v>
      </c>
      <c r="Q341" t="s">
        <v>178</v>
      </c>
      <c r="R341" t="s">
        <v>178</v>
      </c>
      <c r="S341" t="s">
        <v>178</v>
      </c>
      <c r="T341" t="s">
        <v>176</v>
      </c>
      <c r="U341" t="s">
        <v>176</v>
      </c>
      <c r="V341" t="s">
        <v>176</v>
      </c>
      <c r="W341" t="s">
        <v>177</v>
      </c>
      <c r="X341" t="s">
        <v>177</v>
      </c>
      <c r="Y341" t="s">
        <v>178</v>
      </c>
      <c r="Z341" t="s">
        <v>178</v>
      </c>
      <c r="AA341" t="s">
        <v>177</v>
      </c>
      <c r="AB341" t="s">
        <v>177</v>
      </c>
      <c r="AC341" t="s">
        <v>177</v>
      </c>
      <c r="AD341" t="s">
        <v>177</v>
      </c>
      <c r="AE341" t="s">
        <v>177</v>
      </c>
      <c r="AF341" t="s">
        <v>177</v>
      </c>
      <c r="AG341" t="s">
        <v>227</v>
      </c>
      <c r="AH341" t="s">
        <v>227</v>
      </c>
      <c r="AI341" t="s">
        <v>227</v>
      </c>
      <c r="AJ341" t="s">
        <v>227</v>
      </c>
      <c r="AK341" t="s">
        <v>227</v>
      </c>
      <c r="AL341" t="s">
        <v>227</v>
      </c>
      <c r="AM341" t="s">
        <v>227</v>
      </c>
      <c r="AN341" t="s">
        <v>227</v>
      </c>
      <c r="AO341" t="s">
        <v>227</v>
      </c>
      <c r="AP341" t="s">
        <v>227</v>
      </c>
      <c r="AQ341" t="s">
        <v>227</v>
      </c>
      <c r="AR341" t="s">
        <v>227</v>
      </c>
      <c r="AS341" t="s">
        <v>227</v>
      </c>
      <c r="AT341" t="s">
        <v>227</v>
      </c>
      <c r="AU341" t="s">
        <v>227</v>
      </c>
      <c r="AV341" t="s">
        <v>227</v>
      </c>
      <c r="AW341" t="s">
        <v>227</v>
      </c>
      <c r="AX341" t="s">
        <v>227</v>
      </c>
      <c r="AY341" s="602">
        <v>0</v>
      </c>
      <c r="AZ341"/>
    </row>
    <row r="342" spans="1:54" ht="21.6" x14ac:dyDescent="0.65">
      <c r="A342" s="601">
        <v>706572</v>
      </c>
      <c r="B342" s="602" t="s">
        <v>403</v>
      </c>
      <c r="C342" t="s">
        <v>178</v>
      </c>
      <c r="D342" t="s">
        <v>176</v>
      </c>
      <c r="E342" t="s">
        <v>178</v>
      </c>
      <c r="F342" t="s">
        <v>178</v>
      </c>
      <c r="G342" t="s">
        <v>176</v>
      </c>
      <c r="H342" t="s">
        <v>176</v>
      </c>
      <c r="I342" t="s">
        <v>178</v>
      </c>
      <c r="J342" t="s">
        <v>178</v>
      </c>
      <c r="K342" t="s">
        <v>178</v>
      </c>
      <c r="L342" t="s">
        <v>176</v>
      </c>
      <c r="M342" t="s">
        <v>176</v>
      </c>
      <c r="N342" t="s">
        <v>176</v>
      </c>
      <c r="O342" t="s">
        <v>176</v>
      </c>
      <c r="P342" t="s">
        <v>176</v>
      </c>
      <c r="Q342" t="s">
        <v>176</v>
      </c>
      <c r="R342" t="s">
        <v>176</v>
      </c>
      <c r="S342" t="s">
        <v>176</v>
      </c>
      <c r="T342" t="s">
        <v>176</v>
      </c>
      <c r="U342" t="s">
        <v>177</v>
      </c>
      <c r="V342" t="s">
        <v>176</v>
      </c>
      <c r="W342" t="s">
        <v>176</v>
      </c>
      <c r="X342" t="s">
        <v>178</v>
      </c>
      <c r="Y342" t="s">
        <v>176</v>
      </c>
      <c r="Z342" t="s">
        <v>178</v>
      </c>
      <c r="AA342" t="s">
        <v>177</v>
      </c>
      <c r="AB342" t="s">
        <v>177</v>
      </c>
      <c r="AC342" t="s">
        <v>177</v>
      </c>
      <c r="AD342" t="s">
        <v>177</v>
      </c>
      <c r="AE342" t="s">
        <v>177</v>
      </c>
      <c r="AF342" t="s">
        <v>177</v>
      </c>
      <c r="AG342" t="s">
        <v>227</v>
      </c>
      <c r="AH342" t="s">
        <v>227</v>
      </c>
      <c r="AI342" t="s">
        <v>227</v>
      </c>
      <c r="AJ342" t="s">
        <v>227</v>
      </c>
      <c r="AK342" t="s">
        <v>227</v>
      </c>
      <c r="AL342" t="s">
        <v>227</v>
      </c>
      <c r="AM342" t="s">
        <v>227</v>
      </c>
      <c r="AN342" t="s">
        <v>227</v>
      </c>
      <c r="AO342" t="s">
        <v>227</v>
      </c>
      <c r="AP342" t="s">
        <v>227</v>
      </c>
      <c r="AQ342" t="s">
        <v>227</v>
      </c>
      <c r="AR342" t="s">
        <v>227</v>
      </c>
      <c r="AS342" t="s">
        <v>227</v>
      </c>
      <c r="AT342" t="s">
        <v>227</v>
      </c>
      <c r="AU342" t="s">
        <v>227</v>
      </c>
      <c r="AV342" t="s">
        <v>227</v>
      </c>
      <c r="AW342" t="s">
        <v>227</v>
      </c>
      <c r="AX342" t="s">
        <v>227</v>
      </c>
      <c r="AY342" s="602">
        <v>0</v>
      </c>
      <c r="AZ342"/>
    </row>
    <row r="343" spans="1:54" ht="21.6" x14ac:dyDescent="0.65">
      <c r="A343" s="601">
        <v>706574</v>
      </c>
      <c r="B343" s="602" t="s">
        <v>226</v>
      </c>
      <c r="C343" t="s">
        <v>178</v>
      </c>
      <c r="D343" t="s">
        <v>176</v>
      </c>
      <c r="E343" t="s">
        <v>176</v>
      </c>
      <c r="F343" t="s">
        <v>178</v>
      </c>
      <c r="G343" t="s">
        <v>176</v>
      </c>
      <c r="H343" t="s">
        <v>176</v>
      </c>
      <c r="I343" t="s">
        <v>176</v>
      </c>
      <c r="J343" t="s">
        <v>178</v>
      </c>
      <c r="K343" t="s">
        <v>178</v>
      </c>
      <c r="L343" t="s">
        <v>176</v>
      </c>
      <c r="M343" t="s">
        <v>178</v>
      </c>
      <c r="N343" t="s">
        <v>176</v>
      </c>
      <c r="O343" t="s">
        <v>176</v>
      </c>
      <c r="P343" t="s">
        <v>178</v>
      </c>
      <c r="Q343" t="s">
        <v>178</v>
      </c>
      <c r="R343" t="s">
        <v>176</v>
      </c>
      <c r="S343" t="s">
        <v>178</v>
      </c>
      <c r="T343" t="s">
        <v>178</v>
      </c>
      <c r="U343" t="s">
        <v>178</v>
      </c>
      <c r="V343" t="s">
        <v>178</v>
      </c>
      <c r="W343" t="s">
        <v>176</v>
      </c>
      <c r="X343" t="s">
        <v>178</v>
      </c>
      <c r="Y343" t="s">
        <v>176</v>
      </c>
      <c r="Z343" t="s">
        <v>176</v>
      </c>
      <c r="AA343" t="s">
        <v>178</v>
      </c>
      <c r="AB343" t="s">
        <v>178</v>
      </c>
      <c r="AC343" t="s">
        <v>178</v>
      </c>
      <c r="AD343" t="s">
        <v>178</v>
      </c>
      <c r="AE343" t="s">
        <v>176</v>
      </c>
      <c r="AF343" t="s">
        <v>178</v>
      </c>
      <c r="AG343" t="s">
        <v>178</v>
      </c>
      <c r="AH343" t="s">
        <v>176</v>
      </c>
      <c r="AI343" t="s">
        <v>176</v>
      </c>
      <c r="AJ343" t="s">
        <v>176</v>
      </c>
      <c r="AK343" t="s">
        <v>176</v>
      </c>
      <c r="AL343" t="s">
        <v>178</v>
      </c>
      <c r="AM343" t="s">
        <v>177</v>
      </c>
      <c r="AN343" t="s">
        <v>177</v>
      </c>
      <c r="AO343" t="s">
        <v>177</v>
      </c>
      <c r="AP343" t="s">
        <v>177</v>
      </c>
      <c r="AQ343" t="s">
        <v>177</v>
      </c>
      <c r="AR343" t="s">
        <v>177</v>
      </c>
      <c r="AS343">
        <v>0</v>
      </c>
      <c r="AT343">
        <v>0</v>
      </c>
      <c r="AU343">
        <v>0</v>
      </c>
      <c r="AV343">
        <v>0</v>
      </c>
      <c r="AW343">
        <v>0</v>
      </c>
      <c r="AX343">
        <v>0</v>
      </c>
      <c r="AY343" s="602">
        <v>0</v>
      </c>
      <c r="AZ343"/>
    </row>
    <row r="344" spans="1:54" ht="21.6" x14ac:dyDescent="0.65">
      <c r="A344" s="601">
        <v>706580</v>
      </c>
      <c r="B344" s="602" t="s">
        <v>247</v>
      </c>
      <c r="C344" t="s">
        <v>176</v>
      </c>
      <c r="D344" t="s">
        <v>176</v>
      </c>
      <c r="E344" t="s">
        <v>176</v>
      </c>
      <c r="F344" t="s">
        <v>176</v>
      </c>
      <c r="G344" t="s">
        <v>176</v>
      </c>
      <c r="H344" t="s">
        <v>176</v>
      </c>
      <c r="I344" t="s">
        <v>176</v>
      </c>
      <c r="J344" t="s">
        <v>176</v>
      </c>
      <c r="K344" t="s">
        <v>176</v>
      </c>
      <c r="L344" t="s">
        <v>176</v>
      </c>
      <c r="M344" t="s">
        <v>176</v>
      </c>
      <c r="N344" t="s">
        <v>176</v>
      </c>
      <c r="O344" t="s">
        <v>227</v>
      </c>
      <c r="P344" t="s">
        <v>227</v>
      </c>
      <c r="Q344" t="s">
        <v>227</v>
      </c>
      <c r="R344" t="s">
        <v>227</v>
      </c>
      <c r="S344" t="s">
        <v>227</v>
      </c>
      <c r="T344" t="s">
        <v>227</v>
      </c>
      <c r="U344" t="s">
        <v>227</v>
      </c>
      <c r="V344" t="s">
        <v>227</v>
      </c>
      <c r="W344" t="s">
        <v>227</v>
      </c>
      <c r="X344" t="s">
        <v>227</v>
      </c>
      <c r="Y344" t="s">
        <v>227</v>
      </c>
      <c r="Z344" t="s">
        <v>227</v>
      </c>
      <c r="AA344" t="s">
        <v>227</v>
      </c>
      <c r="AB344" t="s">
        <v>227</v>
      </c>
      <c r="AC344" t="s">
        <v>227</v>
      </c>
      <c r="AD344" t="s">
        <v>227</v>
      </c>
      <c r="AE344" t="s">
        <v>227</v>
      </c>
      <c r="AF344" t="s">
        <v>227</v>
      </c>
      <c r="AG344" t="s">
        <v>227</v>
      </c>
      <c r="AH344" t="s">
        <v>227</v>
      </c>
      <c r="AI344" t="s">
        <v>227</v>
      </c>
      <c r="AJ344" t="s">
        <v>227</v>
      </c>
      <c r="AK344" t="s">
        <v>227</v>
      </c>
      <c r="AL344" t="s">
        <v>227</v>
      </c>
      <c r="AM344" t="s">
        <v>227</v>
      </c>
      <c r="AN344" t="s">
        <v>227</v>
      </c>
      <c r="AO344" t="s">
        <v>227</v>
      </c>
      <c r="AP344" t="s">
        <v>227</v>
      </c>
      <c r="AQ344" t="s">
        <v>227</v>
      </c>
      <c r="AR344" t="s">
        <v>227</v>
      </c>
      <c r="AS344" t="s">
        <v>227</v>
      </c>
      <c r="AT344" t="s">
        <v>227</v>
      </c>
      <c r="AU344" t="s">
        <v>227</v>
      </c>
      <c r="AV344" t="s">
        <v>227</v>
      </c>
      <c r="AW344" t="s">
        <v>227</v>
      </c>
      <c r="AX344" t="s">
        <v>227</v>
      </c>
      <c r="AY344" s="602">
        <v>0</v>
      </c>
      <c r="AZ344"/>
    </row>
    <row r="345" spans="1:54" ht="21.6" x14ac:dyDescent="0.65">
      <c r="A345" s="601">
        <v>706587</v>
      </c>
      <c r="B345" s="602" t="s">
        <v>247</v>
      </c>
      <c r="C345" t="s">
        <v>1567</v>
      </c>
      <c r="D345" t="s">
        <v>1567</v>
      </c>
      <c r="E345" t="s">
        <v>1567</v>
      </c>
      <c r="F345" t="s">
        <v>1567</v>
      </c>
      <c r="G345" t="s">
        <v>1567</v>
      </c>
      <c r="H345" t="s">
        <v>1567</v>
      </c>
      <c r="I345" t="s">
        <v>1567</v>
      </c>
      <c r="J345" t="s">
        <v>1567</v>
      </c>
      <c r="K345" t="s">
        <v>1567</v>
      </c>
      <c r="L345" t="s">
        <v>1567</v>
      </c>
      <c r="M345" t="s">
        <v>1567</v>
      </c>
      <c r="N345" t="s">
        <v>1567</v>
      </c>
      <c r="O345" t="s">
        <v>227</v>
      </c>
      <c r="P345" t="s">
        <v>227</v>
      </c>
      <c r="Q345" t="s">
        <v>227</v>
      </c>
      <c r="R345" t="s">
        <v>227</v>
      </c>
      <c r="S345" t="s">
        <v>227</v>
      </c>
      <c r="T345" t="s">
        <v>227</v>
      </c>
      <c r="U345" t="s">
        <v>227</v>
      </c>
      <c r="V345" t="s">
        <v>227</v>
      </c>
      <c r="W345" t="s">
        <v>227</v>
      </c>
      <c r="X345" t="s">
        <v>227</v>
      </c>
      <c r="Y345" t="s">
        <v>227</v>
      </c>
      <c r="Z345" t="s">
        <v>227</v>
      </c>
      <c r="AA345" t="s">
        <v>227</v>
      </c>
      <c r="AB345" t="s">
        <v>227</v>
      </c>
      <c r="AC345" t="s">
        <v>227</v>
      </c>
      <c r="AD345" t="s">
        <v>227</v>
      </c>
      <c r="AE345" t="s">
        <v>227</v>
      </c>
      <c r="AF345" t="s">
        <v>227</v>
      </c>
      <c r="AG345" t="s">
        <v>227</v>
      </c>
      <c r="AH345" t="s">
        <v>227</v>
      </c>
      <c r="AI345" t="s">
        <v>227</v>
      </c>
      <c r="AJ345" t="s">
        <v>227</v>
      </c>
      <c r="AK345" t="s">
        <v>227</v>
      </c>
      <c r="AL345" t="s">
        <v>227</v>
      </c>
      <c r="AM345" t="s">
        <v>227</v>
      </c>
      <c r="AN345" t="s">
        <v>227</v>
      </c>
      <c r="AO345" t="s">
        <v>227</v>
      </c>
      <c r="AP345" t="s">
        <v>227</v>
      </c>
      <c r="AQ345" t="s">
        <v>227</v>
      </c>
      <c r="AR345" t="s">
        <v>227</v>
      </c>
      <c r="AS345" t="s">
        <v>227</v>
      </c>
      <c r="AT345" t="s">
        <v>227</v>
      </c>
      <c r="AU345" t="s">
        <v>227</v>
      </c>
      <c r="AV345" t="s">
        <v>227</v>
      </c>
      <c r="AW345" t="s">
        <v>227</v>
      </c>
      <c r="AX345" t="s">
        <v>227</v>
      </c>
      <c r="AY345" s="602" t="s">
        <v>4546</v>
      </c>
      <c r="AZ345"/>
    </row>
    <row r="346" spans="1:54" ht="21.6" x14ac:dyDescent="0.65">
      <c r="A346" s="601">
        <v>706596</v>
      </c>
      <c r="B346" s="602" t="s">
        <v>403</v>
      </c>
      <c r="C346" t="s">
        <v>176</v>
      </c>
      <c r="D346" t="s">
        <v>178</v>
      </c>
      <c r="E346" t="s">
        <v>178</v>
      </c>
      <c r="F346" t="s">
        <v>178</v>
      </c>
      <c r="G346" t="s">
        <v>178</v>
      </c>
      <c r="H346" t="s">
        <v>176</v>
      </c>
      <c r="I346" t="s">
        <v>176</v>
      </c>
      <c r="J346" t="s">
        <v>178</v>
      </c>
      <c r="K346" t="s">
        <v>178</v>
      </c>
      <c r="L346" t="s">
        <v>176</v>
      </c>
      <c r="M346" t="s">
        <v>178</v>
      </c>
      <c r="N346" t="s">
        <v>178</v>
      </c>
      <c r="O346" t="s">
        <v>178</v>
      </c>
      <c r="P346" t="s">
        <v>178</v>
      </c>
      <c r="Q346" t="s">
        <v>178</v>
      </c>
      <c r="R346" t="s">
        <v>176</v>
      </c>
      <c r="S346" t="s">
        <v>178</v>
      </c>
      <c r="T346" t="s">
        <v>176</v>
      </c>
      <c r="U346" t="s">
        <v>178</v>
      </c>
      <c r="V346" t="s">
        <v>178</v>
      </c>
      <c r="W346" t="s">
        <v>178</v>
      </c>
      <c r="X346" t="s">
        <v>178</v>
      </c>
      <c r="Y346" t="s">
        <v>178</v>
      </c>
      <c r="Z346" t="s">
        <v>178</v>
      </c>
      <c r="AA346" t="s">
        <v>177</v>
      </c>
      <c r="AB346" t="s">
        <v>177</v>
      </c>
      <c r="AC346" t="s">
        <v>177</v>
      </c>
      <c r="AD346" t="s">
        <v>177</v>
      </c>
      <c r="AE346" t="s">
        <v>177</v>
      </c>
      <c r="AF346" t="s">
        <v>177</v>
      </c>
      <c r="AG346" t="s">
        <v>227</v>
      </c>
      <c r="AH346" t="s">
        <v>227</v>
      </c>
      <c r="AI346" t="s">
        <v>227</v>
      </c>
      <c r="AJ346" t="s">
        <v>227</v>
      </c>
      <c r="AK346" t="s">
        <v>227</v>
      </c>
      <c r="AL346" t="s">
        <v>227</v>
      </c>
      <c r="AM346" t="s">
        <v>227</v>
      </c>
      <c r="AN346" t="s">
        <v>227</v>
      </c>
      <c r="AO346" t="s">
        <v>227</v>
      </c>
      <c r="AP346" t="s">
        <v>227</v>
      </c>
      <c r="AQ346" t="s">
        <v>227</v>
      </c>
      <c r="AR346" t="s">
        <v>227</v>
      </c>
      <c r="AS346" t="s">
        <v>227</v>
      </c>
      <c r="AT346" t="s">
        <v>227</v>
      </c>
      <c r="AU346" t="s">
        <v>227</v>
      </c>
      <c r="AV346" t="s">
        <v>227</v>
      </c>
      <c r="AW346" t="s">
        <v>227</v>
      </c>
      <c r="AX346" t="s">
        <v>227</v>
      </c>
      <c r="AY346" s="602">
        <v>0</v>
      </c>
      <c r="AZ346"/>
    </row>
    <row r="347" spans="1:54" ht="14.4" x14ac:dyDescent="0.3">
      <c r="A347" s="616">
        <v>706598</v>
      </c>
      <c r="B347" s="604" t="s">
        <v>247</v>
      </c>
      <c r="C347" s="627" t="s">
        <v>1567</v>
      </c>
      <c r="D347" s="627" t="s">
        <v>1567</v>
      </c>
      <c r="E347" s="627" t="s">
        <v>1567</v>
      </c>
      <c r="F347" s="627" t="s">
        <v>1567</v>
      </c>
      <c r="G347" s="627" t="s">
        <v>1567</v>
      </c>
      <c r="H347" s="627" t="s">
        <v>1567</v>
      </c>
      <c r="I347" s="627" t="s">
        <v>1567</v>
      </c>
      <c r="J347" s="627" t="s">
        <v>1567</v>
      </c>
      <c r="K347" s="627" t="s">
        <v>1567</v>
      </c>
      <c r="L347" s="627" t="s">
        <v>1567</v>
      </c>
      <c r="M347" s="627" t="s">
        <v>1567</v>
      </c>
      <c r="N347" s="627" t="s">
        <v>1567</v>
      </c>
      <c r="O347" s="627" t="s">
        <v>227</v>
      </c>
      <c r="P347" s="627" t="s">
        <v>227</v>
      </c>
      <c r="Q347" s="627" t="s">
        <v>227</v>
      </c>
      <c r="R347" s="627" t="s">
        <v>227</v>
      </c>
      <c r="S347" s="627" t="s">
        <v>227</v>
      </c>
      <c r="T347" s="627" t="s">
        <v>227</v>
      </c>
      <c r="U347" s="627" t="s">
        <v>227</v>
      </c>
      <c r="V347" s="627" t="s">
        <v>227</v>
      </c>
      <c r="W347" s="627" t="s">
        <v>227</v>
      </c>
      <c r="X347" s="627" t="s">
        <v>227</v>
      </c>
      <c r="Y347" s="627" t="s">
        <v>227</v>
      </c>
      <c r="Z347" s="627" t="s">
        <v>227</v>
      </c>
      <c r="AA347" s="627" t="s">
        <v>227</v>
      </c>
      <c r="AB347" s="627" t="s">
        <v>227</v>
      </c>
      <c r="AC347" s="627" t="s">
        <v>227</v>
      </c>
      <c r="AD347" s="627" t="s">
        <v>227</v>
      </c>
      <c r="AE347" s="627" t="s">
        <v>227</v>
      </c>
      <c r="AF347" s="627" t="s">
        <v>227</v>
      </c>
      <c r="AG347" s="627" t="s">
        <v>227</v>
      </c>
      <c r="AH347" s="627" t="s">
        <v>227</v>
      </c>
      <c r="AI347" s="627" t="s">
        <v>227</v>
      </c>
      <c r="AJ347" s="627" t="s">
        <v>227</v>
      </c>
      <c r="AK347" s="627" t="s">
        <v>227</v>
      </c>
      <c r="AL347" s="627" t="s">
        <v>227</v>
      </c>
      <c r="AM347" s="627" t="s">
        <v>227</v>
      </c>
      <c r="AN347" s="627" t="s">
        <v>227</v>
      </c>
      <c r="AO347" s="627" t="s">
        <v>227</v>
      </c>
      <c r="AP347" s="627" t="s">
        <v>227</v>
      </c>
      <c r="AQ347" s="627" t="s">
        <v>227</v>
      </c>
      <c r="AR347" s="627" t="s">
        <v>227</v>
      </c>
      <c r="AS347" s="627" t="s">
        <v>227</v>
      </c>
      <c r="AT347" s="627" t="s">
        <v>227</v>
      </c>
      <c r="AU347" s="627" t="s">
        <v>227</v>
      </c>
      <c r="AV347" s="627" t="s">
        <v>227</v>
      </c>
      <c r="AW347" s="627" t="s">
        <v>227</v>
      </c>
      <c r="AX347" s="627" t="s">
        <v>227</v>
      </c>
      <c r="AY347" s="604" t="s">
        <v>4546</v>
      </c>
      <c r="AZ347" s="632" t="s">
        <v>4547</v>
      </c>
      <c r="BA347" s="632" t="s">
        <v>227</v>
      </c>
      <c r="BB347" s="633" t="s">
        <v>1500</v>
      </c>
    </row>
    <row r="348" spans="1:54" ht="14.4" x14ac:dyDescent="0.3">
      <c r="A348" s="616">
        <v>706609</v>
      </c>
      <c r="B348" s="604" t="s">
        <v>248</v>
      </c>
      <c r="C348" s="627" t="s">
        <v>1567</v>
      </c>
      <c r="D348" s="627" t="s">
        <v>1567</v>
      </c>
      <c r="E348" s="627" t="s">
        <v>1567</v>
      </c>
      <c r="F348" s="627" t="s">
        <v>1567</v>
      </c>
      <c r="G348" s="627" t="s">
        <v>1567</v>
      </c>
      <c r="H348" s="627" t="s">
        <v>1567</v>
      </c>
      <c r="I348" s="627" t="s">
        <v>1567</v>
      </c>
      <c r="J348" s="627" t="s">
        <v>1567</v>
      </c>
      <c r="K348" s="627" t="s">
        <v>1567</v>
      </c>
      <c r="L348" s="627" t="s">
        <v>1567</v>
      </c>
      <c r="M348" s="627" t="s">
        <v>1567</v>
      </c>
      <c r="N348" s="627" t="s">
        <v>1567</v>
      </c>
      <c r="O348" s="627" t="s">
        <v>1567</v>
      </c>
      <c r="P348" s="627" t="s">
        <v>1567</v>
      </c>
      <c r="Q348" s="627" t="s">
        <v>1567</v>
      </c>
      <c r="R348" s="627" t="s">
        <v>1567</v>
      </c>
      <c r="S348" s="627" t="s">
        <v>1567</v>
      </c>
      <c r="T348" s="627" t="s">
        <v>1567</v>
      </c>
      <c r="U348" s="627" t="s">
        <v>1567</v>
      </c>
      <c r="V348" s="627" t="s">
        <v>1567</v>
      </c>
      <c r="W348" s="627" t="s">
        <v>1567</v>
      </c>
      <c r="X348" s="627" t="s">
        <v>1567</v>
      </c>
      <c r="Y348" s="627" t="s">
        <v>1567</v>
      </c>
      <c r="Z348" s="627" t="s">
        <v>1567</v>
      </c>
      <c r="AA348" s="627" t="s">
        <v>227</v>
      </c>
      <c r="AB348" s="627" t="s">
        <v>227</v>
      </c>
      <c r="AC348" s="627" t="s">
        <v>227</v>
      </c>
      <c r="AD348" s="627" t="s">
        <v>227</v>
      </c>
      <c r="AE348" s="627" t="s">
        <v>227</v>
      </c>
      <c r="AF348" s="627" t="s">
        <v>227</v>
      </c>
      <c r="AG348" s="627" t="s">
        <v>227</v>
      </c>
      <c r="AH348" s="627" t="s">
        <v>227</v>
      </c>
      <c r="AI348" s="627" t="s">
        <v>227</v>
      </c>
      <c r="AJ348" s="627" t="s">
        <v>227</v>
      </c>
      <c r="AK348" s="627" t="s">
        <v>227</v>
      </c>
      <c r="AL348" s="627" t="s">
        <v>227</v>
      </c>
      <c r="AM348" s="627" t="s">
        <v>227</v>
      </c>
      <c r="AN348" s="627" t="s">
        <v>227</v>
      </c>
      <c r="AO348" s="627" t="s">
        <v>227</v>
      </c>
      <c r="AP348" s="627" t="s">
        <v>227</v>
      </c>
      <c r="AQ348" s="627" t="s">
        <v>227</v>
      </c>
      <c r="AR348" s="627" t="s">
        <v>227</v>
      </c>
      <c r="AS348" s="627" t="s">
        <v>227</v>
      </c>
      <c r="AT348" s="627" t="s">
        <v>227</v>
      </c>
      <c r="AU348" s="627" t="s">
        <v>227</v>
      </c>
      <c r="AV348" s="627" t="s">
        <v>227</v>
      </c>
      <c r="AW348" s="627" t="s">
        <v>227</v>
      </c>
      <c r="AX348" s="627" t="s">
        <v>227</v>
      </c>
      <c r="AY348" s="604" t="s">
        <v>4546</v>
      </c>
      <c r="AZ348" s="632" t="s">
        <v>4547</v>
      </c>
      <c r="BA348" s="632" t="s">
        <v>227</v>
      </c>
      <c r="BB348" s="633" t="s">
        <v>1500</v>
      </c>
    </row>
    <row r="349" spans="1:54" ht="21.6" x14ac:dyDescent="0.65">
      <c r="A349" s="601">
        <v>706612</v>
      </c>
      <c r="B349" s="602" t="s">
        <v>248</v>
      </c>
      <c r="C349" t="s">
        <v>176</v>
      </c>
      <c r="D349" t="s">
        <v>178</v>
      </c>
      <c r="E349" t="s">
        <v>176</v>
      </c>
      <c r="F349" t="s">
        <v>178</v>
      </c>
      <c r="G349" t="s">
        <v>176</v>
      </c>
      <c r="H349" t="s">
        <v>177</v>
      </c>
      <c r="I349" t="s">
        <v>178</v>
      </c>
      <c r="J349" t="s">
        <v>176</v>
      </c>
      <c r="K349" t="s">
        <v>176</v>
      </c>
      <c r="L349" t="s">
        <v>178</v>
      </c>
      <c r="M349" t="s">
        <v>178</v>
      </c>
      <c r="N349" t="s">
        <v>176</v>
      </c>
      <c r="O349" t="s">
        <v>177</v>
      </c>
      <c r="P349" t="s">
        <v>178</v>
      </c>
      <c r="Q349" t="s">
        <v>178</v>
      </c>
      <c r="R349" t="s">
        <v>177</v>
      </c>
      <c r="S349" t="s">
        <v>177</v>
      </c>
      <c r="T349" t="s">
        <v>177</v>
      </c>
      <c r="U349" t="s">
        <v>227</v>
      </c>
      <c r="V349" t="s">
        <v>227</v>
      </c>
      <c r="W349" t="s">
        <v>227</v>
      </c>
      <c r="X349" t="s">
        <v>227</v>
      </c>
      <c r="Y349" t="s">
        <v>227</v>
      </c>
      <c r="Z349" t="s">
        <v>227</v>
      </c>
      <c r="AA349" t="s">
        <v>227</v>
      </c>
      <c r="AB349" t="s">
        <v>227</v>
      </c>
      <c r="AC349" t="s">
        <v>227</v>
      </c>
      <c r="AD349" t="s">
        <v>227</v>
      </c>
      <c r="AE349" t="s">
        <v>227</v>
      </c>
      <c r="AF349" t="s">
        <v>227</v>
      </c>
      <c r="AG349" t="s">
        <v>227</v>
      </c>
      <c r="AH349" t="s">
        <v>227</v>
      </c>
      <c r="AI349" t="s">
        <v>227</v>
      </c>
      <c r="AJ349" t="s">
        <v>227</v>
      </c>
      <c r="AK349" t="s">
        <v>227</v>
      </c>
      <c r="AL349" t="s">
        <v>227</v>
      </c>
      <c r="AM349" t="s">
        <v>227</v>
      </c>
      <c r="AN349" t="s">
        <v>227</v>
      </c>
      <c r="AO349" t="s">
        <v>227</v>
      </c>
      <c r="AP349" t="s">
        <v>227</v>
      </c>
      <c r="AQ349" t="s">
        <v>227</v>
      </c>
      <c r="AR349" t="s">
        <v>227</v>
      </c>
      <c r="AS349" t="s">
        <v>227</v>
      </c>
      <c r="AT349" t="s">
        <v>227</v>
      </c>
      <c r="AU349" t="s">
        <v>227</v>
      </c>
      <c r="AV349" t="s">
        <v>227</v>
      </c>
      <c r="AW349" t="s">
        <v>227</v>
      </c>
      <c r="AX349" t="s">
        <v>227</v>
      </c>
      <c r="AY349" s="602">
        <v>0</v>
      </c>
      <c r="AZ349"/>
    </row>
    <row r="350" spans="1:54" ht="14.4" x14ac:dyDescent="0.3">
      <c r="A350" s="616">
        <v>706614</v>
      </c>
      <c r="B350" s="604" t="s">
        <v>249</v>
      </c>
      <c r="C350" s="627" t="s">
        <v>176</v>
      </c>
      <c r="D350" s="627" t="s">
        <v>176</v>
      </c>
      <c r="E350" s="627" t="s">
        <v>178</v>
      </c>
      <c r="F350" s="627" t="s">
        <v>178</v>
      </c>
      <c r="G350" s="627" t="s">
        <v>176</v>
      </c>
      <c r="H350" s="627" t="s">
        <v>176</v>
      </c>
      <c r="I350" s="627" t="s">
        <v>178</v>
      </c>
      <c r="J350" s="627" t="s">
        <v>178</v>
      </c>
      <c r="K350" s="627" t="s">
        <v>178</v>
      </c>
      <c r="L350" s="627" t="s">
        <v>178</v>
      </c>
      <c r="M350" s="627" t="s">
        <v>176</v>
      </c>
      <c r="N350" s="627" t="s">
        <v>176</v>
      </c>
      <c r="O350" s="627" t="s">
        <v>176</v>
      </c>
      <c r="P350" s="627" t="s">
        <v>176</v>
      </c>
      <c r="Q350" s="627" t="s">
        <v>176</v>
      </c>
      <c r="R350" s="627" t="s">
        <v>178</v>
      </c>
      <c r="S350" s="627" t="s">
        <v>176</v>
      </c>
      <c r="T350" s="627" t="s">
        <v>176</v>
      </c>
      <c r="U350" s="627" t="s">
        <v>178</v>
      </c>
      <c r="V350" s="627" t="s">
        <v>176</v>
      </c>
      <c r="W350" s="627" t="s">
        <v>176</v>
      </c>
      <c r="X350" s="627" t="s">
        <v>176</v>
      </c>
      <c r="Y350" s="627" t="s">
        <v>176</v>
      </c>
      <c r="Z350" s="627" t="s">
        <v>178</v>
      </c>
      <c r="AA350" s="627" t="s">
        <v>177</v>
      </c>
      <c r="AB350" s="627" t="s">
        <v>177</v>
      </c>
      <c r="AC350" s="627" t="s">
        <v>177</v>
      </c>
      <c r="AD350" s="627" t="s">
        <v>177</v>
      </c>
      <c r="AE350" s="627" t="s">
        <v>177</v>
      </c>
      <c r="AF350" s="627" t="s">
        <v>177</v>
      </c>
      <c r="AG350" s="627" t="s">
        <v>227</v>
      </c>
      <c r="AH350" s="627" t="s">
        <v>227</v>
      </c>
      <c r="AI350" s="627" t="s">
        <v>227</v>
      </c>
      <c r="AJ350" s="627" t="s">
        <v>227</v>
      </c>
      <c r="AK350" s="627" t="s">
        <v>227</v>
      </c>
      <c r="AL350" s="627" t="s">
        <v>227</v>
      </c>
      <c r="AM350" s="627" t="s">
        <v>227</v>
      </c>
      <c r="AN350" s="627" t="s">
        <v>227</v>
      </c>
      <c r="AO350" s="627" t="s">
        <v>227</v>
      </c>
      <c r="AP350" s="627" t="s">
        <v>227</v>
      </c>
      <c r="AQ350" s="627" t="s">
        <v>227</v>
      </c>
      <c r="AR350" s="627" t="s">
        <v>227</v>
      </c>
      <c r="AS350" s="627" t="s">
        <v>227</v>
      </c>
      <c r="AT350" s="627" t="s">
        <v>227</v>
      </c>
      <c r="AU350" s="627" t="s">
        <v>227</v>
      </c>
      <c r="AV350" s="627" t="s">
        <v>227</v>
      </c>
      <c r="AW350" s="627" t="s">
        <v>227</v>
      </c>
      <c r="AX350" s="627" t="s">
        <v>227</v>
      </c>
      <c r="AY350" s="604" t="s">
        <v>4583</v>
      </c>
      <c r="AZ350" s="632" t="s">
        <v>227</v>
      </c>
      <c r="BA350" s="632" t="s">
        <v>227</v>
      </c>
      <c r="BB350" s="633" t="s">
        <v>1500</v>
      </c>
    </row>
    <row r="351" spans="1:54" ht="14.4" x14ac:dyDescent="0.3">
      <c r="A351" s="616">
        <v>706621</v>
      </c>
      <c r="B351" s="604" t="s">
        <v>248</v>
      </c>
      <c r="C351" s="627" t="s">
        <v>1567</v>
      </c>
      <c r="D351" s="627" t="s">
        <v>1567</v>
      </c>
      <c r="E351" s="627" t="s">
        <v>1567</v>
      </c>
      <c r="F351" s="627" t="s">
        <v>1567</v>
      </c>
      <c r="G351" s="627" t="s">
        <v>1567</v>
      </c>
      <c r="H351" s="627" t="s">
        <v>1567</v>
      </c>
      <c r="I351" s="627" t="s">
        <v>1567</v>
      </c>
      <c r="J351" s="627" t="s">
        <v>1567</v>
      </c>
      <c r="K351" s="627" t="s">
        <v>1567</v>
      </c>
      <c r="L351" s="627" t="s">
        <v>1567</v>
      </c>
      <c r="M351" s="627" t="s">
        <v>1567</v>
      </c>
      <c r="N351" s="627" t="s">
        <v>1567</v>
      </c>
      <c r="O351" s="627" t="s">
        <v>1567</v>
      </c>
      <c r="P351" s="627" t="s">
        <v>1567</v>
      </c>
      <c r="Q351" s="627" t="s">
        <v>1567</v>
      </c>
      <c r="R351" s="627" t="s">
        <v>1567</v>
      </c>
      <c r="S351" s="627" t="s">
        <v>1567</v>
      </c>
      <c r="T351" s="627" t="s">
        <v>1567</v>
      </c>
      <c r="U351" s="627" t="s">
        <v>1567</v>
      </c>
      <c r="V351" s="627" t="s">
        <v>1567</v>
      </c>
      <c r="W351" s="627" t="s">
        <v>1567</v>
      </c>
      <c r="X351" s="627" t="s">
        <v>1567</v>
      </c>
      <c r="Y351" s="627" t="s">
        <v>1567</v>
      </c>
      <c r="Z351" s="627" t="s">
        <v>1567</v>
      </c>
      <c r="AA351" s="627" t="s">
        <v>227</v>
      </c>
      <c r="AB351" s="627" t="s">
        <v>227</v>
      </c>
      <c r="AC351" s="627" t="s">
        <v>227</v>
      </c>
      <c r="AD351" s="627" t="s">
        <v>227</v>
      </c>
      <c r="AE351" s="627" t="s">
        <v>227</v>
      </c>
      <c r="AF351" s="627" t="s">
        <v>227</v>
      </c>
      <c r="AG351" s="627" t="s">
        <v>227</v>
      </c>
      <c r="AH351" s="627" t="s">
        <v>227</v>
      </c>
      <c r="AI351" s="627" t="s">
        <v>227</v>
      </c>
      <c r="AJ351" s="627" t="s">
        <v>227</v>
      </c>
      <c r="AK351" s="627" t="s">
        <v>227</v>
      </c>
      <c r="AL351" s="627" t="s">
        <v>227</v>
      </c>
      <c r="AM351" s="627" t="s">
        <v>227</v>
      </c>
      <c r="AN351" s="627" t="s">
        <v>227</v>
      </c>
      <c r="AO351" s="627" t="s">
        <v>227</v>
      </c>
      <c r="AP351" s="627" t="s">
        <v>227</v>
      </c>
      <c r="AQ351" s="627" t="s">
        <v>227</v>
      </c>
      <c r="AR351" s="627" t="s">
        <v>227</v>
      </c>
      <c r="AS351" s="627" t="s">
        <v>227</v>
      </c>
      <c r="AT351" s="627" t="s">
        <v>227</v>
      </c>
      <c r="AU351" s="627" t="s">
        <v>227</v>
      </c>
      <c r="AV351" s="627" t="s">
        <v>227</v>
      </c>
      <c r="AW351" s="627" t="s">
        <v>227</v>
      </c>
      <c r="AX351" s="627" t="s">
        <v>227</v>
      </c>
      <c r="AY351" s="604" t="s">
        <v>4546</v>
      </c>
      <c r="AZ351" s="632" t="s">
        <v>4547</v>
      </c>
      <c r="BA351" s="632" t="s">
        <v>227</v>
      </c>
      <c r="BB351" s="633" t="s">
        <v>1500</v>
      </c>
    </row>
    <row r="352" spans="1:54" ht="14.4" x14ac:dyDescent="0.3">
      <c r="A352" s="616">
        <v>706625</v>
      </c>
      <c r="B352" s="604" t="s">
        <v>248</v>
      </c>
      <c r="C352" s="627" t="s">
        <v>178</v>
      </c>
      <c r="D352" s="627" t="s">
        <v>178</v>
      </c>
      <c r="E352" s="627" t="s">
        <v>178</v>
      </c>
      <c r="F352" s="627" t="s">
        <v>178</v>
      </c>
      <c r="G352" s="627" t="s">
        <v>178</v>
      </c>
      <c r="H352" s="627" t="s">
        <v>178</v>
      </c>
      <c r="I352" s="627" t="s">
        <v>178</v>
      </c>
      <c r="J352" s="627" t="s">
        <v>178</v>
      </c>
      <c r="K352" s="627" t="s">
        <v>178</v>
      </c>
      <c r="L352" s="627" t="s">
        <v>177</v>
      </c>
      <c r="M352" s="627" t="s">
        <v>176</v>
      </c>
      <c r="N352" s="627" t="s">
        <v>176</v>
      </c>
      <c r="O352" s="627" t="s">
        <v>177</v>
      </c>
      <c r="P352" s="627" t="s">
        <v>177</v>
      </c>
      <c r="Q352" s="627" t="s">
        <v>177</v>
      </c>
      <c r="R352" s="627" t="s">
        <v>176</v>
      </c>
      <c r="S352" s="627" t="s">
        <v>177</v>
      </c>
      <c r="T352" s="627" t="s">
        <v>176</v>
      </c>
      <c r="U352" s="627" t="s">
        <v>177</v>
      </c>
      <c r="V352" s="627" t="s">
        <v>177</v>
      </c>
      <c r="W352" s="627" t="s">
        <v>177</v>
      </c>
      <c r="X352" s="627" t="s">
        <v>177</v>
      </c>
      <c r="Y352" s="627" t="s">
        <v>177</v>
      </c>
      <c r="Z352" s="627" t="s">
        <v>177</v>
      </c>
      <c r="AA352" s="627" t="s">
        <v>227</v>
      </c>
      <c r="AB352" s="627" t="s">
        <v>227</v>
      </c>
      <c r="AC352" s="627" t="s">
        <v>227</v>
      </c>
      <c r="AD352" s="627" t="s">
        <v>227</v>
      </c>
      <c r="AE352" s="627" t="s">
        <v>227</v>
      </c>
      <c r="AF352" s="627" t="s">
        <v>227</v>
      </c>
      <c r="AG352" s="627" t="s">
        <v>227</v>
      </c>
      <c r="AH352" s="627" t="s">
        <v>227</v>
      </c>
      <c r="AI352" s="627" t="s">
        <v>227</v>
      </c>
      <c r="AJ352" s="627" t="s">
        <v>227</v>
      </c>
      <c r="AK352" s="627" t="s">
        <v>227</v>
      </c>
      <c r="AL352" s="627" t="s">
        <v>227</v>
      </c>
      <c r="AM352" s="627" t="s">
        <v>227</v>
      </c>
      <c r="AN352" s="627" t="s">
        <v>227</v>
      </c>
      <c r="AO352" s="627" t="s">
        <v>227</v>
      </c>
      <c r="AP352" s="627" t="s">
        <v>227</v>
      </c>
      <c r="AQ352" s="627" t="s">
        <v>227</v>
      </c>
      <c r="AR352" s="627" t="s">
        <v>227</v>
      </c>
      <c r="AS352" s="627" t="s">
        <v>227</v>
      </c>
      <c r="AT352" s="627" t="s">
        <v>227</v>
      </c>
      <c r="AU352" s="627" t="s">
        <v>227</v>
      </c>
      <c r="AV352" s="627" t="s">
        <v>227</v>
      </c>
      <c r="AW352" s="627" t="s">
        <v>227</v>
      </c>
      <c r="AX352" s="627" t="s">
        <v>227</v>
      </c>
      <c r="AY352" s="604" t="s">
        <v>227</v>
      </c>
      <c r="AZ352" s="632" t="s">
        <v>4547</v>
      </c>
      <c r="BA352" s="632" t="s">
        <v>227</v>
      </c>
      <c r="BB352" s="633" t="s">
        <v>1500</v>
      </c>
    </row>
    <row r="353" spans="1:54" ht="14.4" x14ac:dyDescent="0.3">
      <c r="A353" s="616">
        <v>706631</v>
      </c>
      <c r="B353" s="604" t="s">
        <v>247</v>
      </c>
      <c r="C353" s="627" t="s">
        <v>1567</v>
      </c>
      <c r="D353" s="627" t="s">
        <v>1567</v>
      </c>
      <c r="E353" s="627" t="s">
        <v>1567</v>
      </c>
      <c r="F353" s="627" t="s">
        <v>1567</v>
      </c>
      <c r="G353" s="627" t="s">
        <v>1567</v>
      </c>
      <c r="H353" s="627" t="s">
        <v>1567</v>
      </c>
      <c r="I353" s="627" t="s">
        <v>1567</v>
      </c>
      <c r="J353" s="627" t="s">
        <v>1567</v>
      </c>
      <c r="K353" s="627" t="s">
        <v>1567</v>
      </c>
      <c r="L353" s="627" t="s">
        <v>1567</v>
      </c>
      <c r="M353" s="627" t="s">
        <v>1567</v>
      </c>
      <c r="N353" s="627" t="s">
        <v>1567</v>
      </c>
      <c r="O353" s="627" t="s">
        <v>227</v>
      </c>
      <c r="P353" s="627" t="s">
        <v>227</v>
      </c>
      <c r="Q353" s="627" t="s">
        <v>227</v>
      </c>
      <c r="R353" s="627" t="s">
        <v>227</v>
      </c>
      <c r="S353" s="627" t="s">
        <v>227</v>
      </c>
      <c r="T353" s="627" t="s">
        <v>227</v>
      </c>
      <c r="U353" s="627" t="s">
        <v>227</v>
      </c>
      <c r="V353" s="627" t="s">
        <v>227</v>
      </c>
      <c r="W353" s="627" t="s">
        <v>227</v>
      </c>
      <c r="X353" s="627" t="s">
        <v>227</v>
      </c>
      <c r="Y353" s="627" t="s">
        <v>227</v>
      </c>
      <c r="Z353" s="627" t="s">
        <v>227</v>
      </c>
      <c r="AA353" s="627" t="s">
        <v>227</v>
      </c>
      <c r="AB353" s="627" t="s">
        <v>227</v>
      </c>
      <c r="AC353" s="627" t="s">
        <v>227</v>
      </c>
      <c r="AD353" s="627" t="s">
        <v>227</v>
      </c>
      <c r="AE353" s="627" t="s">
        <v>227</v>
      </c>
      <c r="AF353" s="627" t="s">
        <v>227</v>
      </c>
      <c r="AG353" s="627" t="s">
        <v>227</v>
      </c>
      <c r="AH353" s="627" t="s">
        <v>227</v>
      </c>
      <c r="AI353" s="627" t="s">
        <v>227</v>
      </c>
      <c r="AJ353" s="627" t="s">
        <v>227</v>
      </c>
      <c r="AK353" s="627" t="s">
        <v>227</v>
      </c>
      <c r="AL353" s="627" t="s">
        <v>227</v>
      </c>
      <c r="AM353" s="627" t="s">
        <v>227</v>
      </c>
      <c r="AN353" s="627" t="s">
        <v>227</v>
      </c>
      <c r="AO353" s="627" t="s">
        <v>227</v>
      </c>
      <c r="AP353" s="627" t="s">
        <v>227</v>
      </c>
      <c r="AQ353" s="627" t="s">
        <v>227</v>
      </c>
      <c r="AR353" s="627" t="s">
        <v>227</v>
      </c>
      <c r="AS353" s="627" t="s">
        <v>227</v>
      </c>
      <c r="AT353" s="627" t="s">
        <v>227</v>
      </c>
      <c r="AU353" s="627" t="s">
        <v>227</v>
      </c>
      <c r="AV353" s="627" t="s">
        <v>227</v>
      </c>
      <c r="AW353" s="627" t="s">
        <v>227</v>
      </c>
      <c r="AX353" s="627" t="s">
        <v>227</v>
      </c>
      <c r="AY353" s="604" t="s">
        <v>4546</v>
      </c>
      <c r="AZ353" s="632" t="s">
        <v>4547</v>
      </c>
      <c r="BA353" s="632" t="s">
        <v>227</v>
      </c>
      <c r="BB353" s="633" t="s">
        <v>1500</v>
      </c>
    </row>
    <row r="354" spans="1:54" ht="21.6" x14ac:dyDescent="0.65">
      <c r="A354" s="601">
        <v>706636</v>
      </c>
      <c r="B354" s="602" t="s">
        <v>247</v>
      </c>
      <c r="C354" t="s">
        <v>178</v>
      </c>
      <c r="D354" t="s">
        <v>178</v>
      </c>
      <c r="E354" t="s">
        <v>178</v>
      </c>
      <c r="F354" t="s">
        <v>176</v>
      </c>
      <c r="G354" t="s">
        <v>176</v>
      </c>
      <c r="H354" t="s">
        <v>176</v>
      </c>
      <c r="I354" t="s">
        <v>178</v>
      </c>
      <c r="J354" t="s">
        <v>177</v>
      </c>
      <c r="K354" t="s">
        <v>178</v>
      </c>
      <c r="L354" t="s">
        <v>177</v>
      </c>
      <c r="M354" t="s">
        <v>177</v>
      </c>
      <c r="N354" t="s">
        <v>178</v>
      </c>
      <c r="O354">
        <v>0</v>
      </c>
      <c r="P354">
        <v>0</v>
      </c>
      <c r="Q354">
        <v>0</v>
      </c>
      <c r="R354">
        <v>0</v>
      </c>
      <c r="S354">
        <v>0</v>
      </c>
      <c r="T354">
        <v>0</v>
      </c>
      <c r="U354">
        <v>0</v>
      </c>
      <c r="V354">
        <v>0</v>
      </c>
      <c r="W354">
        <v>0</v>
      </c>
      <c r="X354">
        <v>0</v>
      </c>
      <c r="Y354">
        <v>0</v>
      </c>
      <c r="Z354">
        <v>0</v>
      </c>
      <c r="AA354">
        <v>0</v>
      </c>
      <c r="AB354">
        <v>0</v>
      </c>
      <c r="AC354">
        <v>0</v>
      </c>
      <c r="AD354">
        <v>0</v>
      </c>
      <c r="AE354">
        <v>0</v>
      </c>
      <c r="AF354">
        <v>0</v>
      </c>
      <c r="AG354">
        <v>0</v>
      </c>
      <c r="AH354">
        <v>0</v>
      </c>
      <c r="AI354">
        <v>0</v>
      </c>
      <c r="AJ354">
        <v>0</v>
      </c>
      <c r="AK354">
        <v>0</v>
      </c>
      <c r="AL354">
        <v>0</v>
      </c>
      <c r="AM354">
        <v>0</v>
      </c>
      <c r="AN354">
        <v>0</v>
      </c>
      <c r="AO354">
        <v>0</v>
      </c>
      <c r="AP354">
        <v>0</v>
      </c>
      <c r="AQ354">
        <v>0</v>
      </c>
      <c r="AR354">
        <v>0</v>
      </c>
      <c r="AS354">
        <v>0</v>
      </c>
      <c r="AT354">
        <v>0</v>
      </c>
      <c r="AU354">
        <v>0</v>
      </c>
      <c r="AV354">
        <v>0</v>
      </c>
      <c r="AW354">
        <v>0</v>
      </c>
      <c r="AX354">
        <v>0</v>
      </c>
      <c r="AY354" s="602">
        <v>0</v>
      </c>
      <c r="AZ354"/>
    </row>
    <row r="355" spans="1:54" ht="21.6" x14ac:dyDescent="0.65">
      <c r="A355" s="601">
        <v>706637</v>
      </c>
      <c r="B355" s="602" t="s">
        <v>248</v>
      </c>
      <c r="C355" t="s">
        <v>178</v>
      </c>
      <c r="D355" t="s">
        <v>178</v>
      </c>
      <c r="E355" t="s">
        <v>178</v>
      </c>
      <c r="F355" t="s">
        <v>178</v>
      </c>
      <c r="G355" t="s">
        <v>176</v>
      </c>
      <c r="H355" t="s">
        <v>176</v>
      </c>
      <c r="I355" t="s">
        <v>176</v>
      </c>
      <c r="J355" t="s">
        <v>176</v>
      </c>
      <c r="K355" t="s">
        <v>178</v>
      </c>
      <c r="L355" t="s">
        <v>178</v>
      </c>
      <c r="M355" t="s">
        <v>178</v>
      </c>
      <c r="N355" t="s">
        <v>176</v>
      </c>
      <c r="O355" t="s">
        <v>178</v>
      </c>
      <c r="P355" t="s">
        <v>178</v>
      </c>
      <c r="Q355" t="s">
        <v>178</v>
      </c>
      <c r="R355" t="s">
        <v>176</v>
      </c>
      <c r="S355" t="s">
        <v>176</v>
      </c>
      <c r="T355" t="s">
        <v>177</v>
      </c>
      <c r="U355" t="s">
        <v>176</v>
      </c>
      <c r="V355" t="s">
        <v>176</v>
      </c>
      <c r="W355" t="s">
        <v>176</v>
      </c>
      <c r="X355" t="s">
        <v>178</v>
      </c>
      <c r="Y355" t="s">
        <v>178</v>
      </c>
      <c r="Z355" t="s">
        <v>177</v>
      </c>
      <c r="AA355" t="s">
        <v>227</v>
      </c>
      <c r="AB355" t="s">
        <v>227</v>
      </c>
      <c r="AC355" t="s">
        <v>227</v>
      </c>
      <c r="AD355" t="s">
        <v>227</v>
      </c>
      <c r="AE355" t="s">
        <v>227</v>
      </c>
      <c r="AF355" t="s">
        <v>227</v>
      </c>
      <c r="AG355" t="s">
        <v>227</v>
      </c>
      <c r="AH355" t="s">
        <v>227</v>
      </c>
      <c r="AI355" t="s">
        <v>227</v>
      </c>
      <c r="AJ355" t="s">
        <v>227</v>
      </c>
      <c r="AK355" t="s">
        <v>227</v>
      </c>
      <c r="AL355" t="s">
        <v>227</v>
      </c>
      <c r="AM355" t="s">
        <v>227</v>
      </c>
      <c r="AN355" t="s">
        <v>227</v>
      </c>
      <c r="AO355" t="s">
        <v>227</v>
      </c>
      <c r="AP355" t="s">
        <v>227</v>
      </c>
      <c r="AQ355" t="s">
        <v>227</v>
      </c>
      <c r="AR355" t="s">
        <v>227</v>
      </c>
      <c r="AS355" t="s">
        <v>227</v>
      </c>
      <c r="AT355" t="s">
        <v>227</v>
      </c>
      <c r="AU355" t="s">
        <v>227</v>
      </c>
      <c r="AV355" t="s">
        <v>227</v>
      </c>
      <c r="AW355" t="s">
        <v>227</v>
      </c>
      <c r="AX355" t="s">
        <v>227</v>
      </c>
      <c r="AY355" s="602" t="s">
        <v>4546</v>
      </c>
      <c r="AZ355"/>
    </row>
    <row r="356" spans="1:54" ht="14.4" x14ac:dyDescent="0.3">
      <c r="A356" s="616">
        <v>706647</v>
      </c>
      <c r="B356" s="604" t="s">
        <v>248</v>
      </c>
      <c r="C356" s="627" t="s">
        <v>178</v>
      </c>
      <c r="D356" s="627" t="s">
        <v>178</v>
      </c>
      <c r="E356" s="627" t="s">
        <v>176</v>
      </c>
      <c r="F356" s="627" t="s">
        <v>176</v>
      </c>
      <c r="G356" s="627" t="s">
        <v>178</v>
      </c>
      <c r="H356" s="627" t="s">
        <v>178</v>
      </c>
      <c r="I356" s="627" t="s">
        <v>178</v>
      </c>
      <c r="J356" s="627" t="s">
        <v>178</v>
      </c>
      <c r="K356" s="627" t="s">
        <v>177</v>
      </c>
      <c r="L356" s="627" t="s">
        <v>178</v>
      </c>
      <c r="M356" s="627" t="s">
        <v>176</v>
      </c>
      <c r="N356" s="627" t="s">
        <v>176</v>
      </c>
      <c r="O356" s="627" t="s">
        <v>177</v>
      </c>
      <c r="P356" s="627" t="s">
        <v>177</v>
      </c>
      <c r="Q356" s="627" t="s">
        <v>177</v>
      </c>
      <c r="R356" s="627" t="s">
        <v>177</v>
      </c>
      <c r="S356" s="627" t="s">
        <v>177</v>
      </c>
      <c r="T356" s="627" t="s">
        <v>177</v>
      </c>
      <c r="U356" s="627" t="s">
        <v>227</v>
      </c>
      <c r="V356" s="627" t="s">
        <v>227</v>
      </c>
      <c r="W356" s="627" t="s">
        <v>227</v>
      </c>
      <c r="X356" s="627" t="s">
        <v>227</v>
      </c>
      <c r="Y356" s="627" t="s">
        <v>227</v>
      </c>
      <c r="Z356" s="627" t="s">
        <v>227</v>
      </c>
      <c r="AA356" s="627" t="s">
        <v>227</v>
      </c>
      <c r="AB356" s="627" t="s">
        <v>227</v>
      </c>
      <c r="AC356" s="627" t="s">
        <v>227</v>
      </c>
      <c r="AD356" s="627" t="s">
        <v>227</v>
      </c>
      <c r="AE356" s="627" t="s">
        <v>227</v>
      </c>
      <c r="AF356" s="627" t="s">
        <v>227</v>
      </c>
      <c r="AG356" s="627" t="s">
        <v>227</v>
      </c>
      <c r="AH356" s="627" t="s">
        <v>227</v>
      </c>
      <c r="AI356" s="627" t="s">
        <v>227</v>
      </c>
      <c r="AJ356" s="627" t="s">
        <v>227</v>
      </c>
      <c r="AK356" s="627" t="s">
        <v>227</v>
      </c>
      <c r="AL356" s="627" t="s">
        <v>227</v>
      </c>
      <c r="AM356" s="627" t="s">
        <v>227</v>
      </c>
      <c r="AN356" s="627" t="s">
        <v>227</v>
      </c>
      <c r="AO356" s="627" t="s">
        <v>227</v>
      </c>
      <c r="AP356" s="627" t="s">
        <v>227</v>
      </c>
      <c r="AQ356" s="627" t="s">
        <v>227</v>
      </c>
      <c r="AR356" s="627" t="s">
        <v>227</v>
      </c>
      <c r="AS356" s="627" t="s">
        <v>227</v>
      </c>
      <c r="AT356" s="627" t="s">
        <v>227</v>
      </c>
      <c r="AU356" s="627" t="s">
        <v>227</v>
      </c>
      <c r="AV356" s="627" t="s">
        <v>227</v>
      </c>
      <c r="AW356" s="627" t="s">
        <v>227</v>
      </c>
      <c r="AX356" s="627" t="s">
        <v>227</v>
      </c>
      <c r="AY356" s="604" t="s">
        <v>227</v>
      </c>
      <c r="AZ356" s="632" t="s">
        <v>4547</v>
      </c>
      <c r="BA356" s="632" t="s">
        <v>227</v>
      </c>
      <c r="BB356" s="633" t="s">
        <v>1500</v>
      </c>
    </row>
    <row r="357" spans="1:54" ht="21.6" x14ac:dyDescent="0.65">
      <c r="A357" s="601">
        <v>706648</v>
      </c>
      <c r="B357" s="602" t="s">
        <v>401</v>
      </c>
      <c r="C357" t="s">
        <v>176</v>
      </c>
      <c r="D357" t="s">
        <v>178</v>
      </c>
      <c r="E357" t="s">
        <v>178</v>
      </c>
      <c r="F357" t="s">
        <v>178</v>
      </c>
      <c r="G357" t="s">
        <v>178</v>
      </c>
      <c r="H357" t="s">
        <v>176</v>
      </c>
      <c r="I357" t="s">
        <v>176</v>
      </c>
      <c r="J357" t="s">
        <v>178</v>
      </c>
      <c r="K357" t="s">
        <v>178</v>
      </c>
      <c r="L357" t="s">
        <v>176</v>
      </c>
      <c r="M357" t="s">
        <v>178</v>
      </c>
      <c r="N357" t="s">
        <v>178</v>
      </c>
      <c r="O357" t="s">
        <v>178</v>
      </c>
      <c r="P357" t="s">
        <v>178</v>
      </c>
      <c r="Q357" t="s">
        <v>178</v>
      </c>
      <c r="R357" t="s">
        <v>178</v>
      </c>
      <c r="S357" t="s">
        <v>178</v>
      </c>
      <c r="T357" t="s">
        <v>177</v>
      </c>
      <c r="U357" t="s">
        <v>176</v>
      </c>
      <c r="V357" t="s">
        <v>178</v>
      </c>
      <c r="W357" t="s">
        <v>176</v>
      </c>
      <c r="X357" t="s">
        <v>178</v>
      </c>
      <c r="Y357" t="s">
        <v>178</v>
      </c>
      <c r="Z357" t="s">
        <v>177</v>
      </c>
      <c r="AA357" t="s">
        <v>178</v>
      </c>
      <c r="AB357" t="s">
        <v>178</v>
      </c>
      <c r="AC357" t="s">
        <v>177</v>
      </c>
      <c r="AD357" t="s">
        <v>177</v>
      </c>
      <c r="AE357" t="s">
        <v>177</v>
      </c>
      <c r="AF357" t="s">
        <v>177</v>
      </c>
      <c r="AG357" t="s">
        <v>178</v>
      </c>
      <c r="AH357" t="s">
        <v>178</v>
      </c>
      <c r="AI357" t="s">
        <v>177</v>
      </c>
      <c r="AJ357" t="s">
        <v>178</v>
      </c>
      <c r="AK357" t="s">
        <v>177</v>
      </c>
      <c r="AL357" t="s">
        <v>178</v>
      </c>
      <c r="AM357" t="s">
        <v>177</v>
      </c>
      <c r="AN357" t="s">
        <v>177</v>
      </c>
      <c r="AO357" t="s">
        <v>178</v>
      </c>
      <c r="AP357" t="s">
        <v>178</v>
      </c>
      <c r="AQ357" t="s">
        <v>178</v>
      </c>
      <c r="AR357" t="s">
        <v>178</v>
      </c>
      <c r="AS357" t="s">
        <v>177</v>
      </c>
      <c r="AT357" t="s">
        <v>177</v>
      </c>
      <c r="AU357" t="s">
        <v>177</v>
      </c>
      <c r="AV357" t="s">
        <v>177</v>
      </c>
      <c r="AW357" t="s">
        <v>177</v>
      </c>
      <c r="AX357" t="s">
        <v>177</v>
      </c>
      <c r="AY357" s="602" t="s">
        <v>4583</v>
      </c>
      <c r="AZ357"/>
    </row>
    <row r="358" spans="1:54" ht="14.4" x14ac:dyDescent="0.3">
      <c r="A358" s="616">
        <v>706651</v>
      </c>
      <c r="B358" s="604" t="s">
        <v>248</v>
      </c>
      <c r="C358" s="627" t="s">
        <v>1567</v>
      </c>
      <c r="D358" s="627" t="s">
        <v>1567</v>
      </c>
      <c r="E358" s="627" t="s">
        <v>1567</v>
      </c>
      <c r="F358" s="627" t="s">
        <v>1567</v>
      </c>
      <c r="G358" s="627" t="s">
        <v>1567</v>
      </c>
      <c r="H358" s="627" t="s">
        <v>1567</v>
      </c>
      <c r="I358" s="627" t="s">
        <v>1567</v>
      </c>
      <c r="J358" s="627" t="s">
        <v>1567</v>
      </c>
      <c r="K358" s="627" t="s">
        <v>1567</v>
      </c>
      <c r="L358" s="627" t="s">
        <v>1567</v>
      </c>
      <c r="M358" s="627" t="s">
        <v>1567</v>
      </c>
      <c r="N358" s="627" t="s">
        <v>1567</v>
      </c>
      <c r="O358" s="627" t="s">
        <v>1567</v>
      </c>
      <c r="P358" s="627" t="s">
        <v>1567</v>
      </c>
      <c r="Q358" s="627" t="s">
        <v>1567</v>
      </c>
      <c r="R358" s="627" t="s">
        <v>1567</v>
      </c>
      <c r="S358" s="627" t="s">
        <v>1567</v>
      </c>
      <c r="T358" s="627" t="s">
        <v>1567</v>
      </c>
      <c r="U358" s="627" t="s">
        <v>1567</v>
      </c>
      <c r="V358" s="627" t="s">
        <v>1567</v>
      </c>
      <c r="W358" s="627" t="s">
        <v>1567</v>
      </c>
      <c r="X358" s="627" t="s">
        <v>1567</v>
      </c>
      <c r="Y358" s="627" t="s">
        <v>1567</v>
      </c>
      <c r="Z358" s="627" t="s">
        <v>1567</v>
      </c>
      <c r="AA358" s="627" t="s">
        <v>227</v>
      </c>
      <c r="AB358" s="627" t="s">
        <v>227</v>
      </c>
      <c r="AC358" s="627" t="s">
        <v>227</v>
      </c>
      <c r="AD358" s="627" t="s">
        <v>227</v>
      </c>
      <c r="AE358" s="627" t="s">
        <v>227</v>
      </c>
      <c r="AF358" s="627" t="s">
        <v>227</v>
      </c>
      <c r="AG358" s="627" t="s">
        <v>227</v>
      </c>
      <c r="AH358" s="627" t="s">
        <v>227</v>
      </c>
      <c r="AI358" s="627" t="s">
        <v>227</v>
      </c>
      <c r="AJ358" s="627" t="s">
        <v>227</v>
      </c>
      <c r="AK358" s="627" t="s">
        <v>227</v>
      </c>
      <c r="AL358" s="627" t="s">
        <v>227</v>
      </c>
      <c r="AM358" s="627" t="s">
        <v>227</v>
      </c>
      <c r="AN358" s="627" t="s">
        <v>227</v>
      </c>
      <c r="AO358" s="627" t="s">
        <v>227</v>
      </c>
      <c r="AP358" s="627" t="s">
        <v>227</v>
      </c>
      <c r="AQ358" s="627" t="s">
        <v>227</v>
      </c>
      <c r="AR358" s="627" t="s">
        <v>227</v>
      </c>
      <c r="AS358" s="627" t="s">
        <v>227</v>
      </c>
      <c r="AT358" s="627" t="s">
        <v>227</v>
      </c>
      <c r="AU358" s="627" t="s">
        <v>227</v>
      </c>
      <c r="AV358" s="627" t="s">
        <v>227</v>
      </c>
      <c r="AW358" s="627" t="s">
        <v>227</v>
      </c>
      <c r="AX358" s="627" t="s">
        <v>227</v>
      </c>
      <c r="AY358" s="604" t="s">
        <v>4546</v>
      </c>
      <c r="AZ358" s="632" t="s">
        <v>4547</v>
      </c>
      <c r="BA358" s="632" t="s">
        <v>227</v>
      </c>
      <c r="BB358" s="633" t="s">
        <v>1500</v>
      </c>
    </row>
    <row r="359" spans="1:54" ht="21.6" x14ac:dyDescent="0.65">
      <c r="A359" s="601">
        <v>706664</v>
      </c>
      <c r="B359" s="602" t="s">
        <v>247</v>
      </c>
      <c r="C359" t="s">
        <v>176</v>
      </c>
      <c r="D359" t="s">
        <v>176</v>
      </c>
      <c r="E359" t="s">
        <v>176</v>
      </c>
      <c r="F359" t="s">
        <v>178</v>
      </c>
      <c r="G359" t="s">
        <v>176</v>
      </c>
      <c r="H359" t="s">
        <v>177</v>
      </c>
      <c r="I359" t="s">
        <v>176</v>
      </c>
      <c r="J359" t="s">
        <v>178</v>
      </c>
      <c r="K359" t="s">
        <v>177</v>
      </c>
      <c r="L359" t="s">
        <v>178</v>
      </c>
      <c r="M359" t="s">
        <v>178</v>
      </c>
      <c r="N359" t="s">
        <v>178</v>
      </c>
      <c r="O359" t="s">
        <v>227</v>
      </c>
      <c r="P359" t="s">
        <v>227</v>
      </c>
      <c r="Q359" t="s">
        <v>227</v>
      </c>
      <c r="R359" t="s">
        <v>227</v>
      </c>
      <c r="S359" t="s">
        <v>227</v>
      </c>
      <c r="T359" t="s">
        <v>227</v>
      </c>
      <c r="U359" t="s">
        <v>227</v>
      </c>
      <c r="V359" t="s">
        <v>227</v>
      </c>
      <c r="W359" t="s">
        <v>227</v>
      </c>
      <c r="X359" t="s">
        <v>227</v>
      </c>
      <c r="Y359" t="s">
        <v>227</v>
      </c>
      <c r="Z359" t="s">
        <v>227</v>
      </c>
      <c r="AA359" t="s">
        <v>227</v>
      </c>
      <c r="AB359" t="s">
        <v>227</v>
      </c>
      <c r="AC359" t="s">
        <v>227</v>
      </c>
      <c r="AD359" t="s">
        <v>227</v>
      </c>
      <c r="AE359" t="s">
        <v>227</v>
      </c>
      <c r="AF359" t="s">
        <v>227</v>
      </c>
      <c r="AG359" t="s">
        <v>227</v>
      </c>
      <c r="AH359" t="s">
        <v>227</v>
      </c>
      <c r="AI359" t="s">
        <v>227</v>
      </c>
      <c r="AJ359" t="s">
        <v>227</v>
      </c>
      <c r="AK359" t="s">
        <v>227</v>
      </c>
      <c r="AL359" t="s">
        <v>227</v>
      </c>
      <c r="AM359" t="s">
        <v>227</v>
      </c>
      <c r="AN359" t="s">
        <v>227</v>
      </c>
      <c r="AO359" t="s">
        <v>227</v>
      </c>
      <c r="AP359" t="s">
        <v>227</v>
      </c>
      <c r="AQ359" t="s">
        <v>227</v>
      </c>
      <c r="AR359" t="s">
        <v>227</v>
      </c>
      <c r="AS359" t="s">
        <v>227</v>
      </c>
      <c r="AT359" t="s">
        <v>227</v>
      </c>
      <c r="AU359" t="s">
        <v>227</v>
      </c>
      <c r="AV359" t="s">
        <v>227</v>
      </c>
      <c r="AW359" t="s">
        <v>227</v>
      </c>
      <c r="AX359" t="s">
        <v>227</v>
      </c>
      <c r="AY359" s="602">
        <v>0</v>
      </c>
      <c r="AZ359"/>
    </row>
    <row r="360" spans="1:54" ht="14.4" x14ac:dyDescent="0.3">
      <c r="A360" s="616">
        <v>706681</v>
      </c>
      <c r="B360" s="604" t="s">
        <v>248</v>
      </c>
      <c r="C360" s="627" t="s">
        <v>178</v>
      </c>
      <c r="D360" s="627" t="s">
        <v>176</v>
      </c>
      <c r="E360" s="627" t="s">
        <v>176</v>
      </c>
      <c r="F360" s="627" t="s">
        <v>178</v>
      </c>
      <c r="G360" s="627" t="s">
        <v>178</v>
      </c>
      <c r="H360" s="627" t="s">
        <v>176</v>
      </c>
      <c r="I360" s="627" t="s">
        <v>177</v>
      </c>
      <c r="J360" s="627" t="s">
        <v>178</v>
      </c>
      <c r="K360" s="627" t="s">
        <v>178</v>
      </c>
      <c r="L360" s="627" t="s">
        <v>178</v>
      </c>
      <c r="M360" s="627" t="s">
        <v>176</v>
      </c>
      <c r="N360" s="627" t="s">
        <v>176</v>
      </c>
      <c r="O360" s="627" t="s">
        <v>177</v>
      </c>
      <c r="P360" s="627" t="s">
        <v>178</v>
      </c>
      <c r="Q360" s="627" t="s">
        <v>176</v>
      </c>
      <c r="R360" s="627" t="s">
        <v>177</v>
      </c>
      <c r="S360" s="627" t="s">
        <v>177</v>
      </c>
      <c r="T360" s="627" t="s">
        <v>176</v>
      </c>
      <c r="U360" s="627" t="s">
        <v>177</v>
      </c>
      <c r="V360" s="627" t="s">
        <v>177</v>
      </c>
      <c r="W360" s="627" t="s">
        <v>177</v>
      </c>
      <c r="X360" s="627" t="s">
        <v>177</v>
      </c>
      <c r="Y360" s="627" t="s">
        <v>177</v>
      </c>
      <c r="Z360" s="627" t="s">
        <v>177</v>
      </c>
      <c r="AA360" s="627" t="s">
        <v>227</v>
      </c>
      <c r="AB360" s="627" t="s">
        <v>227</v>
      </c>
      <c r="AC360" s="627" t="s">
        <v>227</v>
      </c>
      <c r="AD360" s="627" t="s">
        <v>227</v>
      </c>
      <c r="AE360" s="627" t="s">
        <v>227</v>
      </c>
      <c r="AF360" s="627" t="s">
        <v>227</v>
      </c>
      <c r="AG360" s="627" t="s">
        <v>227</v>
      </c>
      <c r="AH360" s="627" t="s">
        <v>227</v>
      </c>
      <c r="AI360" s="627" t="s">
        <v>227</v>
      </c>
      <c r="AJ360" s="627" t="s">
        <v>227</v>
      </c>
      <c r="AK360" s="627" t="s">
        <v>227</v>
      </c>
      <c r="AL360" s="627" t="s">
        <v>227</v>
      </c>
      <c r="AM360" s="627" t="s">
        <v>227</v>
      </c>
      <c r="AN360" s="627" t="s">
        <v>227</v>
      </c>
      <c r="AO360" s="627" t="s">
        <v>227</v>
      </c>
      <c r="AP360" s="627" t="s">
        <v>227</v>
      </c>
      <c r="AQ360" s="627" t="s">
        <v>227</v>
      </c>
      <c r="AR360" s="627" t="s">
        <v>227</v>
      </c>
      <c r="AS360" s="627" t="s">
        <v>227</v>
      </c>
      <c r="AT360" s="627" t="s">
        <v>227</v>
      </c>
      <c r="AU360" s="627" t="s">
        <v>227</v>
      </c>
      <c r="AV360" s="627" t="s">
        <v>227</v>
      </c>
      <c r="AW360" s="627" t="s">
        <v>227</v>
      </c>
      <c r="AX360" s="627" t="s">
        <v>227</v>
      </c>
      <c r="AY360" s="604" t="s">
        <v>227</v>
      </c>
      <c r="AZ360" s="632" t="s">
        <v>4547</v>
      </c>
      <c r="BA360" s="632" t="s">
        <v>227</v>
      </c>
      <c r="BB360" s="633" t="s">
        <v>1500</v>
      </c>
    </row>
    <row r="361" spans="1:54" ht="14.4" x14ac:dyDescent="0.3">
      <c r="A361" s="616">
        <v>706687</v>
      </c>
      <c r="B361" s="604" t="s">
        <v>247</v>
      </c>
      <c r="C361" s="627" t="s">
        <v>178</v>
      </c>
      <c r="D361" s="627" t="s">
        <v>178</v>
      </c>
      <c r="E361" s="627" t="s">
        <v>227</v>
      </c>
      <c r="F361" s="627" t="s">
        <v>178</v>
      </c>
      <c r="G361" s="627" t="s">
        <v>227</v>
      </c>
      <c r="H361" s="627" t="s">
        <v>178</v>
      </c>
      <c r="I361" s="627" t="s">
        <v>227</v>
      </c>
      <c r="J361" s="627" t="s">
        <v>227</v>
      </c>
      <c r="K361" s="627" t="s">
        <v>227</v>
      </c>
      <c r="L361" s="627" t="s">
        <v>227</v>
      </c>
      <c r="M361" s="627" t="s">
        <v>176</v>
      </c>
      <c r="N361" s="627" t="s">
        <v>176</v>
      </c>
      <c r="O361" s="627" t="s">
        <v>227</v>
      </c>
      <c r="P361" s="627" t="s">
        <v>227</v>
      </c>
      <c r="Q361" s="627" t="s">
        <v>227</v>
      </c>
      <c r="R361" s="627" t="s">
        <v>227</v>
      </c>
      <c r="S361" s="627" t="s">
        <v>227</v>
      </c>
      <c r="T361" s="627" t="s">
        <v>227</v>
      </c>
      <c r="U361" s="627" t="s">
        <v>227</v>
      </c>
      <c r="V361" s="627" t="s">
        <v>227</v>
      </c>
      <c r="W361" s="627" t="s">
        <v>227</v>
      </c>
      <c r="X361" s="627" t="s">
        <v>227</v>
      </c>
      <c r="Y361" s="627" t="s">
        <v>227</v>
      </c>
      <c r="Z361" s="627" t="s">
        <v>227</v>
      </c>
      <c r="AA361" s="627" t="s">
        <v>227</v>
      </c>
      <c r="AB361" s="627" t="s">
        <v>227</v>
      </c>
      <c r="AC361" s="627" t="s">
        <v>227</v>
      </c>
      <c r="AD361" s="627" t="s">
        <v>227</v>
      </c>
      <c r="AE361" s="627" t="s">
        <v>227</v>
      </c>
      <c r="AF361" s="627" t="s">
        <v>227</v>
      </c>
      <c r="AG361" s="627" t="s">
        <v>227</v>
      </c>
      <c r="AH361" s="627" t="s">
        <v>227</v>
      </c>
      <c r="AI361" s="627" t="s">
        <v>227</v>
      </c>
      <c r="AJ361" s="627" t="s">
        <v>227</v>
      </c>
      <c r="AK361" s="627" t="s">
        <v>227</v>
      </c>
      <c r="AL361" s="627" t="s">
        <v>227</v>
      </c>
      <c r="AM361" s="627" t="s">
        <v>227</v>
      </c>
      <c r="AN361" s="627" t="s">
        <v>227</v>
      </c>
      <c r="AO361" s="627" t="s">
        <v>227</v>
      </c>
      <c r="AP361" s="627" t="s">
        <v>227</v>
      </c>
      <c r="AQ361" s="627" t="s">
        <v>227</v>
      </c>
      <c r="AR361" s="627" t="s">
        <v>227</v>
      </c>
      <c r="AS361" s="627" t="s">
        <v>227</v>
      </c>
      <c r="AT361" s="627" t="s">
        <v>227</v>
      </c>
      <c r="AU361" s="627" t="s">
        <v>227</v>
      </c>
      <c r="AV361" s="627" t="s">
        <v>227</v>
      </c>
      <c r="AW361" s="627" t="s">
        <v>227</v>
      </c>
      <c r="AX361" s="627" t="s">
        <v>227</v>
      </c>
      <c r="AY361" s="604" t="s">
        <v>227</v>
      </c>
      <c r="AZ361" s="632" t="s">
        <v>4547</v>
      </c>
      <c r="BA361" s="632" t="s">
        <v>227</v>
      </c>
      <c r="BB361" s="633" t="s">
        <v>1500</v>
      </c>
    </row>
    <row r="362" spans="1:54" ht="14.4" x14ac:dyDescent="0.3">
      <c r="A362" s="616">
        <v>706688</v>
      </c>
      <c r="B362" s="604" t="s">
        <v>248</v>
      </c>
      <c r="C362" s="627" t="s">
        <v>178</v>
      </c>
      <c r="D362" s="627" t="s">
        <v>176</v>
      </c>
      <c r="E362" s="627" t="s">
        <v>176</v>
      </c>
      <c r="F362" s="627" t="s">
        <v>178</v>
      </c>
      <c r="G362" s="627" t="s">
        <v>178</v>
      </c>
      <c r="H362" s="627" t="s">
        <v>176</v>
      </c>
      <c r="I362" s="627" t="s">
        <v>176</v>
      </c>
      <c r="J362" s="627" t="s">
        <v>176</v>
      </c>
      <c r="K362" s="627" t="s">
        <v>176</v>
      </c>
      <c r="L362" s="627" t="s">
        <v>178</v>
      </c>
      <c r="M362" s="627" t="s">
        <v>178</v>
      </c>
      <c r="N362" s="627" t="s">
        <v>178</v>
      </c>
      <c r="O362" s="627" t="s">
        <v>178</v>
      </c>
      <c r="P362" s="627" t="s">
        <v>176</v>
      </c>
      <c r="Q362" s="627" t="s">
        <v>178</v>
      </c>
      <c r="R362" s="627" t="s">
        <v>177</v>
      </c>
      <c r="S362" s="627" t="s">
        <v>177</v>
      </c>
      <c r="T362" s="627" t="s">
        <v>178</v>
      </c>
      <c r="U362" s="627" t="s">
        <v>177</v>
      </c>
      <c r="V362" s="627" t="s">
        <v>176</v>
      </c>
      <c r="W362" s="627" t="s">
        <v>176</v>
      </c>
      <c r="X362" s="627" t="s">
        <v>178</v>
      </c>
      <c r="Y362" s="627" t="s">
        <v>177</v>
      </c>
      <c r="Z362" s="627" t="s">
        <v>178</v>
      </c>
      <c r="AA362" s="627" t="s">
        <v>227</v>
      </c>
      <c r="AB362" s="627" t="s">
        <v>227</v>
      </c>
      <c r="AC362" s="627" t="s">
        <v>227</v>
      </c>
      <c r="AD362" s="627" t="s">
        <v>227</v>
      </c>
      <c r="AE362" s="627" t="s">
        <v>227</v>
      </c>
      <c r="AF362" s="627" t="s">
        <v>227</v>
      </c>
      <c r="AG362" s="627" t="s">
        <v>227</v>
      </c>
      <c r="AH362" s="627" t="s">
        <v>227</v>
      </c>
      <c r="AI362" s="627" t="s">
        <v>227</v>
      </c>
      <c r="AJ362" s="627" t="s">
        <v>227</v>
      </c>
      <c r="AK362" s="627" t="s">
        <v>227</v>
      </c>
      <c r="AL362" s="627" t="s">
        <v>227</v>
      </c>
      <c r="AM362" s="627" t="s">
        <v>227</v>
      </c>
      <c r="AN362" s="627" t="s">
        <v>227</v>
      </c>
      <c r="AO362" s="627" t="s">
        <v>227</v>
      </c>
      <c r="AP362" s="627" t="s">
        <v>227</v>
      </c>
      <c r="AQ362" s="627" t="s">
        <v>227</v>
      </c>
      <c r="AR362" s="627" t="s">
        <v>227</v>
      </c>
      <c r="AS362" s="627" t="s">
        <v>227</v>
      </c>
      <c r="AT362" s="627" t="s">
        <v>227</v>
      </c>
      <c r="AU362" s="627" t="s">
        <v>227</v>
      </c>
      <c r="AV362" s="627" t="s">
        <v>227</v>
      </c>
      <c r="AW362" s="627" t="s">
        <v>227</v>
      </c>
      <c r="AX362" s="627" t="s">
        <v>227</v>
      </c>
      <c r="AY362" s="604" t="s">
        <v>227</v>
      </c>
      <c r="AZ362" s="632" t="s">
        <v>4547</v>
      </c>
      <c r="BA362" s="632" t="s">
        <v>227</v>
      </c>
      <c r="BB362" s="633" t="s">
        <v>1500</v>
      </c>
    </row>
    <row r="363" spans="1:54" ht="14.4" x14ac:dyDescent="0.3">
      <c r="A363" s="616">
        <v>706691</v>
      </c>
      <c r="B363" s="604" t="s">
        <v>247</v>
      </c>
      <c r="C363" s="627" t="s">
        <v>1567</v>
      </c>
      <c r="D363" s="627" t="s">
        <v>1567</v>
      </c>
      <c r="E363" s="627" t="s">
        <v>1567</v>
      </c>
      <c r="F363" s="627" t="s">
        <v>1567</v>
      </c>
      <c r="G363" s="627" t="s">
        <v>1567</v>
      </c>
      <c r="H363" s="627" t="s">
        <v>1567</v>
      </c>
      <c r="I363" s="627" t="s">
        <v>1567</v>
      </c>
      <c r="J363" s="627" t="s">
        <v>1567</v>
      </c>
      <c r="K363" s="627" t="s">
        <v>1567</v>
      </c>
      <c r="L363" s="627" t="s">
        <v>1567</v>
      </c>
      <c r="M363" s="627" t="s">
        <v>1567</v>
      </c>
      <c r="N363" s="627" t="s">
        <v>1567</v>
      </c>
      <c r="O363" s="627" t="s">
        <v>227</v>
      </c>
      <c r="P363" s="627" t="s">
        <v>227</v>
      </c>
      <c r="Q363" s="627" t="s">
        <v>227</v>
      </c>
      <c r="R363" s="627" t="s">
        <v>227</v>
      </c>
      <c r="S363" s="627" t="s">
        <v>227</v>
      </c>
      <c r="T363" s="627" t="s">
        <v>227</v>
      </c>
      <c r="U363" s="627" t="s">
        <v>227</v>
      </c>
      <c r="V363" s="627" t="s">
        <v>227</v>
      </c>
      <c r="W363" s="627" t="s">
        <v>227</v>
      </c>
      <c r="X363" s="627" t="s">
        <v>227</v>
      </c>
      <c r="Y363" s="627" t="s">
        <v>227</v>
      </c>
      <c r="Z363" s="627" t="s">
        <v>227</v>
      </c>
      <c r="AA363" s="627" t="s">
        <v>227</v>
      </c>
      <c r="AB363" s="627" t="s">
        <v>227</v>
      </c>
      <c r="AC363" s="627" t="s">
        <v>227</v>
      </c>
      <c r="AD363" s="627" t="s">
        <v>227</v>
      </c>
      <c r="AE363" s="627" t="s">
        <v>227</v>
      </c>
      <c r="AF363" s="627" t="s">
        <v>227</v>
      </c>
      <c r="AG363" s="627" t="s">
        <v>227</v>
      </c>
      <c r="AH363" s="627" t="s">
        <v>227</v>
      </c>
      <c r="AI363" s="627" t="s">
        <v>227</v>
      </c>
      <c r="AJ363" s="627" t="s">
        <v>227</v>
      </c>
      <c r="AK363" s="627" t="s">
        <v>227</v>
      </c>
      <c r="AL363" s="627" t="s">
        <v>227</v>
      </c>
      <c r="AM363" s="627" t="s">
        <v>227</v>
      </c>
      <c r="AN363" s="627" t="s">
        <v>227</v>
      </c>
      <c r="AO363" s="627" t="s">
        <v>227</v>
      </c>
      <c r="AP363" s="627" t="s">
        <v>227</v>
      </c>
      <c r="AQ363" s="627" t="s">
        <v>227</v>
      </c>
      <c r="AR363" s="627" t="s">
        <v>227</v>
      </c>
      <c r="AS363" s="627" t="s">
        <v>227</v>
      </c>
      <c r="AT363" s="627" t="s">
        <v>227</v>
      </c>
      <c r="AU363" s="627" t="s">
        <v>227</v>
      </c>
      <c r="AV363" s="627" t="s">
        <v>227</v>
      </c>
      <c r="AW363" s="627" t="s">
        <v>227</v>
      </c>
      <c r="AX363" s="627" t="s">
        <v>227</v>
      </c>
      <c r="AY363" s="604" t="s">
        <v>4546</v>
      </c>
      <c r="AZ363" s="632" t="s">
        <v>4547</v>
      </c>
      <c r="BA363" s="632" t="s">
        <v>227</v>
      </c>
      <c r="BB363" s="633" t="s">
        <v>1500</v>
      </c>
    </row>
    <row r="364" spans="1:54" ht="21.6" x14ac:dyDescent="0.65">
      <c r="A364" s="601">
        <v>706692</v>
      </c>
      <c r="B364" s="602" t="s">
        <v>248</v>
      </c>
      <c r="C364" t="s">
        <v>178</v>
      </c>
      <c r="D364" t="s">
        <v>176</v>
      </c>
      <c r="E364" t="s">
        <v>176</v>
      </c>
      <c r="F364" t="s">
        <v>177</v>
      </c>
      <c r="G364" t="s">
        <v>177</v>
      </c>
      <c r="H364" t="s">
        <v>178</v>
      </c>
      <c r="I364" t="s">
        <v>177</v>
      </c>
      <c r="J364" t="s">
        <v>176</v>
      </c>
      <c r="K364" t="s">
        <v>177</v>
      </c>
      <c r="L364" t="s">
        <v>177</v>
      </c>
      <c r="M364" t="s">
        <v>176</v>
      </c>
      <c r="N364" t="s">
        <v>176</v>
      </c>
      <c r="O364" t="s">
        <v>176</v>
      </c>
      <c r="P364" t="s">
        <v>176</v>
      </c>
      <c r="Q364" t="s">
        <v>176</v>
      </c>
      <c r="R364" t="s">
        <v>176</v>
      </c>
      <c r="S364" t="s">
        <v>178</v>
      </c>
      <c r="T364" t="s">
        <v>176</v>
      </c>
      <c r="U364" t="s">
        <v>177</v>
      </c>
      <c r="V364" t="s">
        <v>178</v>
      </c>
      <c r="W364" t="s">
        <v>177</v>
      </c>
      <c r="X364" t="s">
        <v>177</v>
      </c>
      <c r="Y364" t="s">
        <v>178</v>
      </c>
      <c r="Z364" t="s">
        <v>177</v>
      </c>
      <c r="AA364" t="s">
        <v>227</v>
      </c>
      <c r="AB364" t="s">
        <v>227</v>
      </c>
      <c r="AC364" t="s">
        <v>227</v>
      </c>
      <c r="AD364" t="s">
        <v>227</v>
      </c>
      <c r="AE364" t="s">
        <v>227</v>
      </c>
      <c r="AF364" t="s">
        <v>227</v>
      </c>
      <c r="AG364" t="s">
        <v>227</v>
      </c>
      <c r="AH364" t="s">
        <v>227</v>
      </c>
      <c r="AI364" t="s">
        <v>227</v>
      </c>
      <c r="AJ364" t="s">
        <v>227</v>
      </c>
      <c r="AK364" t="s">
        <v>227</v>
      </c>
      <c r="AL364" t="s">
        <v>227</v>
      </c>
      <c r="AM364" t="s">
        <v>227</v>
      </c>
      <c r="AN364" t="s">
        <v>227</v>
      </c>
      <c r="AO364" t="s">
        <v>227</v>
      </c>
      <c r="AP364" t="s">
        <v>227</v>
      </c>
      <c r="AQ364" t="s">
        <v>227</v>
      </c>
      <c r="AR364" t="s">
        <v>227</v>
      </c>
      <c r="AS364" t="s">
        <v>227</v>
      </c>
      <c r="AT364" t="s">
        <v>227</v>
      </c>
      <c r="AU364" t="s">
        <v>227</v>
      </c>
      <c r="AV364" t="s">
        <v>227</v>
      </c>
      <c r="AW364" t="s">
        <v>227</v>
      </c>
      <c r="AX364" t="s">
        <v>227</v>
      </c>
      <c r="AY364" s="602">
        <v>0</v>
      </c>
    </row>
    <row r="365" spans="1:54" ht="21.6" x14ac:dyDescent="0.65">
      <c r="A365" s="601">
        <v>706699</v>
      </c>
      <c r="B365" s="602" t="s">
        <v>249</v>
      </c>
      <c r="C365" t="s">
        <v>176</v>
      </c>
      <c r="D365" t="s">
        <v>178</v>
      </c>
      <c r="E365" t="s">
        <v>176</v>
      </c>
      <c r="F365" t="s">
        <v>178</v>
      </c>
      <c r="G365" t="s">
        <v>176</v>
      </c>
      <c r="H365" t="s">
        <v>176</v>
      </c>
      <c r="I365" t="s">
        <v>176</v>
      </c>
      <c r="J365" t="s">
        <v>178</v>
      </c>
      <c r="K365" t="s">
        <v>178</v>
      </c>
      <c r="L365" t="s">
        <v>176</v>
      </c>
      <c r="M365" t="s">
        <v>178</v>
      </c>
      <c r="N365" t="s">
        <v>178</v>
      </c>
      <c r="O365" t="s">
        <v>176</v>
      </c>
      <c r="P365" t="s">
        <v>178</v>
      </c>
      <c r="Q365" t="s">
        <v>178</v>
      </c>
      <c r="R365" t="s">
        <v>176</v>
      </c>
      <c r="S365" t="s">
        <v>176</v>
      </c>
      <c r="T365" t="s">
        <v>178</v>
      </c>
      <c r="U365" t="s">
        <v>176</v>
      </c>
      <c r="V365" t="s">
        <v>176</v>
      </c>
      <c r="W365" t="s">
        <v>176</v>
      </c>
      <c r="X365" t="s">
        <v>176</v>
      </c>
      <c r="Y365" t="s">
        <v>178</v>
      </c>
      <c r="Z365" t="s">
        <v>176</v>
      </c>
      <c r="AA365" t="s">
        <v>178</v>
      </c>
      <c r="AB365" t="s">
        <v>178</v>
      </c>
      <c r="AC365" t="s">
        <v>178</v>
      </c>
      <c r="AD365" t="s">
        <v>178</v>
      </c>
      <c r="AE365" t="s">
        <v>178</v>
      </c>
      <c r="AF365" t="s">
        <v>178</v>
      </c>
      <c r="AG365" t="s">
        <v>177</v>
      </c>
      <c r="AH365" t="s">
        <v>177</v>
      </c>
      <c r="AI365" t="s">
        <v>177</v>
      </c>
      <c r="AJ365" t="s">
        <v>177</v>
      </c>
      <c r="AK365" t="s">
        <v>177</v>
      </c>
      <c r="AL365" t="s">
        <v>177</v>
      </c>
      <c r="AM365">
        <v>0</v>
      </c>
      <c r="AN365">
        <v>0</v>
      </c>
      <c r="AO365">
        <v>0</v>
      </c>
      <c r="AP365">
        <v>0</v>
      </c>
      <c r="AQ365">
        <v>0</v>
      </c>
      <c r="AR365">
        <v>0</v>
      </c>
      <c r="AS365">
        <v>0</v>
      </c>
      <c r="AT365">
        <v>0</v>
      </c>
      <c r="AU365">
        <v>0</v>
      </c>
      <c r="AV365">
        <v>0</v>
      </c>
      <c r="AW365">
        <v>0</v>
      </c>
      <c r="AX365">
        <v>0</v>
      </c>
      <c r="AY365" s="602" t="s">
        <v>4583</v>
      </c>
      <c r="AZ365"/>
    </row>
    <row r="366" spans="1:54" ht="21.6" x14ac:dyDescent="0.65">
      <c r="A366" s="601">
        <v>706716</v>
      </c>
      <c r="B366" s="602" t="s">
        <v>247</v>
      </c>
      <c r="C366" t="s">
        <v>1567</v>
      </c>
      <c r="D366" t="s">
        <v>1567</v>
      </c>
      <c r="E366" t="s">
        <v>1567</v>
      </c>
      <c r="F366" t="s">
        <v>1567</v>
      </c>
      <c r="G366" t="s">
        <v>1567</v>
      </c>
      <c r="H366" t="s">
        <v>1567</v>
      </c>
      <c r="I366" t="s">
        <v>1567</v>
      </c>
      <c r="J366" t="s">
        <v>1567</v>
      </c>
      <c r="K366" t="s">
        <v>1567</v>
      </c>
      <c r="L366" t="s">
        <v>1567</v>
      </c>
      <c r="M366" t="s">
        <v>1567</v>
      </c>
      <c r="N366" t="s">
        <v>1567</v>
      </c>
      <c r="O366" t="s">
        <v>227</v>
      </c>
      <c r="P366" t="s">
        <v>227</v>
      </c>
      <c r="Q366" t="s">
        <v>227</v>
      </c>
      <c r="R366" t="s">
        <v>227</v>
      </c>
      <c r="S366" t="s">
        <v>227</v>
      </c>
      <c r="T366" t="s">
        <v>227</v>
      </c>
      <c r="U366" t="s">
        <v>227</v>
      </c>
      <c r="V366" t="s">
        <v>227</v>
      </c>
      <c r="W366" t="s">
        <v>227</v>
      </c>
      <c r="X366" t="s">
        <v>227</v>
      </c>
      <c r="Y366" t="s">
        <v>227</v>
      </c>
      <c r="Z366" t="s">
        <v>227</v>
      </c>
      <c r="AA366" t="s">
        <v>227</v>
      </c>
      <c r="AB366" t="s">
        <v>227</v>
      </c>
      <c r="AC366" t="s">
        <v>227</v>
      </c>
      <c r="AD366" t="s">
        <v>227</v>
      </c>
      <c r="AE366" t="s">
        <v>227</v>
      </c>
      <c r="AF366" t="s">
        <v>227</v>
      </c>
      <c r="AG366" t="s">
        <v>227</v>
      </c>
      <c r="AH366" t="s">
        <v>227</v>
      </c>
      <c r="AI366" t="s">
        <v>227</v>
      </c>
      <c r="AJ366" t="s">
        <v>227</v>
      </c>
      <c r="AK366" t="s">
        <v>227</v>
      </c>
      <c r="AL366" t="s">
        <v>227</v>
      </c>
      <c r="AM366" t="s">
        <v>227</v>
      </c>
      <c r="AN366" t="s">
        <v>227</v>
      </c>
      <c r="AO366" t="s">
        <v>227</v>
      </c>
      <c r="AP366" t="s">
        <v>227</v>
      </c>
      <c r="AQ366" t="s">
        <v>227</v>
      </c>
      <c r="AR366" t="s">
        <v>227</v>
      </c>
      <c r="AS366" t="s">
        <v>227</v>
      </c>
      <c r="AT366" t="s">
        <v>227</v>
      </c>
      <c r="AU366" t="s">
        <v>227</v>
      </c>
      <c r="AV366" t="s">
        <v>227</v>
      </c>
      <c r="AW366" t="s">
        <v>227</v>
      </c>
      <c r="AX366" t="s">
        <v>227</v>
      </c>
      <c r="AY366" s="602" t="s">
        <v>4546</v>
      </c>
      <c r="AZ366"/>
    </row>
    <row r="367" spans="1:54" ht="14.4" x14ac:dyDescent="0.3">
      <c r="A367" s="616">
        <v>706717</v>
      </c>
      <c r="B367" s="604" t="s">
        <v>247</v>
      </c>
      <c r="C367" s="627" t="s">
        <v>1567</v>
      </c>
      <c r="D367" s="627" t="s">
        <v>1567</v>
      </c>
      <c r="E367" s="627" t="s">
        <v>1567</v>
      </c>
      <c r="F367" s="627" t="s">
        <v>1567</v>
      </c>
      <c r="G367" s="627" t="s">
        <v>1567</v>
      </c>
      <c r="H367" s="627" t="s">
        <v>1567</v>
      </c>
      <c r="I367" s="627" t="s">
        <v>1567</v>
      </c>
      <c r="J367" s="627" t="s">
        <v>1567</v>
      </c>
      <c r="K367" s="627" t="s">
        <v>1567</v>
      </c>
      <c r="L367" s="627" t="s">
        <v>1567</v>
      </c>
      <c r="M367" s="627" t="s">
        <v>1567</v>
      </c>
      <c r="N367" s="627" t="s">
        <v>1567</v>
      </c>
      <c r="O367" s="627" t="s">
        <v>227</v>
      </c>
      <c r="P367" s="627" t="s">
        <v>227</v>
      </c>
      <c r="Q367" s="627" t="s">
        <v>227</v>
      </c>
      <c r="R367" s="627" t="s">
        <v>227</v>
      </c>
      <c r="S367" s="627" t="s">
        <v>227</v>
      </c>
      <c r="T367" s="627" t="s">
        <v>227</v>
      </c>
      <c r="U367" s="627" t="s">
        <v>227</v>
      </c>
      <c r="V367" s="627" t="s">
        <v>227</v>
      </c>
      <c r="W367" s="627" t="s">
        <v>227</v>
      </c>
      <c r="X367" s="627" t="s">
        <v>227</v>
      </c>
      <c r="Y367" s="627" t="s">
        <v>227</v>
      </c>
      <c r="Z367" s="627" t="s">
        <v>227</v>
      </c>
      <c r="AA367" s="627" t="s">
        <v>227</v>
      </c>
      <c r="AB367" s="627" t="s">
        <v>227</v>
      </c>
      <c r="AC367" s="627" t="s">
        <v>227</v>
      </c>
      <c r="AD367" s="627" t="s">
        <v>227</v>
      </c>
      <c r="AE367" s="627" t="s">
        <v>227</v>
      </c>
      <c r="AF367" s="627" t="s">
        <v>227</v>
      </c>
      <c r="AG367" s="627" t="s">
        <v>227</v>
      </c>
      <c r="AH367" s="627" t="s">
        <v>227</v>
      </c>
      <c r="AI367" s="627" t="s">
        <v>227</v>
      </c>
      <c r="AJ367" s="627" t="s">
        <v>227</v>
      </c>
      <c r="AK367" s="627" t="s">
        <v>227</v>
      </c>
      <c r="AL367" s="627" t="s">
        <v>227</v>
      </c>
      <c r="AM367" s="627" t="s">
        <v>227</v>
      </c>
      <c r="AN367" s="627" t="s">
        <v>227</v>
      </c>
      <c r="AO367" s="627" t="s">
        <v>227</v>
      </c>
      <c r="AP367" s="627" t="s">
        <v>227</v>
      </c>
      <c r="AQ367" s="627" t="s">
        <v>227</v>
      </c>
      <c r="AR367" s="627" t="s">
        <v>227</v>
      </c>
      <c r="AS367" s="627" t="s">
        <v>227</v>
      </c>
      <c r="AT367" s="627" t="s">
        <v>227</v>
      </c>
      <c r="AU367" s="627" t="s">
        <v>227</v>
      </c>
      <c r="AV367" s="627" t="s">
        <v>227</v>
      </c>
      <c r="AW367" s="627" t="s">
        <v>227</v>
      </c>
      <c r="AX367" s="627" t="s">
        <v>227</v>
      </c>
      <c r="AY367" s="604" t="s">
        <v>4546</v>
      </c>
      <c r="AZ367" s="632" t="s">
        <v>4547</v>
      </c>
      <c r="BA367" s="632" t="s">
        <v>227</v>
      </c>
      <c r="BB367" s="633" t="s">
        <v>1500</v>
      </c>
    </row>
    <row r="368" spans="1:54" ht="21.6" x14ac:dyDescent="0.65">
      <c r="A368" s="601">
        <v>706719</v>
      </c>
      <c r="B368" s="602" t="s">
        <v>401</v>
      </c>
      <c r="C368" t="s">
        <v>178</v>
      </c>
      <c r="D368" t="s">
        <v>178</v>
      </c>
      <c r="E368" t="s">
        <v>178</v>
      </c>
      <c r="F368" t="s">
        <v>178</v>
      </c>
      <c r="G368" t="s">
        <v>178</v>
      </c>
      <c r="H368" t="s">
        <v>178</v>
      </c>
      <c r="I368" t="s">
        <v>178</v>
      </c>
      <c r="J368" t="s">
        <v>178</v>
      </c>
      <c r="K368" t="s">
        <v>178</v>
      </c>
      <c r="L368" t="s">
        <v>178</v>
      </c>
      <c r="M368" t="s">
        <v>178</v>
      </c>
      <c r="N368" t="s">
        <v>178</v>
      </c>
      <c r="O368" t="s">
        <v>176</v>
      </c>
      <c r="P368" t="s">
        <v>178</v>
      </c>
      <c r="Q368" t="s">
        <v>176</v>
      </c>
      <c r="R368" t="s">
        <v>176</v>
      </c>
      <c r="S368" t="s">
        <v>178</v>
      </c>
      <c r="T368" t="s">
        <v>178</v>
      </c>
      <c r="U368" t="s">
        <v>178</v>
      </c>
      <c r="V368" t="s">
        <v>176</v>
      </c>
      <c r="W368" t="s">
        <v>178</v>
      </c>
      <c r="X368" t="s">
        <v>178</v>
      </c>
      <c r="Y368" t="s">
        <v>178</v>
      </c>
      <c r="Z368" t="s">
        <v>178</v>
      </c>
      <c r="AA368" t="s">
        <v>176</v>
      </c>
      <c r="AB368" t="s">
        <v>176</v>
      </c>
      <c r="AC368" t="s">
        <v>176</v>
      </c>
      <c r="AD368" t="s">
        <v>176</v>
      </c>
      <c r="AE368" t="s">
        <v>178</v>
      </c>
      <c r="AF368" t="s">
        <v>178</v>
      </c>
      <c r="AG368" t="s">
        <v>178</v>
      </c>
      <c r="AH368" t="s">
        <v>178</v>
      </c>
      <c r="AI368" t="s">
        <v>176</v>
      </c>
      <c r="AJ368" t="s">
        <v>178</v>
      </c>
      <c r="AK368" t="s">
        <v>178</v>
      </c>
      <c r="AL368" t="s">
        <v>178</v>
      </c>
      <c r="AM368" t="s">
        <v>176</v>
      </c>
      <c r="AN368" t="s">
        <v>178</v>
      </c>
      <c r="AO368" t="s">
        <v>176</v>
      </c>
      <c r="AP368" t="s">
        <v>178</v>
      </c>
      <c r="AQ368" t="s">
        <v>176</v>
      </c>
      <c r="AR368" t="s">
        <v>178</v>
      </c>
      <c r="AS368" t="s">
        <v>176</v>
      </c>
      <c r="AT368" t="s">
        <v>176</v>
      </c>
      <c r="AU368" t="s">
        <v>178</v>
      </c>
      <c r="AV368" t="s">
        <v>178</v>
      </c>
      <c r="AW368" t="s">
        <v>176</v>
      </c>
      <c r="AX368" t="s">
        <v>178</v>
      </c>
      <c r="AY368" s="602">
        <v>0</v>
      </c>
      <c r="AZ368"/>
    </row>
    <row r="369" spans="1:54" ht="21.6" x14ac:dyDescent="0.65">
      <c r="A369" s="601">
        <v>706723</v>
      </c>
      <c r="B369" s="602" t="s">
        <v>401</v>
      </c>
      <c r="C369" t="s">
        <v>178</v>
      </c>
      <c r="D369" t="s">
        <v>178</v>
      </c>
      <c r="E369" t="s">
        <v>176</v>
      </c>
      <c r="F369" t="s">
        <v>178</v>
      </c>
      <c r="G369" t="s">
        <v>178</v>
      </c>
      <c r="H369" t="s">
        <v>178</v>
      </c>
      <c r="I369" t="s">
        <v>178</v>
      </c>
      <c r="J369" t="s">
        <v>178</v>
      </c>
      <c r="K369" t="s">
        <v>178</v>
      </c>
      <c r="L369" t="s">
        <v>178</v>
      </c>
      <c r="M369" t="s">
        <v>178</v>
      </c>
      <c r="N369" t="s">
        <v>178</v>
      </c>
      <c r="O369" t="s">
        <v>178</v>
      </c>
      <c r="P369" t="s">
        <v>178</v>
      </c>
      <c r="Q369" t="s">
        <v>178</v>
      </c>
      <c r="R369" t="s">
        <v>178</v>
      </c>
      <c r="S369" t="s">
        <v>178</v>
      </c>
      <c r="T369" t="s">
        <v>178</v>
      </c>
      <c r="U369" t="s">
        <v>176</v>
      </c>
      <c r="V369" t="s">
        <v>178</v>
      </c>
      <c r="W369" t="s">
        <v>178</v>
      </c>
      <c r="X369" t="s">
        <v>178</v>
      </c>
      <c r="Y369" t="s">
        <v>176</v>
      </c>
      <c r="Z369" t="s">
        <v>178</v>
      </c>
      <c r="AA369" t="s">
        <v>178</v>
      </c>
      <c r="AB369" t="s">
        <v>178</v>
      </c>
      <c r="AC369" t="s">
        <v>178</v>
      </c>
      <c r="AD369" t="s">
        <v>178</v>
      </c>
      <c r="AE369" t="s">
        <v>178</v>
      </c>
      <c r="AF369" t="s">
        <v>178</v>
      </c>
      <c r="AG369" t="s">
        <v>178</v>
      </c>
      <c r="AH369" t="s">
        <v>178</v>
      </c>
      <c r="AI369" t="s">
        <v>178</v>
      </c>
      <c r="AJ369" t="s">
        <v>178</v>
      </c>
      <c r="AK369" t="s">
        <v>176</v>
      </c>
      <c r="AL369" t="s">
        <v>178</v>
      </c>
      <c r="AM369" t="s">
        <v>178</v>
      </c>
      <c r="AN369" t="s">
        <v>178</v>
      </c>
      <c r="AO369" t="s">
        <v>178</v>
      </c>
      <c r="AP369" t="s">
        <v>178</v>
      </c>
      <c r="AQ369" t="s">
        <v>178</v>
      </c>
      <c r="AR369" t="s">
        <v>176</v>
      </c>
      <c r="AS369" t="s">
        <v>177</v>
      </c>
      <c r="AT369" t="s">
        <v>178</v>
      </c>
      <c r="AU369" t="s">
        <v>177</v>
      </c>
      <c r="AV369" t="s">
        <v>178</v>
      </c>
      <c r="AW369" t="s">
        <v>177</v>
      </c>
      <c r="AX369" t="s">
        <v>177</v>
      </c>
      <c r="AY369" s="602">
        <v>0</v>
      </c>
      <c r="AZ369"/>
    </row>
    <row r="370" spans="1:54" ht="21.6" x14ac:dyDescent="0.65">
      <c r="A370" s="601">
        <v>706732</v>
      </c>
      <c r="B370" s="602" t="s">
        <v>248</v>
      </c>
      <c r="C370" t="s">
        <v>178</v>
      </c>
      <c r="D370" t="s">
        <v>176</v>
      </c>
      <c r="E370" t="s">
        <v>176</v>
      </c>
      <c r="F370" t="s">
        <v>178</v>
      </c>
      <c r="G370" t="s">
        <v>176</v>
      </c>
      <c r="H370" t="s">
        <v>178</v>
      </c>
      <c r="I370" t="s">
        <v>176</v>
      </c>
      <c r="J370" t="s">
        <v>176</v>
      </c>
      <c r="K370" t="s">
        <v>178</v>
      </c>
      <c r="L370" t="s">
        <v>176</v>
      </c>
      <c r="M370" t="s">
        <v>176</v>
      </c>
      <c r="N370" t="s">
        <v>176</v>
      </c>
      <c r="O370" t="s">
        <v>178</v>
      </c>
      <c r="P370" t="s">
        <v>177</v>
      </c>
      <c r="Q370" t="s">
        <v>177</v>
      </c>
      <c r="R370" t="s">
        <v>177</v>
      </c>
      <c r="S370" t="s">
        <v>177</v>
      </c>
      <c r="T370" t="s">
        <v>176</v>
      </c>
      <c r="U370" t="s">
        <v>177</v>
      </c>
      <c r="V370" t="s">
        <v>178</v>
      </c>
      <c r="W370" t="s">
        <v>177</v>
      </c>
      <c r="X370" t="s">
        <v>177</v>
      </c>
      <c r="Y370" t="s">
        <v>177</v>
      </c>
      <c r="Z370" t="s">
        <v>177</v>
      </c>
      <c r="AA370" t="s">
        <v>227</v>
      </c>
      <c r="AB370" t="s">
        <v>227</v>
      </c>
      <c r="AC370" t="s">
        <v>227</v>
      </c>
      <c r="AD370" t="s">
        <v>227</v>
      </c>
      <c r="AE370" t="s">
        <v>227</v>
      </c>
      <c r="AF370" t="s">
        <v>227</v>
      </c>
      <c r="AG370" t="s">
        <v>227</v>
      </c>
      <c r="AH370" t="s">
        <v>227</v>
      </c>
      <c r="AI370" t="s">
        <v>227</v>
      </c>
      <c r="AJ370" t="s">
        <v>227</v>
      </c>
      <c r="AK370" t="s">
        <v>227</v>
      </c>
      <c r="AL370" t="s">
        <v>227</v>
      </c>
      <c r="AM370" t="s">
        <v>227</v>
      </c>
      <c r="AN370" t="s">
        <v>227</v>
      </c>
      <c r="AO370" t="s">
        <v>227</v>
      </c>
      <c r="AP370" t="s">
        <v>227</v>
      </c>
      <c r="AQ370" t="s">
        <v>227</v>
      </c>
      <c r="AR370" t="s">
        <v>227</v>
      </c>
      <c r="AS370" t="s">
        <v>227</v>
      </c>
      <c r="AT370" t="s">
        <v>227</v>
      </c>
      <c r="AU370" t="s">
        <v>227</v>
      </c>
      <c r="AV370" t="s">
        <v>227</v>
      </c>
      <c r="AW370" t="s">
        <v>227</v>
      </c>
      <c r="AX370" t="s">
        <v>227</v>
      </c>
      <c r="AY370" s="602">
        <v>0</v>
      </c>
      <c r="AZ370"/>
    </row>
    <row r="371" spans="1:54" ht="21.6" x14ac:dyDescent="0.65">
      <c r="A371" s="601">
        <v>706748</v>
      </c>
      <c r="B371" s="602" t="s">
        <v>247</v>
      </c>
      <c r="C371" t="s">
        <v>1567</v>
      </c>
      <c r="D371" t="s">
        <v>1567</v>
      </c>
      <c r="E371" t="s">
        <v>1567</v>
      </c>
      <c r="F371" t="s">
        <v>1567</v>
      </c>
      <c r="G371" t="s">
        <v>1567</v>
      </c>
      <c r="H371" t="s">
        <v>1567</v>
      </c>
      <c r="I371" t="s">
        <v>1567</v>
      </c>
      <c r="J371" t="s">
        <v>1567</v>
      </c>
      <c r="K371" t="s">
        <v>1567</v>
      </c>
      <c r="L371" t="s">
        <v>1567</v>
      </c>
      <c r="M371" t="s">
        <v>1567</v>
      </c>
      <c r="N371" t="s">
        <v>1567</v>
      </c>
      <c r="O371" t="s">
        <v>227</v>
      </c>
      <c r="P371" t="s">
        <v>227</v>
      </c>
      <c r="Q371" t="s">
        <v>227</v>
      </c>
      <c r="R371" t="s">
        <v>227</v>
      </c>
      <c r="S371" t="s">
        <v>227</v>
      </c>
      <c r="T371" t="s">
        <v>227</v>
      </c>
      <c r="U371" t="s">
        <v>227</v>
      </c>
      <c r="V371" t="s">
        <v>227</v>
      </c>
      <c r="W371" t="s">
        <v>227</v>
      </c>
      <c r="X371" t="s">
        <v>227</v>
      </c>
      <c r="Y371" t="s">
        <v>227</v>
      </c>
      <c r="Z371" t="s">
        <v>227</v>
      </c>
      <c r="AA371" t="s">
        <v>227</v>
      </c>
      <c r="AB371" t="s">
        <v>227</v>
      </c>
      <c r="AC371" t="s">
        <v>227</v>
      </c>
      <c r="AD371" t="s">
        <v>227</v>
      </c>
      <c r="AE371" t="s">
        <v>227</v>
      </c>
      <c r="AF371" t="s">
        <v>227</v>
      </c>
      <c r="AG371" t="s">
        <v>227</v>
      </c>
      <c r="AH371" t="s">
        <v>227</v>
      </c>
      <c r="AI371" t="s">
        <v>227</v>
      </c>
      <c r="AJ371" t="s">
        <v>227</v>
      </c>
      <c r="AK371" t="s">
        <v>227</v>
      </c>
      <c r="AL371" t="s">
        <v>227</v>
      </c>
      <c r="AM371" t="s">
        <v>227</v>
      </c>
      <c r="AN371" t="s">
        <v>227</v>
      </c>
      <c r="AO371" t="s">
        <v>227</v>
      </c>
      <c r="AP371" t="s">
        <v>227</v>
      </c>
      <c r="AQ371" t="s">
        <v>227</v>
      </c>
      <c r="AR371" t="s">
        <v>227</v>
      </c>
      <c r="AS371" t="s">
        <v>227</v>
      </c>
      <c r="AT371" t="s">
        <v>227</v>
      </c>
      <c r="AU371" t="s">
        <v>227</v>
      </c>
      <c r="AV371" t="s">
        <v>227</v>
      </c>
      <c r="AW371" t="s">
        <v>227</v>
      </c>
      <c r="AX371" t="s">
        <v>227</v>
      </c>
      <c r="AY371" s="602" t="s">
        <v>4546</v>
      </c>
      <c r="AZ371"/>
    </row>
    <row r="372" spans="1:54" ht="14.4" x14ac:dyDescent="0.3">
      <c r="A372" s="616">
        <v>706752</v>
      </c>
      <c r="B372" s="604" t="s">
        <v>247</v>
      </c>
      <c r="C372" s="627" t="s">
        <v>176</v>
      </c>
      <c r="D372" s="627" t="s">
        <v>176</v>
      </c>
      <c r="E372" s="627" t="s">
        <v>176</v>
      </c>
      <c r="F372" s="627" t="s">
        <v>178</v>
      </c>
      <c r="G372" s="627" t="s">
        <v>176</v>
      </c>
      <c r="H372" s="627" t="s">
        <v>178</v>
      </c>
      <c r="I372" s="627" t="s">
        <v>178</v>
      </c>
      <c r="J372" s="627" t="s">
        <v>227</v>
      </c>
      <c r="K372" s="627" t="s">
        <v>227</v>
      </c>
      <c r="L372" s="627" t="s">
        <v>178</v>
      </c>
      <c r="M372" s="627" t="s">
        <v>176</v>
      </c>
      <c r="N372" s="627" t="s">
        <v>176</v>
      </c>
      <c r="O372" s="627" t="s">
        <v>227</v>
      </c>
      <c r="P372" s="627" t="s">
        <v>227</v>
      </c>
      <c r="Q372" s="627" t="s">
        <v>227</v>
      </c>
      <c r="R372" s="627" t="s">
        <v>227</v>
      </c>
      <c r="S372" s="627" t="s">
        <v>227</v>
      </c>
      <c r="T372" s="627" t="s">
        <v>227</v>
      </c>
      <c r="U372" s="627" t="s">
        <v>227</v>
      </c>
      <c r="V372" s="627" t="s">
        <v>227</v>
      </c>
      <c r="W372" s="627" t="s">
        <v>227</v>
      </c>
      <c r="X372" s="627" t="s">
        <v>227</v>
      </c>
      <c r="Y372" s="627" t="s">
        <v>227</v>
      </c>
      <c r="Z372" s="627" t="s">
        <v>227</v>
      </c>
      <c r="AA372" s="627" t="s">
        <v>227</v>
      </c>
      <c r="AB372" s="627" t="s">
        <v>227</v>
      </c>
      <c r="AC372" s="627" t="s">
        <v>227</v>
      </c>
      <c r="AD372" s="627" t="s">
        <v>227</v>
      </c>
      <c r="AE372" s="627" t="s">
        <v>227</v>
      </c>
      <c r="AF372" s="627" t="s">
        <v>227</v>
      </c>
      <c r="AG372" s="627" t="s">
        <v>227</v>
      </c>
      <c r="AH372" s="627" t="s">
        <v>227</v>
      </c>
      <c r="AI372" s="627" t="s">
        <v>227</v>
      </c>
      <c r="AJ372" s="627" t="s">
        <v>227</v>
      </c>
      <c r="AK372" s="627" t="s">
        <v>227</v>
      </c>
      <c r="AL372" s="627" t="s">
        <v>227</v>
      </c>
      <c r="AM372" s="627" t="s">
        <v>227</v>
      </c>
      <c r="AN372" s="627" t="s">
        <v>227</v>
      </c>
      <c r="AO372" s="627" t="s">
        <v>227</v>
      </c>
      <c r="AP372" s="627" t="s">
        <v>227</v>
      </c>
      <c r="AQ372" s="627" t="s">
        <v>227</v>
      </c>
      <c r="AR372" s="627" t="s">
        <v>227</v>
      </c>
      <c r="AS372" s="627" t="s">
        <v>227</v>
      </c>
      <c r="AT372" s="627" t="s">
        <v>227</v>
      </c>
      <c r="AU372" s="627" t="s">
        <v>227</v>
      </c>
      <c r="AV372" s="627" t="s">
        <v>227</v>
      </c>
      <c r="AW372" s="627" t="s">
        <v>227</v>
      </c>
      <c r="AX372" s="627" t="s">
        <v>227</v>
      </c>
      <c r="AY372" s="604" t="s">
        <v>227</v>
      </c>
      <c r="AZ372" s="632" t="s">
        <v>4547</v>
      </c>
      <c r="BA372" s="632" t="s">
        <v>227</v>
      </c>
      <c r="BB372" s="633" t="s">
        <v>1500</v>
      </c>
    </row>
    <row r="373" spans="1:54" ht="21.6" x14ac:dyDescent="0.65">
      <c r="A373" s="601">
        <v>706753</v>
      </c>
      <c r="B373" s="602" t="s">
        <v>247</v>
      </c>
      <c r="C373" t="s">
        <v>178</v>
      </c>
      <c r="D373" t="s">
        <v>176</v>
      </c>
      <c r="E373" t="s">
        <v>178</v>
      </c>
      <c r="F373" t="s">
        <v>178</v>
      </c>
      <c r="G373" t="s">
        <v>178</v>
      </c>
      <c r="H373" t="s">
        <v>178</v>
      </c>
      <c r="I373" t="s">
        <v>178</v>
      </c>
      <c r="J373" t="s">
        <v>176</v>
      </c>
      <c r="K373" t="s">
        <v>178</v>
      </c>
      <c r="L373" t="s">
        <v>177</v>
      </c>
      <c r="M373" t="s">
        <v>177</v>
      </c>
      <c r="N373" t="s">
        <v>176</v>
      </c>
      <c r="O373" t="s">
        <v>227</v>
      </c>
      <c r="P373" t="s">
        <v>227</v>
      </c>
      <c r="Q373" t="s">
        <v>227</v>
      </c>
      <c r="R373" t="s">
        <v>227</v>
      </c>
      <c r="S373" t="s">
        <v>227</v>
      </c>
      <c r="T373" t="s">
        <v>227</v>
      </c>
      <c r="U373" t="s">
        <v>227</v>
      </c>
      <c r="V373" t="s">
        <v>227</v>
      </c>
      <c r="W373" t="s">
        <v>227</v>
      </c>
      <c r="X373" t="s">
        <v>227</v>
      </c>
      <c r="Y373" t="s">
        <v>227</v>
      </c>
      <c r="Z373" t="s">
        <v>227</v>
      </c>
      <c r="AA373" t="s">
        <v>227</v>
      </c>
      <c r="AB373" t="s">
        <v>227</v>
      </c>
      <c r="AC373" t="s">
        <v>227</v>
      </c>
      <c r="AD373" t="s">
        <v>227</v>
      </c>
      <c r="AE373" t="s">
        <v>227</v>
      </c>
      <c r="AF373" t="s">
        <v>227</v>
      </c>
      <c r="AG373" t="s">
        <v>227</v>
      </c>
      <c r="AH373" t="s">
        <v>227</v>
      </c>
      <c r="AI373" t="s">
        <v>227</v>
      </c>
      <c r="AJ373" t="s">
        <v>227</v>
      </c>
      <c r="AK373" t="s">
        <v>227</v>
      </c>
      <c r="AL373" t="s">
        <v>227</v>
      </c>
      <c r="AM373" t="s">
        <v>227</v>
      </c>
      <c r="AN373" t="s">
        <v>227</v>
      </c>
      <c r="AO373" t="s">
        <v>227</v>
      </c>
      <c r="AP373" t="s">
        <v>227</v>
      </c>
      <c r="AQ373" t="s">
        <v>227</v>
      </c>
      <c r="AR373" t="s">
        <v>227</v>
      </c>
      <c r="AS373" t="s">
        <v>227</v>
      </c>
      <c r="AT373" t="s">
        <v>227</v>
      </c>
      <c r="AU373" t="s">
        <v>227</v>
      </c>
      <c r="AV373" t="s">
        <v>227</v>
      </c>
      <c r="AW373" t="s">
        <v>227</v>
      </c>
      <c r="AX373" t="s">
        <v>227</v>
      </c>
      <c r="AY373" s="602">
        <v>0</v>
      </c>
      <c r="AZ373"/>
    </row>
    <row r="374" spans="1:54" ht="14.4" x14ac:dyDescent="0.3">
      <c r="A374" s="616">
        <v>706755</v>
      </c>
      <c r="B374" s="604" t="s">
        <v>247</v>
      </c>
      <c r="C374" s="627" t="s">
        <v>1567</v>
      </c>
      <c r="D374" s="627" t="s">
        <v>1567</v>
      </c>
      <c r="E374" s="627" t="s">
        <v>1567</v>
      </c>
      <c r="F374" s="627" t="s">
        <v>1567</v>
      </c>
      <c r="G374" s="627" t="s">
        <v>1567</v>
      </c>
      <c r="H374" s="627" t="s">
        <v>1567</v>
      </c>
      <c r="I374" s="627" t="s">
        <v>1567</v>
      </c>
      <c r="J374" s="627" t="s">
        <v>1567</v>
      </c>
      <c r="K374" s="627" t="s">
        <v>1567</v>
      </c>
      <c r="L374" s="627" t="s">
        <v>1567</v>
      </c>
      <c r="M374" s="627" t="s">
        <v>1567</v>
      </c>
      <c r="N374" s="627" t="s">
        <v>1567</v>
      </c>
      <c r="O374" s="627" t="s">
        <v>227</v>
      </c>
      <c r="P374" s="627" t="s">
        <v>227</v>
      </c>
      <c r="Q374" s="627" t="s">
        <v>227</v>
      </c>
      <c r="R374" s="627" t="s">
        <v>227</v>
      </c>
      <c r="S374" s="627" t="s">
        <v>227</v>
      </c>
      <c r="T374" s="627" t="s">
        <v>227</v>
      </c>
      <c r="U374" s="627" t="s">
        <v>227</v>
      </c>
      <c r="V374" s="627" t="s">
        <v>227</v>
      </c>
      <c r="W374" s="627" t="s">
        <v>227</v>
      </c>
      <c r="X374" s="627" t="s">
        <v>227</v>
      </c>
      <c r="Y374" s="627" t="s">
        <v>227</v>
      </c>
      <c r="Z374" s="627" t="s">
        <v>227</v>
      </c>
      <c r="AA374" s="627" t="s">
        <v>227</v>
      </c>
      <c r="AB374" s="627" t="s">
        <v>227</v>
      </c>
      <c r="AC374" s="627" t="s">
        <v>227</v>
      </c>
      <c r="AD374" s="627" t="s">
        <v>227</v>
      </c>
      <c r="AE374" s="627" t="s">
        <v>227</v>
      </c>
      <c r="AF374" s="627" t="s">
        <v>227</v>
      </c>
      <c r="AG374" s="627" t="s">
        <v>227</v>
      </c>
      <c r="AH374" s="627" t="s">
        <v>227</v>
      </c>
      <c r="AI374" s="627" t="s">
        <v>227</v>
      </c>
      <c r="AJ374" s="627" t="s">
        <v>227</v>
      </c>
      <c r="AK374" s="627" t="s">
        <v>227</v>
      </c>
      <c r="AL374" s="627" t="s">
        <v>227</v>
      </c>
      <c r="AM374" s="627" t="s">
        <v>227</v>
      </c>
      <c r="AN374" s="627" t="s">
        <v>227</v>
      </c>
      <c r="AO374" s="627" t="s">
        <v>227</v>
      </c>
      <c r="AP374" s="627" t="s">
        <v>227</v>
      </c>
      <c r="AQ374" s="627" t="s">
        <v>227</v>
      </c>
      <c r="AR374" s="627" t="s">
        <v>227</v>
      </c>
      <c r="AS374" s="627" t="s">
        <v>227</v>
      </c>
      <c r="AT374" s="627" t="s">
        <v>227</v>
      </c>
      <c r="AU374" s="627" t="s">
        <v>227</v>
      </c>
      <c r="AV374" s="627" t="s">
        <v>227</v>
      </c>
      <c r="AW374" s="627" t="s">
        <v>227</v>
      </c>
      <c r="AX374" s="627" t="s">
        <v>227</v>
      </c>
      <c r="AY374" s="604" t="s">
        <v>4546</v>
      </c>
      <c r="AZ374" s="632" t="s">
        <v>4547</v>
      </c>
      <c r="BA374" s="632" t="s">
        <v>227</v>
      </c>
      <c r="BB374" s="633" t="s">
        <v>1500</v>
      </c>
    </row>
    <row r="375" spans="1:54" ht="21.6" x14ac:dyDescent="0.65">
      <c r="A375" s="601">
        <v>706759</v>
      </c>
      <c r="B375" s="602" t="s">
        <v>401</v>
      </c>
      <c r="C375" t="s">
        <v>178</v>
      </c>
      <c r="D375" t="s">
        <v>178</v>
      </c>
      <c r="E375" t="s">
        <v>178</v>
      </c>
      <c r="F375" t="s">
        <v>178</v>
      </c>
      <c r="G375" t="s">
        <v>178</v>
      </c>
      <c r="H375" t="s">
        <v>178</v>
      </c>
      <c r="I375" t="s">
        <v>178</v>
      </c>
      <c r="J375" t="s">
        <v>178</v>
      </c>
      <c r="K375" t="s">
        <v>178</v>
      </c>
      <c r="L375" t="s">
        <v>178</v>
      </c>
      <c r="M375" t="s">
        <v>176</v>
      </c>
      <c r="N375" t="s">
        <v>176</v>
      </c>
      <c r="O375" t="s">
        <v>178</v>
      </c>
      <c r="P375" t="s">
        <v>178</v>
      </c>
      <c r="Q375" t="s">
        <v>176</v>
      </c>
      <c r="R375" t="s">
        <v>178</v>
      </c>
      <c r="S375" t="s">
        <v>178</v>
      </c>
      <c r="T375" t="s">
        <v>178</v>
      </c>
      <c r="U375" t="s">
        <v>178</v>
      </c>
      <c r="V375" t="s">
        <v>176</v>
      </c>
      <c r="W375" t="s">
        <v>178</v>
      </c>
      <c r="X375" t="s">
        <v>178</v>
      </c>
      <c r="Y375" t="s">
        <v>178</v>
      </c>
      <c r="Z375" t="s">
        <v>178</v>
      </c>
      <c r="AA375" t="s">
        <v>178</v>
      </c>
      <c r="AB375" t="s">
        <v>178</v>
      </c>
      <c r="AC375" t="s">
        <v>178</v>
      </c>
      <c r="AD375" t="s">
        <v>178</v>
      </c>
      <c r="AE375" t="s">
        <v>178</v>
      </c>
      <c r="AF375" t="s">
        <v>178</v>
      </c>
      <c r="AG375" t="s">
        <v>178</v>
      </c>
      <c r="AH375" t="s">
        <v>178</v>
      </c>
      <c r="AI375" t="s">
        <v>178</v>
      </c>
      <c r="AJ375" t="s">
        <v>178</v>
      </c>
      <c r="AK375" t="s">
        <v>178</v>
      </c>
      <c r="AL375" t="s">
        <v>178</v>
      </c>
      <c r="AM375" t="s">
        <v>178</v>
      </c>
      <c r="AN375" t="s">
        <v>178</v>
      </c>
      <c r="AO375" t="s">
        <v>178</v>
      </c>
      <c r="AP375" t="s">
        <v>178</v>
      </c>
      <c r="AQ375" t="s">
        <v>178</v>
      </c>
      <c r="AR375" t="s">
        <v>178</v>
      </c>
      <c r="AS375" t="s">
        <v>177</v>
      </c>
      <c r="AT375" t="s">
        <v>177</v>
      </c>
      <c r="AU375" t="s">
        <v>177</v>
      </c>
      <c r="AV375" t="s">
        <v>177</v>
      </c>
      <c r="AW375" t="s">
        <v>177</v>
      </c>
      <c r="AX375" t="s">
        <v>177</v>
      </c>
      <c r="AY375" s="602">
        <v>0</v>
      </c>
      <c r="AZ375"/>
    </row>
    <row r="376" spans="1:54" ht="14.4" x14ac:dyDescent="0.3">
      <c r="A376" s="616">
        <v>706760</v>
      </c>
      <c r="B376" s="604" t="s">
        <v>247</v>
      </c>
      <c r="C376" s="627" t="s">
        <v>178</v>
      </c>
      <c r="D376" s="627" t="s">
        <v>177</v>
      </c>
      <c r="E376" s="627" t="s">
        <v>178</v>
      </c>
      <c r="F376" s="627" t="s">
        <v>177</v>
      </c>
      <c r="G376" s="627" t="s">
        <v>178</v>
      </c>
      <c r="H376" s="627" t="s">
        <v>177</v>
      </c>
      <c r="I376" s="627" t="s">
        <v>177</v>
      </c>
      <c r="J376" s="627" t="s">
        <v>177</v>
      </c>
      <c r="K376" s="627" t="s">
        <v>177</v>
      </c>
      <c r="L376" s="627" t="s">
        <v>177</v>
      </c>
      <c r="M376" s="627" t="s">
        <v>177</v>
      </c>
      <c r="N376" s="627" t="s">
        <v>177</v>
      </c>
      <c r="O376" s="627" t="s">
        <v>227</v>
      </c>
      <c r="P376" s="627" t="s">
        <v>227</v>
      </c>
      <c r="Q376" s="627" t="s">
        <v>227</v>
      </c>
      <c r="R376" s="627" t="s">
        <v>227</v>
      </c>
      <c r="S376" s="627" t="s">
        <v>227</v>
      </c>
      <c r="T376" s="627" t="s">
        <v>227</v>
      </c>
      <c r="U376" s="627" t="s">
        <v>227</v>
      </c>
      <c r="V376" s="627" t="s">
        <v>227</v>
      </c>
      <c r="W376" s="627" t="s">
        <v>227</v>
      </c>
      <c r="X376" s="627" t="s">
        <v>227</v>
      </c>
      <c r="Y376" s="627" t="s">
        <v>227</v>
      </c>
      <c r="Z376" s="627" t="s">
        <v>227</v>
      </c>
      <c r="AA376" s="627" t="s">
        <v>227</v>
      </c>
      <c r="AB376" s="627" t="s">
        <v>227</v>
      </c>
      <c r="AC376" s="627" t="s">
        <v>227</v>
      </c>
      <c r="AD376" s="627" t="s">
        <v>227</v>
      </c>
      <c r="AE376" s="627" t="s">
        <v>227</v>
      </c>
      <c r="AF376" s="627" t="s">
        <v>227</v>
      </c>
      <c r="AG376" s="627" t="s">
        <v>227</v>
      </c>
      <c r="AH376" s="627" t="s">
        <v>227</v>
      </c>
      <c r="AI376" s="627" t="s">
        <v>227</v>
      </c>
      <c r="AJ376" s="627" t="s">
        <v>227</v>
      </c>
      <c r="AK376" s="627" t="s">
        <v>227</v>
      </c>
      <c r="AL376" s="627" t="s">
        <v>227</v>
      </c>
      <c r="AM376" s="627" t="s">
        <v>227</v>
      </c>
      <c r="AN376" s="627" t="s">
        <v>227</v>
      </c>
      <c r="AO376" s="627" t="s">
        <v>227</v>
      </c>
      <c r="AP376" s="627" t="s">
        <v>227</v>
      </c>
      <c r="AQ376" s="627" t="s">
        <v>227</v>
      </c>
      <c r="AR376" s="627" t="s">
        <v>227</v>
      </c>
      <c r="AS376" s="627" t="s">
        <v>227</v>
      </c>
      <c r="AT376" s="627" t="s">
        <v>227</v>
      </c>
      <c r="AU376" s="627" t="s">
        <v>227</v>
      </c>
      <c r="AV376" s="627" t="s">
        <v>227</v>
      </c>
      <c r="AW376" s="627" t="s">
        <v>227</v>
      </c>
      <c r="AX376" s="627" t="s">
        <v>227</v>
      </c>
      <c r="AY376" s="604" t="s">
        <v>227</v>
      </c>
      <c r="AZ376" s="632" t="s">
        <v>4547</v>
      </c>
      <c r="BA376" s="632" t="s">
        <v>227</v>
      </c>
      <c r="BB376" s="633" t="s">
        <v>1500</v>
      </c>
    </row>
    <row r="377" spans="1:54" ht="14.4" x14ac:dyDescent="0.3">
      <c r="A377" s="616">
        <v>706762</v>
      </c>
      <c r="B377" s="604" t="s">
        <v>248</v>
      </c>
      <c r="C377" s="627" t="s">
        <v>178</v>
      </c>
      <c r="D377" s="627" t="s">
        <v>178</v>
      </c>
      <c r="E377" s="627" t="s">
        <v>176</v>
      </c>
      <c r="F377" s="627" t="s">
        <v>178</v>
      </c>
      <c r="G377" s="627" t="s">
        <v>178</v>
      </c>
      <c r="H377" s="627" t="s">
        <v>178</v>
      </c>
      <c r="I377" s="627" t="s">
        <v>178</v>
      </c>
      <c r="J377" s="627" t="s">
        <v>178</v>
      </c>
      <c r="K377" s="627" t="s">
        <v>176</v>
      </c>
      <c r="L377" s="627" t="s">
        <v>178</v>
      </c>
      <c r="M377" s="627" t="s">
        <v>178</v>
      </c>
      <c r="N377" s="627" t="s">
        <v>176</v>
      </c>
      <c r="O377" s="627" t="s">
        <v>178</v>
      </c>
      <c r="P377" s="627" t="s">
        <v>178</v>
      </c>
      <c r="Q377" s="627" t="s">
        <v>178</v>
      </c>
      <c r="R377" s="627" t="s">
        <v>178</v>
      </c>
      <c r="S377" s="627" t="s">
        <v>177</v>
      </c>
      <c r="T377" s="627" t="s">
        <v>178</v>
      </c>
      <c r="U377" s="627" t="s">
        <v>176</v>
      </c>
      <c r="V377" s="627" t="s">
        <v>176</v>
      </c>
      <c r="W377" s="627" t="s">
        <v>177</v>
      </c>
      <c r="X377" s="627" t="s">
        <v>178</v>
      </c>
      <c r="Y377" s="627" t="s">
        <v>178</v>
      </c>
      <c r="Z377" s="627" t="s">
        <v>178</v>
      </c>
      <c r="AA377" s="627" t="s">
        <v>227</v>
      </c>
      <c r="AB377" s="627" t="s">
        <v>227</v>
      </c>
      <c r="AC377" s="627" t="s">
        <v>227</v>
      </c>
      <c r="AD377" s="627" t="s">
        <v>227</v>
      </c>
      <c r="AE377" s="627" t="s">
        <v>227</v>
      </c>
      <c r="AF377" s="627" t="s">
        <v>227</v>
      </c>
      <c r="AG377" s="627" t="s">
        <v>227</v>
      </c>
      <c r="AH377" s="627" t="s">
        <v>227</v>
      </c>
      <c r="AI377" s="627" t="s">
        <v>227</v>
      </c>
      <c r="AJ377" s="627" t="s">
        <v>227</v>
      </c>
      <c r="AK377" s="627" t="s">
        <v>227</v>
      </c>
      <c r="AL377" s="627" t="s">
        <v>227</v>
      </c>
      <c r="AM377" s="627" t="s">
        <v>227</v>
      </c>
      <c r="AN377" s="627" t="s">
        <v>227</v>
      </c>
      <c r="AO377" s="627" t="s">
        <v>227</v>
      </c>
      <c r="AP377" s="627" t="s">
        <v>227</v>
      </c>
      <c r="AQ377" s="627" t="s">
        <v>227</v>
      </c>
      <c r="AR377" s="627" t="s">
        <v>227</v>
      </c>
      <c r="AS377" s="627" t="s">
        <v>227</v>
      </c>
      <c r="AT377" s="627" t="s">
        <v>227</v>
      </c>
      <c r="AU377" s="627" t="s">
        <v>227</v>
      </c>
      <c r="AV377" s="627" t="s">
        <v>227</v>
      </c>
      <c r="AW377" s="627" t="s">
        <v>227</v>
      </c>
      <c r="AX377" s="627" t="s">
        <v>227</v>
      </c>
      <c r="AY377" s="604" t="s">
        <v>227</v>
      </c>
      <c r="AZ377" s="632" t="s">
        <v>4547</v>
      </c>
      <c r="BA377" s="632" t="s">
        <v>227</v>
      </c>
      <c r="BB377" s="633" t="s">
        <v>1500</v>
      </c>
    </row>
    <row r="378" spans="1:54" ht="15" customHeight="1" x14ac:dyDescent="0.3">
      <c r="A378" s="616">
        <v>706770</v>
      </c>
      <c r="B378" s="604" t="s">
        <v>247</v>
      </c>
      <c r="C378" s="627" t="s">
        <v>1567</v>
      </c>
      <c r="D378" s="627" t="s">
        <v>1567</v>
      </c>
      <c r="E378" s="627" t="s">
        <v>1567</v>
      </c>
      <c r="F378" s="627" t="s">
        <v>1567</v>
      </c>
      <c r="G378" s="627" t="s">
        <v>1567</v>
      </c>
      <c r="H378" s="627" t="s">
        <v>1567</v>
      </c>
      <c r="I378" s="627" t="s">
        <v>1567</v>
      </c>
      <c r="J378" s="627" t="s">
        <v>1567</v>
      </c>
      <c r="K378" s="627" t="s">
        <v>1567</v>
      </c>
      <c r="L378" s="627" t="s">
        <v>1567</v>
      </c>
      <c r="M378" s="627" t="s">
        <v>1567</v>
      </c>
      <c r="N378" s="627" t="s">
        <v>1567</v>
      </c>
      <c r="O378" s="627" t="s">
        <v>227</v>
      </c>
      <c r="P378" s="627" t="s">
        <v>227</v>
      </c>
      <c r="Q378" s="627" t="s">
        <v>227</v>
      </c>
      <c r="R378" s="627" t="s">
        <v>227</v>
      </c>
      <c r="S378" s="627" t="s">
        <v>227</v>
      </c>
      <c r="T378" s="627" t="s">
        <v>227</v>
      </c>
      <c r="U378" s="627" t="s">
        <v>227</v>
      </c>
      <c r="V378" s="627" t="s">
        <v>227</v>
      </c>
      <c r="W378" s="627" t="s">
        <v>227</v>
      </c>
      <c r="X378" s="627" t="s">
        <v>227</v>
      </c>
      <c r="Y378" s="627" t="s">
        <v>227</v>
      </c>
      <c r="Z378" s="627" t="s">
        <v>227</v>
      </c>
      <c r="AA378" s="627" t="s">
        <v>227</v>
      </c>
      <c r="AB378" s="627" t="s">
        <v>227</v>
      </c>
      <c r="AC378" s="627" t="s">
        <v>227</v>
      </c>
      <c r="AD378" s="627" t="s">
        <v>227</v>
      </c>
      <c r="AE378" s="627" t="s">
        <v>227</v>
      </c>
      <c r="AF378" s="627" t="s">
        <v>227</v>
      </c>
      <c r="AG378" s="627" t="s">
        <v>227</v>
      </c>
      <c r="AH378" s="627" t="s">
        <v>227</v>
      </c>
      <c r="AI378" s="627" t="s">
        <v>227</v>
      </c>
      <c r="AJ378" s="627" t="s">
        <v>227</v>
      </c>
      <c r="AK378" s="627" t="s">
        <v>227</v>
      </c>
      <c r="AL378" s="627" t="s">
        <v>227</v>
      </c>
      <c r="AM378" s="627" t="s">
        <v>227</v>
      </c>
      <c r="AN378" s="627" t="s">
        <v>227</v>
      </c>
      <c r="AO378" s="627" t="s">
        <v>227</v>
      </c>
      <c r="AP378" s="627" t="s">
        <v>227</v>
      </c>
      <c r="AQ378" s="627" t="s">
        <v>227</v>
      </c>
      <c r="AR378" s="627" t="s">
        <v>227</v>
      </c>
      <c r="AS378" s="627" t="s">
        <v>227</v>
      </c>
      <c r="AT378" s="627" t="s">
        <v>227</v>
      </c>
      <c r="AU378" s="627" t="s">
        <v>227</v>
      </c>
      <c r="AV378" s="627" t="s">
        <v>227</v>
      </c>
      <c r="AW378" s="627" t="s">
        <v>227</v>
      </c>
      <c r="AX378" s="627" t="s">
        <v>227</v>
      </c>
      <c r="AY378" s="604" t="s">
        <v>4546</v>
      </c>
      <c r="AZ378" s="632" t="s">
        <v>4547</v>
      </c>
      <c r="BA378" s="632" t="s">
        <v>227</v>
      </c>
      <c r="BB378" s="633" t="s">
        <v>1500</v>
      </c>
    </row>
    <row r="379" spans="1:54" ht="21.6" x14ac:dyDescent="0.65">
      <c r="A379" s="601">
        <v>706772</v>
      </c>
      <c r="B379" s="602" t="s">
        <v>249</v>
      </c>
      <c r="C379" t="s">
        <v>178</v>
      </c>
      <c r="D379" t="s">
        <v>176</v>
      </c>
      <c r="E379" t="s">
        <v>176</v>
      </c>
      <c r="F379" t="s">
        <v>178</v>
      </c>
      <c r="G379" t="s">
        <v>176</v>
      </c>
      <c r="H379" t="s">
        <v>176</v>
      </c>
      <c r="I379" t="s">
        <v>178</v>
      </c>
      <c r="J379" t="s">
        <v>176</v>
      </c>
      <c r="K379" t="s">
        <v>176</v>
      </c>
      <c r="L379" t="s">
        <v>176</v>
      </c>
      <c r="M379" t="s">
        <v>176</v>
      </c>
      <c r="N379" t="s">
        <v>176</v>
      </c>
      <c r="O379" t="s">
        <v>176</v>
      </c>
      <c r="P379" t="s">
        <v>176</v>
      </c>
      <c r="Q379" t="s">
        <v>178</v>
      </c>
      <c r="R379" t="s">
        <v>176</v>
      </c>
      <c r="S379" t="s">
        <v>176</v>
      </c>
      <c r="T379" t="s">
        <v>176</v>
      </c>
      <c r="U379" t="s">
        <v>178</v>
      </c>
      <c r="V379" t="s">
        <v>178</v>
      </c>
      <c r="W379" t="s">
        <v>178</v>
      </c>
      <c r="X379" t="s">
        <v>178</v>
      </c>
      <c r="Y379" t="s">
        <v>178</v>
      </c>
      <c r="Z379" t="s">
        <v>178</v>
      </c>
      <c r="AA379" t="s">
        <v>178</v>
      </c>
      <c r="AB379" t="s">
        <v>178</v>
      </c>
      <c r="AC379" t="s">
        <v>177</v>
      </c>
      <c r="AD379" t="s">
        <v>178</v>
      </c>
      <c r="AE379" t="s">
        <v>178</v>
      </c>
      <c r="AF379" t="s">
        <v>178</v>
      </c>
      <c r="AG379" t="s">
        <v>177</v>
      </c>
      <c r="AH379" t="s">
        <v>177</v>
      </c>
      <c r="AI379" t="s">
        <v>177</v>
      </c>
      <c r="AJ379" t="s">
        <v>177</v>
      </c>
      <c r="AK379" t="s">
        <v>177</v>
      </c>
      <c r="AL379" t="s">
        <v>177</v>
      </c>
      <c r="AM379">
        <v>0</v>
      </c>
      <c r="AN379">
        <v>0</v>
      </c>
      <c r="AO379">
        <v>0</v>
      </c>
      <c r="AP379">
        <v>0</v>
      </c>
      <c r="AQ379">
        <v>0</v>
      </c>
      <c r="AR379">
        <v>0</v>
      </c>
      <c r="AS379">
        <v>0</v>
      </c>
      <c r="AT379">
        <v>0</v>
      </c>
      <c r="AU379">
        <v>0</v>
      </c>
      <c r="AV379">
        <v>0</v>
      </c>
      <c r="AW379">
        <v>0</v>
      </c>
      <c r="AX379">
        <v>0</v>
      </c>
      <c r="AY379" s="602">
        <v>0</v>
      </c>
      <c r="AZ379"/>
    </row>
    <row r="380" spans="1:54" ht="14.4" x14ac:dyDescent="0.3">
      <c r="A380" s="616">
        <v>706773</v>
      </c>
      <c r="B380" s="604" t="s">
        <v>247</v>
      </c>
      <c r="C380" s="627" t="s">
        <v>1567</v>
      </c>
      <c r="D380" s="627" t="s">
        <v>1567</v>
      </c>
      <c r="E380" s="627" t="s">
        <v>1567</v>
      </c>
      <c r="F380" s="627" t="s">
        <v>1567</v>
      </c>
      <c r="G380" s="627" t="s">
        <v>1567</v>
      </c>
      <c r="H380" s="627" t="s">
        <v>1567</v>
      </c>
      <c r="I380" s="627" t="s">
        <v>1567</v>
      </c>
      <c r="J380" s="627" t="s">
        <v>1567</v>
      </c>
      <c r="K380" s="627" t="s">
        <v>1567</v>
      </c>
      <c r="L380" s="627" t="s">
        <v>1567</v>
      </c>
      <c r="M380" s="627" t="s">
        <v>1567</v>
      </c>
      <c r="N380" s="627" t="s">
        <v>1567</v>
      </c>
      <c r="O380" s="627" t="s">
        <v>227</v>
      </c>
      <c r="P380" s="627" t="s">
        <v>227</v>
      </c>
      <c r="Q380" s="627" t="s">
        <v>227</v>
      </c>
      <c r="R380" s="627" t="s">
        <v>227</v>
      </c>
      <c r="S380" s="627" t="s">
        <v>227</v>
      </c>
      <c r="T380" s="627" t="s">
        <v>227</v>
      </c>
      <c r="U380" s="627" t="s">
        <v>227</v>
      </c>
      <c r="V380" s="627" t="s">
        <v>227</v>
      </c>
      <c r="W380" s="627" t="s">
        <v>227</v>
      </c>
      <c r="X380" s="627" t="s">
        <v>227</v>
      </c>
      <c r="Y380" s="627" t="s">
        <v>227</v>
      </c>
      <c r="Z380" s="627" t="s">
        <v>227</v>
      </c>
      <c r="AA380" s="627" t="s">
        <v>227</v>
      </c>
      <c r="AB380" s="627" t="s">
        <v>227</v>
      </c>
      <c r="AC380" s="627" t="s">
        <v>227</v>
      </c>
      <c r="AD380" s="627" t="s">
        <v>227</v>
      </c>
      <c r="AE380" s="627" t="s">
        <v>227</v>
      </c>
      <c r="AF380" s="627" t="s">
        <v>227</v>
      </c>
      <c r="AG380" s="627" t="s">
        <v>227</v>
      </c>
      <c r="AH380" s="627" t="s">
        <v>227</v>
      </c>
      <c r="AI380" s="627" t="s">
        <v>227</v>
      </c>
      <c r="AJ380" s="627" t="s">
        <v>227</v>
      </c>
      <c r="AK380" s="627" t="s">
        <v>227</v>
      </c>
      <c r="AL380" s="627" t="s">
        <v>227</v>
      </c>
      <c r="AM380" s="627" t="s">
        <v>227</v>
      </c>
      <c r="AN380" s="627" t="s">
        <v>227</v>
      </c>
      <c r="AO380" s="627" t="s">
        <v>227</v>
      </c>
      <c r="AP380" s="627" t="s">
        <v>227</v>
      </c>
      <c r="AQ380" s="627" t="s">
        <v>227</v>
      </c>
      <c r="AR380" s="627" t="s">
        <v>227</v>
      </c>
      <c r="AS380" s="627" t="s">
        <v>227</v>
      </c>
      <c r="AT380" s="627" t="s">
        <v>227</v>
      </c>
      <c r="AU380" s="627" t="s">
        <v>227</v>
      </c>
      <c r="AV380" s="627" t="s">
        <v>227</v>
      </c>
      <c r="AW380" s="627" t="s">
        <v>227</v>
      </c>
      <c r="AX380" s="627" t="s">
        <v>227</v>
      </c>
      <c r="AY380" s="604" t="s">
        <v>4546</v>
      </c>
      <c r="AZ380" s="632" t="s">
        <v>4547</v>
      </c>
      <c r="BA380" s="632" t="s">
        <v>227</v>
      </c>
      <c r="BB380" s="633" t="s">
        <v>1500</v>
      </c>
    </row>
    <row r="381" spans="1:54" ht="21.6" x14ac:dyDescent="0.65">
      <c r="A381" s="601">
        <v>706777</v>
      </c>
      <c r="B381" s="602" t="s">
        <v>401</v>
      </c>
      <c r="C381" t="s">
        <v>178</v>
      </c>
      <c r="D381" t="s">
        <v>178</v>
      </c>
      <c r="E381" t="s">
        <v>178</v>
      </c>
      <c r="F381" t="s">
        <v>178</v>
      </c>
      <c r="G381" t="s">
        <v>178</v>
      </c>
      <c r="H381" t="s">
        <v>176</v>
      </c>
      <c r="I381" t="s">
        <v>178</v>
      </c>
      <c r="J381" t="s">
        <v>176</v>
      </c>
      <c r="K381" t="s">
        <v>178</v>
      </c>
      <c r="L381" t="s">
        <v>178</v>
      </c>
      <c r="M381" t="s">
        <v>176</v>
      </c>
      <c r="N381" t="s">
        <v>176</v>
      </c>
      <c r="O381" t="s">
        <v>176</v>
      </c>
      <c r="P381" t="s">
        <v>178</v>
      </c>
      <c r="Q381" t="s">
        <v>178</v>
      </c>
      <c r="R381" t="s">
        <v>176</v>
      </c>
      <c r="S381" t="s">
        <v>178</v>
      </c>
      <c r="T381" t="s">
        <v>178</v>
      </c>
      <c r="U381" t="s">
        <v>178</v>
      </c>
      <c r="V381" t="s">
        <v>178</v>
      </c>
      <c r="W381" t="s">
        <v>178</v>
      </c>
      <c r="X381" t="s">
        <v>178</v>
      </c>
      <c r="Y381" t="s">
        <v>178</v>
      </c>
      <c r="Z381" t="s">
        <v>178</v>
      </c>
      <c r="AA381" t="s">
        <v>178</v>
      </c>
      <c r="AB381" t="s">
        <v>178</v>
      </c>
      <c r="AC381" t="s">
        <v>178</v>
      </c>
      <c r="AD381" t="s">
        <v>178</v>
      </c>
      <c r="AE381" t="s">
        <v>178</v>
      </c>
      <c r="AF381" t="s">
        <v>178</v>
      </c>
      <c r="AG381" t="s">
        <v>178</v>
      </c>
      <c r="AH381" t="s">
        <v>178</v>
      </c>
      <c r="AI381" t="s">
        <v>176</v>
      </c>
      <c r="AJ381" t="s">
        <v>178</v>
      </c>
      <c r="AK381" t="s">
        <v>178</v>
      </c>
      <c r="AL381" t="s">
        <v>178</v>
      </c>
      <c r="AM381" t="s">
        <v>178</v>
      </c>
      <c r="AN381" t="s">
        <v>178</v>
      </c>
      <c r="AO381" t="s">
        <v>178</v>
      </c>
      <c r="AP381" t="s">
        <v>178</v>
      </c>
      <c r="AQ381" t="s">
        <v>178</v>
      </c>
      <c r="AR381" t="s">
        <v>178</v>
      </c>
      <c r="AS381" t="s">
        <v>177</v>
      </c>
      <c r="AT381" t="s">
        <v>177</v>
      </c>
      <c r="AU381" t="s">
        <v>177</v>
      </c>
      <c r="AV381" t="s">
        <v>177</v>
      </c>
      <c r="AW381" t="s">
        <v>177</v>
      </c>
      <c r="AX381" t="s">
        <v>177</v>
      </c>
      <c r="AY381" s="602">
        <v>0</v>
      </c>
      <c r="AZ381"/>
    </row>
    <row r="382" spans="1:54" ht="14.4" x14ac:dyDescent="0.3">
      <c r="A382" s="616">
        <v>706778</v>
      </c>
      <c r="B382" s="604" t="s">
        <v>248</v>
      </c>
      <c r="C382" s="627" t="s">
        <v>178</v>
      </c>
      <c r="D382" s="627" t="s">
        <v>176</v>
      </c>
      <c r="E382" s="627" t="s">
        <v>176</v>
      </c>
      <c r="F382" s="627" t="s">
        <v>176</v>
      </c>
      <c r="G382" s="627" t="s">
        <v>176</v>
      </c>
      <c r="H382" s="627" t="s">
        <v>176</v>
      </c>
      <c r="I382" s="627" t="s">
        <v>178</v>
      </c>
      <c r="J382" s="627" t="s">
        <v>176</v>
      </c>
      <c r="K382" s="627" t="s">
        <v>178</v>
      </c>
      <c r="L382" s="627" t="s">
        <v>178</v>
      </c>
      <c r="M382" s="627" t="s">
        <v>178</v>
      </c>
      <c r="N382" s="627" t="s">
        <v>178</v>
      </c>
      <c r="O382" s="627" t="s">
        <v>176</v>
      </c>
      <c r="P382" s="627" t="s">
        <v>176</v>
      </c>
      <c r="Q382" s="627" t="s">
        <v>176</v>
      </c>
      <c r="R382" s="627" t="s">
        <v>178</v>
      </c>
      <c r="S382" s="627" t="s">
        <v>176</v>
      </c>
      <c r="T382" s="627" t="s">
        <v>178</v>
      </c>
      <c r="U382" s="627" t="s">
        <v>177</v>
      </c>
      <c r="V382" s="627" t="s">
        <v>177</v>
      </c>
      <c r="W382" s="627" t="s">
        <v>177</v>
      </c>
      <c r="X382" s="627" t="s">
        <v>177</v>
      </c>
      <c r="Y382" s="627" t="s">
        <v>177</v>
      </c>
      <c r="Z382" s="627" t="s">
        <v>177</v>
      </c>
      <c r="AA382" s="627" t="s">
        <v>227</v>
      </c>
      <c r="AB382" s="627" t="s">
        <v>227</v>
      </c>
      <c r="AC382" s="627" t="s">
        <v>227</v>
      </c>
      <c r="AD382" s="627" t="s">
        <v>227</v>
      </c>
      <c r="AE382" s="627" t="s">
        <v>227</v>
      </c>
      <c r="AF382" s="627" t="s">
        <v>227</v>
      </c>
      <c r="AG382" s="627" t="s">
        <v>227</v>
      </c>
      <c r="AH382" s="627" t="s">
        <v>227</v>
      </c>
      <c r="AI382" s="627" t="s">
        <v>227</v>
      </c>
      <c r="AJ382" s="627" t="s">
        <v>227</v>
      </c>
      <c r="AK382" s="627" t="s">
        <v>227</v>
      </c>
      <c r="AL382" s="627" t="s">
        <v>227</v>
      </c>
      <c r="AM382" s="627" t="s">
        <v>227</v>
      </c>
      <c r="AN382" s="627" t="s">
        <v>227</v>
      </c>
      <c r="AO382" s="627" t="s">
        <v>227</v>
      </c>
      <c r="AP382" s="627" t="s">
        <v>227</v>
      </c>
      <c r="AQ382" s="627" t="s">
        <v>227</v>
      </c>
      <c r="AR382" s="627" t="s">
        <v>227</v>
      </c>
      <c r="AS382" s="627" t="s">
        <v>227</v>
      </c>
      <c r="AT382" s="627" t="s">
        <v>227</v>
      </c>
      <c r="AU382" s="627" t="s">
        <v>227</v>
      </c>
      <c r="AV382" s="627" t="s">
        <v>227</v>
      </c>
      <c r="AW382" s="627" t="s">
        <v>227</v>
      </c>
      <c r="AX382" s="627" t="s">
        <v>227</v>
      </c>
      <c r="AY382" s="604" t="s">
        <v>227</v>
      </c>
      <c r="AZ382" s="632" t="s">
        <v>227</v>
      </c>
      <c r="BA382" s="632" t="s">
        <v>227</v>
      </c>
      <c r="BB382" s="633" t="s">
        <v>1500</v>
      </c>
    </row>
    <row r="383" spans="1:54" ht="21.6" x14ac:dyDescent="0.65">
      <c r="A383" s="601">
        <v>706790</v>
      </c>
      <c r="B383" s="602" t="s">
        <v>403</v>
      </c>
      <c r="C383" t="s">
        <v>178</v>
      </c>
      <c r="D383" t="s">
        <v>178</v>
      </c>
      <c r="E383" t="s">
        <v>176</v>
      </c>
      <c r="F383" t="s">
        <v>178</v>
      </c>
      <c r="G383" t="s">
        <v>178</v>
      </c>
      <c r="H383" t="s">
        <v>178</v>
      </c>
      <c r="I383" t="s">
        <v>178</v>
      </c>
      <c r="J383" t="s">
        <v>178</v>
      </c>
      <c r="K383" t="s">
        <v>176</v>
      </c>
      <c r="L383" t="s">
        <v>178</v>
      </c>
      <c r="M383" t="s">
        <v>176</v>
      </c>
      <c r="N383" t="s">
        <v>178</v>
      </c>
      <c r="O383" t="s">
        <v>178</v>
      </c>
      <c r="P383" t="s">
        <v>178</v>
      </c>
      <c r="Q383" t="s">
        <v>178</v>
      </c>
      <c r="R383" t="s">
        <v>178</v>
      </c>
      <c r="S383" t="s">
        <v>178</v>
      </c>
      <c r="T383" t="s">
        <v>178</v>
      </c>
      <c r="U383" t="s">
        <v>177</v>
      </c>
      <c r="V383" t="s">
        <v>178</v>
      </c>
      <c r="W383" t="s">
        <v>177</v>
      </c>
      <c r="X383" t="s">
        <v>178</v>
      </c>
      <c r="Y383" t="s">
        <v>178</v>
      </c>
      <c r="Z383" t="s">
        <v>177</v>
      </c>
      <c r="AA383" t="s">
        <v>177</v>
      </c>
      <c r="AB383" t="s">
        <v>177</v>
      </c>
      <c r="AC383" t="s">
        <v>177</v>
      </c>
      <c r="AD383" t="s">
        <v>177</v>
      </c>
      <c r="AE383" t="s">
        <v>177</v>
      </c>
      <c r="AF383" t="s">
        <v>177</v>
      </c>
      <c r="AG383" t="s">
        <v>227</v>
      </c>
      <c r="AH383" t="s">
        <v>227</v>
      </c>
      <c r="AI383" t="s">
        <v>227</v>
      </c>
      <c r="AJ383" t="s">
        <v>227</v>
      </c>
      <c r="AK383" t="s">
        <v>227</v>
      </c>
      <c r="AL383" t="s">
        <v>227</v>
      </c>
      <c r="AM383" t="s">
        <v>227</v>
      </c>
      <c r="AN383" t="s">
        <v>227</v>
      </c>
      <c r="AO383" t="s">
        <v>227</v>
      </c>
      <c r="AP383" t="s">
        <v>227</v>
      </c>
      <c r="AQ383" t="s">
        <v>227</v>
      </c>
      <c r="AR383" t="s">
        <v>227</v>
      </c>
      <c r="AS383" t="s">
        <v>227</v>
      </c>
      <c r="AT383" t="s">
        <v>227</v>
      </c>
      <c r="AU383" t="s">
        <v>227</v>
      </c>
      <c r="AV383" t="s">
        <v>227</v>
      </c>
      <c r="AW383" t="s">
        <v>227</v>
      </c>
      <c r="AX383" t="s">
        <v>227</v>
      </c>
      <c r="AY383" s="602">
        <v>0</v>
      </c>
      <c r="AZ383"/>
    </row>
    <row r="384" spans="1:54" ht="21.6" x14ac:dyDescent="0.65">
      <c r="A384" s="601">
        <v>706791</v>
      </c>
      <c r="B384" s="602" t="s">
        <v>401</v>
      </c>
      <c r="C384" t="s">
        <v>178</v>
      </c>
      <c r="D384" t="s">
        <v>178</v>
      </c>
      <c r="E384" t="s">
        <v>178</v>
      </c>
      <c r="F384" t="s">
        <v>178</v>
      </c>
      <c r="G384" t="s">
        <v>178</v>
      </c>
      <c r="H384" t="s">
        <v>178</v>
      </c>
      <c r="I384" t="s">
        <v>178</v>
      </c>
      <c r="J384" t="s">
        <v>178</v>
      </c>
      <c r="K384" t="s">
        <v>178</v>
      </c>
      <c r="L384" t="s">
        <v>178</v>
      </c>
      <c r="M384" t="s">
        <v>178</v>
      </c>
      <c r="N384" t="s">
        <v>178</v>
      </c>
      <c r="O384" t="s">
        <v>178</v>
      </c>
      <c r="P384" t="s">
        <v>178</v>
      </c>
      <c r="Q384" t="s">
        <v>178</v>
      </c>
      <c r="R384" t="s">
        <v>178</v>
      </c>
      <c r="S384" t="s">
        <v>178</v>
      </c>
      <c r="T384" t="s">
        <v>178</v>
      </c>
      <c r="U384" t="s">
        <v>178</v>
      </c>
      <c r="V384" t="s">
        <v>178</v>
      </c>
      <c r="W384" t="s">
        <v>178</v>
      </c>
      <c r="X384" t="s">
        <v>178</v>
      </c>
      <c r="Y384" t="s">
        <v>178</v>
      </c>
      <c r="Z384" t="s">
        <v>178</v>
      </c>
      <c r="AA384" t="s">
        <v>178</v>
      </c>
      <c r="AB384" t="s">
        <v>178</v>
      </c>
      <c r="AC384" t="s">
        <v>178</v>
      </c>
      <c r="AD384" t="s">
        <v>178</v>
      </c>
      <c r="AE384" t="s">
        <v>178</v>
      </c>
      <c r="AF384" t="s">
        <v>178</v>
      </c>
      <c r="AG384" t="s">
        <v>178</v>
      </c>
      <c r="AH384" t="s">
        <v>178</v>
      </c>
      <c r="AI384" t="s">
        <v>178</v>
      </c>
      <c r="AJ384" t="s">
        <v>178</v>
      </c>
      <c r="AK384" t="s">
        <v>178</v>
      </c>
      <c r="AL384" t="s">
        <v>178</v>
      </c>
      <c r="AM384" t="s">
        <v>178</v>
      </c>
      <c r="AN384" t="s">
        <v>178</v>
      </c>
      <c r="AO384" t="s">
        <v>178</v>
      </c>
      <c r="AP384" t="s">
        <v>178</v>
      </c>
      <c r="AQ384" t="s">
        <v>178</v>
      </c>
      <c r="AR384" t="s">
        <v>178</v>
      </c>
      <c r="AS384" t="s">
        <v>177</v>
      </c>
      <c r="AT384" t="s">
        <v>177</v>
      </c>
      <c r="AU384" t="s">
        <v>177</v>
      </c>
      <c r="AV384" t="s">
        <v>177</v>
      </c>
      <c r="AW384" t="s">
        <v>177</v>
      </c>
      <c r="AX384" t="s">
        <v>177</v>
      </c>
      <c r="AY384" s="602">
        <v>0</v>
      </c>
    </row>
    <row r="385" spans="1:54" ht="21.6" x14ac:dyDescent="0.65">
      <c r="A385" s="601">
        <v>706792</v>
      </c>
      <c r="B385" s="602" t="s">
        <v>402</v>
      </c>
      <c r="C385" t="s">
        <v>176</v>
      </c>
      <c r="D385" t="s">
        <v>176</v>
      </c>
      <c r="E385" t="s">
        <v>176</v>
      </c>
      <c r="F385" t="s">
        <v>176</v>
      </c>
      <c r="G385" t="s">
        <v>176</v>
      </c>
      <c r="H385" t="s">
        <v>178</v>
      </c>
      <c r="I385" t="s">
        <v>178</v>
      </c>
      <c r="J385" t="s">
        <v>177</v>
      </c>
      <c r="K385" t="s">
        <v>178</v>
      </c>
      <c r="L385" t="s">
        <v>176</v>
      </c>
      <c r="M385" t="s">
        <v>176</v>
      </c>
      <c r="N385" t="s">
        <v>176</v>
      </c>
      <c r="O385" t="s">
        <v>177</v>
      </c>
      <c r="P385" t="s">
        <v>177</v>
      </c>
      <c r="Q385" t="s">
        <v>177</v>
      </c>
      <c r="R385" t="s">
        <v>177</v>
      </c>
      <c r="S385" t="s">
        <v>177</v>
      </c>
      <c r="T385" t="s">
        <v>177</v>
      </c>
      <c r="U385">
        <v>0</v>
      </c>
      <c r="V385">
        <v>0</v>
      </c>
      <c r="W385">
        <v>0</v>
      </c>
      <c r="X385">
        <v>0</v>
      </c>
      <c r="Y385">
        <v>0</v>
      </c>
      <c r="Z385">
        <v>0</v>
      </c>
      <c r="AA385">
        <v>0</v>
      </c>
      <c r="AB385">
        <v>0</v>
      </c>
      <c r="AC385">
        <v>0</v>
      </c>
      <c r="AD385">
        <v>0</v>
      </c>
      <c r="AE385">
        <v>0</v>
      </c>
      <c r="AF385">
        <v>0</v>
      </c>
      <c r="AG385">
        <v>0</v>
      </c>
      <c r="AH385">
        <v>0</v>
      </c>
      <c r="AI385">
        <v>0</v>
      </c>
      <c r="AJ385">
        <v>0</v>
      </c>
      <c r="AK385">
        <v>0</v>
      </c>
      <c r="AL385">
        <v>0</v>
      </c>
      <c r="AM385">
        <v>0</v>
      </c>
      <c r="AN385">
        <v>0</v>
      </c>
      <c r="AO385">
        <v>0</v>
      </c>
      <c r="AP385">
        <v>0</v>
      </c>
      <c r="AQ385">
        <v>0</v>
      </c>
      <c r="AR385">
        <v>0</v>
      </c>
      <c r="AS385">
        <v>0</v>
      </c>
      <c r="AT385">
        <v>0</v>
      </c>
      <c r="AU385">
        <v>0</v>
      </c>
      <c r="AV385">
        <v>0</v>
      </c>
      <c r="AW385">
        <v>0</v>
      </c>
      <c r="AX385">
        <v>0</v>
      </c>
      <c r="AY385" s="602">
        <v>0</v>
      </c>
      <c r="AZ385"/>
    </row>
    <row r="386" spans="1:54" ht="21.6" x14ac:dyDescent="0.65">
      <c r="A386" s="601">
        <v>706797</v>
      </c>
      <c r="B386" s="602" t="s">
        <v>403</v>
      </c>
      <c r="C386" t="s">
        <v>176</v>
      </c>
      <c r="D386" t="s">
        <v>178</v>
      </c>
      <c r="E386" t="s">
        <v>176</v>
      </c>
      <c r="F386" t="s">
        <v>178</v>
      </c>
      <c r="G386" t="s">
        <v>178</v>
      </c>
      <c r="H386" t="s">
        <v>178</v>
      </c>
      <c r="I386" t="s">
        <v>178</v>
      </c>
      <c r="J386" t="s">
        <v>178</v>
      </c>
      <c r="K386" t="s">
        <v>178</v>
      </c>
      <c r="L386" t="s">
        <v>176</v>
      </c>
      <c r="M386" t="s">
        <v>178</v>
      </c>
      <c r="N386" t="s">
        <v>178</v>
      </c>
      <c r="O386" t="s">
        <v>176</v>
      </c>
      <c r="P386" t="s">
        <v>176</v>
      </c>
      <c r="Q386" t="s">
        <v>178</v>
      </c>
      <c r="R386" t="s">
        <v>178</v>
      </c>
      <c r="S386" t="s">
        <v>176</v>
      </c>
      <c r="T386" t="s">
        <v>178</v>
      </c>
      <c r="U386" t="s">
        <v>178</v>
      </c>
      <c r="V386" t="s">
        <v>178</v>
      </c>
      <c r="W386" t="s">
        <v>177</v>
      </c>
      <c r="X386" t="s">
        <v>178</v>
      </c>
      <c r="Y386" t="s">
        <v>178</v>
      </c>
      <c r="Z386" t="s">
        <v>178</v>
      </c>
      <c r="AA386" t="s">
        <v>177</v>
      </c>
      <c r="AB386" t="s">
        <v>177</v>
      </c>
      <c r="AC386" t="s">
        <v>177</v>
      </c>
      <c r="AD386" t="s">
        <v>177</v>
      </c>
      <c r="AE386" t="s">
        <v>177</v>
      </c>
      <c r="AF386" t="s">
        <v>177</v>
      </c>
      <c r="AG386" t="s">
        <v>227</v>
      </c>
      <c r="AH386" t="s">
        <v>227</v>
      </c>
      <c r="AI386" t="s">
        <v>227</v>
      </c>
      <c r="AJ386" t="s">
        <v>227</v>
      </c>
      <c r="AK386" t="s">
        <v>227</v>
      </c>
      <c r="AL386" t="s">
        <v>227</v>
      </c>
      <c r="AM386" t="s">
        <v>227</v>
      </c>
      <c r="AN386" t="s">
        <v>227</v>
      </c>
      <c r="AO386" t="s">
        <v>227</v>
      </c>
      <c r="AP386" t="s">
        <v>227</v>
      </c>
      <c r="AQ386" t="s">
        <v>227</v>
      </c>
      <c r="AR386" t="s">
        <v>227</v>
      </c>
      <c r="AS386" t="s">
        <v>227</v>
      </c>
      <c r="AT386" t="s">
        <v>227</v>
      </c>
      <c r="AU386" t="s">
        <v>227</v>
      </c>
      <c r="AV386" t="s">
        <v>227</v>
      </c>
      <c r="AW386" t="s">
        <v>227</v>
      </c>
      <c r="AX386" t="s">
        <v>227</v>
      </c>
      <c r="AY386" s="602">
        <v>0</v>
      </c>
      <c r="AZ386"/>
    </row>
    <row r="387" spans="1:54" ht="14.4" x14ac:dyDescent="0.3">
      <c r="A387" s="616">
        <v>706799</v>
      </c>
      <c r="B387" s="604" t="s">
        <v>247</v>
      </c>
      <c r="C387" s="627" t="s">
        <v>1567</v>
      </c>
      <c r="D387" s="627" t="s">
        <v>1567</v>
      </c>
      <c r="E387" s="627" t="s">
        <v>1567</v>
      </c>
      <c r="F387" s="627" t="s">
        <v>1567</v>
      </c>
      <c r="G387" s="627" t="s">
        <v>1567</v>
      </c>
      <c r="H387" s="627" t="s">
        <v>1567</v>
      </c>
      <c r="I387" s="627" t="s">
        <v>1567</v>
      </c>
      <c r="J387" s="627" t="s">
        <v>1567</v>
      </c>
      <c r="K387" s="627" t="s">
        <v>1567</v>
      </c>
      <c r="L387" s="627" t="s">
        <v>1567</v>
      </c>
      <c r="M387" s="627" t="s">
        <v>1567</v>
      </c>
      <c r="N387" s="627" t="s">
        <v>1567</v>
      </c>
      <c r="O387" s="627" t="s">
        <v>227</v>
      </c>
      <c r="P387" s="627" t="s">
        <v>227</v>
      </c>
      <c r="Q387" s="627" t="s">
        <v>227</v>
      </c>
      <c r="R387" s="627" t="s">
        <v>227</v>
      </c>
      <c r="S387" s="627" t="s">
        <v>227</v>
      </c>
      <c r="T387" s="627" t="s">
        <v>227</v>
      </c>
      <c r="U387" s="627" t="s">
        <v>227</v>
      </c>
      <c r="V387" s="627" t="s">
        <v>227</v>
      </c>
      <c r="W387" s="627" t="s">
        <v>227</v>
      </c>
      <c r="X387" s="627" t="s">
        <v>227</v>
      </c>
      <c r="Y387" s="627" t="s">
        <v>227</v>
      </c>
      <c r="Z387" s="627" t="s">
        <v>227</v>
      </c>
      <c r="AA387" s="627" t="s">
        <v>227</v>
      </c>
      <c r="AB387" s="627" t="s">
        <v>227</v>
      </c>
      <c r="AC387" s="627" t="s">
        <v>227</v>
      </c>
      <c r="AD387" s="627" t="s">
        <v>227</v>
      </c>
      <c r="AE387" s="627" t="s">
        <v>227</v>
      </c>
      <c r="AF387" s="627" t="s">
        <v>227</v>
      </c>
      <c r="AG387" s="627" t="s">
        <v>227</v>
      </c>
      <c r="AH387" s="627" t="s">
        <v>227</v>
      </c>
      <c r="AI387" s="627" t="s">
        <v>227</v>
      </c>
      <c r="AJ387" s="627" t="s">
        <v>227</v>
      </c>
      <c r="AK387" s="627" t="s">
        <v>227</v>
      </c>
      <c r="AL387" s="627" t="s">
        <v>227</v>
      </c>
      <c r="AM387" s="627" t="s">
        <v>227</v>
      </c>
      <c r="AN387" s="627" t="s">
        <v>227</v>
      </c>
      <c r="AO387" s="627" t="s">
        <v>227</v>
      </c>
      <c r="AP387" s="627" t="s">
        <v>227</v>
      </c>
      <c r="AQ387" s="627" t="s">
        <v>227</v>
      </c>
      <c r="AR387" s="627" t="s">
        <v>227</v>
      </c>
      <c r="AS387" s="627" t="s">
        <v>227</v>
      </c>
      <c r="AT387" s="627" t="s">
        <v>227</v>
      </c>
      <c r="AU387" s="627" t="s">
        <v>227</v>
      </c>
      <c r="AV387" s="627" t="s">
        <v>227</v>
      </c>
      <c r="AW387" s="627" t="s">
        <v>227</v>
      </c>
      <c r="AX387" s="627" t="s">
        <v>227</v>
      </c>
      <c r="AY387" s="604" t="s">
        <v>4546</v>
      </c>
      <c r="AZ387" s="632" t="s">
        <v>4547</v>
      </c>
      <c r="BA387" s="632" t="s">
        <v>227</v>
      </c>
      <c r="BB387" s="633" t="s">
        <v>1500</v>
      </c>
    </row>
    <row r="388" spans="1:54" ht="14.4" x14ac:dyDescent="0.3">
      <c r="A388" s="616">
        <v>706800</v>
      </c>
      <c r="B388" s="604" t="s">
        <v>247</v>
      </c>
      <c r="C388" s="627" t="s">
        <v>178</v>
      </c>
      <c r="D388" s="627" t="s">
        <v>178</v>
      </c>
      <c r="E388" s="627" t="s">
        <v>227</v>
      </c>
      <c r="F388" s="627" t="s">
        <v>227</v>
      </c>
      <c r="G388" s="627" t="s">
        <v>227</v>
      </c>
      <c r="H388" s="627" t="s">
        <v>227</v>
      </c>
      <c r="I388" s="627" t="s">
        <v>227</v>
      </c>
      <c r="J388" s="627" t="s">
        <v>227</v>
      </c>
      <c r="K388" s="627" t="s">
        <v>227</v>
      </c>
      <c r="L388" s="627" t="s">
        <v>227</v>
      </c>
      <c r="M388" s="627" t="s">
        <v>176</v>
      </c>
      <c r="N388" s="627" t="s">
        <v>176</v>
      </c>
      <c r="O388" s="627" t="s">
        <v>227</v>
      </c>
      <c r="P388" s="627" t="s">
        <v>227</v>
      </c>
      <c r="Q388" s="627" t="s">
        <v>227</v>
      </c>
      <c r="R388" s="627" t="s">
        <v>227</v>
      </c>
      <c r="S388" s="627" t="s">
        <v>227</v>
      </c>
      <c r="T388" s="627" t="s">
        <v>227</v>
      </c>
      <c r="U388" s="627" t="s">
        <v>227</v>
      </c>
      <c r="V388" s="627" t="s">
        <v>227</v>
      </c>
      <c r="W388" s="627" t="s">
        <v>227</v>
      </c>
      <c r="X388" s="627" t="s">
        <v>227</v>
      </c>
      <c r="Y388" s="627" t="s">
        <v>227</v>
      </c>
      <c r="Z388" s="627" t="s">
        <v>227</v>
      </c>
      <c r="AA388" s="627" t="s">
        <v>227</v>
      </c>
      <c r="AB388" s="627" t="s">
        <v>227</v>
      </c>
      <c r="AC388" s="627" t="s">
        <v>227</v>
      </c>
      <c r="AD388" s="627" t="s">
        <v>227</v>
      </c>
      <c r="AE388" s="627" t="s">
        <v>227</v>
      </c>
      <c r="AF388" s="627" t="s">
        <v>227</v>
      </c>
      <c r="AG388" s="627" t="s">
        <v>227</v>
      </c>
      <c r="AH388" s="627" t="s">
        <v>227</v>
      </c>
      <c r="AI388" s="627" t="s">
        <v>227</v>
      </c>
      <c r="AJ388" s="627" t="s">
        <v>227</v>
      </c>
      <c r="AK388" s="627" t="s">
        <v>227</v>
      </c>
      <c r="AL388" s="627" t="s">
        <v>227</v>
      </c>
      <c r="AM388" s="627" t="s">
        <v>227</v>
      </c>
      <c r="AN388" s="627" t="s">
        <v>227</v>
      </c>
      <c r="AO388" s="627" t="s">
        <v>227</v>
      </c>
      <c r="AP388" s="627" t="s">
        <v>227</v>
      </c>
      <c r="AQ388" s="627" t="s">
        <v>227</v>
      </c>
      <c r="AR388" s="627" t="s">
        <v>227</v>
      </c>
      <c r="AS388" s="627" t="s">
        <v>227</v>
      </c>
      <c r="AT388" s="627" t="s">
        <v>227</v>
      </c>
      <c r="AU388" s="627" t="s">
        <v>227</v>
      </c>
      <c r="AV388" s="627" t="s">
        <v>227</v>
      </c>
      <c r="AW388" s="627" t="s">
        <v>227</v>
      </c>
      <c r="AX388" s="627" t="s">
        <v>227</v>
      </c>
      <c r="AY388" s="604" t="s">
        <v>227</v>
      </c>
      <c r="AZ388" s="632" t="s">
        <v>4547</v>
      </c>
      <c r="BA388" s="632" t="s">
        <v>227</v>
      </c>
      <c r="BB388" s="633" t="s">
        <v>1500</v>
      </c>
    </row>
    <row r="389" spans="1:54" ht="21.6" x14ac:dyDescent="0.65">
      <c r="A389" s="601">
        <v>706802</v>
      </c>
      <c r="B389" s="602" t="s">
        <v>401</v>
      </c>
      <c r="C389" t="s">
        <v>178</v>
      </c>
      <c r="D389" t="s">
        <v>178</v>
      </c>
      <c r="E389" t="s">
        <v>178</v>
      </c>
      <c r="F389" t="s">
        <v>178</v>
      </c>
      <c r="G389" t="s">
        <v>176</v>
      </c>
      <c r="H389" t="s">
        <v>178</v>
      </c>
      <c r="I389" t="s">
        <v>178</v>
      </c>
      <c r="J389" t="s">
        <v>178</v>
      </c>
      <c r="K389" t="s">
        <v>178</v>
      </c>
      <c r="L389" t="s">
        <v>178</v>
      </c>
      <c r="M389" t="s">
        <v>178</v>
      </c>
      <c r="N389" t="s">
        <v>178</v>
      </c>
      <c r="O389" t="s">
        <v>178</v>
      </c>
      <c r="P389" t="s">
        <v>178</v>
      </c>
      <c r="Q389" t="s">
        <v>178</v>
      </c>
      <c r="R389" t="s">
        <v>178</v>
      </c>
      <c r="S389" t="s">
        <v>178</v>
      </c>
      <c r="T389" t="s">
        <v>178</v>
      </c>
      <c r="U389" t="s">
        <v>178</v>
      </c>
      <c r="V389" t="s">
        <v>178</v>
      </c>
      <c r="W389" t="s">
        <v>178</v>
      </c>
      <c r="X389" t="s">
        <v>178</v>
      </c>
      <c r="Y389" t="s">
        <v>178</v>
      </c>
      <c r="Z389" t="s">
        <v>178</v>
      </c>
      <c r="AA389" t="s">
        <v>178</v>
      </c>
      <c r="AB389" t="s">
        <v>178</v>
      </c>
      <c r="AC389" t="s">
        <v>178</v>
      </c>
      <c r="AD389" t="s">
        <v>178</v>
      </c>
      <c r="AE389" t="s">
        <v>178</v>
      </c>
      <c r="AF389" t="s">
        <v>178</v>
      </c>
      <c r="AG389" t="s">
        <v>178</v>
      </c>
      <c r="AH389" t="s">
        <v>178</v>
      </c>
      <c r="AI389" t="s">
        <v>178</v>
      </c>
      <c r="AJ389" t="s">
        <v>178</v>
      </c>
      <c r="AK389" t="s">
        <v>178</v>
      </c>
      <c r="AL389" t="s">
        <v>178</v>
      </c>
      <c r="AM389" t="s">
        <v>178</v>
      </c>
      <c r="AN389" t="s">
        <v>178</v>
      </c>
      <c r="AO389" t="s">
        <v>178</v>
      </c>
      <c r="AP389" t="s">
        <v>178</v>
      </c>
      <c r="AQ389" t="s">
        <v>178</v>
      </c>
      <c r="AR389" t="s">
        <v>178</v>
      </c>
      <c r="AS389" t="s">
        <v>177</v>
      </c>
      <c r="AT389" t="s">
        <v>177</v>
      </c>
      <c r="AU389" t="s">
        <v>177</v>
      </c>
      <c r="AV389" t="s">
        <v>177</v>
      </c>
      <c r="AW389" t="s">
        <v>177</v>
      </c>
      <c r="AX389" t="s">
        <v>177</v>
      </c>
      <c r="AY389" s="602">
        <v>0</v>
      </c>
      <c r="AZ389"/>
    </row>
    <row r="390" spans="1:54" ht="21.6" x14ac:dyDescent="0.65">
      <c r="A390" s="601">
        <v>706803</v>
      </c>
      <c r="B390" s="602" t="s">
        <v>249</v>
      </c>
      <c r="C390" t="s">
        <v>176</v>
      </c>
      <c r="D390" t="s">
        <v>178</v>
      </c>
      <c r="E390" t="s">
        <v>178</v>
      </c>
      <c r="F390" t="s">
        <v>176</v>
      </c>
      <c r="G390" t="s">
        <v>176</v>
      </c>
      <c r="H390" t="s">
        <v>178</v>
      </c>
      <c r="I390" t="s">
        <v>176</v>
      </c>
      <c r="J390" t="s">
        <v>176</v>
      </c>
      <c r="K390" t="s">
        <v>176</v>
      </c>
      <c r="L390" t="s">
        <v>176</v>
      </c>
      <c r="M390" t="s">
        <v>176</v>
      </c>
      <c r="N390" t="s">
        <v>176</v>
      </c>
      <c r="O390" t="s">
        <v>176</v>
      </c>
      <c r="P390" t="s">
        <v>178</v>
      </c>
      <c r="Q390" t="s">
        <v>178</v>
      </c>
      <c r="R390" t="s">
        <v>178</v>
      </c>
      <c r="S390" t="s">
        <v>176</v>
      </c>
      <c r="T390" t="s">
        <v>178</v>
      </c>
      <c r="U390" t="s">
        <v>177</v>
      </c>
      <c r="V390" t="s">
        <v>177</v>
      </c>
      <c r="W390" t="s">
        <v>178</v>
      </c>
      <c r="X390" t="s">
        <v>176</v>
      </c>
      <c r="Y390" t="s">
        <v>178</v>
      </c>
      <c r="Z390" t="s">
        <v>178</v>
      </c>
      <c r="AA390" t="s">
        <v>178</v>
      </c>
      <c r="AB390" t="s">
        <v>178</v>
      </c>
      <c r="AC390" t="s">
        <v>178</v>
      </c>
      <c r="AD390" t="s">
        <v>178</v>
      </c>
      <c r="AE390" t="s">
        <v>178</v>
      </c>
      <c r="AF390" t="s">
        <v>178</v>
      </c>
      <c r="AG390" t="s">
        <v>177</v>
      </c>
      <c r="AH390" t="s">
        <v>177</v>
      </c>
      <c r="AI390" t="s">
        <v>177</v>
      </c>
      <c r="AJ390" t="s">
        <v>177</v>
      </c>
      <c r="AK390" t="s">
        <v>177</v>
      </c>
      <c r="AL390" t="s">
        <v>177</v>
      </c>
      <c r="AM390" t="s">
        <v>227</v>
      </c>
      <c r="AN390" t="s">
        <v>227</v>
      </c>
      <c r="AO390" t="s">
        <v>227</v>
      </c>
      <c r="AP390" t="s">
        <v>227</v>
      </c>
      <c r="AQ390" t="s">
        <v>227</v>
      </c>
      <c r="AR390" t="s">
        <v>227</v>
      </c>
      <c r="AS390" t="s">
        <v>227</v>
      </c>
      <c r="AT390" t="s">
        <v>227</v>
      </c>
      <c r="AU390" t="s">
        <v>227</v>
      </c>
      <c r="AV390" t="s">
        <v>227</v>
      </c>
      <c r="AW390" t="s">
        <v>227</v>
      </c>
      <c r="AX390" t="s">
        <v>227</v>
      </c>
      <c r="AY390" s="602" t="s">
        <v>4583</v>
      </c>
      <c r="AZ390"/>
    </row>
    <row r="391" spans="1:54" ht="21.6" x14ac:dyDescent="0.65">
      <c r="A391" s="601">
        <v>706804</v>
      </c>
      <c r="B391" s="602" t="s">
        <v>248</v>
      </c>
      <c r="C391" t="s">
        <v>178</v>
      </c>
      <c r="D391" t="s">
        <v>176</v>
      </c>
      <c r="E391" t="s">
        <v>176</v>
      </c>
      <c r="F391" t="s">
        <v>178</v>
      </c>
      <c r="G391" t="s">
        <v>176</v>
      </c>
      <c r="H391" t="s">
        <v>176</v>
      </c>
      <c r="I391" t="s">
        <v>176</v>
      </c>
      <c r="J391" t="s">
        <v>176</v>
      </c>
      <c r="K391" t="s">
        <v>176</v>
      </c>
      <c r="L391" t="s">
        <v>176</v>
      </c>
      <c r="M391" t="s">
        <v>176</v>
      </c>
      <c r="N391" t="s">
        <v>176</v>
      </c>
      <c r="O391" t="s">
        <v>176</v>
      </c>
      <c r="P391" t="s">
        <v>176</v>
      </c>
      <c r="Q391" t="s">
        <v>176</v>
      </c>
      <c r="R391" t="s">
        <v>178</v>
      </c>
      <c r="S391" t="s">
        <v>178</v>
      </c>
      <c r="T391" t="s">
        <v>178</v>
      </c>
      <c r="U391" t="s">
        <v>227</v>
      </c>
      <c r="V391" t="s">
        <v>227</v>
      </c>
      <c r="W391" t="s">
        <v>227</v>
      </c>
      <c r="X391" t="s">
        <v>227</v>
      </c>
      <c r="Y391" t="s">
        <v>227</v>
      </c>
      <c r="Z391" t="s">
        <v>227</v>
      </c>
      <c r="AA391" t="s">
        <v>227</v>
      </c>
      <c r="AB391" t="s">
        <v>227</v>
      </c>
      <c r="AC391" t="s">
        <v>227</v>
      </c>
      <c r="AD391" t="s">
        <v>227</v>
      </c>
      <c r="AE391" t="s">
        <v>227</v>
      </c>
      <c r="AF391" t="s">
        <v>227</v>
      </c>
      <c r="AG391" t="s">
        <v>227</v>
      </c>
      <c r="AH391" t="s">
        <v>227</v>
      </c>
      <c r="AI391" t="s">
        <v>227</v>
      </c>
      <c r="AJ391" t="s">
        <v>227</v>
      </c>
      <c r="AK391" t="s">
        <v>227</v>
      </c>
      <c r="AL391" t="s">
        <v>227</v>
      </c>
      <c r="AM391" t="s">
        <v>227</v>
      </c>
      <c r="AN391" t="s">
        <v>227</v>
      </c>
      <c r="AO391" t="s">
        <v>227</v>
      </c>
      <c r="AP391" t="s">
        <v>227</v>
      </c>
      <c r="AQ391" t="s">
        <v>227</v>
      </c>
      <c r="AR391"/>
      <c r="AS391"/>
      <c r="AT391"/>
      <c r="AU391"/>
      <c r="AV391"/>
      <c r="AW391"/>
      <c r="AX391" s="236"/>
      <c r="AY391" s="602">
        <v>0</v>
      </c>
      <c r="AZ391"/>
    </row>
    <row r="392" spans="1:54" ht="21.6" x14ac:dyDescent="0.65">
      <c r="A392" s="601">
        <v>706805</v>
      </c>
      <c r="B392" s="602" t="s">
        <v>226</v>
      </c>
      <c r="C392" t="s">
        <v>178</v>
      </c>
      <c r="D392" t="s">
        <v>178</v>
      </c>
      <c r="E392" t="s">
        <v>176</v>
      </c>
      <c r="F392" t="s">
        <v>178</v>
      </c>
      <c r="G392" t="s">
        <v>178</v>
      </c>
      <c r="H392" t="s">
        <v>178</v>
      </c>
      <c r="I392" t="s">
        <v>176</v>
      </c>
      <c r="J392" t="s">
        <v>176</v>
      </c>
      <c r="K392" t="s">
        <v>176</v>
      </c>
      <c r="L392" t="s">
        <v>178</v>
      </c>
      <c r="M392" t="s">
        <v>176</v>
      </c>
      <c r="N392" t="s">
        <v>176</v>
      </c>
      <c r="O392" t="s">
        <v>178</v>
      </c>
      <c r="P392" t="s">
        <v>178</v>
      </c>
      <c r="Q392" t="s">
        <v>178</v>
      </c>
      <c r="R392" t="s">
        <v>177</v>
      </c>
      <c r="S392" t="s">
        <v>178</v>
      </c>
      <c r="T392" t="s">
        <v>178</v>
      </c>
      <c r="U392" t="s">
        <v>178</v>
      </c>
      <c r="V392" t="s">
        <v>177</v>
      </c>
      <c r="W392" t="s">
        <v>177</v>
      </c>
      <c r="X392" t="s">
        <v>177</v>
      </c>
      <c r="Y392" t="s">
        <v>176</v>
      </c>
      <c r="Z392" t="s">
        <v>178</v>
      </c>
      <c r="AA392" t="s">
        <v>178</v>
      </c>
      <c r="AB392" t="s">
        <v>178</v>
      </c>
      <c r="AC392" t="s">
        <v>176</v>
      </c>
      <c r="AD392" t="s">
        <v>176</v>
      </c>
      <c r="AE392" t="s">
        <v>177</v>
      </c>
      <c r="AF392" t="s">
        <v>178</v>
      </c>
      <c r="AG392" t="s">
        <v>178</v>
      </c>
      <c r="AH392" t="s">
        <v>178</v>
      </c>
      <c r="AI392" t="s">
        <v>178</v>
      </c>
      <c r="AJ392" t="s">
        <v>178</v>
      </c>
      <c r="AK392" t="s">
        <v>178</v>
      </c>
      <c r="AL392" t="s">
        <v>178</v>
      </c>
      <c r="AM392" t="s">
        <v>177</v>
      </c>
      <c r="AN392" t="s">
        <v>177</v>
      </c>
      <c r="AO392" t="s">
        <v>177</v>
      </c>
      <c r="AP392" t="s">
        <v>177</v>
      </c>
      <c r="AQ392" t="s">
        <v>177</v>
      </c>
      <c r="AR392" t="s">
        <v>177</v>
      </c>
      <c r="AS392" t="s">
        <v>227</v>
      </c>
      <c r="AT392" t="s">
        <v>227</v>
      </c>
      <c r="AU392" t="s">
        <v>227</v>
      </c>
      <c r="AV392" t="s">
        <v>227</v>
      </c>
      <c r="AW392" t="s">
        <v>227</v>
      </c>
      <c r="AX392" t="s">
        <v>227</v>
      </c>
      <c r="AY392" s="602">
        <v>0</v>
      </c>
      <c r="AZ392"/>
    </row>
    <row r="393" spans="1:54" ht="21.6" x14ac:dyDescent="0.65">
      <c r="A393" s="601">
        <v>706807</v>
      </c>
      <c r="B393" s="602" t="s">
        <v>248</v>
      </c>
      <c r="C393" t="s">
        <v>178</v>
      </c>
      <c r="D393" t="s">
        <v>177</v>
      </c>
      <c r="E393" t="s">
        <v>178</v>
      </c>
      <c r="F393" t="s">
        <v>178</v>
      </c>
      <c r="G393" t="s">
        <v>178</v>
      </c>
      <c r="H393" t="s">
        <v>176</v>
      </c>
      <c r="I393" t="s">
        <v>178</v>
      </c>
      <c r="J393" t="s">
        <v>176</v>
      </c>
      <c r="K393" t="s">
        <v>178</v>
      </c>
      <c r="L393" t="s">
        <v>178</v>
      </c>
      <c r="M393" t="s">
        <v>178</v>
      </c>
      <c r="N393" t="s">
        <v>176</v>
      </c>
      <c r="O393" t="s">
        <v>177</v>
      </c>
      <c r="P393" t="s">
        <v>177</v>
      </c>
      <c r="Q393" t="s">
        <v>178</v>
      </c>
      <c r="R393" t="s">
        <v>177</v>
      </c>
      <c r="S393" t="s">
        <v>177</v>
      </c>
      <c r="T393" t="s">
        <v>177</v>
      </c>
      <c r="U393" t="s">
        <v>177</v>
      </c>
      <c r="V393" t="s">
        <v>178</v>
      </c>
      <c r="W393" t="s">
        <v>177</v>
      </c>
      <c r="X393" t="s">
        <v>177</v>
      </c>
      <c r="Y393" t="s">
        <v>178</v>
      </c>
      <c r="Z393" t="s">
        <v>177</v>
      </c>
      <c r="AA393" t="s">
        <v>227</v>
      </c>
      <c r="AB393" t="s">
        <v>227</v>
      </c>
      <c r="AC393" t="s">
        <v>227</v>
      </c>
      <c r="AD393" t="s">
        <v>227</v>
      </c>
      <c r="AE393" t="s">
        <v>227</v>
      </c>
      <c r="AF393" t="s">
        <v>227</v>
      </c>
      <c r="AG393" t="s">
        <v>227</v>
      </c>
      <c r="AH393" t="s">
        <v>227</v>
      </c>
      <c r="AI393" t="s">
        <v>227</v>
      </c>
      <c r="AJ393" t="s">
        <v>227</v>
      </c>
      <c r="AK393" t="s">
        <v>227</v>
      </c>
      <c r="AL393" t="s">
        <v>227</v>
      </c>
      <c r="AM393" t="s">
        <v>227</v>
      </c>
      <c r="AN393" t="s">
        <v>227</v>
      </c>
      <c r="AO393" t="s">
        <v>227</v>
      </c>
      <c r="AP393" t="s">
        <v>227</v>
      </c>
      <c r="AQ393" t="s">
        <v>227</v>
      </c>
      <c r="AR393" t="s">
        <v>227</v>
      </c>
      <c r="AS393" t="s">
        <v>227</v>
      </c>
      <c r="AT393" t="s">
        <v>227</v>
      </c>
      <c r="AU393" t="s">
        <v>227</v>
      </c>
      <c r="AV393" t="s">
        <v>227</v>
      </c>
      <c r="AW393" t="s">
        <v>227</v>
      </c>
      <c r="AX393" t="s">
        <v>227</v>
      </c>
      <c r="AY393" s="602">
        <v>0</v>
      </c>
      <c r="AZ393"/>
    </row>
    <row r="394" spans="1:54" ht="14.4" x14ac:dyDescent="0.3">
      <c r="A394" s="616">
        <v>706810</v>
      </c>
      <c r="B394" s="604" t="s">
        <v>247</v>
      </c>
      <c r="C394" s="627" t="s">
        <v>176</v>
      </c>
      <c r="D394" s="627" t="s">
        <v>176</v>
      </c>
      <c r="E394" s="627" t="s">
        <v>178</v>
      </c>
      <c r="F394" s="627" t="s">
        <v>178</v>
      </c>
      <c r="G394" s="627" t="s">
        <v>176</v>
      </c>
      <c r="H394" s="627" t="s">
        <v>178</v>
      </c>
      <c r="I394" s="627" t="s">
        <v>177</v>
      </c>
      <c r="J394" s="627" t="s">
        <v>177</v>
      </c>
      <c r="K394" s="627" t="s">
        <v>177</v>
      </c>
      <c r="L394" s="627" t="s">
        <v>177</v>
      </c>
      <c r="M394" s="627" t="s">
        <v>177</v>
      </c>
      <c r="N394" s="627" t="s">
        <v>177</v>
      </c>
      <c r="O394" s="627" t="s">
        <v>227</v>
      </c>
      <c r="P394" s="627" t="s">
        <v>227</v>
      </c>
      <c r="Q394" s="627" t="s">
        <v>227</v>
      </c>
      <c r="R394" s="627" t="s">
        <v>227</v>
      </c>
      <c r="S394" s="627" t="s">
        <v>227</v>
      </c>
      <c r="T394" s="627" t="s">
        <v>227</v>
      </c>
      <c r="U394" s="627" t="s">
        <v>227</v>
      </c>
      <c r="V394" s="627" t="s">
        <v>227</v>
      </c>
      <c r="W394" s="627" t="s">
        <v>227</v>
      </c>
      <c r="X394" s="627" t="s">
        <v>227</v>
      </c>
      <c r="Y394" s="627" t="s">
        <v>227</v>
      </c>
      <c r="Z394" s="627" t="s">
        <v>227</v>
      </c>
      <c r="AA394" s="627" t="s">
        <v>227</v>
      </c>
      <c r="AB394" s="627" t="s">
        <v>227</v>
      </c>
      <c r="AC394" s="627" t="s">
        <v>227</v>
      </c>
      <c r="AD394" s="627" t="s">
        <v>227</v>
      </c>
      <c r="AE394" s="627" t="s">
        <v>227</v>
      </c>
      <c r="AF394" s="627" t="s">
        <v>227</v>
      </c>
      <c r="AG394" s="627" t="s">
        <v>227</v>
      </c>
      <c r="AH394" s="627" t="s">
        <v>227</v>
      </c>
      <c r="AI394" s="627" t="s">
        <v>227</v>
      </c>
      <c r="AJ394" s="627" t="s">
        <v>227</v>
      </c>
      <c r="AK394" s="627" t="s">
        <v>227</v>
      </c>
      <c r="AL394" s="627" t="s">
        <v>227</v>
      </c>
      <c r="AM394" s="627" t="s">
        <v>227</v>
      </c>
      <c r="AN394" s="627" t="s">
        <v>227</v>
      </c>
      <c r="AO394" s="627" t="s">
        <v>227</v>
      </c>
      <c r="AP394" s="627" t="s">
        <v>227</v>
      </c>
      <c r="AQ394" s="627" t="s">
        <v>227</v>
      </c>
      <c r="AR394" s="627" t="s">
        <v>227</v>
      </c>
      <c r="AS394" s="627" t="s">
        <v>227</v>
      </c>
      <c r="AT394" s="627" t="s">
        <v>227</v>
      </c>
      <c r="AU394" s="627" t="s">
        <v>227</v>
      </c>
      <c r="AV394" s="627" t="s">
        <v>227</v>
      </c>
      <c r="AW394" s="627" t="s">
        <v>227</v>
      </c>
      <c r="AX394" s="627" t="s">
        <v>227</v>
      </c>
      <c r="AY394" s="604" t="s">
        <v>4559</v>
      </c>
      <c r="AZ394" s="632" t="s">
        <v>227</v>
      </c>
      <c r="BA394" s="632" t="s">
        <v>227</v>
      </c>
      <c r="BB394" s="633" t="s">
        <v>1500</v>
      </c>
    </row>
    <row r="395" spans="1:54" ht="14.4" x14ac:dyDescent="0.3">
      <c r="A395" s="616">
        <v>706812</v>
      </c>
      <c r="B395" s="604" t="s">
        <v>247</v>
      </c>
      <c r="C395" s="627" t="s">
        <v>177</v>
      </c>
      <c r="D395" s="627" t="s">
        <v>176</v>
      </c>
      <c r="E395" s="627" t="s">
        <v>178</v>
      </c>
      <c r="F395" s="627" t="s">
        <v>176</v>
      </c>
      <c r="G395" s="627" t="s">
        <v>176</v>
      </c>
      <c r="H395" s="627" t="s">
        <v>176</v>
      </c>
      <c r="I395" s="627" t="s">
        <v>178</v>
      </c>
      <c r="J395" s="627" t="s">
        <v>177</v>
      </c>
      <c r="K395" s="627" t="s">
        <v>177</v>
      </c>
      <c r="L395" s="627" t="s">
        <v>177</v>
      </c>
      <c r="M395" s="627" t="s">
        <v>177</v>
      </c>
      <c r="N395" s="627" t="s">
        <v>177</v>
      </c>
      <c r="O395" s="627" t="s">
        <v>227</v>
      </c>
      <c r="P395" s="627" t="s">
        <v>227</v>
      </c>
      <c r="Q395" s="627" t="s">
        <v>227</v>
      </c>
      <c r="R395" s="627" t="s">
        <v>227</v>
      </c>
      <c r="S395" s="627" t="s">
        <v>227</v>
      </c>
      <c r="T395" s="627" t="s">
        <v>227</v>
      </c>
      <c r="U395" s="627" t="s">
        <v>227</v>
      </c>
      <c r="V395" s="627" t="s">
        <v>227</v>
      </c>
      <c r="W395" s="627" t="s">
        <v>227</v>
      </c>
      <c r="X395" s="627" t="s">
        <v>227</v>
      </c>
      <c r="Y395" s="627" t="s">
        <v>227</v>
      </c>
      <c r="Z395" s="627" t="s">
        <v>227</v>
      </c>
      <c r="AA395" s="627" t="s">
        <v>227</v>
      </c>
      <c r="AB395" s="627" t="s">
        <v>227</v>
      </c>
      <c r="AC395" s="627" t="s">
        <v>227</v>
      </c>
      <c r="AD395" s="627" t="s">
        <v>227</v>
      </c>
      <c r="AE395" s="627" t="s">
        <v>227</v>
      </c>
      <c r="AF395" s="627" t="s">
        <v>227</v>
      </c>
      <c r="AG395" s="627" t="s">
        <v>227</v>
      </c>
      <c r="AH395" s="627" t="s">
        <v>227</v>
      </c>
      <c r="AI395" s="627" t="s">
        <v>227</v>
      </c>
      <c r="AJ395" s="627" t="s">
        <v>227</v>
      </c>
      <c r="AK395" s="627" t="s">
        <v>227</v>
      </c>
      <c r="AL395" s="627" t="s">
        <v>227</v>
      </c>
      <c r="AM395" s="627" t="s">
        <v>227</v>
      </c>
      <c r="AN395" s="627" t="s">
        <v>227</v>
      </c>
      <c r="AO395" s="627" t="s">
        <v>227</v>
      </c>
      <c r="AP395" s="627" t="s">
        <v>227</v>
      </c>
      <c r="AQ395" s="627" t="s">
        <v>227</v>
      </c>
      <c r="AR395" s="627" t="s">
        <v>227</v>
      </c>
      <c r="AS395" s="627" t="s">
        <v>227</v>
      </c>
      <c r="AT395" s="627" t="s">
        <v>227</v>
      </c>
      <c r="AU395" s="627" t="s">
        <v>227</v>
      </c>
      <c r="AV395" s="627" t="s">
        <v>227</v>
      </c>
      <c r="AW395" s="627" t="s">
        <v>227</v>
      </c>
      <c r="AX395" s="627" t="s">
        <v>227</v>
      </c>
      <c r="AY395" s="604" t="s">
        <v>227</v>
      </c>
      <c r="AZ395" s="632" t="s">
        <v>4547</v>
      </c>
      <c r="BA395" s="632" t="s">
        <v>227</v>
      </c>
      <c r="BB395" s="633" t="s">
        <v>1500</v>
      </c>
    </row>
    <row r="396" spans="1:54" ht="21.6" x14ac:dyDescent="0.65">
      <c r="A396" s="601">
        <v>706814</v>
      </c>
      <c r="B396" s="602" t="s">
        <v>401</v>
      </c>
      <c r="C396" t="s">
        <v>178</v>
      </c>
      <c r="D396" t="s">
        <v>178</v>
      </c>
      <c r="E396" t="s">
        <v>178</v>
      </c>
      <c r="F396" t="s">
        <v>178</v>
      </c>
      <c r="G396" t="s">
        <v>178</v>
      </c>
      <c r="H396" t="s">
        <v>176</v>
      </c>
      <c r="I396" t="s">
        <v>178</v>
      </c>
      <c r="J396" t="s">
        <v>178</v>
      </c>
      <c r="K396" t="s">
        <v>178</v>
      </c>
      <c r="L396" t="s">
        <v>178</v>
      </c>
      <c r="M396" t="s">
        <v>178</v>
      </c>
      <c r="N396" t="s">
        <v>178</v>
      </c>
      <c r="O396" t="s">
        <v>178</v>
      </c>
      <c r="P396" t="s">
        <v>178</v>
      </c>
      <c r="Q396" t="s">
        <v>178</v>
      </c>
      <c r="R396" t="s">
        <v>178</v>
      </c>
      <c r="S396" t="s">
        <v>178</v>
      </c>
      <c r="T396" t="s">
        <v>178</v>
      </c>
      <c r="U396" t="s">
        <v>178</v>
      </c>
      <c r="V396" t="s">
        <v>176</v>
      </c>
      <c r="W396" t="s">
        <v>178</v>
      </c>
      <c r="X396" t="s">
        <v>178</v>
      </c>
      <c r="Y396" t="s">
        <v>178</v>
      </c>
      <c r="Z396" t="s">
        <v>178</v>
      </c>
      <c r="AA396" t="s">
        <v>178</v>
      </c>
      <c r="AB396" t="s">
        <v>178</v>
      </c>
      <c r="AC396" t="s">
        <v>178</v>
      </c>
      <c r="AD396" t="s">
        <v>178</v>
      </c>
      <c r="AE396" t="s">
        <v>178</v>
      </c>
      <c r="AF396" t="s">
        <v>178</v>
      </c>
      <c r="AG396" t="s">
        <v>178</v>
      </c>
      <c r="AH396" t="s">
        <v>178</v>
      </c>
      <c r="AI396" t="s">
        <v>176</v>
      </c>
      <c r="AJ396" t="s">
        <v>178</v>
      </c>
      <c r="AK396" t="s">
        <v>178</v>
      </c>
      <c r="AL396" t="s">
        <v>178</v>
      </c>
      <c r="AM396" t="s">
        <v>178</v>
      </c>
      <c r="AN396" t="s">
        <v>178</v>
      </c>
      <c r="AO396" t="s">
        <v>178</v>
      </c>
      <c r="AP396" t="s">
        <v>178</v>
      </c>
      <c r="AQ396" t="s">
        <v>178</v>
      </c>
      <c r="AR396" t="s">
        <v>178</v>
      </c>
      <c r="AS396" t="s">
        <v>177</v>
      </c>
      <c r="AT396" t="s">
        <v>177</v>
      </c>
      <c r="AU396" t="s">
        <v>177</v>
      </c>
      <c r="AV396" t="s">
        <v>177</v>
      </c>
      <c r="AW396" t="s">
        <v>177</v>
      </c>
      <c r="AX396" t="s">
        <v>177</v>
      </c>
      <c r="AY396" s="602">
        <v>0</v>
      </c>
      <c r="AZ396"/>
    </row>
    <row r="397" spans="1:54" ht="14.4" x14ac:dyDescent="0.3">
      <c r="A397" s="616">
        <v>706815</v>
      </c>
      <c r="B397" s="604" t="s">
        <v>248</v>
      </c>
      <c r="C397" s="627" t="s">
        <v>178</v>
      </c>
      <c r="D397" s="627" t="s">
        <v>176</v>
      </c>
      <c r="E397" s="627" t="s">
        <v>178</v>
      </c>
      <c r="F397" s="627" t="s">
        <v>178</v>
      </c>
      <c r="G397" s="627" t="s">
        <v>178</v>
      </c>
      <c r="H397" s="627" t="s">
        <v>176</v>
      </c>
      <c r="I397" s="627" t="s">
        <v>178</v>
      </c>
      <c r="J397" s="627" t="s">
        <v>178</v>
      </c>
      <c r="K397" s="627" t="s">
        <v>178</v>
      </c>
      <c r="L397" s="627" t="s">
        <v>178</v>
      </c>
      <c r="M397" s="627" t="s">
        <v>178</v>
      </c>
      <c r="N397" s="627" t="s">
        <v>177</v>
      </c>
      <c r="O397" s="627" t="s">
        <v>178</v>
      </c>
      <c r="P397" s="627" t="s">
        <v>178</v>
      </c>
      <c r="Q397" s="627" t="s">
        <v>178</v>
      </c>
      <c r="R397" s="627" t="s">
        <v>178</v>
      </c>
      <c r="S397" s="627" t="s">
        <v>178</v>
      </c>
      <c r="T397" s="627" t="s">
        <v>177</v>
      </c>
      <c r="U397" s="627" t="s">
        <v>177</v>
      </c>
      <c r="V397" s="627" t="s">
        <v>177</v>
      </c>
      <c r="W397" s="627" t="s">
        <v>177</v>
      </c>
      <c r="X397" s="627" t="s">
        <v>177</v>
      </c>
      <c r="Y397" s="627" t="s">
        <v>177</v>
      </c>
      <c r="Z397" s="627" t="s">
        <v>177</v>
      </c>
      <c r="AA397" s="627" t="s">
        <v>227</v>
      </c>
      <c r="AB397" s="627" t="s">
        <v>227</v>
      </c>
      <c r="AC397" s="627" t="s">
        <v>227</v>
      </c>
      <c r="AD397" s="627" t="s">
        <v>227</v>
      </c>
      <c r="AE397" s="627" t="s">
        <v>227</v>
      </c>
      <c r="AF397" s="627" t="s">
        <v>227</v>
      </c>
      <c r="AG397" s="627" t="s">
        <v>227</v>
      </c>
      <c r="AH397" s="627" t="s">
        <v>227</v>
      </c>
      <c r="AI397" s="627" t="s">
        <v>227</v>
      </c>
      <c r="AJ397" s="627" t="s">
        <v>227</v>
      </c>
      <c r="AK397" s="627" t="s">
        <v>227</v>
      </c>
      <c r="AL397" s="627" t="s">
        <v>227</v>
      </c>
      <c r="AM397" s="627" t="s">
        <v>227</v>
      </c>
      <c r="AN397" s="627" t="s">
        <v>227</v>
      </c>
      <c r="AO397" s="627" t="s">
        <v>227</v>
      </c>
      <c r="AP397" s="627" t="s">
        <v>227</v>
      </c>
      <c r="AQ397" s="627" t="s">
        <v>227</v>
      </c>
      <c r="AR397" s="627" t="s">
        <v>227</v>
      </c>
      <c r="AS397" s="627" t="s">
        <v>227</v>
      </c>
      <c r="AT397" s="627" t="s">
        <v>227</v>
      </c>
      <c r="AU397" s="627" t="s">
        <v>227</v>
      </c>
      <c r="AV397" s="627" t="s">
        <v>227</v>
      </c>
      <c r="AW397" s="627" t="s">
        <v>227</v>
      </c>
      <c r="AX397" s="627" t="s">
        <v>227</v>
      </c>
      <c r="AY397" s="604" t="s">
        <v>227</v>
      </c>
      <c r="AZ397" s="632" t="s">
        <v>4547</v>
      </c>
      <c r="BA397" s="632" t="s">
        <v>227</v>
      </c>
      <c r="BB397" s="633" t="s">
        <v>1500</v>
      </c>
    </row>
    <row r="398" spans="1:54" ht="21.6" x14ac:dyDescent="0.65">
      <c r="A398" s="601">
        <v>706822</v>
      </c>
      <c r="B398" s="602" t="s">
        <v>401</v>
      </c>
      <c r="C398" t="s">
        <v>176</v>
      </c>
      <c r="D398" t="s">
        <v>178</v>
      </c>
      <c r="E398" t="s">
        <v>176</v>
      </c>
      <c r="F398" t="s">
        <v>178</v>
      </c>
      <c r="G398" t="s">
        <v>178</v>
      </c>
      <c r="H398" t="s">
        <v>178</v>
      </c>
      <c r="I398" t="s">
        <v>178</v>
      </c>
      <c r="J398" t="s">
        <v>176</v>
      </c>
      <c r="K398" t="s">
        <v>176</v>
      </c>
      <c r="L398" t="s">
        <v>178</v>
      </c>
      <c r="M398" t="s">
        <v>176</v>
      </c>
      <c r="N398" t="s">
        <v>176</v>
      </c>
      <c r="O398" t="s">
        <v>176</v>
      </c>
      <c r="P398" t="s">
        <v>176</v>
      </c>
      <c r="Q398" t="s">
        <v>178</v>
      </c>
      <c r="R398" t="s">
        <v>177</v>
      </c>
      <c r="S398" t="s">
        <v>178</v>
      </c>
      <c r="T398" t="s">
        <v>178</v>
      </c>
      <c r="U398" t="s">
        <v>178</v>
      </c>
      <c r="V398" t="s">
        <v>178</v>
      </c>
      <c r="W398" t="s">
        <v>178</v>
      </c>
      <c r="X398" t="s">
        <v>178</v>
      </c>
      <c r="Y398" t="s">
        <v>178</v>
      </c>
      <c r="Z398" t="s">
        <v>178</v>
      </c>
      <c r="AA398" t="s">
        <v>178</v>
      </c>
      <c r="AB398" t="s">
        <v>178</v>
      </c>
      <c r="AC398" t="s">
        <v>176</v>
      </c>
      <c r="AD398" t="s">
        <v>178</v>
      </c>
      <c r="AE398" t="s">
        <v>176</v>
      </c>
      <c r="AF398" t="s">
        <v>178</v>
      </c>
      <c r="AG398" t="s">
        <v>178</v>
      </c>
      <c r="AH398" t="s">
        <v>178</v>
      </c>
      <c r="AI398" t="s">
        <v>178</v>
      </c>
      <c r="AJ398" t="s">
        <v>178</v>
      </c>
      <c r="AK398" t="s">
        <v>178</v>
      </c>
      <c r="AL398" t="s">
        <v>178</v>
      </c>
      <c r="AM398" t="s">
        <v>178</v>
      </c>
      <c r="AN398" t="s">
        <v>178</v>
      </c>
      <c r="AO398" t="s">
        <v>177</v>
      </c>
      <c r="AP398" t="s">
        <v>177</v>
      </c>
      <c r="AQ398" t="s">
        <v>177</v>
      </c>
      <c r="AR398" t="s">
        <v>177</v>
      </c>
      <c r="AS398" t="s">
        <v>177</v>
      </c>
      <c r="AT398" t="s">
        <v>177</v>
      </c>
      <c r="AU398" t="s">
        <v>177</v>
      </c>
      <c r="AV398" t="s">
        <v>177</v>
      </c>
      <c r="AW398" t="s">
        <v>177</v>
      </c>
      <c r="AX398" t="s">
        <v>177</v>
      </c>
      <c r="AY398" s="602">
        <v>0</v>
      </c>
      <c r="AZ398"/>
    </row>
    <row r="399" spans="1:54" ht="21.6" x14ac:dyDescent="0.65">
      <c r="A399" s="601">
        <v>706823</v>
      </c>
      <c r="B399" s="602" t="s">
        <v>248</v>
      </c>
      <c r="C399" t="s">
        <v>176</v>
      </c>
      <c r="D399" t="s">
        <v>176</v>
      </c>
      <c r="E399" t="s">
        <v>176</v>
      </c>
      <c r="F399" t="s">
        <v>176</v>
      </c>
      <c r="G399" t="s">
        <v>176</v>
      </c>
      <c r="H399" t="s">
        <v>178</v>
      </c>
      <c r="I399" t="s">
        <v>176</v>
      </c>
      <c r="J399" t="s">
        <v>176</v>
      </c>
      <c r="K399" t="s">
        <v>176</v>
      </c>
      <c r="L399" t="s">
        <v>176</v>
      </c>
      <c r="M399" t="s">
        <v>178</v>
      </c>
      <c r="N399" t="s">
        <v>178</v>
      </c>
      <c r="O399" t="s">
        <v>177</v>
      </c>
      <c r="P399" t="s">
        <v>177</v>
      </c>
      <c r="Q399" t="s">
        <v>177</v>
      </c>
      <c r="R399" t="s">
        <v>177</v>
      </c>
      <c r="S399" t="s">
        <v>177</v>
      </c>
      <c r="T399" t="s">
        <v>177</v>
      </c>
      <c r="U399" t="s">
        <v>177</v>
      </c>
      <c r="V399" t="s">
        <v>177</v>
      </c>
      <c r="W399" t="s">
        <v>177</v>
      </c>
      <c r="X399" t="s">
        <v>177</v>
      </c>
      <c r="Y399" t="s">
        <v>177</v>
      </c>
      <c r="Z399" t="s">
        <v>177</v>
      </c>
      <c r="AA399" t="s">
        <v>227</v>
      </c>
      <c r="AB399" t="s">
        <v>227</v>
      </c>
      <c r="AC399" t="s">
        <v>227</v>
      </c>
      <c r="AD399" t="s">
        <v>227</v>
      </c>
      <c r="AE399" t="s">
        <v>227</v>
      </c>
      <c r="AF399" t="s">
        <v>227</v>
      </c>
      <c r="AG399" t="s">
        <v>227</v>
      </c>
      <c r="AH399" t="s">
        <v>227</v>
      </c>
      <c r="AI399" t="s">
        <v>227</v>
      </c>
      <c r="AJ399" t="s">
        <v>227</v>
      </c>
      <c r="AK399" t="s">
        <v>227</v>
      </c>
      <c r="AL399" t="s">
        <v>227</v>
      </c>
      <c r="AM399" t="s">
        <v>227</v>
      </c>
      <c r="AN399" t="s">
        <v>227</v>
      </c>
      <c r="AO399" t="s">
        <v>227</v>
      </c>
      <c r="AP399" t="s">
        <v>227</v>
      </c>
      <c r="AQ399" t="s">
        <v>227</v>
      </c>
      <c r="AR399" t="s">
        <v>227</v>
      </c>
      <c r="AS399" t="s">
        <v>227</v>
      </c>
      <c r="AT399" t="s">
        <v>227</v>
      </c>
      <c r="AU399" t="s">
        <v>227</v>
      </c>
      <c r="AV399" t="s">
        <v>227</v>
      </c>
      <c r="AW399" t="s">
        <v>227</v>
      </c>
      <c r="AX399" t="s">
        <v>227</v>
      </c>
      <c r="AY399" s="602">
        <v>0</v>
      </c>
      <c r="AZ399"/>
    </row>
    <row r="400" spans="1:54" ht="14.4" x14ac:dyDescent="0.3">
      <c r="A400" s="616">
        <v>706829</v>
      </c>
      <c r="B400" s="604" t="s">
        <v>247</v>
      </c>
      <c r="C400" s="627" t="s">
        <v>1567</v>
      </c>
      <c r="D400" s="627" t="s">
        <v>1567</v>
      </c>
      <c r="E400" s="627" t="s">
        <v>1567</v>
      </c>
      <c r="F400" s="627" t="s">
        <v>1567</v>
      </c>
      <c r="G400" s="627" t="s">
        <v>1567</v>
      </c>
      <c r="H400" s="627" t="s">
        <v>1567</v>
      </c>
      <c r="I400" s="627" t="s">
        <v>1567</v>
      </c>
      <c r="J400" s="627" t="s">
        <v>1567</v>
      </c>
      <c r="K400" s="627" t="s">
        <v>1567</v>
      </c>
      <c r="L400" s="627" t="s">
        <v>1567</v>
      </c>
      <c r="M400" s="627" t="s">
        <v>1567</v>
      </c>
      <c r="N400" s="627" t="s">
        <v>1567</v>
      </c>
      <c r="O400" s="627" t="s">
        <v>227</v>
      </c>
      <c r="P400" s="627" t="s">
        <v>227</v>
      </c>
      <c r="Q400" s="627" t="s">
        <v>227</v>
      </c>
      <c r="R400" s="627" t="s">
        <v>227</v>
      </c>
      <c r="S400" s="627" t="s">
        <v>227</v>
      </c>
      <c r="T400" s="627" t="s">
        <v>227</v>
      </c>
      <c r="U400" s="627" t="s">
        <v>227</v>
      </c>
      <c r="V400" s="627" t="s">
        <v>227</v>
      </c>
      <c r="W400" s="627" t="s">
        <v>227</v>
      </c>
      <c r="X400" s="627" t="s">
        <v>227</v>
      </c>
      <c r="Y400" s="627" t="s">
        <v>227</v>
      </c>
      <c r="Z400" s="627" t="s">
        <v>227</v>
      </c>
      <c r="AA400" s="627" t="s">
        <v>227</v>
      </c>
      <c r="AB400" s="627" t="s">
        <v>227</v>
      </c>
      <c r="AC400" s="627" t="s">
        <v>227</v>
      </c>
      <c r="AD400" s="627" t="s">
        <v>227</v>
      </c>
      <c r="AE400" s="627" t="s">
        <v>227</v>
      </c>
      <c r="AF400" s="627" t="s">
        <v>227</v>
      </c>
      <c r="AG400" s="627" t="s">
        <v>227</v>
      </c>
      <c r="AH400" s="627" t="s">
        <v>227</v>
      </c>
      <c r="AI400" s="627" t="s">
        <v>227</v>
      </c>
      <c r="AJ400" s="627" t="s">
        <v>227</v>
      </c>
      <c r="AK400" s="627" t="s">
        <v>227</v>
      </c>
      <c r="AL400" s="627" t="s">
        <v>227</v>
      </c>
      <c r="AM400" s="627" t="s">
        <v>227</v>
      </c>
      <c r="AN400" s="627" t="s">
        <v>227</v>
      </c>
      <c r="AO400" s="627" t="s">
        <v>227</v>
      </c>
      <c r="AP400" s="627" t="s">
        <v>227</v>
      </c>
      <c r="AQ400" s="627" t="s">
        <v>227</v>
      </c>
      <c r="AR400" s="627" t="s">
        <v>227</v>
      </c>
      <c r="AS400" s="627" t="s">
        <v>227</v>
      </c>
      <c r="AT400" s="627" t="s">
        <v>227</v>
      </c>
      <c r="AU400" s="627" t="s">
        <v>227</v>
      </c>
      <c r="AV400" s="627" t="s">
        <v>227</v>
      </c>
      <c r="AW400" s="627" t="s">
        <v>227</v>
      </c>
      <c r="AX400" s="627" t="s">
        <v>227</v>
      </c>
      <c r="AY400" s="604" t="s">
        <v>4546</v>
      </c>
      <c r="AZ400" s="632" t="s">
        <v>4547</v>
      </c>
      <c r="BA400" s="632" t="s">
        <v>227</v>
      </c>
      <c r="BB400" s="633" t="s">
        <v>1500</v>
      </c>
    </row>
    <row r="401" spans="1:54" ht="14.4" x14ac:dyDescent="0.3">
      <c r="A401" s="616">
        <v>706830</v>
      </c>
      <c r="B401" s="604" t="s">
        <v>247</v>
      </c>
      <c r="C401" s="627" t="s">
        <v>176</v>
      </c>
      <c r="D401" s="627" t="s">
        <v>178</v>
      </c>
      <c r="E401" s="627" t="s">
        <v>178</v>
      </c>
      <c r="F401" s="627" t="s">
        <v>176</v>
      </c>
      <c r="G401" s="627" t="s">
        <v>176</v>
      </c>
      <c r="H401" s="627" t="s">
        <v>178</v>
      </c>
      <c r="I401" s="627" t="s">
        <v>178</v>
      </c>
      <c r="J401" s="627" t="s">
        <v>178</v>
      </c>
      <c r="K401" s="627" t="s">
        <v>178</v>
      </c>
      <c r="L401" s="627" t="s">
        <v>177</v>
      </c>
      <c r="M401" s="627" t="s">
        <v>178</v>
      </c>
      <c r="N401" s="627" t="s">
        <v>178</v>
      </c>
      <c r="O401" s="627" t="s">
        <v>227</v>
      </c>
      <c r="P401" s="627" t="s">
        <v>227</v>
      </c>
      <c r="Q401" s="627" t="s">
        <v>227</v>
      </c>
      <c r="R401" s="627" t="s">
        <v>227</v>
      </c>
      <c r="S401" s="627" t="s">
        <v>227</v>
      </c>
      <c r="T401" s="627" t="s">
        <v>227</v>
      </c>
      <c r="U401" s="627" t="s">
        <v>227</v>
      </c>
      <c r="V401" s="627" t="s">
        <v>227</v>
      </c>
      <c r="W401" s="627" t="s">
        <v>227</v>
      </c>
      <c r="X401" s="627" t="s">
        <v>227</v>
      </c>
      <c r="Y401" s="627" t="s">
        <v>227</v>
      </c>
      <c r="Z401" s="627" t="s">
        <v>227</v>
      </c>
      <c r="AA401" s="627" t="s">
        <v>227</v>
      </c>
      <c r="AB401" s="627" t="s">
        <v>227</v>
      </c>
      <c r="AC401" s="627" t="s">
        <v>227</v>
      </c>
      <c r="AD401" s="627" t="s">
        <v>227</v>
      </c>
      <c r="AE401" s="627" t="s">
        <v>227</v>
      </c>
      <c r="AF401" s="627" t="s">
        <v>227</v>
      </c>
      <c r="AG401" s="627" t="s">
        <v>227</v>
      </c>
      <c r="AH401" s="627" t="s">
        <v>227</v>
      </c>
      <c r="AI401" s="627" t="s">
        <v>227</v>
      </c>
      <c r="AJ401" s="627" t="s">
        <v>227</v>
      </c>
      <c r="AK401" s="627" t="s">
        <v>227</v>
      </c>
      <c r="AL401" s="627" t="s">
        <v>227</v>
      </c>
      <c r="AM401" s="627" t="s">
        <v>227</v>
      </c>
      <c r="AN401" s="627" t="s">
        <v>227</v>
      </c>
      <c r="AO401" s="627" t="s">
        <v>227</v>
      </c>
      <c r="AP401" s="627" t="s">
        <v>227</v>
      </c>
      <c r="AQ401" s="627" t="s">
        <v>227</v>
      </c>
      <c r="AR401" s="627" t="s">
        <v>227</v>
      </c>
      <c r="AS401" s="627" t="s">
        <v>227</v>
      </c>
      <c r="AT401" s="627" t="s">
        <v>227</v>
      </c>
      <c r="AU401" s="627" t="s">
        <v>227</v>
      </c>
      <c r="AV401" s="627" t="s">
        <v>227</v>
      </c>
      <c r="AW401" s="627" t="s">
        <v>227</v>
      </c>
      <c r="AX401" s="627" t="s">
        <v>227</v>
      </c>
      <c r="AY401" s="604" t="s">
        <v>227</v>
      </c>
      <c r="AZ401" s="632" t="s">
        <v>4547</v>
      </c>
      <c r="BA401" s="632" t="s">
        <v>227</v>
      </c>
      <c r="BB401" s="633" t="s">
        <v>1500</v>
      </c>
    </row>
    <row r="402" spans="1:54" ht="14.4" x14ac:dyDescent="0.3">
      <c r="A402" s="616">
        <v>706833</v>
      </c>
      <c r="B402" s="604" t="s">
        <v>247</v>
      </c>
      <c r="C402" s="627" t="s">
        <v>1567</v>
      </c>
      <c r="D402" s="627" t="s">
        <v>1567</v>
      </c>
      <c r="E402" s="627" t="s">
        <v>1567</v>
      </c>
      <c r="F402" s="627" t="s">
        <v>1567</v>
      </c>
      <c r="G402" s="627" t="s">
        <v>1567</v>
      </c>
      <c r="H402" s="627" t="s">
        <v>1567</v>
      </c>
      <c r="I402" s="627" t="s">
        <v>1567</v>
      </c>
      <c r="J402" s="627" t="s">
        <v>1567</v>
      </c>
      <c r="K402" s="627" t="s">
        <v>1567</v>
      </c>
      <c r="L402" s="627" t="s">
        <v>1567</v>
      </c>
      <c r="M402" s="627" t="s">
        <v>1567</v>
      </c>
      <c r="N402" s="627" t="s">
        <v>1567</v>
      </c>
      <c r="O402" s="627" t="s">
        <v>227</v>
      </c>
      <c r="P402" s="627" t="s">
        <v>227</v>
      </c>
      <c r="Q402" s="627" t="s">
        <v>227</v>
      </c>
      <c r="R402" s="627" t="s">
        <v>227</v>
      </c>
      <c r="S402" s="627" t="s">
        <v>227</v>
      </c>
      <c r="T402" s="627" t="s">
        <v>227</v>
      </c>
      <c r="U402" s="627" t="s">
        <v>227</v>
      </c>
      <c r="V402" s="627" t="s">
        <v>227</v>
      </c>
      <c r="W402" s="627" t="s">
        <v>227</v>
      </c>
      <c r="X402" s="627" t="s">
        <v>227</v>
      </c>
      <c r="Y402" s="627" t="s">
        <v>227</v>
      </c>
      <c r="Z402" s="627" t="s">
        <v>227</v>
      </c>
      <c r="AA402" s="627" t="s">
        <v>227</v>
      </c>
      <c r="AB402" s="627" t="s">
        <v>227</v>
      </c>
      <c r="AC402" s="627" t="s">
        <v>227</v>
      </c>
      <c r="AD402" s="627" t="s">
        <v>227</v>
      </c>
      <c r="AE402" s="627" t="s">
        <v>227</v>
      </c>
      <c r="AF402" s="627" t="s">
        <v>227</v>
      </c>
      <c r="AG402" s="627" t="s">
        <v>227</v>
      </c>
      <c r="AH402" s="627" t="s">
        <v>227</v>
      </c>
      <c r="AI402" s="627" t="s">
        <v>227</v>
      </c>
      <c r="AJ402" s="627" t="s">
        <v>227</v>
      </c>
      <c r="AK402" s="627" t="s">
        <v>227</v>
      </c>
      <c r="AL402" s="627" t="s">
        <v>227</v>
      </c>
      <c r="AM402" s="627" t="s">
        <v>227</v>
      </c>
      <c r="AN402" s="627" t="s">
        <v>227</v>
      </c>
      <c r="AO402" s="627" t="s">
        <v>227</v>
      </c>
      <c r="AP402" s="627" t="s">
        <v>227</v>
      </c>
      <c r="AQ402" s="627" t="s">
        <v>227</v>
      </c>
      <c r="AR402" s="627" t="s">
        <v>227</v>
      </c>
      <c r="AS402" s="627" t="s">
        <v>227</v>
      </c>
      <c r="AT402" s="627" t="s">
        <v>227</v>
      </c>
      <c r="AU402" s="627" t="s">
        <v>227</v>
      </c>
      <c r="AV402" s="627" t="s">
        <v>227</v>
      </c>
      <c r="AW402" s="627" t="s">
        <v>227</v>
      </c>
      <c r="AX402" s="627" t="s">
        <v>227</v>
      </c>
      <c r="AY402" s="604" t="s">
        <v>4546</v>
      </c>
      <c r="AZ402" s="632" t="s">
        <v>227</v>
      </c>
      <c r="BA402" s="632" t="s">
        <v>227</v>
      </c>
      <c r="BB402" s="633" t="s">
        <v>1500</v>
      </c>
    </row>
    <row r="403" spans="1:54" ht="14.4" x14ac:dyDescent="0.3">
      <c r="A403" s="616">
        <v>706835</v>
      </c>
      <c r="B403" s="604" t="s">
        <v>248</v>
      </c>
      <c r="C403" s="627" t="s">
        <v>176</v>
      </c>
      <c r="D403" s="627" t="s">
        <v>178</v>
      </c>
      <c r="E403" s="627" t="s">
        <v>176</v>
      </c>
      <c r="F403" s="627" t="s">
        <v>178</v>
      </c>
      <c r="G403" s="627" t="s">
        <v>178</v>
      </c>
      <c r="H403" s="627" t="s">
        <v>176</v>
      </c>
      <c r="I403" s="627" t="s">
        <v>178</v>
      </c>
      <c r="J403" s="627" t="s">
        <v>176</v>
      </c>
      <c r="K403" s="627" t="s">
        <v>178</v>
      </c>
      <c r="L403" s="627" t="s">
        <v>178</v>
      </c>
      <c r="M403" s="627" t="s">
        <v>176</v>
      </c>
      <c r="N403" s="627" t="s">
        <v>176</v>
      </c>
      <c r="O403" s="627" t="s">
        <v>178</v>
      </c>
      <c r="P403" s="627" t="s">
        <v>178</v>
      </c>
      <c r="Q403" s="627" t="s">
        <v>176</v>
      </c>
      <c r="R403" s="627" t="s">
        <v>177</v>
      </c>
      <c r="S403" s="627" t="s">
        <v>178</v>
      </c>
      <c r="T403" s="627" t="s">
        <v>178</v>
      </c>
      <c r="U403" s="627" t="s">
        <v>178</v>
      </c>
      <c r="V403" s="627" t="s">
        <v>178</v>
      </c>
      <c r="W403" s="627" t="s">
        <v>177</v>
      </c>
      <c r="X403" s="627" t="s">
        <v>178</v>
      </c>
      <c r="Y403" s="627" t="s">
        <v>178</v>
      </c>
      <c r="Z403" s="627" t="s">
        <v>178</v>
      </c>
      <c r="AA403" s="627" t="s">
        <v>227</v>
      </c>
      <c r="AB403" s="627" t="s">
        <v>227</v>
      </c>
      <c r="AC403" s="627" t="s">
        <v>227</v>
      </c>
      <c r="AD403" s="627" t="s">
        <v>227</v>
      </c>
      <c r="AE403" s="627" t="s">
        <v>227</v>
      </c>
      <c r="AF403" s="627" t="s">
        <v>227</v>
      </c>
      <c r="AG403" s="627" t="s">
        <v>227</v>
      </c>
      <c r="AH403" s="627" t="s">
        <v>227</v>
      </c>
      <c r="AI403" s="627" t="s">
        <v>227</v>
      </c>
      <c r="AJ403" s="627" t="s">
        <v>227</v>
      </c>
      <c r="AK403" s="627" t="s">
        <v>227</v>
      </c>
      <c r="AL403" s="627" t="s">
        <v>227</v>
      </c>
      <c r="AM403" s="627" t="s">
        <v>227</v>
      </c>
      <c r="AN403" s="627" t="s">
        <v>227</v>
      </c>
      <c r="AO403" s="627" t="s">
        <v>227</v>
      </c>
      <c r="AP403" s="627" t="s">
        <v>227</v>
      </c>
      <c r="AQ403" s="627" t="s">
        <v>227</v>
      </c>
      <c r="AR403" s="627" t="s">
        <v>227</v>
      </c>
      <c r="AS403" s="627" t="s">
        <v>227</v>
      </c>
      <c r="AT403" s="627" t="s">
        <v>227</v>
      </c>
      <c r="AU403" s="627" t="s">
        <v>227</v>
      </c>
      <c r="AV403" s="627" t="s">
        <v>227</v>
      </c>
      <c r="AW403" s="627" t="s">
        <v>227</v>
      </c>
      <c r="AX403" s="627" t="s">
        <v>227</v>
      </c>
      <c r="AY403" s="604" t="s">
        <v>227</v>
      </c>
      <c r="AZ403" s="632" t="s">
        <v>4547</v>
      </c>
      <c r="BA403" s="632" t="s">
        <v>227</v>
      </c>
      <c r="BB403" s="633" t="s">
        <v>1500</v>
      </c>
    </row>
    <row r="404" spans="1:54" ht="14.4" x14ac:dyDescent="0.3">
      <c r="A404" s="616">
        <v>706836</v>
      </c>
      <c r="B404" s="604" t="s">
        <v>247</v>
      </c>
      <c r="C404" s="627" t="s">
        <v>1567</v>
      </c>
      <c r="D404" s="627" t="s">
        <v>1567</v>
      </c>
      <c r="E404" s="627" t="s">
        <v>1567</v>
      </c>
      <c r="F404" s="627" t="s">
        <v>1567</v>
      </c>
      <c r="G404" s="627" t="s">
        <v>1567</v>
      </c>
      <c r="H404" s="627" t="s">
        <v>1567</v>
      </c>
      <c r="I404" s="627" t="s">
        <v>1567</v>
      </c>
      <c r="J404" s="627" t="s">
        <v>1567</v>
      </c>
      <c r="K404" s="627" t="s">
        <v>1567</v>
      </c>
      <c r="L404" s="627" t="s">
        <v>1567</v>
      </c>
      <c r="M404" s="627" t="s">
        <v>1567</v>
      </c>
      <c r="N404" s="627" t="s">
        <v>1567</v>
      </c>
      <c r="O404" s="627" t="s">
        <v>227</v>
      </c>
      <c r="P404" s="627" t="s">
        <v>227</v>
      </c>
      <c r="Q404" s="627" t="s">
        <v>227</v>
      </c>
      <c r="R404" s="627" t="s">
        <v>227</v>
      </c>
      <c r="S404" s="627" t="s">
        <v>227</v>
      </c>
      <c r="T404" s="627" t="s">
        <v>227</v>
      </c>
      <c r="U404" s="627" t="s">
        <v>227</v>
      </c>
      <c r="V404" s="627" t="s">
        <v>227</v>
      </c>
      <c r="W404" s="627" t="s">
        <v>227</v>
      </c>
      <c r="X404" s="627" t="s">
        <v>227</v>
      </c>
      <c r="Y404" s="627" t="s">
        <v>227</v>
      </c>
      <c r="Z404" s="627" t="s">
        <v>227</v>
      </c>
      <c r="AA404" s="627" t="s">
        <v>227</v>
      </c>
      <c r="AB404" s="627" t="s">
        <v>227</v>
      </c>
      <c r="AC404" s="627" t="s">
        <v>227</v>
      </c>
      <c r="AD404" s="627" t="s">
        <v>227</v>
      </c>
      <c r="AE404" s="627" t="s">
        <v>227</v>
      </c>
      <c r="AF404" s="627" t="s">
        <v>227</v>
      </c>
      <c r="AG404" s="627" t="s">
        <v>227</v>
      </c>
      <c r="AH404" s="627" t="s">
        <v>227</v>
      </c>
      <c r="AI404" s="627" t="s">
        <v>227</v>
      </c>
      <c r="AJ404" s="627" t="s">
        <v>227</v>
      </c>
      <c r="AK404" s="627" t="s">
        <v>227</v>
      </c>
      <c r="AL404" s="627" t="s">
        <v>227</v>
      </c>
      <c r="AM404" s="627" t="s">
        <v>227</v>
      </c>
      <c r="AN404" s="627" t="s">
        <v>227</v>
      </c>
      <c r="AO404" s="627" t="s">
        <v>227</v>
      </c>
      <c r="AP404" s="627" t="s">
        <v>227</v>
      </c>
      <c r="AQ404" s="627" t="s">
        <v>227</v>
      </c>
      <c r="AR404" s="627" t="s">
        <v>227</v>
      </c>
      <c r="AS404" s="627" t="s">
        <v>227</v>
      </c>
      <c r="AT404" s="627" t="s">
        <v>227</v>
      </c>
      <c r="AU404" s="627" t="s">
        <v>227</v>
      </c>
      <c r="AV404" s="627" t="s">
        <v>227</v>
      </c>
      <c r="AW404" s="627" t="s">
        <v>227</v>
      </c>
      <c r="AX404" s="627" t="s">
        <v>227</v>
      </c>
      <c r="AY404" s="604" t="s">
        <v>4546</v>
      </c>
      <c r="AZ404" s="632" t="s">
        <v>4547</v>
      </c>
      <c r="BA404" s="632" t="s">
        <v>227</v>
      </c>
      <c r="BB404" s="633" t="s">
        <v>1500</v>
      </c>
    </row>
    <row r="405" spans="1:54" ht="14.4" x14ac:dyDescent="0.3">
      <c r="A405" s="616">
        <v>706839</v>
      </c>
      <c r="B405" s="604" t="s">
        <v>247</v>
      </c>
      <c r="C405" s="627" t="s">
        <v>1567</v>
      </c>
      <c r="D405" s="627" t="s">
        <v>1567</v>
      </c>
      <c r="E405" s="627" t="s">
        <v>1567</v>
      </c>
      <c r="F405" s="627" t="s">
        <v>1567</v>
      </c>
      <c r="G405" s="627" t="s">
        <v>1567</v>
      </c>
      <c r="H405" s="627" t="s">
        <v>1567</v>
      </c>
      <c r="I405" s="627" t="s">
        <v>1567</v>
      </c>
      <c r="J405" s="627" t="s">
        <v>1567</v>
      </c>
      <c r="K405" s="627" t="s">
        <v>1567</v>
      </c>
      <c r="L405" s="627" t="s">
        <v>1567</v>
      </c>
      <c r="M405" s="627" t="s">
        <v>1567</v>
      </c>
      <c r="N405" s="627" t="s">
        <v>1567</v>
      </c>
      <c r="O405" s="627" t="s">
        <v>227</v>
      </c>
      <c r="P405" s="627" t="s">
        <v>227</v>
      </c>
      <c r="Q405" s="627" t="s">
        <v>227</v>
      </c>
      <c r="R405" s="627" t="s">
        <v>227</v>
      </c>
      <c r="S405" s="627" t="s">
        <v>227</v>
      </c>
      <c r="T405" s="627" t="s">
        <v>227</v>
      </c>
      <c r="U405" s="627" t="s">
        <v>227</v>
      </c>
      <c r="V405" s="627" t="s">
        <v>227</v>
      </c>
      <c r="W405" s="627" t="s">
        <v>227</v>
      </c>
      <c r="X405" s="627" t="s">
        <v>227</v>
      </c>
      <c r="Y405" s="627" t="s">
        <v>227</v>
      </c>
      <c r="Z405" s="627" t="s">
        <v>227</v>
      </c>
      <c r="AA405" s="627" t="s">
        <v>227</v>
      </c>
      <c r="AB405" s="627" t="s">
        <v>227</v>
      </c>
      <c r="AC405" s="627" t="s">
        <v>227</v>
      </c>
      <c r="AD405" s="627" t="s">
        <v>227</v>
      </c>
      <c r="AE405" s="627" t="s">
        <v>227</v>
      </c>
      <c r="AF405" s="627" t="s">
        <v>227</v>
      </c>
      <c r="AG405" s="627" t="s">
        <v>227</v>
      </c>
      <c r="AH405" s="627" t="s">
        <v>227</v>
      </c>
      <c r="AI405" s="627" t="s">
        <v>227</v>
      </c>
      <c r="AJ405" s="627" t="s">
        <v>227</v>
      </c>
      <c r="AK405" s="627" t="s">
        <v>227</v>
      </c>
      <c r="AL405" s="627" t="s">
        <v>227</v>
      </c>
      <c r="AM405" s="627" t="s">
        <v>227</v>
      </c>
      <c r="AN405" s="627" t="s">
        <v>227</v>
      </c>
      <c r="AO405" s="627" t="s">
        <v>227</v>
      </c>
      <c r="AP405" s="627" t="s">
        <v>227</v>
      </c>
      <c r="AQ405" s="627" t="s">
        <v>227</v>
      </c>
      <c r="AR405" s="627" t="s">
        <v>227</v>
      </c>
      <c r="AS405" s="627" t="s">
        <v>227</v>
      </c>
      <c r="AT405" s="627" t="s">
        <v>227</v>
      </c>
      <c r="AU405" s="627" t="s">
        <v>227</v>
      </c>
      <c r="AV405" s="627" t="s">
        <v>227</v>
      </c>
      <c r="AW405" s="627" t="s">
        <v>227</v>
      </c>
      <c r="AX405" s="627" t="s">
        <v>227</v>
      </c>
      <c r="AY405" s="604" t="s">
        <v>4546</v>
      </c>
      <c r="AZ405" s="632" t="s">
        <v>4547</v>
      </c>
      <c r="BA405" s="632" t="s">
        <v>227</v>
      </c>
      <c r="BB405" s="633" t="s">
        <v>1500</v>
      </c>
    </row>
    <row r="406" spans="1:54" ht="21.6" x14ac:dyDescent="0.65">
      <c r="A406" s="601">
        <v>706841</v>
      </c>
      <c r="B406" s="602" t="s">
        <v>248</v>
      </c>
      <c r="C406" t="s">
        <v>176</v>
      </c>
      <c r="D406" t="s">
        <v>176</v>
      </c>
      <c r="E406" t="s">
        <v>176</v>
      </c>
      <c r="F406" t="s">
        <v>178</v>
      </c>
      <c r="G406" t="s">
        <v>178</v>
      </c>
      <c r="H406" t="s">
        <v>178</v>
      </c>
      <c r="I406" t="s">
        <v>176</v>
      </c>
      <c r="J406" t="s">
        <v>176</v>
      </c>
      <c r="K406" t="s">
        <v>176</v>
      </c>
      <c r="L406" t="s">
        <v>176</v>
      </c>
      <c r="M406" t="s">
        <v>176</v>
      </c>
      <c r="N406" t="s">
        <v>176</v>
      </c>
      <c r="O406" t="s">
        <v>178</v>
      </c>
      <c r="P406" t="s">
        <v>178</v>
      </c>
      <c r="Q406" t="s">
        <v>178</v>
      </c>
      <c r="R406" t="s">
        <v>178</v>
      </c>
      <c r="S406" t="s">
        <v>178</v>
      </c>
      <c r="T406" t="s">
        <v>178</v>
      </c>
      <c r="U406" t="s">
        <v>177</v>
      </c>
      <c r="V406" t="s">
        <v>177</v>
      </c>
      <c r="W406" t="s">
        <v>177</v>
      </c>
      <c r="X406" t="s">
        <v>177</v>
      </c>
      <c r="Y406" t="s">
        <v>177</v>
      </c>
      <c r="Z406" t="s">
        <v>177</v>
      </c>
      <c r="AA406">
        <v>0</v>
      </c>
      <c r="AB406">
        <v>0</v>
      </c>
      <c r="AC406">
        <v>0</v>
      </c>
      <c r="AD406">
        <v>0</v>
      </c>
      <c r="AE406">
        <v>0</v>
      </c>
      <c r="AF406">
        <v>0</v>
      </c>
      <c r="AG406">
        <v>0</v>
      </c>
      <c r="AH406">
        <v>0</v>
      </c>
      <c r="AI406">
        <v>0</v>
      </c>
      <c r="AJ406">
        <v>0</v>
      </c>
      <c r="AK406">
        <v>0</v>
      </c>
      <c r="AL406">
        <v>0</v>
      </c>
      <c r="AM406">
        <v>0</v>
      </c>
      <c r="AN406">
        <v>0</v>
      </c>
      <c r="AO406">
        <v>0</v>
      </c>
      <c r="AP406">
        <v>0</v>
      </c>
      <c r="AQ406">
        <v>0</v>
      </c>
      <c r="AR406">
        <v>0</v>
      </c>
      <c r="AS406">
        <v>0</v>
      </c>
      <c r="AT406">
        <v>0</v>
      </c>
      <c r="AU406">
        <v>0</v>
      </c>
      <c r="AV406">
        <v>0</v>
      </c>
      <c r="AW406">
        <v>0</v>
      </c>
      <c r="AX406">
        <v>0</v>
      </c>
      <c r="AY406" s="602">
        <v>0</v>
      </c>
      <c r="AZ406"/>
    </row>
    <row r="407" spans="1:54" ht="14.4" x14ac:dyDescent="0.3">
      <c r="A407" s="616">
        <v>706848</v>
      </c>
      <c r="B407" s="604" t="s">
        <v>248</v>
      </c>
      <c r="C407" s="627" t="s">
        <v>178</v>
      </c>
      <c r="D407" s="627" t="s">
        <v>178</v>
      </c>
      <c r="E407" s="627" t="s">
        <v>178</v>
      </c>
      <c r="F407" s="627" t="s">
        <v>178</v>
      </c>
      <c r="G407" s="627" t="s">
        <v>178</v>
      </c>
      <c r="H407" s="627" t="s">
        <v>178</v>
      </c>
      <c r="I407" s="627" t="s">
        <v>178</v>
      </c>
      <c r="J407" s="627" t="s">
        <v>178</v>
      </c>
      <c r="K407" s="627" t="s">
        <v>177</v>
      </c>
      <c r="L407" s="627" t="s">
        <v>177</v>
      </c>
      <c r="M407" s="627" t="s">
        <v>176</v>
      </c>
      <c r="N407" s="627" t="s">
        <v>176</v>
      </c>
      <c r="O407" s="627" t="s">
        <v>177</v>
      </c>
      <c r="P407" s="627" t="s">
        <v>178</v>
      </c>
      <c r="Q407" s="627" t="s">
        <v>177</v>
      </c>
      <c r="R407" s="627" t="s">
        <v>177</v>
      </c>
      <c r="S407" s="627" t="s">
        <v>178</v>
      </c>
      <c r="T407" s="627" t="s">
        <v>177</v>
      </c>
      <c r="U407" s="627" t="s">
        <v>177</v>
      </c>
      <c r="V407" s="627" t="s">
        <v>177</v>
      </c>
      <c r="W407" s="627" t="s">
        <v>177</v>
      </c>
      <c r="X407" s="627" t="s">
        <v>177</v>
      </c>
      <c r="Y407" s="627" t="s">
        <v>177</v>
      </c>
      <c r="Z407" s="627" t="s">
        <v>177</v>
      </c>
      <c r="AA407" s="627" t="s">
        <v>227</v>
      </c>
      <c r="AB407" s="627" t="s">
        <v>227</v>
      </c>
      <c r="AC407" s="627" t="s">
        <v>227</v>
      </c>
      <c r="AD407" s="627" t="s">
        <v>227</v>
      </c>
      <c r="AE407" s="627" t="s">
        <v>227</v>
      </c>
      <c r="AF407" s="627" t="s">
        <v>227</v>
      </c>
      <c r="AG407" s="627" t="s">
        <v>227</v>
      </c>
      <c r="AH407" s="627" t="s">
        <v>227</v>
      </c>
      <c r="AI407" s="627" t="s">
        <v>227</v>
      </c>
      <c r="AJ407" s="627" t="s">
        <v>227</v>
      </c>
      <c r="AK407" s="627" t="s">
        <v>227</v>
      </c>
      <c r="AL407" s="627" t="s">
        <v>227</v>
      </c>
      <c r="AM407" s="627" t="s">
        <v>227</v>
      </c>
      <c r="AN407" s="627" t="s">
        <v>227</v>
      </c>
      <c r="AO407" s="627" t="s">
        <v>227</v>
      </c>
      <c r="AP407" s="627" t="s">
        <v>227</v>
      </c>
      <c r="AQ407" s="627" t="s">
        <v>227</v>
      </c>
      <c r="AR407" s="627" t="s">
        <v>227</v>
      </c>
      <c r="AS407" s="627" t="s">
        <v>227</v>
      </c>
      <c r="AT407" s="627" t="s">
        <v>227</v>
      </c>
      <c r="AU407" s="627" t="s">
        <v>227</v>
      </c>
      <c r="AV407" s="627" t="s">
        <v>227</v>
      </c>
      <c r="AW407" s="627" t="s">
        <v>227</v>
      </c>
      <c r="AX407" s="627" t="s">
        <v>227</v>
      </c>
      <c r="AY407" s="604" t="s">
        <v>227</v>
      </c>
      <c r="AZ407" s="632" t="s">
        <v>4547</v>
      </c>
      <c r="BA407" s="632" t="s">
        <v>227</v>
      </c>
      <c r="BB407" s="633" t="s">
        <v>1500</v>
      </c>
    </row>
    <row r="408" spans="1:54" ht="14.4" x14ac:dyDescent="0.3">
      <c r="A408" s="616">
        <v>706849</v>
      </c>
      <c r="B408" s="604" t="s">
        <v>247</v>
      </c>
      <c r="C408" s="627" t="s">
        <v>1567</v>
      </c>
      <c r="D408" s="627" t="s">
        <v>1567</v>
      </c>
      <c r="E408" s="627" t="s">
        <v>1567</v>
      </c>
      <c r="F408" s="627" t="s">
        <v>1567</v>
      </c>
      <c r="G408" s="627" t="s">
        <v>1567</v>
      </c>
      <c r="H408" s="627" t="s">
        <v>1567</v>
      </c>
      <c r="I408" s="627" t="s">
        <v>1567</v>
      </c>
      <c r="J408" s="627" t="s">
        <v>1567</v>
      </c>
      <c r="K408" s="627" t="s">
        <v>1567</v>
      </c>
      <c r="L408" s="627" t="s">
        <v>1567</v>
      </c>
      <c r="M408" s="627" t="s">
        <v>1567</v>
      </c>
      <c r="N408" s="627" t="s">
        <v>1567</v>
      </c>
      <c r="O408" s="627" t="s">
        <v>227</v>
      </c>
      <c r="P408" s="627" t="s">
        <v>227</v>
      </c>
      <c r="Q408" s="627" t="s">
        <v>227</v>
      </c>
      <c r="R408" s="627" t="s">
        <v>227</v>
      </c>
      <c r="S408" s="627" t="s">
        <v>227</v>
      </c>
      <c r="T408" s="627" t="s">
        <v>227</v>
      </c>
      <c r="U408" s="627" t="s">
        <v>227</v>
      </c>
      <c r="V408" s="627" t="s">
        <v>227</v>
      </c>
      <c r="W408" s="627" t="s">
        <v>227</v>
      </c>
      <c r="X408" s="627" t="s">
        <v>227</v>
      </c>
      <c r="Y408" s="627" t="s">
        <v>227</v>
      </c>
      <c r="Z408" s="627" t="s">
        <v>227</v>
      </c>
      <c r="AA408" s="627" t="s">
        <v>227</v>
      </c>
      <c r="AB408" s="627" t="s">
        <v>227</v>
      </c>
      <c r="AC408" s="627" t="s">
        <v>227</v>
      </c>
      <c r="AD408" s="627" t="s">
        <v>227</v>
      </c>
      <c r="AE408" s="627" t="s">
        <v>227</v>
      </c>
      <c r="AF408" s="627" t="s">
        <v>227</v>
      </c>
      <c r="AG408" s="627" t="s">
        <v>227</v>
      </c>
      <c r="AH408" s="627" t="s">
        <v>227</v>
      </c>
      <c r="AI408" s="627" t="s">
        <v>227</v>
      </c>
      <c r="AJ408" s="627" t="s">
        <v>227</v>
      </c>
      <c r="AK408" s="627" t="s">
        <v>227</v>
      </c>
      <c r="AL408" s="627" t="s">
        <v>227</v>
      </c>
      <c r="AM408" s="627" t="s">
        <v>227</v>
      </c>
      <c r="AN408" s="627" t="s">
        <v>227</v>
      </c>
      <c r="AO408" s="627" t="s">
        <v>227</v>
      </c>
      <c r="AP408" s="627" t="s">
        <v>227</v>
      </c>
      <c r="AQ408" s="627" t="s">
        <v>227</v>
      </c>
      <c r="AR408" s="627" t="s">
        <v>227</v>
      </c>
      <c r="AS408" s="627" t="s">
        <v>227</v>
      </c>
      <c r="AT408" s="627" t="s">
        <v>227</v>
      </c>
      <c r="AU408" s="627" t="s">
        <v>227</v>
      </c>
      <c r="AV408" s="627" t="s">
        <v>227</v>
      </c>
      <c r="AW408" s="627" t="s">
        <v>227</v>
      </c>
      <c r="AX408" s="627" t="s">
        <v>227</v>
      </c>
      <c r="AY408" s="604" t="s">
        <v>4546</v>
      </c>
      <c r="AZ408" s="632" t="s">
        <v>4547</v>
      </c>
      <c r="BA408" s="632" t="s">
        <v>227</v>
      </c>
      <c r="BB408" s="633" t="s">
        <v>1500</v>
      </c>
    </row>
    <row r="409" spans="1:54" ht="21.6" x14ac:dyDescent="0.65">
      <c r="A409" s="601">
        <v>706851</v>
      </c>
      <c r="B409" s="602" t="s">
        <v>401</v>
      </c>
      <c r="C409" t="s">
        <v>178</v>
      </c>
      <c r="D409" t="s">
        <v>178</v>
      </c>
      <c r="E409" t="s">
        <v>176</v>
      </c>
      <c r="F409" t="s">
        <v>176</v>
      </c>
      <c r="G409" t="s">
        <v>178</v>
      </c>
      <c r="H409" t="s">
        <v>178</v>
      </c>
      <c r="I409" t="s">
        <v>178</v>
      </c>
      <c r="J409" t="s">
        <v>176</v>
      </c>
      <c r="K409" t="s">
        <v>178</v>
      </c>
      <c r="L409" t="s">
        <v>176</v>
      </c>
      <c r="M409" t="s">
        <v>178</v>
      </c>
      <c r="N409" t="s">
        <v>178</v>
      </c>
      <c r="O409" t="s">
        <v>176</v>
      </c>
      <c r="P409" t="s">
        <v>178</v>
      </c>
      <c r="Q409" t="s">
        <v>178</v>
      </c>
      <c r="R409" t="s">
        <v>176</v>
      </c>
      <c r="S409" t="s">
        <v>176</v>
      </c>
      <c r="T409" t="s">
        <v>178</v>
      </c>
      <c r="U409" t="s">
        <v>178</v>
      </c>
      <c r="V409" t="s">
        <v>178</v>
      </c>
      <c r="W409" t="s">
        <v>178</v>
      </c>
      <c r="X409" t="s">
        <v>178</v>
      </c>
      <c r="Y409" t="s">
        <v>178</v>
      </c>
      <c r="Z409" t="s">
        <v>178</v>
      </c>
      <c r="AA409" t="s">
        <v>178</v>
      </c>
      <c r="AB409" t="s">
        <v>178</v>
      </c>
      <c r="AC409" t="s">
        <v>178</v>
      </c>
      <c r="AD409" t="s">
        <v>178</v>
      </c>
      <c r="AE409" t="s">
        <v>176</v>
      </c>
      <c r="AF409" t="s">
        <v>178</v>
      </c>
      <c r="AG409" t="s">
        <v>178</v>
      </c>
      <c r="AH409" t="s">
        <v>178</v>
      </c>
      <c r="AI409" t="s">
        <v>178</v>
      </c>
      <c r="AJ409" t="s">
        <v>176</v>
      </c>
      <c r="AK409" t="s">
        <v>176</v>
      </c>
      <c r="AL409" t="s">
        <v>178</v>
      </c>
      <c r="AM409" t="s">
        <v>178</v>
      </c>
      <c r="AN409" t="s">
        <v>178</v>
      </c>
      <c r="AO409" t="s">
        <v>178</v>
      </c>
      <c r="AP409" t="s">
        <v>178</v>
      </c>
      <c r="AQ409" t="s">
        <v>178</v>
      </c>
      <c r="AR409" t="s">
        <v>178</v>
      </c>
      <c r="AS409" t="s">
        <v>177</v>
      </c>
      <c r="AT409" t="s">
        <v>177</v>
      </c>
      <c r="AU409" t="s">
        <v>177</v>
      </c>
      <c r="AV409" t="s">
        <v>177</v>
      </c>
      <c r="AW409" t="s">
        <v>177</v>
      </c>
      <c r="AX409" t="s">
        <v>177</v>
      </c>
      <c r="AY409" s="602">
        <v>0</v>
      </c>
      <c r="AZ409"/>
    </row>
    <row r="410" spans="1:54" ht="14.4" x14ac:dyDescent="0.3">
      <c r="A410" s="616">
        <v>706852</v>
      </c>
      <c r="B410" s="604" t="s">
        <v>247</v>
      </c>
      <c r="C410" s="627" t="s">
        <v>1567</v>
      </c>
      <c r="D410" s="627" t="s">
        <v>1567</v>
      </c>
      <c r="E410" s="627" t="s">
        <v>1567</v>
      </c>
      <c r="F410" s="627" t="s">
        <v>1567</v>
      </c>
      <c r="G410" s="627" t="s">
        <v>1567</v>
      </c>
      <c r="H410" s="627" t="s">
        <v>1567</v>
      </c>
      <c r="I410" s="627" t="s">
        <v>1567</v>
      </c>
      <c r="J410" s="627" t="s">
        <v>1567</v>
      </c>
      <c r="K410" s="627" t="s">
        <v>1567</v>
      </c>
      <c r="L410" s="627" t="s">
        <v>1567</v>
      </c>
      <c r="M410" s="627" t="s">
        <v>1567</v>
      </c>
      <c r="N410" s="627" t="s">
        <v>1567</v>
      </c>
      <c r="O410" s="627" t="s">
        <v>227</v>
      </c>
      <c r="P410" s="627" t="s">
        <v>227</v>
      </c>
      <c r="Q410" s="627" t="s">
        <v>227</v>
      </c>
      <c r="R410" s="627" t="s">
        <v>227</v>
      </c>
      <c r="S410" s="627" t="s">
        <v>227</v>
      </c>
      <c r="T410" s="627" t="s">
        <v>227</v>
      </c>
      <c r="U410" s="627" t="s">
        <v>227</v>
      </c>
      <c r="V410" s="627" t="s">
        <v>227</v>
      </c>
      <c r="W410" s="627" t="s">
        <v>227</v>
      </c>
      <c r="X410" s="627" t="s">
        <v>227</v>
      </c>
      <c r="Y410" s="627" t="s">
        <v>227</v>
      </c>
      <c r="Z410" s="627" t="s">
        <v>227</v>
      </c>
      <c r="AA410" s="627" t="s">
        <v>227</v>
      </c>
      <c r="AB410" s="627" t="s">
        <v>227</v>
      </c>
      <c r="AC410" s="627" t="s">
        <v>227</v>
      </c>
      <c r="AD410" s="627" t="s">
        <v>227</v>
      </c>
      <c r="AE410" s="627" t="s">
        <v>227</v>
      </c>
      <c r="AF410" s="627" t="s">
        <v>227</v>
      </c>
      <c r="AG410" s="627" t="s">
        <v>227</v>
      </c>
      <c r="AH410" s="627" t="s">
        <v>227</v>
      </c>
      <c r="AI410" s="627" t="s">
        <v>227</v>
      </c>
      <c r="AJ410" s="627" t="s">
        <v>227</v>
      </c>
      <c r="AK410" s="627" t="s">
        <v>227</v>
      </c>
      <c r="AL410" s="627" t="s">
        <v>227</v>
      </c>
      <c r="AM410" s="627" t="s">
        <v>227</v>
      </c>
      <c r="AN410" s="627" t="s">
        <v>227</v>
      </c>
      <c r="AO410" s="627" t="s">
        <v>227</v>
      </c>
      <c r="AP410" s="627" t="s">
        <v>227</v>
      </c>
      <c r="AQ410" s="627" t="s">
        <v>227</v>
      </c>
      <c r="AR410" s="627" t="s">
        <v>227</v>
      </c>
      <c r="AS410" s="627" t="s">
        <v>227</v>
      </c>
      <c r="AT410" s="627" t="s">
        <v>227</v>
      </c>
      <c r="AU410" s="627" t="s">
        <v>227</v>
      </c>
      <c r="AV410" s="627" t="s">
        <v>227</v>
      </c>
      <c r="AW410" s="627" t="s">
        <v>227</v>
      </c>
      <c r="AX410" s="627" t="s">
        <v>227</v>
      </c>
      <c r="AY410" s="604" t="s">
        <v>4546</v>
      </c>
      <c r="AZ410" s="632" t="s">
        <v>4547</v>
      </c>
      <c r="BA410" s="632" t="s">
        <v>227</v>
      </c>
      <c r="BB410" s="633" t="s">
        <v>1500</v>
      </c>
    </row>
    <row r="411" spans="1:54" ht="14.4" x14ac:dyDescent="0.3">
      <c r="A411" s="616">
        <v>706855</v>
      </c>
      <c r="B411" s="604" t="s">
        <v>247</v>
      </c>
      <c r="C411" s="627" t="s">
        <v>1567</v>
      </c>
      <c r="D411" s="627" t="s">
        <v>1567</v>
      </c>
      <c r="E411" s="627" t="s">
        <v>1567</v>
      </c>
      <c r="F411" s="627" t="s">
        <v>1567</v>
      </c>
      <c r="G411" s="627" t="s">
        <v>1567</v>
      </c>
      <c r="H411" s="627" t="s">
        <v>1567</v>
      </c>
      <c r="I411" s="627" t="s">
        <v>1567</v>
      </c>
      <c r="J411" s="627" t="s">
        <v>1567</v>
      </c>
      <c r="K411" s="627" t="s">
        <v>1567</v>
      </c>
      <c r="L411" s="627" t="s">
        <v>1567</v>
      </c>
      <c r="M411" s="627" t="s">
        <v>1567</v>
      </c>
      <c r="N411" s="627" t="s">
        <v>1567</v>
      </c>
      <c r="O411" s="627" t="s">
        <v>227</v>
      </c>
      <c r="P411" s="627" t="s">
        <v>227</v>
      </c>
      <c r="Q411" s="627" t="s">
        <v>227</v>
      </c>
      <c r="R411" s="627" t="s">
        <v>227</v>
      </c>
      <c r="S411" s="627" t="s">
        <v>227</v>
      </c>
      <c r="T411" s="627" t="s">
        <v>227</v>
      </c>
      <c r="U411" s="627" t="s">
        <v>227</v>
      </c>
      <c r="V411" s="627" t="s">
        <v>227</v>
      </c>
      <c r="W411" s="627" t="s">
        <v>227</v>
      </c>
      <c r="X411" s="627" t="s">
        <v>227</v>
      </c>
      <c r="Y411" s="627" t="s">
        <v>227</v>
      </c>
      <c r="Z411" s="627" t="s">
        <v>227</v>
      </c>
      <c r="AA411" s="627" t="s">
        <v>227</v>
      </c>
      <c r="AB411" s="627" t="s">
        <v>227</v>
      </c>
      <c r="AC411" s="627" t="s">
        <v>227</v>
      </c>
      <c r="AD411" s="627" t="s">
        <v>227</v>
      </c>
      <c r="AE411" s="627" t="s">
        <v>227</v>
      </c>
      <c r="AF411" s="627" t="s">
        <v>227</v>
      </c>
      <c r="AG411" s="627" t="s">
        <v>227</v>
      </c>
      <c r="AH411" s="627" t="s">
        <v>227</v>
      </c>
      <c r="AI411" s="627" t="s">
        <v>227</v>
      </c>
      <c r="AJ411" s="627" t="s">
        <v>227</v>
      </c>
      <c r="AK411" s="627" t="s">
        <v>227</v>
      </c>
      <c r="AL411" s="627" t="s">
        <v>227</v>
      </c>
      <c r="AM411" s="627" t="s">
        <v>227</v>
      </c>
      <c r="AN411" s="627" t="s">
        <v>227</v>
      </c>
      <c r="AO411" s="627" t="s">
        <v>227</v>
      </c>
      <c r="AP411" s="627" t="s">
        <v>227</v>
      </c>
      <c r="AQ411" s="627" t="s">
        <v>227</v>
      </c>
      <c r="AR411" s="627" t="s">
        <v>227</v>
      </c>
      <c r="AS411" s="627" t="s">
        <v>227</v>
      </c>
      <c r="AT411" s="627" t="s">
        <v>227</v>
      </c>
      <c r="AU411" s="627" t="s">
        <v>227</v>
      </c>
      <c r="AV411" s="627" t="s">
        <v>227</v>
      </c>
      <c r="AW411" s="627" t="s">
        <v>227</v>
      </c>
      <c r="AX411" s="627" t="s">
        <v>227</v>
      </c>
      <c r="AY411" s="604" t="s">
        <v>4546</v>
      </c>
      <c r="AZ411" s="632" t="s">
        <v>4547</v>
      </c>
      <c r="BA411" s="632" t="s">
        <v>227</v>
      </c>
      <c r="BB411" s="633" t="s">
        <v>1500</v>
      </c>
    </row>
    <row r="412" spans="1:54" ht="21.6" x14ac:dyDescent="0.65">
      <c r="A412" s="601">
        <v>706857</v>
      </c>
      <c r="B412" s="602" t="s">
        <v>403</v>
      </c>
      <c r="C412" t="s">
        <v>177</v>
      </c>
      <c r="D412" t="s">
        <v>178</v>
      </c>
      <c r="E412" t="s">
        <v>176</v>
      </c>
      <c r="F412" t="s">
        <v>178</v>
      </c>
      <c r="G412" t="s">
        <v>176</v>
      </c>
      <c r="H412" t="s">
        <v>176</v>
      </c>
      <c r="I412" t="s">
        <v>178</v>
      </c>
      <c r="J412" t="s">
        <v>176</v>
      </c>
      <c r="K412" t="s">
        <v>176</v>
      </c>
      <c r="L412" t="s">
        <v>176</v>
      </c>
      <c r="M412" t="s">
        <v>176</v>
      </c>
      <c r="N412" t="s">
        <v>176</v>
      </c>
      <c r="O412" t="s">
        <v>178</v>
      </c>
      <c r="P412" t="s">
        <v>176</v>
      </c>
      <c r="Q412" t="s">
        <v>178</v>
      </c>
      <c r="R412" t="s">
        <v>178</v>
      </c>
      <c r="S412" t="s">
        <v>178</v>
      </c>
      <c r="T412" t="s">
        <v>178</v>
      </c>
      <c r="U412" t="s">
        <v>176</v>
      </c>
      <c r="V412" t="s">
        <v>176</v>
      </c>
      <c r="W412" t="s">
        <v>178</v>
      </c>
      <c r="X412" t="s">
        <v>178</v>
      </c>
      <c r="Y412" t="s">
        <v>178</v>
      </c>
      <c r="Z412" t="s">
        <v>178</v>
      </c>
      <c r="AA412" t="s">
        <v>177</v>
      </c>
      <c r="AB412" t="s">
        <v>177</v>
      </c>
      <c r="AC412" t="s">
        <v>177</v>
      </c>
      <c r="AD412" t="s">
        <v>177</v>
      </c>
      <c r="AE412" t="s">
        <v>177</v>
      </c>
      <c r="AF412" t="s">
        <v>177</v>
      </c>
      <c r="AG412" t="s">
        <v>227</v>
      </c>
      <c r="AH412" t="s">
        <v>227</v>
      </c>
      <c r="AI412" t="s">
        <v>227</v>
      </c>
      <c r="AJ412" t="s">
        <v>227</v>
      </c>
      <c r="AK412" t="s">
        <v>227</v>
      </c>
      <c r="AL412" t="s">
        <v>227</v>
      </c>
      <c r="AM412" t="s">
        <v>227</v>
      </c>
      <c r="AN412" t="s">
        <v>227</v>
      </c>
      <c r="AO412" t="s">
        <v>227</v>
      </c>
      <c r="AP412" t="s">
        <v>227</v>
      </c>
      <c r="AQ412" t="s">
        <v>227</v>
      </c>
      <c r="AR412" t="s">
        <v>227</v>
      </c>
      <c r="AS412" t="s">
        <v>227</v>
      </c>
      <c r="AT412" t="s">
        <v>227</v>
      </c>
      <c r="AU412" t="s">
        <v>227</v>
      </c>
      <c r="AV412" t="s">
        <v>227</v>
      </c>
      <c r="AW412" t="s">
        <v>227</v>
      </c>
      <c r="AX412" t="s">
        <v>227</v>
      </c>
      <c r="AY412" s="602">
        <v>0</v>
      </c>
      <c r="AZ412"/>
    </row>
    <row r="413" spans="1:54" ht="21.6" x14ac:dyDescent="0.65">
      <c r="A413" s="601">
        <v>706858</v>
      </c>
      <c r="B413" s="602" t="s">
        <v>248</v>
      </c>
      <c r="C413" t="s">
        <v>178</v>
      </c>
      <c r="D413" t="s">
        <v>178</v>
      </c>
      <c r="E413" t="s">
        <v>176</v>
      </c>
      <c r="F413" t="s">
        <v>178</v>
      </c>
      <c r="G413" t="s">
        <v>178</v>
      </c>
      <c r="H413" t="s">
        <v>176</v>
      </c>
      <c r="I413" t="s">
        <v>178</v>
      </c>
      <c r="J413" t="s">
        <v>178</v>
      </c>
      <c r="K413" t="s">
        <v>178</v>
      </c>
      <c r="L413" t="s">
        <v>178</v>
      </c>
      <c r="M413" t="s">
        <v>176</v>
      </c>
      <c r="N413" t="s">
        <v>178</v>
      </c>
      <c r="O413" t="s">
        <v>178</v>
      </c>
      <c r="P413" t="s">
        <v>178</v>
      </c>
      <c r="Q413" t="s">
        <v>176</v>
      </c>
      <c r="R413" t="s">
        <v>178</v>
      </c>
      <c r="S413" t="s">
        <v>178</v>
      </c>
      <c r="T413" t="s">
        <v>178</v>
      </c>
      <c r="U413" t="s">
        <v>178</v>
      </c>
      <c r="V413" t="s">
        <v>176</v>
      </c>
      <c r="W413" t="s">
        <v>176</v>
      </c>
      <c r="X413" t="s">
        <v>178</v>
      </c>
      <c r="Y413" t="s">
        <v>177</v>
      </c>
      <c r="Z413" t="s">
        <v>178</v>
      </c>
      <c r="AA413">
        <v>0</v>
      </c>
      <c r="AB413">
        <v>0</v>
      </c>
      <c r="AC413">
        <v>0</v>
      </c>
      <c r="AD413">
        <v>0</v>
      </c>
      <c r="AE413">
        <v>0</v>
      </c>
      <c r="AF413">
        <v>0</v>
      </c>
      <c r="AG413">
        <v>0</v>
      </c>
      <c r="AH413">
        <v>0</v>
      </c>
      <c r="AI413">
        <v>0</v>
      </c>
      <c r="AJ413">
        <v>0</v>
      </c>
      <c r="AK413">
        <v>0</v>
      </c>
      <c r="AL413">
        <v>0</v>
      </c>
      <c r="AM413">
        <v>0</v>
      </c>
      <c r="AN413">
        <v>0</v>
      </c>
      <c r="AO413">
        <v>0</v>
      </c>
      <c r="AP413">
        <v>0</v>
      </c>
      <c r="AQ413">
        <v>0</v>
      </c>
      <c r="AR413">
        <v>0</v>
      </c>
      <c r="AS413">
        <v>0</v>
      </c>
      <c r="AT413">
        <v>0</v>
      </c>
      <c r="AU413">
        <v>0</v>
      </c>
      <c r="AV413">
        <v>0</v>
      </c>
      <c r="AW413">
        <v>0</v>
      </c>
      <c r="AX413">
        <v>0</v>
      </c>
      <c r="AY413" s="602">
        <v>0</v>
      </c>
      <c r="AZ413"/>
    </row>
    <row r="414" spans="1:54" ht="21.6" x14ac:dyDescent="0.65">
      <c r="A414" s="601">
        <v>706859</v>
      </c>
      <c r="B414" s="602" t="s">
        <v>248</v>
      </c>
      <c r="C414" t="s">
        <v>178</v>
      </c>
      <c r="D414" t="s">
        <v>176</v>
      </c>
      <c r="E414" t="s">
        <v>176</v>
      </c>
      <c r="F414" t="s">
        <v>178</v>
      </c>
      <c r="G414" t="s">
        <v>176</v>
      </c>
      <c r="H414" t="s">
        <v>176</v>
      </c>
      <c r="I414" t="s">
        <v>178</v>
      </c>
      <c r="J414" t="s">
        <v>178</v>
      </c>
      <c r="K414" t="s">
        <v>177</v>
      </c>
      <c r="L414" t="s">
        <v>176</v>
      </c>
      <c r="M414" t="s">
        <v>176</v>
      </c>
      <c r="N414" t="s">
        <v>176</v>
      </c>
      <c r="O414" t="s">
        <v>176</v>
      </c>
      <c r="P414" t="s">
        <v>178</v>
      </c>
      <c r="Q414" t="s">
        <v>176</v>
      </c>
      <c r="R414" t="s">
        <v>177</v>
      </c>
      <c r="S414" t="s">
        <v>178</v>
      </c>
      <c r="T414" t="s">
        <v>178</v>
      </c>
      <c r="U414" t="s">
        <v>178</v>
      </c>
      <c r="V414" t="s">
        <v>177</v>
      </c>
      <c r="W414" t="s">
        <v>177</v>
      </c>
      <c r="X414" t="s">
        <v>177</v>
      </c>
      <c r="Y414" t="s">
        <v>178</v>
      </c>
      <c r="Z414" t="s">
        <v>177</v>
      </c>
      <c r="AA414" t="s">
        <v>227</v>
      </c>
      <c r="AB414" t="s">
        <v>227</v>
      </c>
      <c r="AC414" t="s">
        <v>227</v>
      </c>
      <c r="AD414" t="s">
        <v>227</v>
      </c>
      <c r="AE414" t="s">
        <v>227</v>
      </c>
      <c r="AF414" t="s">
        <v>227</v>
      </c>
      <c r="AG414" t="s">
        <v>227</v>
      </c>
      <c r="AH414" t="s">
        <v>227</v>
      </c>
      <c r="AI414" t="s">
        <v>227</v>
      </c>
      <c r="AJ414" t="s">
        <v>227</v>
      </c>
      <c r="AK414" t="s">
        <v>227</v>
      </c>
      <c r="AL414" t="s">
        <v>227</v>
      </c>
      <c r="AM414" t="s">
        <v>227</v>
      </c>
      <c r="AN414" t="s">
        <v>227</v>
      </c>
      <c r="AO414" t="s">
        <v>227</v>
      </c>
      <c r="AP414" t="s">
        <v>227</v>
      </c>
      <c r="AQ414" t="s">
        <v>227</v>
      </c>
      <c r="AR414" t="s">
        <v>227</v>
      </c>
      <c r="AS414" t="s">
        <v>227</v>
      </c>
      <c r="AT414" t="s">
        <v>227</v>
      </c>
      <c r="AU414" t="s">
        <v>227</v>
      </c>
      <c r="AV414" t="s">
        <v>227</v>
      </c>
      <c r="AW414" t="s">
        <v>227</v>
      </c>
      <c r="AX414" t="s">
        <v>227</v>
      </c>
      <c r="AY414" s="602">
        <v>0</v>
      </c>
      <c r="AZ414"/>
    </row>
    <row r="415" spans="1:54" ht="21.6" x14ac:dyDescent="0.65">
      <c r="A415" s="601">
        <v>706860</v>
      </c>
      <c r="B415" s="602" t="s">
        <v>249</v>
      </c>
      <c r="C415" t="s">
        <v>178</v>
      </c>
      <c r="D415" t="s">
        <v>176</v>
      </c>
      <c r="E415" t="s">
        <v>178</v>
      </c>
      <c r="F415" t="s">
        <v>176</v>
      </c>
      <c r="G415" t="s">
        <v>178</v>
      </c>
      <c r="H415" t="s">
        <v>178</v>
      </c>
      <c r="I415" t="s">
        <v>178</v>
      </c>
      <c r="J415" t="s">
        <v>178</v>
      </c>
      <c r="K415" t="s">
        <v>178</v>
      </c>
      <c r="L415" t="s">
        <v>176</v>
      </c>
      <c r="M415" t="s">
        <v>176</v>
      </c>
      <c r="N415" t="s">
        <v>176</v>
      </c>
      <c r="O415" t="s">
        <v>176</v>
      </c>
      <c r="P415" t="s">
        <v>178</v>
      </c>
      <c r="Q415" t="s">
        <v>178</v>
      </c>
      <c r="R415" t="s">
        <v>176</v>
      </c>
      <c r="S415" t="s">
        <v>176</v>
      </c>
      <c r="T415" t="s">
        <v>178</v>
      </c>
      <c r="U415" t="s">
        <v>176</v>
      </c>
      <c r="V415" t="s">
        <v>176</v>
      </c>
      <c r="W415" t="s">
        <v>176</v>
      </c>
      <c r="X415" t="s">
        <v>176</v>
      </c>
      <c r="Y415" t="s">
        <v>178</v>
      </c>
      <c r="Z415" t="s">
        <v>178</v>
      </c>
      <c r="AA415" t="s">
        <v>177</v>
      </c>
      <c r="AB415" t="s">
        <v>177</v>
      </c>
      <c r="AC415" t="s">
        <v>177</v>
      </c>
      <c r="AD415" t="s">
        <v>178</v>
      </c>
      <c r="AE415" t="s">
        <v>177</v>
      </c>
      <c r="AF415" t="s">
        <v>177</v>
      </c>
      <c r="AG415" t="s">
        <v>177</v>
      </c>
      <c r="AH415" t="s">
        <v>177</v>
      </c>
      <c r="AI415" t="s">
        <v>177</v>
      </c>
      <c r="AJ415" t="s">
        <v>177</v>
      </c>
      <c r="AK415" t="s">
        <v>177</v>
      </c>
      <c r="AL415" t="s">
        <v>177</v>
      </c>
      <c r="AM415" t="s">
        <v>227</v>
      </c>
      <c r="AN415" t="s">
        <v>227</v>
      </c>
      <c r="AO415" t="s">
        <v>227</v>
      </c>
      <c r="AP415" t="s">
        <v>227</v>
      </c>
      <c r="AQ415" t="s">
        <v>227</v>
      </c>
      <c r="AR415" t="s">
        <v>227</v>
      </c>
      <c r="AS415" t="s">
        <v>227</v>
      </c>
      <c r="AT415" t="s">
        <v>227</v>
      </c>
      <c r="AU415" t="s">
        <v>227</v>
      </c>
      <c r="AV415" t="s">
        <v>227</v>
      </c>
      <c r="AW415" t="s">
        <v>227</v>
      </c>
      <c r="AX415" t="s">
        <v>227</v>
      </c>
      <c r="AY415" s="602">
        <v>0</v>
      </c>
      <c r="AZ415"/>
    </row>
    <row r="416" spans="1:54" ht="21.6" x14ac:dyDescent="0.65">
      <c r="A416" s="601">
        <v>706863</v>
      </c>
      <c r="B416" s="602" t="s">
        <v>249</v>
      </c>
      <c r="C416" t="s">
        <v>178</v>
      </c>
      <c r="D416" t="s">
        <v>178</v>
      </c>
      <c r="E416" t="s">
        <v>178</v>
      </c>
      <c r="F416" t="s">
        <v>178</v>
      </c>
      <c r="G416" t="s">
        <v>178</v>
      </c>
      <c r="H416" t="s">
        <v>178</v>
      </c>
      <c r="I416" t="s">
        <v>176</v>
      </c>
      <c r="J416" t="s">
        <v>178</v>
      </c>
      <c r="K416" t="s">
        <v>178</v>
      </c>
      <c r="L416" t="s">
        <v>176</v>
      </c>
      <c r="M416" t="s">
        <v>176</v>
      </c>
      <c r="N416" t="s">
        <v>176</v>
      </c>
      <c r="O416" t="s">
        <v>176</v>
      </c>
      <c r="P416" t="s">
        <v>178</v>
      </c>
      <c r="Q416" t="s">
        <v>176</v>
      </c>
      <c r="R416" t="s">
        <v>178</v>
      </c>
      <c r="S416" t="s">
        <v>176</v>
      </c>
      <c r="T416" t="s">
        <v>178</v>
      </c>
      <c r="U416" t="s">
        <v>176</v>
      </c>
      <c r="V416" t="s">
        <v>178</v>
      </c>
      <c r="W416" t="s">
        <v>178</v>
      </c>
      <c r="X416" t="s">
        <v>176</v>
      </c>
      <c r="Y416" t="s">
        <v>178</v>
      </c>
      <c r="Z416" t="s">
        <v>178</v>
      </c>
      <c r="AA416" t="s">
        <v>178</v>
      </c>
      <c r="AB416" t="s">
        <v>178</v>
      </c>
      <c r="AC416" t="s">
        <v>178</v>
      </c>
      <c r="AD416" t="s">
        <v>178</v>
      </c>
      <c r="AE416" t="s">
        <v>178</v>
      </c>
      <c r="AF416" t="s">
        <v>178</v>
      </c>
      <c r="AG416" t="s">
        <v>177</v>
      </c>
      <c r="AH416" t="s">
        <v>177</v>
      </c>
      <c r="AI416" t="s">
        <v>177</v>
      </c>
      <c r="AJ416" t="s">
        <v>177</v>
      </c>
      <c r="AK416" t="s">
        <v>177</v>
      </c>
      <c r="AL416" t="s">
        <v>177</v>
      </c>
      <c r="AM416">
        <v>0</v>
      </c>
      <c r="AN416">
        <v>0</v>
      </c>
      <c r="AO416">
        <v>0</v>
      </c>
      <c r="AP416">
        <v>0</v>
      </c>
      <c r="AQ416">
        <v>0</v>
      </c>
      <c r="AR416">
        <v>0</v>
      </c>
      <c r="AS416">
        <v>0</v>
      </c>
      <c r="AT416">
        <v>0</v>
      </c>
      <c r="AU416">
        <v>0</v>
      </c>
      <c r="AV416">
        <v>0</v>
      </c>
      <c r="AW416">
        <v>0</v>
      </c>
      <c r="AX416">
        <v>0</v>
      </c>
      <c r="AY416" s="602">
        <v>0</v>
      </c>
      <c r="AZ416"/>
    </row>
    <row r="417" spans="1:54" ht="14.4" x14ac:dyDescent="0.3">
      <c r="A417" s="616">
        <v>706864</v>
      </c>
      <c r="B417" s="604" t="s">
        <v>247</v>
      </c>
      <c r="C417" s="627" t="s">
        <v>1567</v>
      </c>
      <c r="D417" s="627" t="s">
        <v>1567</v>
      </c>
      <c r="E417" s="627" t="s">
        <v>1567</v>
      </c>
      <c r="F417" s="627" t="s">
        <v>1567</v>
      </c>
      <c r="G417" s="627" t="s">
        <v>1567</v>
      </c>
      <c r="H417" s="627" t="s">
        <v>1567</v>
      </c>
      <c r="I417" s="627" t="s">
        <v>1567</v>
      </c>
      <c r="J417" s="627" t="s">
        <v>1567</v>
      </c>
      <c r="K417" s="627" t="s">
        <v>1567</v>
      </c>
      <c r="L417" s="627" t="s">
        <v>1567</v>
      </c>
      <c r="M417" s="627" t="s">
        <v>1567</v>
      </c>
      <c r="N417" s="627" t="s">
        <v>1567</v>
      </c>
      <c r="O417" s="627" t="s">
        <v>227</v>
      </c>
      <c r="P417" s="627" t="s">
        <v>227</v>
      </c>
      <c r="Q417" s="627" t="s">
        <v>227</v>
      </c>
      <c r="R417" s="627" t="s">
        <v>227</v>
      </c>
      <c r="S417" s="627" t="s">
        <v>227</v>
      </c>
      <c r="T417" s="627" t="s">
        <v>227</v>
      </c>
      <c r="U417" s="627" t="s">
        <v>227</v>
      </c>
      <c r="V417" s="627" t="s">
        <v>227</v>
      </c>
      <c r="W417" s="627" t="s">
        <v>227</v>
      </c>
      <c r="X417" s="627" t="s">
        <v>227</v>
      </c>
      <c r="Y417" s="627" t="s">
        <v>227</v>
      </c>
      <c r="Z417" s="627" t="s">
        <v>227</v>
      </c>
      <c r="AA417" s="627" t="s">
        <v>227</v>
      </c>
      <c r="AB417" s="627" t="s">
        <v>227</v>
      </c>
      <c r="AC417" s="627" t="s">
        <v>227</v>
      </c>
      <c r="AD417" s="627" t="s">
        <v>227</v>
      </c>
      <c r="AE417" s="627" t="s">
        <v>227</v>
      </c>
      <c r="AF417" s="627" t="s">
        <v>227</v>
      </c>
      <c r="AG417" s="627" t="s">
        <v>227</v>
      </c>
      <c r="AH417" s="627" t="s">
        <v>227</v>
      </c>
      <c r="AI417" s="627" t="s">
        <v>227</v>
      </c>
      <c r="AJ417" s="627" t="s">
        <v>227</v>
      </c>
      <c r="AK417" s="627" t="s">
        <v>227</v>
      </c>
      <c r="AL417" s="627" t="s">
        <v>227</v>
      </c>
      <c r="AM417" s="627" t="s">
        <v>227</v>
      </c>
      <c r="AN417" s="627" t="s">
        <v>227</v>
      </c>
      <c r="AO417" s="627" t="s">
        <v>227</v>
      </c>
      <c r="AP417" s="627" t="s">
        <v>227</v>
      </c>
      <c r="AQ417" s="627" t="s">
        <v>227</v>
      </c>
      <c r="AR417" s="627" t="s">
        <v>227</v>
      </c>
      <c r="AS417" s="627" t="s">
        <v>227</v>
      </c>
      <c r="AT417" s="627" t="s">
        <v>227</v>
      </c>
      <c r="AU417" s="627" t="s">
        <v>227</v>
      </c>
      <c r="AV417" s="627" t="s">
        <v>227</v>
      </c>
      <c r="AW417" s="627" t="s">
        <v>227</v>
      </c>
      <c r="AX417" s="627" t="s">
        <v>227</v>
      </c>
      <c r="AY417" s="604" t="s">
        <v>4546</v>
      </c>
      <c r="AZ417" s="632" t="s">
        <v>4547</v>
      </c>
      <c r="BA417" s="632" t="s">
        <v>227</v>
      </c>
      <c r="BB417" s="633" t="s">
        <v>1500</v>
      </c>
    </row>
    <row r="418" spans="1:54" ht="14.4" x14ac:dyDescent="0.3">
      <c r="A418" s="616">
        <v>706866</v>
      </c>
      <c r="B418" s="604" t="s">
        <v>247</v>
      </c>
      <c r="C418" s="627" t="s">
        <v>1567</v>
      </c>
      <c r="D418" s="627" t="s">
        <v>1567</v>
      </c>
      <c r="E418" s="627" t="s">
        <v>1567</v>
      </c>
      <c r="F418" s="627" t="s">
        <v>1567</v>
      </c>
      <c r="G418" s="627" t="s">
        <v>1567</v>
      </c>
      <c r="H418" s="627" t="s">
        <v>1567</v>
      </c>
      <c r="I418" s="627" t="s">
        <v>1567</v>
      </c>
      <c r="J418" s="627" t="s">
        <v>1567</v>
      </c>
      <c r="K418" s="627" t="s">
        <v>1567</v>
      </c>
      <c r="L418" s="627" t="s">
        <v>1567</v>
      </c>
      <c r="M418" s="627" t="s">
        <v>1567</v>
      </c>
      <c r="N418" s="627" t="s">
        <v>1567</v>
      </c>
      <c r="O418" s="627" t="s">
        <v>227</v>
      </c>
      <c r="P418" s="627" t="s">
        <v>227</v>
      </c>
      <c r="Q418" s="627" t="s">
        <v>227</v>
      </c>
      <c r="R418" s="627" t="s">
        <v>227</v>
      </c>
      <c r="S418" s="627" t="s">
        <v>227</v>
      </c>
      <c r="T418" s="627" t="s">
        <v>227</v>
      </c>
      <c r="U418" s="627" t="s">
        <v>227</v>
      </c>
      <c r="V418" s="627" t="s">
        <v>227</v>
      </c>
      <c r="W418" s="627" t="s">
        <v>227</v>
      </c>
      <c r="X418" s="627" t="s">
        <v>227</v>
      </c>
      <c r="Y418" s="627" t="s">
        <v>227</v>
      </c>
      <c r="Z418" s="627" t="s">
        <v>227</v>
      </c>
      <c r="AA418" s="627" t="s">
        <v>227</v>
      </c>
      <c r="AB418" s="627" t="s">
        <v>227</v>
      </c>
      <c r="AC418" s="627" t="s">
        <v>227</v>
      </c>
      <c r="AD418" s="627" t="s">
        <v>227</v>
      </c>
      <c r="AE418" s="627" t="s">
        <v>227</v>
      </c>
      <c r="AF418" s="627" t="s">
        <v>227</v>
      </c>
      <c r="AG418" s="627" t="s">
        <v>227</v>
      </c>
      <c r="AH418" s="627" t="s">
        <v>227</v>
      </c>
      <c r="AI418" s="627" t="s">
        <v>227</v>
      </c>
      <c r="AJ418" s="627" t="s">
        <v>227</v>
      </c>
      <c r="AK418" s="627" t="s">
        <v>227</v>
      </c>
      <c r="AL418" s="627" t="s">
        <v>227</v>
      </c>
      <c r="AM418" s="627" t="s">
        <v>227</v>
      </c>
      <c r="AN418" s="627" t="s">
        <v>227</v>
      </c>
      <c r="AO418" s="627" t="s">
        <v>227</v>
      </c>
      <c r="AP418" s="627" t="s">
        <v>227</v>
      </c>
      <c r="AQ418" s="627" t="s">
        <v>227</v>
      </c>
      <c r="AR418" s="627" t="s">
        <v>227</v>
      </c>
      <c r="AS418" s="627" t="s">
        <v>227</v>
      </c>
      <c r="AT418" s="627" t="s">
        <v>227</v>
      </c>
      <c r="AU418" s="627" t="s">
        <v>227</v>
      </c>
      <c r="AV418" s="627" t="s">
        <v>227</v>
      </c>
      <c r="AW418" s="627" t="s">
        <v>227</v>
      </c>
      <c r="AX418" s="627" t="s">
        <v>227</v>
      </c>
      <c r="AY418" s="604" t="s">
        <v>4546</v>
      </c>
      <c r="AZ418" s="632" t="s">
        <v>4547</v>
      </c>
      <c r="BA418" s="632" t="s">
        <v>227</v>
      </c>
      <c r="BB418" s="633" t="s">
        <v>1500</v>
      </c>
    </row>
    <row r="419" spans="1:54" ht="21.6" x14ac:dyDescent="0.65">
      <c r="A419" s="601">
        <v>706869</v>
      </c>
      <c r="B419" s="602" t="s">
        <v>226</v>
      </c>
      <c r="C419" t="s">
        <v>178</v>
      </c>
      <c r="D419" t="s">
        <v>178</v>
      </c>
      <c r="E419" t="s">
        <v>178</v>
      </c>
      <c r="F419" t="s">
        <v>178</v>
      </c>
      <c r="G419" t="s">
        <v>176</v>
      </c>
      <c r="H419" t="s">
        <v>178</v>
      </c>
      <c r="I419" t="s">
        <v>176</v>
      </c>
      <c r="J419" t="s">
        <v>178</v>
      </c>
      <c r="K419" t="s">
        <v>178</v>
      </c>
      <c r="L419" t="s">
        <v>176</v>
      </c>
      <c r="M419" t="s">
        <v>178</v>
      </c>
      <c r="N419" t="s">
        <v>178</v>
      </c>
      <c r="O419" t="s">
        <v>178</v>
      </c>
      <c r="P419" t="s">
        <v>178</v>
      </c>
      <c r="Q419" t="s">
        <v>178</v>
      </c>
      <c r="R419" t="s">
        <v>178</v>
      </c>
      <c r="S419" t="s">
        <v>176</v>
      </c>
      <c r="T419" t="s">
        <v>178</v>
      </c>
      <c r="U419" t="s">
        <v>178</v>
      </c>
      <c r="V419" t="s">
        <v>176</v>
      </c>
      <c r="W419" t="s">
        <v>176</v>
      </c>
      <c r="X419" t="s">
        <v>178</v>
      </c>
      <c r="Y419" t="s">
        <v>178</v>
      </c>
      <c r="Z419" t="s">
        <v>178</v>
      </c>
      <c r="AA419" t="s">
        <v>178</v>
      </c>
      <c r="AB419" t="s">
        <v>178</v>
      </c>
      <c r="AC419" t="s">
        <v>178</v>
      </c>
      <c r="AD419" t="s">
        <v>178</v>
      </c>
      <c r="AE419" t="s">
        <v>178</v>
      </c>
      <c r="AF419" t="s">
        <v>178</v>
      </c>
      <c r="AG419" t="s">
        <v>178</v>
      </c>
      <c r="AH419" t="s">
        <v>178</v>
      </c>
      <c r="AI419" t="s">
        <v>178</v>
      </c>
      <c r="AJ419" t="s">
        <v>178</v>
      </c>
      <c r="AK419" t="s">
        <v>178</v>
      </c>
      <c r="AL419" t="s">
        <v>178</v>
      </c>
      <c r="AM419" t="s">
        <v>177</v>
      </c>
      <c r="AN419" t="s">
        <v>177</v>
      </c>
      <c r="AO419" t="s">
        <v>177</v>
      </c>
      <c r="AP419" t="s">
        <v>177</v>
      </c>
      <c r="AQ419" t="s">
        <v>177</v>
      </c>
      <c r="AR419" t="s">
        <v>177</v>
      </c>
      <c r="AS419" t="s">
        <v>227</v>
      </c>
      <c r="AT419" t="s">
        <v>227</v>
      </c>
      <c r="AU419" t="s">
        <v>227</v>
      </c>
      <c r="AV419" t="s">
        <v>227</v>
      </c>
      <c r="AW419" t="s">
        <v>227</v>
      </c>
      <c r="AX419" t="s">
        <v>227</v>
      </c>
      <c r="AY419" s="602">
        <v>0</v>
      </c>
      <c r="AZ419"/>
    </row>
    <row r="420" spans="1:54" ht="14.4" x14ac:dyDescent="0.3">
      <c r="A420" s="616">
        <v>706871</v>
      </c>
      <c r="B420" s="604" t="s">
        <v>247</v>
      </c>
      <c r="C420" s="627" t="s">
        <v>1567</v>
      </c>
      <c r="D420" s="627" t="s">
        <v>1567</v>
      </c>
      <c r="E420" s="627" t="s">
        <v>1567</v>
      </c>
      <c r="F420" s="627" t="s">
        <v>1567</v>
      </c>
      <c r="G420" s="627" t="s">
        <v>1567</v>
      </c>
      <c r="H420" s="627" t="s">
        <v>1567</v>
      </c>
      <c r="I420" s="627" t="s">
        <v>1567</v>
      </c>
      <c r="J420" s="627" t="s">
        <v>1567</v>
      </c>
      <c r="K420" s="627" t="s">
        <v>1567</v>
      </c>
      <c r="L420" s="627" t="s">
        <v>1567</v>
      </c>
      <c r="M420" s="627" t="s">
        <v>1567</v>
      </c>
      <c r="N420" s="627" t="s">
        <v>1567</v>
      </c>
      <c r="O420" s="627" t="s">
        <v>227</v>
      </c>
      <c r="P420" s="627" t="s">
        <v>227</v>
      </c>
      <c r="Q420" s="627" t="s">
        <v>227</v>
      </c>
      <c r="R420" s="627" t="s">
        <v>227</v>
      </c>
      <c r="S420" s="627" t="s">
        <v>227</v>
      </c>
      <c r="T420" s="627" t="s">
        <v>227</v>
      </c>
      <c r="U420" s="627" t="s">
        <v>227</v>
      </c>
      <c r="V420" s="627" t="s">
        <v>227</v>
      </c>
      <c r="W420" s="627" t="s">
        <v>227</v>
      </c>
      <c r="X420" s="627" t="s">
        <v>227</v>
      </c>
      <c r="Y420" s="627" t="s">
        <v>227</v>
      </c>
      <c r="Z420" s="627" t="s">
        <v>227</v>
      </c>
      <c r="AA420" s="627" t="s">
        <v>227</v>
      </c>
      <c r="AB420" s="627" t="s">
        <v>227</v>
      </c>
      <c r="AC420" s="627" t="s">
        <v>227</v>
      </c>
      <c r="AD420" s="627" t="s">
        <v>227</v>
      </c>
      <c r="AE420" s="627" t="s">
        <v>227</v>
      </c>
      <c r="AF420" s="627" t="s">
        <v>227</v>
      </c>
      <c r="AG420" s="627" t="s">
        <v>227</v>
      </c>
      <c r="AH420" s="627" t="s">
        <v>227</v>
      </c>
      <c r="AI420" s="627" t="s">
        <v>227</v>
      </c>
      <c r="AJ420" s="627" t="s">
        <v>227</v>
      </c>
      <c r="AK420" s="627" t="s">
        <v>227</v>
      </c>
      <c r="AL420" s="627" t="s">
        <v>227</v>
      </c>
      <c r="AM420" s="627" t="s">
        <v>227</v>
      </c>
      <c r="AN420" s="627" t="s">
        <v>227</v>
      </c>
      <c r="AO420" s="627" t="s">
        <v>227</v>
      </c>
      <c r="AP420" s="627" t="s">
        <v>227</v>
      </c>
      <c r="AQ420" s="627" t="s">
        <v>227</v>
      </c>
      <c r="AR420" s="627" t="s">
        <v>227</v>
      </c>
      <c r="AS420" s="627" t="s">
        <v>227</v>
      </c>
      <c r="AT420" s="627" t="s">
        <v>227</v>
      </c>
      <c r="AU420" s="627" t="s">
        <v>227</v>
      </c>
      <c r="AV420" s="627" t="s">
        <v>227</v>
      </c>
      <c r="AW420" s="627" t="s">
        <v>227</v>
      </c>
      <c r="AX420" s="627" t="s">
        <v>227</v>
      </c>
      <c r="AY420" s="604" t="s">
        <v>4546</v>
      </c>
      <c r="AZ420" s="632" t="s">
        <v>4547</v>
      </c>
      <c r="BA420" s="632" t="s">
        <v>227</v>
      </c>
      <c r="BB420" s="633" t="s">
        <v>1500</v>
      </c>
    </row>
    <row r="421" spans="1:54" ht="21.6" x14ac:dyDescent="0.65">
      <c r="A421" s="601">
        <v>706872</v>
      </c>
      <c r="B421" s="602" t="s">
        <v>226</v>
      </c>
      <c r="C421" t="s">
        <v>178</v>
      </c>
      <c r="D421" t="s">
        <v>178</v>
      </c>
      <c r="E421" t="s">
        <v>178</v>
      </c>
      <c r="F421" t="s">
        <v>178</v>
      </c>
      <c r="G421" t="s">
        <v>178</v>
      </c>
      <c r="H421" t="s">
        <v>176</v>
      </c>
      <c r="I421" t="s">
        <v>178</v>
      </c>
      <c r="J421" t="s">
        <v>178</v>
      </c>
      <c r="K421" t="s">
        <v>178</v>
      </c>
      <c r="L421" t="s">
        <v>178</v>
      </c>
      <c r="M421" t="s">
        <v>178</v>
      </c>
      <c r="N421" t="s">
        <v>178</v>
      </c>
      <c r="O421" t="s">
        <v>176</v>
      </c>
      <c r="P421" t="s">
        <v>178</v>
      </c>
      <c r="Q421" t="s">
        <v>176</v>
      </c>
      <c r="R421" t="s">
        <v>176</v>
      </c>
      <c r="S421" t="s">
        <v>178</v>
      </c>
      <c r="T421" t="s">
        <v>178</v>
      </c>
      <c r="U421" t="s">
        <v>178</v>
      </c>
      <c r="V421" t="s">
        <v>178</v>
      </c>
      <c r="W421" t="s">
        <v>178</v>
      </c>
      <c r="X421" t="s">
        <v>178</v>
      </c>
      <c r="Y421" t="s">
        <v>178</v>
      </c>
      <c r="Z421" t="s">
        <v>178</v>
      </c>
      <c r="AA421" t="s">
        <v>178</v>
      </c>
      <c r="AB421" t="s">
        <v>178</v>
      </c>
      <c r="AC421" t="s">
        <v>178</v>
      </c>
      <c r="AD421" t="s">
        <v>178</v>
      </c>
      <c r="AE421" t="s">
        <v>178</v>
      </c>
      <c r="AF421" t="s">
        <v>178</v>
      </c>
      <c r="AG421" t="s">
        <v>178</v>
      </c>
      <c r="AH421" t="s">
        <v>178</v>
      </c>
      <c r="AI421" t="s">
        <v>178</v>
      </c>
      <c r="AJ421" t="s">
        <v>178</v>
      </c>
      <c r="AK421" t="s">
        <v>178</v>
      </c>
      <c r="AL421" t="s">
        <v>178</v>
      </c>
      <c r="AM421" t="s">
        <v>177</v>
      </c>
      <c r="AN421" t="s">
        <v>177</v>
      </c>
      <c r="AO421" t="s">
        <v>177</v>
      </c>
      <c r="AP421" t="s">
        <v>177</v>
      </c>
      <c r="AQ421" t="s">
        <v>177</v>
      </c>
      <c r="AR421" t="s">
        <v>177</v>
      </c>
      <c r="AS421" t="s">
        <v>227</v>
      </c>
      <c r="AT421" t="s">
        <v>227</v>
      </c>
      <c r="AU421" t="s">
        <v>227</v>
      </c>
      <c r="AV421" t="s">
        <v>227</v>
      </c>
      <c r="AW421" t="s">
        <v>227</v>
      </c>
      <c r="AX421" t="s">
        <v>227</v>
      </c>
      <c r="AY421" s="602" t="s">
        <v>4599</v>
      </c>
      <c r="AZ421"/>
    </row>
    <row r="422" spans="1:54" ht="14.4" x14ac:dyDescent="0.3">
      <c r="A422" s="616">
        <v>706876</v>
      </c>
      <c r="B422" s="604" t="s">
        <v>247</v>
      </c>
      <c r="C422" s="627" t="s">
        <v>1567</v>
      </c>
      <c r="D422" s="627" t="s">
        <v>1567</v>
      </c>
      <c r="E422" s="627" t="s">
        <v>1567</v>
      </c>
      <c r="F422" s="627" t="s">
        <v>1567</v>
      </c>
      <c r="G422" s="627" t="s">
        <v>1567</v>
      </c>
      <c r="H422" s="627" t="s">
        <v>1567</v>
      </c>
      <c r="I422" s="627" t="s">
        <v>1567</v>
      </c>
      <c r="J422" s="627" t="s">
        <v>1567</v>
      </c>
      <c r="K422" s="627" t="s">
        <v>1567</v>
      </c>
      <c r="L422" s="627" t="s">
        <v>1567</v>
      </c>
      <c r="M422" s="627" t="s">
        <v>1567</v>
      </c>
      <c r="N422" s="627" t="s">
        <v>1567</v>
      </c>
      <c r="O422" s="627" t="s">
        <v>227</v>
      </c>
      <c r="P422" s="627" t="s">
        <v>227</v>
      </c>
      <c r="Q422" s="627" t="s">
        <v>227</v>
      </c>
      <c r="R422" s="627" t="s">
        <v>227</v>
      </c>
      <c r="S422" s="627" t="s">
        <v>227</v>
      </c>
      <c r="T422" s="627" t="s">
        <v>227</v>
      </c>
      <c r="U422" s="627" t="s">
        <v>227</v>
      </c>
      <c r="V422" s="627" t="s">
        <v>227</v>
      </c>
      <c r="W422" s="627" t="s">
        <v>227</v>
      </c>
      <c r="X422" s="627" t="s">
        <v>227</v>
      </c>
      <c r="Y422" s="627" t="s">
        <v>227</v>
      </c>
      <c r="Z422" s="627" t="s">
        <v>227</v>
      </c>
      <c r="AA422" s="627" t="s">
        <v>227</v>
      </c>
      <c r="AB422" s="627" t="s">
        <v>227</v>
      </c>
      <c r="AC422" s="627" t="s">
        <v>227</v>
      </c>
      <c r="AD422" s="627" t="s">
        <v>227</v>
      </c>
      <c r="AE422" s="627" t="s">
        <v>227</v>
      </c>
      <c r="AF422" s="627" t="s">
        <v>227</v>
      </c>
      <c r="AG422" s="627" t="s">
        <v>227</v>
      </c>
      <c r="AH422" s="627" t="s">
        <v>227</v>
      </c>
      <c r="AI422" s="627" t="s">
        <v>227</v>
      </c>
      <c r="AJ422" s="627" t="s">
        <v>227</v>
      </c>
      <c r="AK422" s="627" t="s">
        <v>227</v>
      </c>
      <c r="AL422" s="627" t="s">
        <v>227</v>
      </c>
      <c r="AM422" s="627" t="s">
        <v>227</v>
      </c>
      <c r="AN422" s="627" t="s">
        <v>227</v>
      </c>
      <c r="AO422" s="627" t="s">
        <v>227</v>
      </c>
      <c r="AP422" s="627" t="s">
        <v>227</v>
      </c>
      <c r="AQ422" s="627" t="s">
        <v>227</v>
      </c>
      <c r="AR422" s="627" t="s">
        <v>227</v>
      </c>
      <c r="AS422" s="627" t="s">
        <v>227</v>
      </c>
      <c r="AT422" s="627" t="s">
        <v>227</v>
      </c>
      <c r="AU422" s="627" t="s">
        <v>227</v>
      </c>
      <c r="AV422" s="627" t="s">
        <v>227</v>
      </c>
      <c r="AW422" s="627" t="s">
        <v>227</v>
      </c>
      <c r="AX422" s="627" t="s">
        <v>227</v>
      </c>
      <c r="AY422" s="604" t="s">
        <v>4546</v>
      </c>
      <c r="AZ422" s="632" t="s">
        <v>4547</v>
      </c>
      <c r="BA422" s="632" t="s">
        <v>227</v>
      </c>
      <c r="BB422" s="633" t="s">
        <v>1500</v>
      </c>
    </row>
    <row r="423" spans="1:54" ht="21.6" x14ac:dyDescent="0.65">
      <c r="A423" s="601">
        <v>706878</v>
      </c>
      <c r="B423" s="602" t="s">
        <v>401</v>
      </c>
      <c r="C423" t="s">
        <v>178</v>
      </c>
      <c r="D423" t="s">
        <v>178</v>
      </c>
      <c r="E423" t="s">
        <v>178</v>
      </c>
      <c r="F423" t="s">
        <v>178</v>
      </c>
      <c r="G423" t="s">
        <v>178</v>
      </c>
      <c r="H423" t="s">
        <v>178</v>
      </c>
      <c r="I423" t="s">
        <v>176</v>
      </c>
      <c r="J423" t="s">
        <v>178</v>
      </c>
      <c r="K423" t="s">
        <v>178</v>
      </c>
      <c r="L423" t="s">
        <v>178</v>
      </c>
      <c r="M423" t="s">
        <v>178</v>
      </c>
      <c r="N423" t="s">
        <v>178</v>
      </c>
      <c r="O423" t="s">
        <v>178</v>
      </c>
      <c r="P423" t="s">
        <v>178</v>
      </c>
      <c r="Q423" t="s">
        <v>178</v>
      </c>
      <c r="R423" t="s">
        <v>178</v>
      </c>
      <c r="S423" t="s">
        <v>176</v>
      </c>
      <c r="T423" t="s">
        <v>178</v>
      </c>
      <c r="U423" t="s">
        <v>178</v>
      </c>
      <c r="V423" t="s">
        <v>178</v>
      </c>
      <c r="W423" t="s">
        <v>178</v>
      </c>
      <c r="X423" t="s">
        <v>178</v>
      </c>
      <c r="Y423" t="s">
        <v>178</v>
      </c>
      <c r="Z423" t="s">
        <v>178</v>
      </c>
      <c r="AA423" t="s">
        <v>177</v>
      </c>
      <c r="AB423" t="s">
        <v>177</v>
      </c>
      <c r="AC423" t="s">
        <v>177</v>
      </c>
      <c r="AD423" t="s">
        <v>177</v>
      </c>
      <c r="AE423" t="s">
        <v>177</v>
      </c>
      <c r="AF423" t="s">
        <v>177</v>
      </c>
      <c r="AG423" t="s">
        <v>178</v>
      </c>
      <c r="AH423" t="s">
        <v>178</v>
      </c>
      <c r="AI423" t="s">
        <v>178</v>
      </c>
      <c r="AJ423" t="s">
        <v>178</v>
      </c>
      <c r="AK423" t="s">
        <v>178</v>
      </c>
      <c r="AL423" t="s">
        <v>178</v>
      </c>
      <c r="AM423" t="s">
        <v>178</v>
      </c>
      <c r="AN423" t="s">
        <v>178</v>
      </c>
      <c r="AO423" t="s">
        <v>178</v>
      </c>
      <c r="AP423" t="s">
        <v>178</v>
      </c>
      <c r="AQ423" t="s">
        <v>178</v>
      </c>
      <c r="AR423" t="s">
        <v>178</v>
      </c>
      <c r="AS423" t="s">
        <v>177</v>
      </c>
      <c r="AT423" t="s">
        <v>177</v>
      </c>
      <c r="AU423" t="s">
        <v>177</v>
      </c>
      <c r="AV423" t="s">
        <v>177</v>
      </c>
      <c r="AW423" t="s">
        <v>177</v>
      </c>
      <c r="AX423" t="s">
        <v>177</v>
      </c>
      <c r="AY423" s="602" t="s">
        <v>4583</v>
      </c>
      <c r="AZ423"/>
    </row>
    <row r="424" spans="1:54" ht="21.6" x14ac:dyDescent="0.65">
      <c r="A424" s="601">
        <v>706879</v>
      </c>
      <c r="B424" s="602" t="s">
        <v>248</v>
      </c>
      <c r="C424" t="s">
        <v>176</v>
      </c>
      <c r="D424" t="s">
        <v>178</v>
      </c>
      <c r="E424" t="s">
        <v>176</v>
      </c>
      <c r="F424" t="s">
        <v>178</v>
      </c>
      <c r="G424" t="s">
        <v>176</v>
      </c>
      <c r="H424" t="s">
        <v>178</v>
      </c>
      <c r="I424" t="s">
        <v>178</v>
      </c>
      <c r="J424" t="s">
        <v>178</v>
      </c>
      <c r="K424" t="s">
        <v>176</v>
      </c>
      <c r="L424" t="s">
        <v>176</v>
      </c>
      <c r="M424" t="s">
        <v>176</v>
      </c>
      <c r="N424" t="s">
        <v>176</v>
      </c>
      <c r="O424" t="s">
        <v>177</v>
      </c>
      <c r="P424" t="s">
        <v>176</v>
      </c>
      <c r="Q424" t="s">
        <v>178</v>
      </c>
      <c r="R424" t="s">
        <v>178</v>
      </c>
      <c r="S424" t="s">
        <v>178</v>
      </c>
      <c r="T424" t="s">
        <v>178</v>
      </c>
      <c r="U424" t="s">
        <v>177</v>
      </c>
      <c r="V424" t="s">
        <v>177</v>
      </c>
      <c r="W424" t="s">
        <v>178</v>
      </c>
      <c r="X424" t="s">
        <v>177</v>
      </c>
      <c r="Y424" t="s">
        <v>178</v>
      </c>
      <c r="Z424" t="s">
        <v>177</v>
      </c>
      <c r="AA424">
        <v>0</v>
      </c>
      <c r="AB424">
        <v>0</v>
      </c>
      <c r="AC424">
        <v>0</v>
      </c>
      <c r="AD424">
        <v>0</v>
      </c>
      <c r="AE424">
        <v>0</v>
      </c>
      <c r="AF424">
        <v>0</v>
      </c>
      <c r="AG424">
        <v>0</v>
      </c>
      <c r="AH424">
        <v>0</v>
      </c>
      <c r="AI424">
        <v>0</v>
      </c>
      <c r="AJ424">
        <v>0</v>
      </c>
      <c r="AK424">
        <v>0</v>
      </c>
      <c r="AL424">
        <v>0</v>
      </c>
      <c r="AM424">
        <v>0</v>
      </c>
      <c r="AN424">
        <v>0</v>
      </c>
      <c r="AO424">
        <v>0</v>
      </c>
      <c r="AP424">
        <v>0</v>
      </c>
      <c r="AQ424">
        <v>0</v>
      </c>
      <c r="AR424">
        <v>0</v>
      </c>
      <c r="AS424">
        <v>0</v>
      </c>
      <c r="AT424">
        <v>0</v>
      </c>
      <c r="AU424">
        <v>0</v>
      </c>
      <c r="AV424">
        <v>0</v>
      </c>
      <c r="AW424">
        <v>0</v>
      </c>
      <c r="AX424">
        <v>0</v>
      </c>
      <c r="AY424" s="602">
        <v>0</v>
      </c>
      <c r="AZ424"/>
    </row>
    <row r="425" spans="1:54" ht="14.4" x14ac:dyDescent="0.3">
      <c r="A425" s="616">
        <v>706880</v>
      </c>
      <c r="B425" s="604" t="s">
        <v>247</v>
      </c>
      <c r="C425" s="627" t="s">
        <v>178</v>
      </c>
      <c r="D425" s="627" t="s">
        <v>178</v>
      </c>
      <c r="E425" s="627" t="s">
        <v>178</v>
      </c>
      <c r="F425" s="627" t="s">
        <v>178</v>
      </c>
      <c r="G425" s="627" t="s">
        <v>227</v>
      </c>
      <c r="H425" s="627" t="s">
        <v>178</v>
      </c>
      <c r="I425" s="627" t="s">
        <v>227</v>
      </c>
      <c r="J425" s="627" t="s">
        <v>227</v>
      </c>
      <c r="K425" s="627" t="s">
        <v>227</v>
      </c>
      <c r="L425" s="627" t="s">
        <v>227</v>
      </c>
      <c r="M425" s="627" t="s">
        <v>178</v>
      </c>
      <c r="N425" s="627" t="s">
        <v>176</v>
      </c>
      <c r="O425" s="627" t="s">
        <v>227</v>
      </c>
      <c r="P425" s="627" t="s">
        <v>227</v>
      </c>
      <c r="Q425" s="627" t="s">
        <v>227</v>
      </c>
      <c r="R425" s="627" t="s">
        <v>227</v>
      </c>
      <c r="S425" s="627" t="s">
        <v>227</v>
      </c>
      <c r="T425" s="627" t="s">
        <v>227</v>
      </c>
      <c r="U425" s="627" t="s">
        <v>227</v>
      </c>
      <c r="V425" s="627" t="s">
        <v>227</v>
      </c>
      <c r="W425" s="627" t="s">
        <v>227</v>
      </c>
      <c r="X425" s="627" t="s">
        <v>227</v>
      </c>
      <c r="Y425" s="627" t="s">
        <v>227</v>
      </c>
      <c r="Z425" s="627" t="s">
        <v>227</v>
      </c>
      <c r="AA425" s="627" t="s">
        <v>227</v>
      </c>
      <c r="AB425" s="627" t="s">
        <v>227</v>
      </c>
      <c r="AC425" s="627" t="s">
        <v>227</v>
      </c>
      <c r="AD425" s="627" t="s">
        <v>227</v>
      </c>
      <c r="AE425" s="627" t="s">
        <v>227</v>
      </c>
      <c r="AF425" s="627" t="s">
        <v>227</v>
      </c>
      <c r="AG425" s="627" t="s">
        <v>227</v>
      </c>
      <c r="AH425" s="627" t="s">
        <v>227</v>
      </c>
      <c r="AI425" s="627" t="s">
        <v>227</v>
      </c>
      <c r="AJ425" s="627" t="s">
        <v>227</v>
      </c>
      <c r="AK425" s="627" t="s">
        <v>227</v>
      </c>
      <c r="AL425" s="627" t="s">
        <v>227</v>
      </c>
      <c r="AM425" s="627" t="s">
        <v>227</v>
      </c>
      <c r="AN425" s="627" t="s">
        <v>227</v>
      </c>
      <c r="AO425" s="627" t="s">
        <v>227</v>
      </c>
      <c r="AP425" s="627" t="s">
        <v>227</v>
      </c>
      <c r="AQ425" s="627" t="s">
        <v>227</v>
      </c>
      <c r="AR425" s="627" t="s">
        <v>227</v>
      </c>
      <c r="AS425" s="627" t="s">
        <v>227</v>
      </c>
      <c r="AT425" s="627" t="s">
        <v>227</v>
      </c>
      <c r="AU425" s="627" t="s">
        <v>227</v>
      </c>
      <c r="AV425" s="627" t="s">
        <v>227</v>
      </c>
      <c r="AW425" s="627" t="s">
        <v>227</v>
      </c>
      <c r="AX425" s="627" t="s">
        <v>227</v>
      </c>
      <c r="AY425" s="604" t="s">
        <v>227</v>
      </c>
      <c r="AZ425" s="632" t="s">
        <v>4547</v>
      </c>
      <c r="BA425" s="632" t="s">
        <v>227</v>
      </c>
      <c r="BB425" s="633" t="s">
        <v>1500</v>
      </c>
    </row>
    <row r="426" spans="1:54" ht="21.6" x14ac:dyDescent="0.65">
      <c r="A426" s="601">
        <v>706882</v>
      </c>
      <c r="B426" s="602" t="s">
        <v>401</v>
      </c>
      <c r="C426" t="s">
        <v>178</v>
      </c>
      <c r="D426" t="s">
        <v>178</v>
      </c>
      <c r="E426" t="s">
        <v>178</v>
      </c>
      <c r="F426" t="s">
        <v>178</v>
      </c>
      <c r="G426" t="s">
        <v>178</v>
      </c>
      <c r="H426" t="s">
        <v>176</v>
      </c>
      <c r="I426" t="s">
        <v>178</v>
      </c>
      <c r="J426" t="s">
        <v>178</v>
      </c>
      <c r="K426" t="s">
        <v>178</v>
      </c>
      <c r="L426" t="s">
        <v>178</v>
      </c>
      <c r="M426" t="s">
        <v>178</v>
      </c>
      <c r="N426" t="s">
        <v>178</v>
      </c>
      <c r="O426" t="s">
        <v>178</v>
      </c>
      <c r="P426" t="s">
        <v>178</v>
      </c>
      <c r="Q426" t="s">
        <v>178</v>
      </c>
      <c r="R426" t="s">
        <v>178</v>
      </c>
      <c r="S426" t="s">
        <v>178</v>
      </c>
      <c r="T426" t="s">
        <v>178</v>
      </c>
      <c r="U426" t="s">
        <v>178</v>
      </c>
      <c r="V426" t="s">
        <v>178</v>
      </c>
      <c r="W426" t="s">
        <v>178</v>
      </c>
      <c r="X426" t="s">
        <v>178</v>
      </c>
      <c r="Y426" t="s">
        <v>178</v>
      </c>
      <c r="Z426" t="s">
        <v>178</v>
      </c>
      <c r="AA426" t="s">
        <v>178</v>
      </c>
      <c r="AB426" t="s">
        <v>178</v>
      </c>
      <c r="AC426" t="s">
        <v>178</v>
      </c>
      <c r="AD426" t="s">
        <v>178</v>
      </c>
      <c r="AE426" t="s">
        <v>178</v>
      </c>
      <c r="AF426" t="s">
        <v>178</v>
      </c>
      <c r="AG426" t="s">
        <v>178</v>
      </c>
      <c r="AH426" t="s">
        <v>178</v>
      </c>
      <c r="AI426" t="s">
        <v>178</v>
      </c>
      <c r="AJ426" t="s">
        <v>178</v>
      </c>
      <c r="AK426" t="s">
        <v>178</v>
      </c>
      <c r="AL426" t="s">
        <v>178</v>
      </c>
      <c r="AM426" t="s">
        <v>178</v>
      </c>
      <c r="AN426" t="s">
        <v>178</v>
      </c>
      <c r="AO426" t="s">
        <v>178</v>
      </c>
      <c r="AP426" t="s">
        <v>178</v>
      </c>
      <c r="AQ426" t="s">
        <v>178</v>
      </c>
      <c r="AR426" t="s">
        <v>178</v>
      </c>
      <c r="AS426" t="s">
        <v>177</v>
      </c>
      <c r="AT426" t="s">
        <v>177</v>
      </c>
      <c r="AU426" t="s">
        <v>177</v>
      </c>
      <c r="AV426" t="s">
        <v>177</v>
      </c>
      <c r="AW426" t="s">
        <v>177</v>
      </c>
      <c r="AX426" t="s">
        <v>177</v>
      </c>
      <c r="AY426" s="602">
        <v>0</v>
      </c>
      <c r="AZ426"/>
    </row>
    <row r="427" spans="1:54" ht="14.4" x14ac:dyDescent="0.3">
      <c r="A427" s="616">
        <v>706884</v>
      </c>
      <c r="B427" s="604" t="s">
        <v>247</v>
      </c>
      <c r="C427" s="627" t="s">
        <v>1567</v>
      </c>
      <c r="D427" s="627" t="s">
        <v>1567</v>
      </c>
      <c r="E427" s="627" t="s">
        <v>1567</v>
      </c>
      <c r="F427" s="627" t="s">
        <v>1567</v>
      </c>
      <c r="G427" s="627" t="s">
        <v>1567</v>
      </c>
      <c r="H427" s="627" t="s">
        <v>1567</v>
      </c>
      <c r="I427" s="627" t="s">
        <v>1567</v>
      </c>
      <c r="J427" s="627" t="s">
        <v>1567</v>
      </c>
      <c r="K427" s="627" t="s">
        <v>1567</v>
      </c>
      <c r="L427" s="627" t="s">
        <v>1567</v>
      </c>
      <c r="M427" s="627" t="s">
        <v>1567</v>
      </c>
      <c r="N427" s="627" t="s">
        <v>1567</v>
      </c>
      <c r="O427" s="627" t="s">
        <v>227</v>
      </c>
      <c r="P427" s="627" t="s">
        <v>227</v>
      </c>
      <c r="Q427" s="627" t="s">
        <v>227</v>
      </c>
      <c r="R427" s="627" t="s">
        <v>227</v>
      </c>
      <c r="S427" s="627" t="s">
        <v>227</v>
      </c>
      <c r="T427" s="627" t="s">
        <v>227</v>
      </c>
      <c r="U427" s="627" t="s">
        <v>227</v>
      </c>
      <c r="V427" s="627" t="s">
        <v>227</v>
      </c>
      <c r="W427" s="627" t="s">
        <v>227</v>
      </c>
      <c r="X427" s="627" t="s">
        <v>227</v>
      </c>
      <c r="Y427" s="627" t="s">
        <v>227</v>
      </c>
      <c r="Z427" s="627" t="s">
        <v>227</v>
      </c>
      <c r="AA427" s="627" t="s">
        <v>227</v>
      </c>
      <c r="AB427" s="627" t="s">
        <v>227</v>
      </c>
      <c r="AC427" s="627" t="s">
        <v>227</v>
      </c>
      <c r="AD427" s="627" t="s">
        <v>227</v>
      </c>
      <c r="AE427" s="627" t="s">
        <v>227</v>
      </c>
      <c r="AF427" s="627" t="s">
        <v>227</v>
      </c>
      <c r="AG427" s="627" t="s">
        <v>227</v>
      </c>
      <c r="AH427" s="627" t="s">
        <v>227</v>
      </c>
      <c r="AI427" s="627" t="s">
        <v>227</v>
      </c>
      <c r="AJ427" s="627" t="s">
        <v>227</v>
      </c>
      <c r="AK427" s="627" t="s">
        <v>227</v>
      </c>
      <c r="AL427" s="627" t="s">
        <v>227</v>
      </c>
      <c r="AM427" s="627" t="s">
        <v>227</v>
      </c>
      <c r="AN427" s="627" t="s">
        <v>227</v>
      </c>
      <c r="AO427" s="627" t="s">
        <v>227</v>
      </c>
      <c r="AP427" s="627" t="s">
        <v>227</v>
      </c>
      <c r="AQ427" s="627" t="s">
        <v>227</v>
      </c>
      <c r="AR427" s="627" t="s">
        <v>227</v>
      </c>
      <c r="AS427" s="627" t="s">
        <v>227</v>
      </c>
      <c r="AT427" s="627" t="s">
        <v>227</v>
      </c>
      <c r="AU427" s="627" t="s">
        <v>227</v>
      </c>
      <c r="AV427" s="627" t="s">
        <v>227</v>
      </c>
      <c r="AW427" s="627" t="s">
        <v>227</v>
      </c>
      <c r="AX427" s="627" t="s">
        <v>227</v>
      </c>
      <c r="AY427" s="604" t="s">
        <v>4546</v>
      </c>
      <c r="AZ427" s="632" t="s">
        <v>4547</v>
      </c>
      <c r="BA427" s="632" t="s">
        <v>227</v>
      </c>
      <c r="BB427" s="633" t="s">
        <v>1500</v>
      </c>
    </row>
    <row r="428" spans="1:54" ht="14.4" x14ac:dyDescent="0.3">
      <c r="A428" s="616">
        <v>706886</v>
      </c>
      <c r="B428" s="604" t="s">
        <v>247</v>
      </c>
      <c r="C428" s="627" t="s">
        <v>227</v>
      </c>
      <c r="D428" s="627" t="s">
        <v>178</v>
      </c>
      <c r="E428" s="627" t="s">
        <v>178</v>
      </c>
      <c r="F428" s="627" t="s">
        <v>227</v>
      </c>
      <c r="G428" s="627" t="s">
        <v>227</v>
      </c>
      <c r="H428" s="627" t="s">
        <v>178</v>
      </c>
      <c r="I428" s="627" t="s">
        <v>227</v>
      </c>
      <c r="J428" s="627" t="s">
        <v>227</v>
      </c>
      <c r="K428" s="627" t="s">
        <v>227</v>
      </c>
      <c r="L428" s="627" t="s">
        <v>227</v>
      </c>
      <c r="M428" s="627" t="s">
        <v>176</v>
      </c>
      <c r="N428" s="627" t="s">
        <v>176</v>
      </c>
      <c r="O428" s="627" t="s">
        <v>227</v>
      </c>
      <c r="P428" s="627" t="s">
        <v>227</v>
      </c>
      <c r="Q428" s="627" t="s">
        <v>227</v>
      </c>
      <c r="R428" s="627" t="s">
        <v>227</v>
      </c>
      <c r="S428" s="627" t="s">
        <v>227</v>
      </c>
      <c r="T428" s="627" t="s">
        <v>227</v>
      </c>
      <c r="U428" s="627" t="s">
        <v>227</v>
      </c>
      <c r="V428" s="627" t="s">
        <v>227</v>
      </c>
      <c r="W428" s="627" t="s">
        <v>227</v>
      </c>
      <c r="X428" s="627" t="s">
        <v>227</v>
      </c>
      <c r="Y428" s="627" t="s">
        <v>227</v>
      </c>
      <c r="Z428" s="627" t="s">
        <v>227</v>
      </c>
      <c r="AA428" s="627" t="s">
        <v>227</v>
      </c>
      <c r="AB428" s="627" t="s">
        <v>227</v>
      </c>
      <c r="AC428" s="627" t="s">
        <v>227</v>
      </c>
      <c r="AD428" s="627" t="s">
        <v>227</v>
      </c>
      <c r="AE428" s="627" t="s">
        <v>227</v>
      </c>
      <c r="AF428" s="627" t="s">
        <v>227</v>
      </c>
      <c r="AG428" s="627" t="s">
        <v>227</v>
      </c>
      <c r="AH428" s="627" t="s">
        <v>227</v>
      </c>
      <c r="AI428" s="627" t="s">
        <v>227</v>
      </c>
      <c r="AJ428" s="627" t="s">
        <v>227</v>
      </c>
      <c r="AK428" s="627" t="s">
        <v>227</v>
      </c>
      <c r="AL428" s="627" t="s">
        <v>227</v>
      </c>
      <c r="AM428" s="627" t="s">
        <v>227</v>
      </c>
      <c r="AN428" s="627" t="s">
        <v>227</v>
      </c>
      <c r="AO428" s="627" t="s">
        <v>227</v>
      </c>
      <c r="AP428" s="627" t="s">
        <v>227</v>
      </c>
      <c r="AQ428" s="627" t="s">
        <v>227</v>
      </c>
      <c r="AR428" s="627" t="s">
        <v>227</v>
      </c>
      <c r="AS428" s="627" t="s">
        <v>227</v>
      </c>
      <c r="AT428" s="627" t="s">
        <v>227</v>
      </c>
      <c r="AU428" s="627" t="s">
        <v>227</v>
      </c>
      <c r="AV428" s="627" t="s">
        <v>227</v>
      </c>
      <c r="AW428" s="627" t="s">
        <v>227</v>
      </c>
      <c r="AX428" s="627" t="s">
        <v>227</v>
      </c>
      <c r="AY428" s="604" t="s">
        <v>227</v>
      </c>
      <c r="AZ428" s="632" t="s">
        <v>4547</v>
      </c>
      <c r="BA428" s="632" t="s">
        <v>227</v>
      </c>
      <c r="BB428" s="633" t="s">
        <v>1500</v>
      </c>
    </row>
    <row r="429" spans="1:54" ht="21.6" x14ac:dyDescent="0.65">
      <c r="A429" s="601">
        <v>706887</v>
      </c>
      <c r="B429" s="602" t="s">
        <v>249</v>
      </c>
      <c r="C429" t="s">
        <v>178</v>
      </c>
      <c r="D429" t="s">
        <v>178</v>
      </c>
      <c r="E429" t="s">
        <v>176</v>
      </c>
      <c r="F429" t="s">
        <v>178</v>
      </c>
      <c r="G429" t="s">
        <v>178</v>
      </c>
      <c r="H429" t="s">
        <v>178</v>
      </c>
      <c r="I429" t="s">
        <v>176</v>
      </c>
      <c r="J429" t="s">
        <v>176</v>
      </c>
      <c r="K429" t="s">
        <v>176</v>
      </c>
      <c r="L429" t="s">
        <v>178</v>
      </c>
      <c r="M429" t="s">
        <v>178</v>
      </c>
      <c r="N429" t="s">
        <v>178</v>
      </c>
      <c r="O429" t="s">
        <v>176</v>
      </c>
      <c r="P429" t="s">
        <v>178</v>
      </c>
      <c r="Q429" t="s">
        <v>178</v>
      </c>
      <c r="R429" t="s">
        <v>176</v>
      </c>
      <c r="S429" t="s">
        <v>176</v>
      </c>
      <c r="T429" t="s">
        <v>178</v>
      </c>
      <c r="U429" t="s">
        <v>178</v>
      </c>
      <c r="V429" t="s">
        <v>178</v>
      </c>
      <c r="W429" t="s">
        <v>176</v>
      </c>
      <c r="X429" t="s">
        <v>176</v>
      </c>
      <c r="Y429" t="s">
        <v>176</v>
      </c>
      <c r="Z429" t="s">
        <v>178</v>
      </c>
      <c r="AA429" t="s">
        <v>178</v>
      </c>
      <c r="AB429" t="s">
        <v>178</v>
      </c>
      <c r="AC429" t="s">
        <v>178</v>
      </c>
      <c r="AD429" t="s">
        <v>178</v>
      </c>
      <c r="AE429" t="s">
        <v>178</v>
      </c>
      <c r="AF429" t="s">
        <v>178</v>
      </c>
      <c r="AG429" t="s">
        <v>177</v>
      </c>
      <c r="AH429" t="s">
        <v>177</v>
      </c>
      <c r="AI429" t="s">
        <v>177</v>
      </c>
      <c r="AJ429" t="s">
        <v>177</v>
      </c>
      <c r="AK429" t="s">
        <v>177</v>
      </c>
      <c r="AL429" t="s">
        <v>177</v>
      </c>
      <c r="AM429" t="s">
        <v>227</v>
      </c>
      <c r="AN429" t="s">
        <v>227</v>
      </c>
      <c r="AO429" t="s">
        <v>227</v>
      </c>
      <c r="AP429" t="s">
        <v>227</v>
      </c>
      <c r="AQ429" t="s">
        <v>227</v>
      </c>
      <c r="AR429" t="s">
        <v>227</v>
      </c>
      <c r="AS429" t="s">
        <v>227</v>
      </c>
      <c r="AT429" t="s">
        <v>227</v>
      </c>
      <c r="AU429" t="s">
        <v>227</v>
      </c>
      <c r="AV429" t="s">
        <v>227</v>
      </c>
      <c r="AW429" t="s">
        <v>227</v>
      </c>
      <c r="AX429" t="s">
        <v>227</v>
      </c>
      <c r="AY429" s="602">
        <v>0</v>
      </c>
      <c r="AZ429"/>
    </row>
    <row r="430" spans="1:54" ht="14.4" x14ac:dyDescent="0.3">
      <c r="A430" s="616">
        <v>706889</v>
      </c>
      <c r="B430" s="604" t="s">
        <v>247</v>
      </c>
      <c r="C430" s="627" t="s">
        <v>1567</v>
      </c>
      <c r="D430" s="627" t="s">
        <v>1567</v>
      </c>
      <c r="E430" s="627" t="s">
        <v>1567</v>
      </c>
      <c r="F430" s="627" t="s">
        <v>1567</v>
      </c>
      <c r="G430" s="627" t="s">
        <v>1567</v>
      </c>
      <c r="H430" s="627" t="s">
        <v>1567</v>
      </c>
      <c r="I430" s="627" t="s">
        <v>1567</v>
      </c>
      <c r="J430" s="627" t="s">
        <v>1567</v>
      </c>
      <c r="K430" s="627" t="s">
        <v>1567</v>
      </c>
      <c r="L430" s="627" t="s">
        <v>1567</v>
      </c>
      <c r="M430" s="627" t="s">
        <v>1567</v>
      </c>
      <c r="N430" s="627" t="s">
        <v>1567</v>
      </c>
      <c r="O430" s="627" t="s">
        <v>227</v>
      </c>
      <c r="P430" s="627" t="s">
        <v>227</v>
      </c>
      <c r="Q430" s="627" t="s">
        <v>227</v>
      </c>
      <c r="R430" s="627" t="s">
        <v>227</v>
      </c>
      <c r="S430" s="627" t="s">
        <v>227</v>
      </c>
      <c r="T430" s="627" t="s">
        <v>227</v>
      </c>
      <c r="U430" s="627" t="s">
        <v>227</v>
      </c>
      <c r="V430" s="627" t="s">
        <v>227</v>
      </c>
      <c r="W430" s="627" t="s">
        <v>227</v>
      </c>
      <c r="X430" s="627" t="s">
        <v>227</v>
      </c>
      <c r="Y430" s="627" t="s">
        <v>227</v>
      </c>
      <c r="Z430" s="627" t="s">
        <v>227</v>
      </c>
      <c r="AA430" s="627" t="s">
        <v>227</v>
      </c>
      <c r="AB430" s="627" t="s">
        <v>227</v>
      </c>
      <c r="AC430" s="627" t="s">
        <v>227</v>
      </c>
      <c r="AD430" s="627" t="s">
        <v>227</v>
      </c>
      <c r="AE430" s="627" t="s">
        <v>227</v>
      </c>
      <c r="AF430" s="627" t="s">
        <v>227</v>
      </c>
      <c r="AG430" s="627" t="s">
        <v>227</v>
      </c>
      <c r="AH430" s="627" t="s">
        <v>227</v>
      </c>
      <c r="AI430" s="627" t="s">
        <v>227</v>
      </c>
      <c r="AJ430" s="627" t="s">
        <v>227</v>
      </c>
      <c r="AK430" s="627" t="s">
        <v>227</v>
      </c>
      <c r="AL430" s="627" t="s">
        <v>227</v>
      </c>
      <c r="AM430" s="627" t="s">
        <v>227</v>
      </c>
      <c r="AN430" s="627" t="s">
        <v>227</v>
      </c>
      <c r="AO430" s="627" t="s">
        <v>227</v>
      </c>
      <c r="AP430" s="627" t="s">
        <v>227</v>
      </c>
      <c r="AQ430" s="627" t="s">
        <v>227</v>
      </c>
      <c r="AR430" s="627" t="s">
        <v>227</v>
      </c>
      <c r="AS430" s="627" t="s">
        <v>227</v>
      </c>
      <c r="AT430" s="627" t="s">
        <v>227</v>
      </c>
      <c r="AU430" s="627" t="s">
        <v>227</v>
      </c>
      <c r="AV430" s="627" t="s">
        <v>227</v>
      </c>
      <c r="AW430" s="627" t="s">
        <v>227</v>
      </c>
      <c r="AX430" s="627" t="s">
        <v>227</v>
      </c>
      <c r="AY430" s="604" t="s">
        <v>4546</v>
      </c>
      <c r="AZ430" s="632" t="s">
        <v>4547</v>
      </c>
      <c r="BA430" s="632" t="s">
        <v>227</v>
      </c>
      <c r="BB430" s="633" t="s">
        <v>1500</v>
      </c>
    </row>
    <row r="431" spans="1:54" ht="21.6" x14ac:dyDescent="0.65">
      <c r="A431" s="601">
        <v>706892</v>
      </c>
      <c r="B431" s="602" t="s">
        <v>401</v>
      </c>
      <c r="C431" t="s">
        <v>178</v>
      </c>
      <c r="D431" t="s">
        <v>178</v>
      </c>
      <c r="E431" t="s">
        <v>178</v>
      </c>
      <c r="F431" t="s">
        <v>178</v>
      </c>
      <c r="G431" t="s">
        <v>178</v>
      </c>
      <c r="H431" t="s">
        <v>178</v>
      </c>
      <c r="I431" t="s">
        <v>178</v>
      </c>
      <c r="J431" t="s">
        <v>178</v>
      </c>
      <c r="K431" t="s">
        <v>178</v>
      </c>
      <c r="L431" t="s">
        <v>178</v>
      </c>
      <c r="M431" t="s">
        <v>178</v>
      </c>
      <c r="N431" t="s">
        <v>178</v>
      </c>
      <c r="O431" t="s">
        <v>178</v>
      </c>
      <c r="P431" t="s">
        <v>176</v>
      </c>
      <c r="Q431" t="s">
        <v>178</v>
      </c>
      <c r="R431" t="s">
        <v>176</v>
      </c>
      <c r="S431" t="s">
        <v>178</v>
      </c>
      <c r="T431" t="s">
        <v>178</v>
      </c>
      <c r="U431" t="s">
        <v>178</v>
      </c>
      <c r="V431" t="s">
        <v>178</v>
      </c>
      <c r="W431" t="s">
        <v>178</v>
      </c>
      <c r="X431" t="s">
        <v>178</v>
      </c>
      <c r="Y431" t="s">
        <v>178</v>
      </c>
      <c r="Z431" t="s">
        <v>178</v>
      </c>
      <c r="AA431" t="s">
        <v>178</v>
      </c>
      <c r="AB431" t="s">
        <v>178</v>
      </c>
      <c r="AC431" t="s">
        <v>178</v>
      </c>
      <c r="AD431" t="s">
        <v>178</v>
      </c>
      <c r="AE431" t="s">
        <v>178</v>
      </c>
      <c r="AF431" t="s">
        <v>178</v>
      </c>
      <c r="AG431" t="s">
        <v>178</v>
      </c>
      <c r="AH431" t="s">
        <v>178</v>
      </c>
      <c r="AI431" t="s">
        <v>178</v>
      </c>
      <c r="AJ431" t="s">
        <v>178</v>
      </c>
      <c r="AK431" t="s">
        <v>178</v>
      </c>
      <c r="AL431" t="s">
        <v>178</v>
      </c>
      <c r="AM431" t="s">
        <v>178</v>
      </c>
      <c r="AN431" t="s">
        <v>178</v>
      </c>
      <c r="AO431" t="s">
        <v>178</v>
      </c>
      <c r="AP431" t="s">
        <v>178</v>
      </c>
      <c r="AQ431" t="s">
        <v>178</v>
      </c>
      <c r="AR431" t="s">
        <v>178</v>
      </c>
      <c r="AS431" t="s">
        <v>177</v>
      </c>
      <c r="AT431" t="s">
        <v>177</v>
      </c>
      <c r="AU431" t="s">
        <v>177</v>
      </c>
      <c r="AV431" t="s">
        <v>177</v>
      </c>
      <c r="AW431" t="s">
        <v>177</v>
      </c>
      <c r="AX431" t="s">
        <v>177</v>
      </c>
      <c r="AY431" s="602">
        <v>0</v>
      </c>
      <c r="AZ431"/>
    </row>
    <row r="432" spans="1:54" ht="14.4" x14ac:dyDescent="0.3">
      <c r="A432" s="616">
        <v>706897</v>
      </c>
      <c r="B432" s="604" t="s">
        <v>247</v>
      </c>
      <c r="C432" s="627" t="s">
        <v>1567</v>
      </c>
      <c r="D432" s="627" t="s">
        <v>1567</v>
      </c>
      <c r="E432" s="627" t="s">
        <v>1567</v>
      </c>
      <c r="F432" s="627" t="s">
        <v>1567</v>
      </c>
      <c r="G432" s="627" t="s">
        <v>1567</v>
      </c>
      <c r="H432" s="627" t="s">
        <v>1567</v>
      </c>
      <c r="I432" s="627" t="s">
        <v>1567</v>
      </c>
      <c r="J432" s="627" t="s">
        <v>1567</v>
      </c>
      <c r="K432" s="627" t="s">
        <v>1567</v>
      </c>
      <c r="L432" s="627" t="s">
        <v>1567</v>
      </c>
      <c r="M432" s="627" t="s">
        <v>1567</v>
      </c>
      <c r="N432" s="627" t="s">
        <v>1567</v>
      </c>
      <c r="O432" s="627" t="s">
        <v>227</v>
      </c>
      <c r="P432" s="627" t="s">
        <v>227</v>
      </c>
      <c r="Q432" s="627" t="s">
        <v>227</v>
      </c>
      <c r="R432" s="627" t="s">
        <v>227</v>
      </c>
      <c r="S432" s="627" t="s">
        <v>227</v>
      </c>
      <c r="T432" s="627" t="s">
        <v>227</v>
      </c>
      <c r="U432" s="627" t="s">
        <v>227</v>
      </c>
      <c r="V432" s="627" t="s">
        <v>227</v>
      </c>
      <c r="W432" s="627" t="s">
        <v>227</v>
      </c>
      <c r="X432" s="627" t="s">
        <v>227</v>
      </c>
      <c r="Y432" s="627" t="s">
        <v>227</v>
      </c>
      <c r="Z432" s="627" t="s">
        <v>227</v>
      </c>
      <c r="AA432" s="627" t="s">
        <v>227</v>
      </c>
      <c r="AB432" s="627" t="s">
        <v>227</v>
      </c>
      <c r="AC432" s="627" t="s">
        <v>227</v>
      </c>
      <c r="AD432" s="627" t="s">
        <v>227</v>
      </c>
      <c r="AE432" s="627" t="s">
        <v>227</v>
      </c>
      <c r="AF432" s="627" t="s">
        <v>227</v>
      </c>
      <c r="AG432" s="627" t="s">
        <v>227</v>
      </c>
      <c r="AH432" s="627" t="s">
        <v>227</v>
      </c>
      <c r="AI432" s="627" t="s">
        <v>227</v>
      </c>
      <c r="AJ432" s="627" t="s">
        <v>227</v>
      </c>
      <c r="AK432" s="627" t="s">
        <v>227</v>
      </c>
      <c r="AL432" s="627" t="s">
        <v>227</v>
      </c>
      <c r="AM432" s="627" t="s">
        <v>227</v>
      </c>
      <c r="AN432" s="627" t="s">
        <v>227</v>
      </c>
      <c r="AO432" s="627" t="s">
        <v>227</v>
      </c>
      <c r="AP432" s="627" t="s">
        <v>227</v>
      </c>
      <c r="AQ432" s="627" t="s">
        <v>227</v>
      </c>
      <c r="AR432" s="627" t="s">
        <v>227</v>
      </c>
      <c r="AS432" s="627" t="s">
        <v>227</v>
      </c>
      <c r="AT432" s="627" t="s">
        <v>227</v>
      </c>
      <c r="AU432" s="627" t="s">
        <v>227</v>
      </c>
      <c r="AV432" s="627" t="s">
        <v>227</v>
      </c>
      <c r="AW432" s="627" t="s">
        <v>227</v>
      </c>
      <c r="AX432" s="627" t="s">
        <v>227</v>
      </c>
      <c r="AY432" s="604" t="s">
        <v>4546</v>
      </c>
      <c r="AZ432" s="632" t="s">
        <v>4547</v>
      </c>
      <c r="BA432" s="632" t="s">
        <v>227</v>
      </c>
      <c r="BB432" s="633" t="s">
        <v>1500</v>
      </c>
    </row>
    <row r="433" spans="1:54" ht="14.4" x14ac:dyDescent="0.3">
      <c r="A433" s="616">
        <v>706899</v>
      </c>
      <c r="B433" s="604" t="s">
        <v>247</v>
      </c>
      <c r="C433" s="627" t="s">
        <v>177</v>
      </c>
      <c r="D433" s="627" t="s">
        <v>178</v>
      </c>
      <c r="E433" s="627" t="s">
        <v>176</v>
      </c>
      <c r="F433" s="627" t="s">
        <v>176</v>
      </c>
      <c r="G433" s="627" t="s">
        <v>177</v>
      </c>
      <c r="H433" s="627" t="s">
        <v>178</v>
      </c>
      <c r="I433" s="627" t="s">
        <v>177</v>
      </c>
      <c r="J433" s="627" t="s">
        <v>177</v>
      </c>
      <c r="K433" s="627" t="s">
        <v>177</v>
      </c>
      <c r="L433" s="627" t="s">
        <v>177</v>
      </c>
      <c r="M433" s="627" t="s">
        <v>177</v>
      </c>
      <c r="N433" s="627" t="s">
        <v>177</v>
      </c>
      <c r="O433" s="627" t="s">
        <v>227</v>
      </c>
      <c r="P433" s="627" t="s">
        <v>227</v>
      </c>
      <c r="Q433" s="627" t="s">
        <v>227</v>
      </c>
      <c r="R433" s="627" t="s">
        <v>227</v>
      </c>
      <c r="S433" s="627" t="s">
        <v>227</v>
      </c>
      <c r="T433" s="627" t="s">
        <v>227</v>
      </c>
      <c r="U433" s="627" t="s">
        <v>227</v>
      </c>
      <c r="V433" s="627" t="s">
        <v>227</v>
      </c>
      <c r="W433" s="627" t="s">
        <v>227</v>
      </c>
      <c r="X433" s="627" t="s">
        <v>227</v>
      </c>
      <c r="Y433" s="627" t="s">
        <v>227</v>
      </c>
      <c r="Z433" s="627" t="s">
        <v>227</v>
      </c>
      <c r="AA433" s="627" t="s">
        <v>227</v>
      </c>
      <c r="AB433" s="627" t="s">
        <v>227</v>
      </c>
      <c r="AC433" s="627" t="s">
        <v>227</v>
      </c>
      <c r="AD433" s="627" t="s">
        <v>227</v>
      </c>
      <c r="AE433" s="627" t="s">
        <v>227</v>
      </c>
      <c r="AF433" s="627" t="s">
        <v>227</v>
      </c>
      <c r="AG433" s="627" t="s">
        <v>227</v>
      </c>
      <c r="AH433" s="627" t="s">
        <v>227</v>
      </c>
      <c r="AI433" s="627" t="s">
        <v>227</v>
      </c>
      <c r="AJ433" s="627" t="s">
        <v>227</v>
      </c>
      <c r="AK433" s="627" t="s">
        <v>227</v>
      </c>
      <c r="AL433" s="627" t="s">
        <v>227</v>
      </c>
      <c r="AM433" s="627" t="s">
        <v>227</v>
      </c>
      <c r="AN433" s="627" t="s">
        <v>227</v>
      </c>
      <c r="AO433" s="627" t="s">
        <v>227</v>
      </c>
      <c r="AP433" s="627" t="s">
        <v>227</v>
      </c>
      <c r="AQ433" s="627" t="s">
        <v>227</v>
      </c>
      <c r="AR433" s="627" t="s">
        <v>227</v>
      </c>
      <c r="AS433" s="627" t="s">
        <v>227</v>
      </c>
      <c r="AT433" s="627" t="s">
        <v>227</v>
      </c>
      <c r="AU433" s="627" t="s">
        <v>227</v>
      </c>
      <c r="AV433" s="627" t="s">
        <v>227</v>
      </c>
      <c r="AW433" s="627" t="s">
        <v>227</v>
      </c>
      <c r="AX433" s="627" t="s">
        <v>227</v>
      </c>
      <c r="AY433" s="604" t="s">
        <v>4559</v>
      </c>
      <c r="AZ433" s="632" t="s">
        <v>227</v>
      </c>
      <c r="BA433" s="632" t="s">
        <v>227</v>
      </c>
      <c r="BB433" s="633" t="s">
        <v>1500</v>
      </c>
    </row>
    <row r="434" spans="1:54" ht="21.6" x14ac:dyDescent="0.65">
      <c r="A434" s="601">
        <v>706901</v>
      </c>
      <c r="B434" s="602" t="s">
        <v>226</v>
      </c>
      <c r="C434" t="s">
        <v>178</v>
      </c>
      <c r="D434" t="s">
        <v>178</v>
      </c>
      <c r="E434" t="s">
        <v>178</v>
      </c>
      <c r="F434" t="s">
        <v>176</v>
      </c>
      <c r="G434" t="s">
        <v>176</v>
      </c>
      <c r="H434" t="s">
        <v>178</v>
      </c>
      <c r="I434" t="s">
        <v>176</v>
      </c>
      <c r="J434" t="s">
        <v>176</v>
      </c>
      <c r="K434" t="s">
        <v>176</v>
      </c>
      <c r="L434" t="s">
        <v>176</v>
      </c>
      <c r="M434" t="s">
        <v>178</v>
      </c>
      <c r="N434" t="s">
        <v>178</v>
      </c>
      <c r="O434" t="s">
        <v>176</v>
      </c>
      <c r="P434" t="s">
        <v>178</v>
      </c>
      <c r="Q434" t="s">
        <v>178</v>
      </c>
      <c r="R434" t="s">
        <v>176</v>
      </c>
      <c r="S434" t="s">
        <v>176</v>
      </c>
      <c r="T434" t="s">
        <v>176</v>
      </c>
      <c r="U434" t="s">
        <v>178</v>
      </c>
      <c r="V434" t="s">
        <v>178</v>
      </c>
      <c r="W434" t="s">
        <v>178</v>
      </c>
      <c r="X434" t="s">
        <v>178</v>
      </c>
      <c r="Y434" t="s">
        <v>178</v>
      </c>
      <c r="Z434" t="s">
        <v>178</v>
      </c>
      <c r="AA434" t="s">
        <v>178</v>
      </c>
      <c r="AB434" t="s">
        <v>178</v>
      </c>
      <c r="AC434" t="s">
        <v>178</v>
      </c>
      <c r="AD434" t="s">
        <v>176</v>
      </c>
      <c r="AE434" t="s">
        <v>178</v>
      </c>
      <c r="AF434" t="s">
        <v>178</v>
      </c>
      <c r="AG434" t="s">
        <v>178</v>
      </c>
      <c r="AH434" t="s">
        <v>178</v>
      </c>
      <c r="AI434" t="s">
        <v>178</v>
      </c>
      <c r="AJ434" t="s">
        <v>178</v>
      </c>
      <c r="AK434" t="s">
        <v>178</v>
      </c>
      <c r="AL434" t="s">
        <v>178</v>
      </c>
      <c r="AM434" t="s">
        <v>177</v>
      </c>
      <c r="AN434" t="s">
        <v>177</v>
      </c>
      <c r="AO434" t="s">
        <v>177</v>
      </c>
      <c r="AP434" t="s">
        <v>177</v>
      </c>
      <c r="AQ434" t="s">
        <v>177</v>
      </c>
      <c r="AR434" t="s">
        <v>177</v>
      </c>
      <c r="AS434" t="s">
        <v>227</v>
      </c>
      <c r="AT434" t="s">
        <v>227</v>
      </c>
      <c r="AU434" t="s">
        <v>227</v>
      </c>
      <c r="AV434" t="s">
        <v>227</v>
      </c>
      <c r="AW434" t="s">
        <v>227</v>
      </c>
      <c r="AX434" t="s">
        <v>227</v>
      </c>
      <c r="AY434" s="602">
        <v>0</v>
      </c>
      <c r="AZ434"/>
    </row>
    <row r="435" spans="1:54" ht="14.4" x14ac:dyDescent="0.3">
      <c r="A435" s="616">
        <v>706903</v>
      </c>
      <c r="B435" s="604" t="s">
        <v>248</v>
      </c>
      <c r="C435" s="627" t="s">
        <v>178</v>
      </c>
      <c r="D435" s="627" t="s">
        <v>178</v>
      </c>
      <c r="E435" s="627" t="s">
        <v>178</v>
      </c>
      <c r="F435" s="627" t="s">
        <v>178</v>
      </c>
      <c r="G435" s="627" t="s">
        <v>178</v>
      </c>
      <c r="H435" s="627" t="s">
        <v>178</v>
      </c>
      <c r="I435" s="627" t="s">
        <v>178</v>
      </c>
      <c r="J435" s="627" t="s">
        <v>178</v>
      </c>
      <c r="K435" s="627" t="s">
        <v>177</v>
      </c>
      <c r="L435" s="627" t="s">
        <v>178</v>
      </c>
      <c r="M435" s="627" t="s">
        <v>176</v>
      </c>
      <c r="N435" s="627" t="s">
        <v>176</v>
      </c>
      <c r="O435" s="627" t="s">
        <v>178</v>
      </c>
      <c r="P435" s="627" t="s">
        <v>178</v>
      </c>
      <c r="Q435" s="627" t="s">
        <v>178</v>
      </c>
      <c r="R435" s="627" t="s">
        <v>177</v>
      </c>
      <c r="S435" s="627" t="s">
        <v>178</v>
      </c>
      <c r="T435" s="627" t="s">
        <v>178</v>
      </c>
      <c r="U435" s="627" t="s">
        <v>177</v>
      </c>
      <c r="V435" s="627" t="s">
        <v>177</v>
      </c>
      <c r="W435" s="627" t="s">
        <v>177</v>
      </c>
      <c r="X435" s="627" t="s">
        <v>177</v>
      </c>
      <c r="Y435" s="627" t="s">
        <v>177</v>
      </c>
      <c r="Z435" s="627" t="s">
        <v>177</v>
      </c>
      <c r="AA435" s="627" t="s">
        <v>227</v>
      </c>
      <c r="AB435" s="627" t="s">
        <v>227</v>
      </c>
      <c r="AC435" s="627" t="s">
        <v>227</v>
      </c>
      <c r="AD435" s="627" t="s">
        <v>227</v>
      </c>
      <c r="AE435" s="627" t="s">
        <v>227</v>
      </c>
      <c r="AF435" s="627" t="s">
        <v>227</v>
      </c>
      <c r="AG435" s="627" t="s">
        <v>227</v>
      </c>
      <c r="AH435" s="627" t="s">
        <v>227</v>
      </c>
      <c r="AI435" s="627" t="s">
        <v>227</v>
      </c>
      <c r="AJ435" s="627" t="s">
        <v>227</v>
      </c>
      <c r="AK435" s="627" t="s">
        <v>227</v>
      </c>
      <c r="AL435" s="627" t="s">
        <v>227</v>
      </c>
      <c r="AM435" s="627" t="s">
        <v>227</v>
      </c>
      <c r="AN435" s="627" t="s">
        <v>227</v>
      </c>
      <c r="AO435" s="627" t="s">
        <v>227</v>
      </c>
      <c r="AP435" s="627" t="s">
        <v>227</v>
      </c>
      <c r="AQ435" s="627" t="s">
        <v>227</v>
      </c>
      <c r="AR435" s="627" t="s">
        <v>227</v>
      </c>
      <c r="AS435" s="627" t="s">
        <v>227</v>
      </c>
      <c r="AT435" s="627" t="s">
        <v>227</v>
      </c>
      <c r="AU435" s="627" t="s">
        <v>227</v>
      </c>
      <c r="AV435" s="627" t="s">
        <v>227</v>
      </c>
      <c r="AW435" s="627" t="s">
        <v>227</v>
      </c>
      <c r="AX435" s="627" t="s">
        <v>227</v>
      </c>
      <c r="AY435" s="604" t="s">
        <v>227</v>
      </c>
      <c r="AZ435" s="632" t="s">
        <v>4547</v>
      </c>
      <c r="BA435" s="632" t="s">
        <v>227</v>
      </c>
      <c r="BB435" s="633" t="s">
        <v>1500</v>
      </c>
    </row>
    <row r="436" spans="1:54" ht="14.4" x14ac:dyDescent="0.3">
      <c r="A436" s="616">
        <v>706908</v>
      </c>
      <c r="B436" s="604" t="s">
        <v>248</v>
      </c>
      <c r="C436" s="627" t="s">
        <v>178</v>
      </c>
      <c r="D436" s="627" t="s">
        <v>178</v>
      </c>
      <c r="E436" s="627" t="s">
        <v>176</v>
      </c>
      <c r="F436" s="627" t="s">
        <v>178</v>
      </c>
      <c r="G436" s="627" t="s">
        <v>178</v>
      </c>
      <c r="H436" s="627" t="s">
        <v>178</v>
      </c>
      <c r="I436" s="627" t="s">
        <v>178</v>
      </c>
      <c r="J436" s="627" t="s">
        <v>178</v>
      </c>
      <c r="K436" s="627" t="s">
        <v>178</v>
      </c>
      <c r="L436" s="627" t="s">
        <v>178</v>
      </c>
      <c r="M436" s="627" t="s">
        <v>178</v>
      </c>
      <c r="N436" s="627" t="s">
        <v>178</v>
      </c>
      <c r="O436" s="627" t="s">
        <v>178</v>
      </c>
      <c r="P436" s="627" t="s">
        <v>178</v>
      </c>
      <c r="Q436" s="627" t="s">
        <v>177</v>
      </c>
      <c r="R436" s="627" t="s">
        <v>178</v>
      </c>
      <c r="S436" s="627" t="s">
        <v>178</v>
      </c>
      <c r="T436" s="627" t="s">
        <v>178</v>
      </c>
      <c r="U436" s="627" t="s">
        <v>178</v>
      </c>
      <c r="V436" s="627" t="s">
        <v>178</v>
      </c>
      <c r="W436" s="627" t="s">
        <v>177</v>
      </c>
      <c r="X436" s="627" t="s">
        <v>177</v>
      </c>
      <c r="Y436" s="627" t="s">
        <v>177</v>
      </c>
      <c r="Z436" s="627" t="s">
        <v>177</v>
      </c>
      <c r="AA436" s="627" t="s">
        <v>227</v>
      </c>
      <c r="AB436" s="627" t="s">
        <v>227</v>
      </c>
      <c r="AC436" s="627" t="s">
        <v>227</v>
      </c>
      <c r="AD436" s="627" t="s">
        <v>227</v>
      </c>
      <c r="AE436" s="627" t="s">
        <v>227</v>
      </c>
      <c r="AF436" s="627" t="s">
        <v>227</v>
      </c>
      <c r="AG436" s="627" t="s">
        <v>227</v>
      </c>
      <c r="AH436" s="627" t="s">
        <v>227</v>
      </c>
      <c r="AI436" s="627" t="s">
        <v>227</v>
      </c>
      <c r="AJ436" s="627" t="s">
        <v>227</v>
      </c>
      <c r="AK436" s="627" t="s">
        <v>227</v>
      </c>
      <c r="AL436" s="627" t="s">
        <v>227</v>
      </c>
      <c r="AM436" s="627" t="s">
        <v>227</v>
      </c>
      <c r="AN436" s="627" t="s">
        <v>227</v>
      </c>
      <c r="AO436" s="627" t="s">
        <v>227</v>
      </c>
      <c r="AP436" s="627" t="s">
        <v>227</v>
      </c>
      <c r="AQ436" s="627" t="s">
        <v>227</v>
      </c>
      <c r="AR436" s="627" t="s">
        <v>227</v>
      </c>
      <c r="AS436" s="627" t="s">
        <v>227</v>
      </c>
      <c r="AT436" s="627" t="s">
        <v>227</v>
      </c>
      <c r="AU436" s="627" t="s">
        <v>227</v>
      </c>
      <c r="AV436" s="627" t="s">
        <v>227</v>
      </c>
      <c r="AW436" s="627" t="s">
        <v>227</v>
      </c>
      <c r="AX436" s="627" t="s">
        <v>227</v>
      </c>
      <c r="AY436" s="604" t="s">
        <v>227</v>
      </c>
      <c r="AZ436" s="632" t="s">
        <v>4547</v>
      </c>
      <c r="BA436" s="632" t="s">
        <v>227</v>
      </c>
      <c r="BB436" s="633" t="s">
        <v>1500</v>
      </c>
    </row>
    <row r="437" spans="1:54" ht="21.6" x14ac:dyDescent="0.65">
      <c r="A437" s="601">
        <v>706911</v>
      </c>
      <c r="B437" s="602" t="s">
        <v>401</v>
      </c>
      <c r="C437" t="s">
        <v>178</v>
      </c>
      <c r="D437" t="s">
        <v>178</v>
      </c>
      <c r="E437" t="s">
        <v>176</v>
      </c>
      <c r="F437" t="s">
        <v>178</v>
      </c>
      <c r="G437" t="s">
        <v>178</v>
      </c>
      <c r="H437" t="s">
        <v>178</v>
      </c>
      <c r="I437" t="s">
        <v>178</v>
      </c>
      <c r="J437" t="s">
        <v>178</v>
      </c>
      <c r="K437" t="s">
        <v>178</v>
      </c>
      <c r="L437" t="s">
        <v>178</v>
      </c>
      <c r="M437" t="s">
        <v>178</v>
      </c>
      <c r="N437" t="s">
        <v>178</v>
      </c>
      <c r="O437" t="s">
        <v>178</v>
      </c>
      <c r="P437" t="s">
        <v>178</v>
      </c>
      <c r="Q437" t="s">
        <v>178</v>
      </c>
      <c r="R437" t="s">
        <v>178</v>
      </c>
      <c r="S437" t="s">
        <v>178</v>
      </c>
      <c r="T437" t="s">
        <v>178</v>
      </c>
      <c r="U437" t="s">
        <v>178</v>
      </c>
      <c r="V437" t="s">
        <v>178</v>
      </c>
      <c r="W437" t="s">
        <v>178</v>
      </c>
      <c r="X437" t="s">
        <v>178</v>
      </c>
      <c r="Y437" t="s">
        <v>178</v>
      </c>
      <c r="Z437" t="s">
        <v>178</v>
      </c>
      <c r="AA437" t="s">
        <v>178</v>
      </c>
      <c r="AB437" t="s">
        <v>178</v>
      </c>
      <c r="AC437" t="s">
        <v>178</v>
      </c>
      <c r="AD437" t="s">
        <v>178</v>
      </c>
      <c r="AE437" t="s">
        <v>178</v>
      </c>
      <c r="AF437" t="s">
        <v>178</v>
      </c>
      <c r="AG437" t="s">
        <v>178</v>
      </c>
      <c r="AH437" t="s">
        <v>178</v>
      </c>
      <c r="AI437" t="s">
        <v>178</v>
      </c>
      <c r="AJ437" t="s">
        <v>178</v>
      </c>
      <c r="AK437" t="s">
        <v>178</v>
      </c>
      <c r="AL437" t="s">
        <v>178</v>
      </c>
      <c r="AM437" t="s">
        <v>178</v>
      </c>
      <c r="AN437" t="s">
        <v>177</v>
      </c>
      <c r="AO437" t="s">
        <v>178</v>
      </c>
      <c r="AP437" t="s">
        <v>177</v>
      </c>
      <c r="AQ437" t="s">
        <v>178</v>
      </c>
      <c r="AR437" t="s">
        <v>178</v>
      </c>
      <c r="AS437" t="s">
        <v>177</v>
      </c>
      <c r="AT437" t="s">
        <v>177</v>
      </c>
      <c r="AU437" t="s">
        <v>177</v>
      </c>
      <c r="AV437" t="s">
        <v>177</v>
      </c>
      <c r="AW437" t="s">
        <v>177</v>
      </c>
      <c r="AX437" t="s">
        <v>177</v>
      </c>
      <c r="AY437" s="602">
        <v>0</v>
      </c>
      <c r="AZ437"/>
    </row>
    <row r="438" spans="1:54" ht="21.6" x14ac:dyDescent="0.65">
      <c r="A438" s="601">
        <v>706913</v>
      </c>
      <c r="B438" s="602" t="s">
        <v>247</v>
      </c>
      <c r="C438" t="s">
        <v>1567</v>
      </c>
      <c r="D438" t="s">
        <v>1567</v>
      </c>
      <c r="E438" t="s">
        <v>1567</v>
      </c>
      <c r="F438" t="s">
        <v>1567</v>
      </c>
      <c r="G438" t="s">
        <v>1567</v>
      </c>
      <c r="H438" t="s">
        <v>1567</v>
      </c>
      <c r="I438" t="s">
        <v>1567</v>
      </c>
      <c r="J438" t="s">
        <v>1567</v>
      </c>
      <c r="K438" t="s">
        <v>1567</v>
      </c>
      <c r="L438" t="s">
        <v>1567</v>
      </c>
      <c r="M438" t="s">
        <v>1567</v>
      </c>
      <c r="N438" t="s">
        <v>1567</v>
      </c>
      <c r="O438">
        <v>0</v>
      </c>
      <c r="P438">
        <v>0</v>
      </c>
      <c r="Q438">
        <v>0</v>
      </c>
      <c r="R438">
        <v>0</v>
      </c>
      <c r="S438">
        <v>0</v>
      </c>
      <c r="T438">
        <v>0</v>
      </c>
      <c r="U438">
        <v>0</v>
      </c>
      <c r="V438">
        <v>0</v>
      </c>
      <c r="W438">
        <v>0</v>
      </c>
      <c r="X438">
        <v>0</v>
      </c>
      <c r="Y438">
        <v>0</v>
      </c>
      <c r="Z438">
        <v>0</v>
      </c>
      <c r="AA438">
        <v>0</v>
      </c>
      <c r="AB438">
        <v>0</v>
      </c>
      <c r="AC438">
        <v>0</v>
      </c>
      <c r="AD438">
        <v>0</v>
      </c>
      <c r="AE438">
        <v>0</v>
      </c>
      <c r="AF438">
        <v>0</v>
      </c>
      <c r="AG438">
        <v>0</v>
      </c>
      <c r="AH438">
        <v>0</v>
      </c>
      <c r="AI438">
        <v>0</v>
      </c>
      <c r="AJ438">
        <v>0</v>
      </c>
      <c r="AK438">
        <v>0</v>
      </c>
      <c r="AL438">
        <v>0</v>
      </c>
      <c r="AM438">
        <v>0</v>
      </c>
      <c r="AN438">
        <v>0</v>
      </c>
      <c r="AO438">
        <v>0</v>
      </c>
      <c r="AP438">
        <v>0</v>
      </c>
      <c r="AQ438">
        <v>0</v>
      </c>
      <c r="AR438">
        <v>0</v>
      </c>
      <c r="AS438">
        <v>0</v>
      </c>
      <c r="AT438">
        <v>0</v>
      </c>
      <c r="AU438">
        <v>0</v>
      </c>
      <c r="AV438">
        <v>0</v>
      </c>
      <c r="AW438">
        <v>0</v>
      </c>
      <c r="AX438">
        <v>0</v>
      </c>
      <c r="AY438" s="602" t="s">
        <v>4546</v>
      </c>
      <c r="AZ438"/>
    </row>
    <row r="439" spans="1:54" ht="14.4" x14ac:dyDescent="0.3">
      <c r="A439" s="616">
        <v>706917</v>
      </c>
      <c r="B439" s="604" t="s">
        <v>247</v>
      </c>
      <c r="C439" s="627" t="s">
        <v>1567</v>
      </c>
      <c r="D439" s="627" t="s">
        <v>1567</v>
      </c>
      <c r="E439" s="627" t="s">
        <v>1567</v>
      </c>
      <c r="F439" s="627" t="s">
        <v>1567</v>
      </c>
      <c r="G439" s="627" t="s">
        <v>1567</v>
      </c>
      <c r="H439" s="627" t="s">
        <v>1567</v>
      </c>
      <c r="I439" s="627" t="s">
        <v>1567</v>
      </c>
      <c r="J439" s="627" t="s">
        <v>1567</v>
      </c>
      <c r="K439" s="627" t="s">
        <v>1567</v>
      </c>
      <c r="L439" s="627" t="s">
        <v>1567</v>
      </c>
      <c r="M439" s="627" t="s">
        <v>1567</v>
      </c>
      <c r="N439" s="627" t="s">
        <v>1567</v>
      </c>
      <c r="O439" s="627" t="s">
        <v>227</v>
      </c>
      <c r="P439" s="627" t="s">
        <v>227</v>
      </c>
      <c r="Q439" s="627" t="s">
        <v>227</v>
      </c>
      <c r="R439" s="627" t="s">
        <v>227</v>
      </c>
      <c r="S439" s="627" t="s">
        <v>227</v>
      </c>
      <c r="T439" s="627" t="s">
        <v>227</v>
      </c>
      <c r="U439" s="627" t="s">
        <v>227</v>
      </c>
      <c r="V439" s="627" t="s">
        <v>227</v>
      </c>
      <c r="W439" s="627" t="s">
        <v>227</v>
      </c>
      <c r="X439" s="627" t="s">
        <v>227</v>
      </c>
      <c r="Y439" s="627" t="s">
        <v>227</v>
      </c>
      <c r="Z439" s="627" t="s">
        <v>227</v>
      </c>
      <c r="AA439" s="627" t="s">
        <v>227</v>
      </c>
      <c r="AB439" s="627" t="s">
        <v>227</v>
      </c>
      <c r="AC439" s="627" t="s">
        <v>227</v>
      </c>
      <c r="AD439" s="627" t="s">
        <v>227</v>
      </c>
      <c r="AE439" s="627" t="s">
        <v>227</v>
      </c>
      <c r="AF439" s="627" t="s">
        <v>227</v>
      </c>
      <c r="AG439" s="627" t="s">
        <v>227</v>
      </c>
      <c r="AH439" s="627" t="s">
        <v>227</v>
      </c>
      <c r="AI439" s="627" t="s">
        <v>227</v>
      </c>
      <c r="AJ439" s="627" t="s">
        <v>227</v>
      </c>
      <c r="AK439" s="627" t="s">
        <v>227</v>
      </c>
      <c r="AL439" s="627" t="s">
        <v>227</v>
      </c>
      <c r="AM439" s="627" t="s">
        <v>227</v>
      </c>
      <c r="AN439" s="627" t="s">
        <v>227</v>
      </c>
      <c r="AO439" s="627" t="s">
        <v>227</v>
      </c>
      <c r="AP439" s="627" t="s">
        <v>227</v>
      </c>
      <c r="AQ439" s="627" t="s">
        <v>227</v>
      </c>
      <c r="AR439" s="627" t="s">
        <v>227</v>
      </c>
      <c r="AS439" s="627" t="s">
        <v>227</v>
      </c>
      <c r="AT439" s="627" t="s">
        <v>227</v>
      </c>
      <c r="AU439" s="627" t="s">
        <v>227</v>
      </c>
      <c r="AV439" s="627" t="s">
        <v>227</v>
      </c>
      <c r="AW439" s="627" t="s">
        <v>227</v>
      </c>
      <c r="AX439" s="627" t="s">
        <v>227</v>
      </c>
      <c r="AY439" s="604" t="s">
        <v>4546</v>
      </c>
      <c r="AZ439" s="632" t="s">
        <v>4547</v>
      </c>
      <c r="BA439" s="632" t="s">
        <v>227</v>
      </c>
      <c r="BB439" s="633" t="s">
        <v>1500</v>
      </c>
    </row>
    <row r="440" spans="1:54" ht="14.4" x14ac:dyDescent="0.3">
      <c r="A440" s="616">
        <v>706918</v>
      </c>
      <c r="B440" s="604" t="s">
        <v>247</v>
      </c>
      <c r="C440" s="627" t="s">
        <v>227</v>
      </c>
      <c r="D440" s="627" t="s">
        <v>178</v>
      </c>
      <c r="E440" s="627" t="s">
        <v>178</v>
      </c>
      <c r="F440" s="627" t="s">
        <v>178</v>
      </c>
      <c r="G440" s="627" t="s">
        <v>178</v>
      </c>
      <c r="H440" s="627" t="s">
        <v>178</v>
      </c>
      <c r="I440" s="627" t="s">
        <v>227</v>
      </c>
      <c r="J440" s="627" t="s">
        <v>227</v>
      </c>
      <c r="K440" s="627" t="s">
        <v>227</v>
      </c>
      <c r="L440" s="627" t="s">
        <v>227</v>
      </c>
      <c r="M440" s="627" t="s">
        <v>178</v>
      </c>
      <c r="N440" s="627" t="s">
        <v>176</v>
      </c>
      <c r="O440" s="627" t="s">
        <v>227</v>
      </c>
      <c r="P440" s="627" t="s">
        <v>227</v>
      </c>
      <c r="Q440" s="627" t="s">
        <v>227</v>
      </c>
      <c r="R440" s="627" t="s">
        <v>227</v>
      </c>
      <c r="S440" s="627" t="s">
        <v>227</v>
      </c>
      <c r="T440" s="627" t="s">
        <v>227</v>
      </c>
      <c r="U440" s="627" t="s">
        <v>227</v>
      </c>
      <c r="V440" s="627" t="s">
        <v>227</v>
      </c>
      <c r="W440" s="627" t="s">
        <v>227</v>
      </c>
      <c r="X440" s="627" t="s">
        <v>227</v>
      </c>
      <c r="Y440" s="627" t="s">
        <v>227</v>
      </c>
      <c r="Z440" s="627" t="s">
        <v>227</v>
      </c>
      <c r="AA440" s="627" t="s">
        <v>227</v>
      </c>
      <c r="AB440" s="627" t="s">
        <v>227</v>
      </c>
      <c r="AC440" s="627" t="s">
        <v>227</v>
      </c>
      <c r="AD440" s="627" t="s">
        <v>227</v>
      </c>
      <c r="AE440" s="627" t="s">
        <v>227</v>
      </c>
      <c r="AF440" s="627" t="s">
        <v>227</v>
      </c>
      <c r="AG440" s="627" t="s">
        <v>227</v>
      </c>
      <c r="AH440" s="627" t="s">
        <v>227</v>
      </c>
      <c r="AI440" s="627" t="s">
        <v>227</v>
      </c>
      <c r="AJ440" s="627" t="s">
        <v>227</v>
      </c>
      <c r="AK440" s="627" t="s">
        <v>227</v>
      </c>
      <c r="AL440" s="627" t="s">
        <v>227</v>
      </c>
      <c r="AM440" s="627" t="s">
        <v>227</v>
      </c>
      <c r="AN440" s="627" t="s">
        <v>227</v>
      </c>
      <c r="AO440" s="627" t="s">
        <v>227</v>
      </c>
      <c r="AP440" s="627" t="s">
        <v>227</v>
      </c>
      <c r="AQ440" s="627" t="s">
        <v>227</v>
      </c>
      <c r="AR440" s="627" t="s">
        <v>227</v>
      </c>
      <c r="AS440" s="627" t="s">
        <v>227</v>
      </c>
      <c r="AT440" s="627" t="s">
        <v>227</v>
      </c>
      <c r="AU440" s="627" t="s">
        <v>227</v>
      </c>
      <c r="AV440" s="627" t="s">
        <v>227</v>
      </c>
      <c r="AW440" s="627" t="s">
        <v>227</v>
      </c>
      <c r="AX440" s="627" t="s">
        <v>227</v>
      </c>
      <c r="AY440" s="604" t="s">
        <v>227</v>
      </c>
      <c r="AZ440" s="632" t="s">
        <v>4547</v>
      </c>
      <c r="BA440" s="632" t="s">
        <v>227</v>
      </c>
      <c r="BB440" s="633" t="s">
        <v>1500</v>
      </c>
    </row>
    <row r="441" spans="1:54" ht="21.6" x14ac:dyDescent="0.65">
      <c r="A441" s="601">
        <v>706921</v>
      </c>
      <c r="B441" s="602" t="s">
        <v>248</v>
      </c>
      <c r="C441" t="s">
        <v>176</v>
      </c>
      <c r="D441" t="s">
        <v>178</v>
      </c>
      <c r="E441" t="s">
        <v>176</v>
      </c>
      <c r="F441" t="s">
        <v>178</v>
      </c>
      <c r="G441" t="s">
        <v>176</v>
      </c>
      <c r="H441" t="s">
        <v>178</v>
      </c>
      <c r="I441" t="s">
        <v>176</v>
      </c>
      <c r="J441" t="s">
        <v>178</v>
      </c>
      <c r="K441" t="s">
        <v>178</v>
      </c>
      <c r="L441" t="s">
        <v>176</v>
      </c>
      <c r="M441" t="s">
        <v>176</v>
      </c>
      <c r="N441" t="s">
        <v>176</v>
      </c>
      <c r="O441" t="s">
        <v>176</v>
      </c>
      <c r="P441" t="s">
        <v>176</v>
      </c>
      <c r="Q441" t="s">
        <v>178</v>
      </c>
      <c r="R441" t="s">
        <v>176</v>
      </c>
      <c r="S441" t="s">
        <v>176</v>
      </c>
      <c r="T441" t="s">
        <v>178</v>
      </c>
      <c r="U441" t="s">
        <v>177</v>
      </c>
      <c r="V441" t="s">
        <v>178</v>
      </c>
      <c r="W441" t="s">
        <v>176</v>
      </c>
      <c r="X441" t="s">
        <v>177</v>
      </c>
      <c r="Y441" t="s">
        <v>178</v>
      </c>
      <c r="Z441" t="s">
        <v>178</v>
      </c>
      <c r="AA441">
        <v>0</v>
      </c>
      <c r="AB441">
        <v>0</v>
      </c>
      <c r="AC441">
        <v>0</v>
      </c>
      <c r="AD441">
        <v>0</v>
      </c>
      <c r="AE441">
        <v>0</v>
      </c>
      <c r="AF441">
        <v>0</v>
      </c>
      <c r="AG441">
        <v>0</v>
      </c>
      <c r="AH441">
        <v>0</v>
      </c>
      <c r="AI441">
        <v>0</v>
      </c>
      <c r="AJ441">
        <v>0</v>
      </c>
      <c r="AK441">
        <v>0</v>
      </c>
      <c r="AL441">
        <v>0</v>
      </c>
      <c r="AM441">
        <v>0</v>
      </c>
      <c r="AN441">
        <v>0</v>
      </c>
      <c r="AO441">
        <v>0</v>
      </c>
      <c r="AP441">
        <v>0</v>
      </c>
      <c r="AQ441">
        <v>0</v>
      </c>
      <c r="AR441">
        <v>0</v>
      </c>
      <c r="AS441">
        <v>0</v>
      </c>
      <c r="AT441">
        <v>0</v>
      </c>
      <c r="AU441">
        <v>0</v>
      </c>
      <c r="AV441">
        <v>0</v>
      </c>
      <c r="AW441">
        <v>0</v>
      </c>
      <c r="AX441">
        <v>0</v>
      </c>
      <c r="AY441" s="602">
        <v>0</v>
      </c>
      <c r="AZ441"/>
    </row>
    <row r="442" spans="1:54" ht="21.6" x14ac:dyDescent="0.65">
      <c r="A442" s="601">
        <v>706922</v>
      </c>
      <c r="B442" s="602" t="s">
        <v>247</v>
      </c>
      <c r="C442" t="s">
        <v>1567</v>
      </c>
      <c r="D442" t="s">
        <v>1567</v>
      </c>
      <c r="E442" t="s">
        <v>1567</v>
      </c>
      <c r="F442" t="s">
        <v>1567</v>
      </c>
      <c r="G442" t="s">
        <v>1567</v>
      </c>
      <c r="H442" t="s">
        <v>1567</v>
      </c>
      <c r="I442" t="s">
        <v>1567</v>
      </c>
      <c r="J442" t="s">
        <v>1567</v>
      </c>
      <c r="K442" t="s">
        <v>1567</v>
      </c>
      <c r="L442" t="s">
        <v>1567</v>
      </c>
      <c r="M442" t="s">
        <v>1567</v>
      </c>
      <c r="N442" t="s">
        <v>1567</v>
      </c>
      <c r="O442" t="s">
        <v>227</v>
      </c>
      <c r="P442" t="s">
        <v>227</v>
      </c>
      <c r="Q442" t="s">
        <v>227</v>
      </c>
      <c r="R442" t="s">
        <v>227</v>
      </c>
      <c r="S442" t="s">
        <v>227</v>
      </c>
      <c r="T442" t="s">
        <v>227</v>
      </c>
      <c r="U442" t="s">
        <v>227</v>
      </c>
      <c r="V442" t="s">
        <v>227</v>
      </c>
      <c r="W442" t="s">
        <v>227</v>
      </c>
      <c r="X442" t="s">
        <v>227</v>
      </c>
      <c r="Y442" t="s">
        <v>227</v>
      </c>
      <c r="Z442" t="s">
        <v>227</v>
      </c>
      <c r="AA442" t="s">
        <v>227</v>
      </c>
      <c r="AB442" t="s">
        <v>227</v>
      </c>
      <c r="AC442" t="s">
        <v>227</v>
      </c>
      <c r="AD442" t="s">
        <v>227</v>
      </c>
      <c r="AE442" t="s">
        <v>227</v>
      </c>
      <c r="AF442" t="s">
        <v>227</v>
      </c>
      <c r="AG442" t="s">
        <v>227</v>
      </c>
      <c r="AH442" t="s">
        <v>227</v>
      </c>
      <c r="AI442" t="s">
        <v>227</v>
      </c>
      <c r="AJ442" t="s">
        <v>227</v>
      </c>
      <c r="AK442" t="s">
        <v>227</v>
      </c>
      <c r="AL442" t="s">
        <v>227</v>
      </c>
      <c r="AM442" t="s">
        <v>227</v>
      </c>
      <c r="AN442" t="s">
        <v>227</v>
      </c>
      <c r="AO442" t="s">
        <v>227</v>
      </c>
      <c r="AP442" t="s">
        <v>227</v>
      </c>
      <c r="AQ442" t="s">
        <v>227</v>
      </c>
      <c r="AR442" t="s">
        <v>227</v>
      </c>
      <c r="AS442" t="s">
        <v>227</v>
      </c>
      <c r="AT442" t="s">
        <v>227</v>
      </c>
      <c r="AU442" t="s">
        <v>227</v>
      </c>
      <c r="AV442" t="s">
        <v>227</v>
      </c>
      <c r="AW442" t="s">
        <v>227</v>
      </c>
      <c r="AX442" t="s">
        <v>227</v>
      </c>
      <c r="AY442" s="602" t="s">
        <v>4546</v>
      </c>
      <c r="AZ442"/>
    </row>
    <row r="443" spans="1:54" ht="14.4" x14ac:dyDescent="0.3">
      <c r="A443" s="616">
        <v>706923</v>
      </c>
      <c r="B443" s="604" t="s">
        <v>247</v>
      </c>
      <c r="C443" s="627" t="s">
        <v>1567</v>
      </c>
      <c r="D443" s="627" t="s">
        <v>1567</v>
      </c>
      <c r="E443" s="627" t="s">
        <v>1567</v>
      </c>
      <c r="F443" s="627" t="s">
        <v>1567</v>
      </c>
      <c r="G443" s="627" t="s">
        <v>1567</v>
      </c>
      <c r="H443" s="627" t="s">
        <v>1567</v>
      </c>
      <c r="I443" s="627" t="s">
        <v>1567</v>
      </c>
      <c r="J443" s="627" t="s">
        <v>1567</v>
      </c>
      <c r="K443" s="627" t="s">
        <v>1567</v>
      </c>
      <c r="L443" s="627" t="s">
        <v>1567</v>
      </c>
      <c r="M443" s="627" t="s">
        <v>1567</v>
      </c>
      <c r="N443" s="627" t="s">
        <v>1567</v>
      </c>
      <c r="O443" s="627" t="s">
        <v>227</v>
      </c>
      <c r="P443" s="627" t="s">
        <v>227</v>
      </c>
      <c r="Q443" s="627" t="s">
        <v>227</v>
      </c>
      <c r="R443" s="627" t="s">
        <v>227</v>
      </c>
      <c r="S443" s="627" t="s">
        <v>227</v>
      </c>
      <c r="T443" s="627" t="s">
        <v>227</v>
      </c>
      <c r="U443" s="627" t="s">
        <v>227</v>
      </c>
      <c r="V443" s="627" t="s">
        <v>227</v>
      </c>
      <c r="W443" s="627" t="s">
        <v>227</v>
      </c>
      <c r="X443" s="627" t="s">
        <v>227</v>
      </c>
      <c r="Y443" s="627" t="s">
        <v>227</v>
      </c>
      <c r="Z443" s="627" t="s">
        <v>227</v>
      </c>
      <c r="AA443" s="627" t="s">
        <v>227</v>
      </c>
      <c r="AB443" s="627" t="s">
        <v>227</v>
      </c>
      <c r="AC443" s="627" t="s">
        <v>227</v>
      </c>
      <c r="AD443" s="627" t="s">
        <v>227</v>
      </c>
      <c r="AE443" s="627" t="s">
        <v>227</v>
      </c>
      <c r="AF443" s="627" t="s">
        <v>227</v>
      </c>
      <c r="AG443" s="627" t="s">
        <v>227</v>
      </c>
      <c r="AH443" s="627" t="s">
        <v>227</v>
      </c>
      <c r="AI443" s="627" t="s">
        <v>227</v>
      </c>
      <c r="AJ443" s="627" t="s">
        <v>227</v>
      </c>
      <c r="AK443" s="627" t="s">
        <v>227</v>
      </c>
      <c r="AL443" s="627" t="s">
        <v>227</v>
      </c>
      <c r="AM443" s="627" t="s">
        <v>227</v>
      </c>
      <c r="AN443" s="627" t="s">
        <v>227</v>
      </c>
      <c r="AO443" s="627" t="s">
        <v>227</v>
      </c>
      <c r="AP443" s="627" t="s">
        <v>227</v>
      </c>
      <c r="AQ443" s="627" t="s">
        <v>227</v>
      </c>
      <c r="AR443" s="627" t="s">
        <v>227</v>
      </c>
      <c r="AS443" s="627" t="s">
        <v>227</v>
      </c>
      <c r="AT443" s="627" t="s">
        <v>227</v>
      </c>
      <c r="AU443" s="627" t="s">
        <v>227</v>
      </c>
      <c r="AV443" s="627" t="s">
        <v>227</v>
      </c>
      <c r="AW443" s="627" t="s">
        <v>227</v>
      </c>
      <c r="AX443" s="627" t="s">
        <v>227</v>
      </c>
      <c r="AY443" s="604" t="s">
        <v>4546</v>
      </c>
      <c r="AZ443" s="632" t="s">
        <v>4547</v>
      </c>
      <c r="BA443" s="632" t="s">
        <v>227</v>
      </c>
      <c r="BB443" s="633" t="s">
        <v>1500</v>
      </c>
    </row>
    <row r="444" spans="1:54" ht="21.6" x14ac:dyDescent="0.65">
      <c r="A444" s="601">
        <v>706935</v>
      </c>
      <c r="B444" s="602" t="s">
        <v>249</v>
      </c>
      <c r="C444" t="s">
        <v>176</v>
      </c>
      <c r="D444" t="s">
        <v>178</v>
      </c>
      <c r="E444" t="s">
        <v>176</v>
      </c>
      <c r="F444" t="s">
        <v>178</v>
      </c>
      <c r="G444" t="s">
        <v>176</v>
      </c>
      <c r="H444" t="s">
        <v>176</v>
      </c>
      <c r="I444" t="s">
        <v>176</v>
      </c>
      <c r="J444" t="s">
        <v>176</v>
      </c>
      <c r="K444" t="s">
        <v>176</v>
      </c>
      <c r="L444" t="s">
        <v>176</v>
      </c>
      <c r="M444" t="s">
        <v>176</v>
      </c>
      <c r="N444" t="s">
        <v>176</v>
      </c>
      <c r="O444" t="s">
        <v>176</v>
      </c>
      <c r="P444" t="s">
        <v>178</v>
      </c>
      <c r="Q444" t="s">
        <v>178</v>
      </c>
      <c r="R444" t="s">
        <v>178</v>
      </c>
      <c r="S444" t="s">
        <v>176</v>
      </c>
      <c r="T444" t="s">
        <v>178</v>
      </c>
      <c r="U444" t="s">
        <v>178</v>
      </c>
      <c r="V444" t="s">
        <v>178</v>
      </c>
      <c r="W444" t="s">
        <v>178</v>
      </c>
      <c r="X444" t="s">
        <v>176</v>
      </c>
      <c r="Y444" t="s">
        <v>178</v>
      </c>
      <c r="Z444" t="s">
        <v>178</v>
      </c>
      <c r="AA444" t="s">
        <v>178</v>
      </c>
      <c r="AB444" t="s">
        <v>178</v>
      </c>
      <c r="AC444" t="s">
        <v>178</v>
      </c>
      <c r="AD444" t="s">
        <v>178</v>
      </c>
      <c r="AE444" t="s">
        <v>178</v>
      </c>
      <c r="AF444" t="s">
        <v>178</v>
      </c>
      <c r="AG444" t="s">
        <v>177</v>
      </c>
      <c r="AH444" t="s">
        <v>177</v>
      </c>
      <c r="AI444" t="s">
        <v>177</v>
      </c>
      <c r="AJ444" t="s">
        <v>177</v>
      </c>
      <c r="AK444" t="s">
        <v>177</v>
      </c>
      <c r="AL444" t="s">
        <v>177</v>
      </c>
      <c r="AM444" t="s">
        <v>227</v>
      </c>
      <c r="AN444" t="s">
        <v>227</v>
      </c>
      <c r="AO444" t="s">
        <v>227</v>
      </c>
      <c r="AP444" t="s">
        <v>227</v>
      </c>
      <c r="AQ444" t="s">
        <v>227</v>
      </c>
      <c r="AR444" t="s">
        <v>227</v>
      </c>
      <c r="AS444" t="s">
        <v>227</v>
      </c>
      <c r="AT444" t="s">
        <v>227</v>
      </c>
      <c r="AU444" t="s">
        <v>227</v>
      </c>
      <c r="AV444" t="s">
        <v>227</v>
      </c>
      <c r="AW444" t="s">
        <v>227</v>
      </c>
      <c r="AX444" t="s">
        <v>227</v>
      </c>
      <c r="AY444" s="602">
        <v>0</v>
      </c>
    </row>
    <row r="445" spans="1:54" ht="21.6" x14ac:dyDescent="0.65">
      <c r="A445" s="601">
        <v>706936</v>
      </c>
      <c r="B445" s="602" t="s">
        <v>248</v>
      </c>
      <c r="C445" t="s">
        <v>178</v>
      </c>
      <c r="D445" t="s">
        <v>178</v>
      </c>
      <c r="E445" t="s">
        <v>176</v>
      </c>
      <c r="F445" t="s">
        <v>178</v>
      </c>
      <c r="G445" t="s">
        <v>178</v>
      </c>
      <c r="H445" t="s">
        <v>176</v>
      </c>
      <c r="I445" t="s">
        <v>176</v>
      </c>
      <c r="J445" t="s">
        <v>178</v>
      </c>
      <c r="K445" t="s">
        <v>177</v>
      </c>
      <c r="L445" t="s">
        <v>176</v>
      </c>
      <c r="M445" t="s">
        <v>178</v>
      </c>
      <c r="N445" t="s">
        <v>178</v>
      </c>
      <c r="O445" t="s">
        <v>176</v>
      </c>
      <c r="P445" t="s">
        <v>177</v>
      </c>
      <c r="Q445" t="s">
        <v>176</v>
      </c>
      <c r="R445" t="s">
        <v>178</v>
      </c>
      <c r="S445" t="s">
        <v>176</v>
      </c>
      <c r="T445" t="s">
        <v>177</v>
      </c>
      <c r="U445" t="s">
        <v>177</v>
      </c>
      <c r="V445" t="s">
        <v>177</v>
      </c>
      <c r="W445" t="s">
        <v>176</v>
      </c>
      <c r="X445" t="s">
        <v>177</v>
      </c>
      <c r="Y445" t="s">
        <v>177</v>
      </c>
      <c r="Z445" t="s">
        <v>177</v>
      </c>
      <c r="AA445" t="s">
        <v>227</v>
      </c>
      <c r="AB445" t="s">
        <v>227</v>
      </c>
      <c r="AC445" t="s">
        <v>227</v>
      </c>
      <c r="AD445" t="s">
        <v>227</v>
      </c>
      <c r="AE445" t="s">
        <v>227</v>
      </c>
      <c r="AF445" t="s">
        <v>227</v>
      </c>
      <c r="AG445" t="s">
        <v>227</v>
      </c>
      <c r="AH445" t="s">
        <v>227</v>
      </c>
      <c r="AI445" t="s">
        <v>227</v>
      </c>
      <c r="AJ445" t="s">
        <v>227</v>
      </c>
      <c r="AK445" t="s">
        <v>227</v>
      </c>
      <c r="AL445" t="s">
        <v>227</v>
      </c>
      <c r="AM445" t="s">
        <v>227</v>
      </c>
      <c r="AN445" t="s">
        <v>227</v>
      </c>
      <c r="AO445" t="s">
        <v>227</v>
      </c>
      <c r="AP445" t="s">
        <v>227</v>
      </c>
      <c r="AQ445" t="s">
        <v>227</v>
      </c>
      <c r="AR445" t="s">
        <v>227</v>
      </c>
      <c r="AS445" t="s">
        <v>227</v>
      </c>
      <c r="AT445" t="s">
        <v>227</v>
      </c>
      <c r="AU445" t="s">
        <v>227</v>
      </c>
      <c r="AV445" t="s">
        <v>227</v>
      </c>
      <c r="AW445" t="s">
        <v>227</v>
      </c>
      <c r="AX445" t="s">
        <v>227</v>
      </c>
      <c r="AY445" s="602">
        <v>0</v>
      </c>
      <c r="AZ445"/>
    </row>
    <row r="446" spans="1:54" ht="14.4" x14ac:dyDescent="0.3">
      <c r="A446" s="616">
        <v>706938</v>
      </c>
      <c r="B446" s="604" t="s">
        <v>247</v>
      </c>
      <c r="C446" s="627" t="s">
        <v>1567</v>
      </c>
      <c r="D446" s="627" t="s">
        <v>1567</v>
      </c>
      <c r="E446" s="627" t="s">
        <v>1567</v>
      </c>
      <c r="F446" s="627" t="s">
        <v>1567</v>
      </c>
      <c r="G446" s="627" t="s">
        <v>1567</v>
      </c>
      <c r="H446" s="627" t="s">
        <v>1567</v>
      </c>
      <c r="I446" s="627" t="s">
        <v>1567</v>
      </c>
      <c r="J446" s="627" t="s">
        <v>1567</v>
      </c>
      <c r="K446" s="627" t="s">
        <v>1567</v>
      </c>
      <c r="L446" s="627" t="s">
        <v>1567</v>
      </c>
      <c r="M446" s="627" t="s">
        <v>1567</v>
      </c>
      <c r="N446" s="627" t="s">
        <v>1567</v>
      </c>
      <c r="O446" s="627" t="s">
        <v>227</v>
      </c>
      <c r="P446" s="627" t="s">
        <v>227</v>
      </c>
      <c r="Q446" s="627" t="s">
        <v>227</v>
      </c>
      <c r="R446" s="627" t="s">
        <v>227</v>
      </c>
      <c r="S446" s="627" t="s">
        <v>227</v>
      </c>
      <c r="T446" s="627" t="s">
        <v>227</v>
      </c>
      <c r="U446" s="627" t="s">
        <v>227</v>
      </c>
      <c r="V446" s="627" t="s">
        <v>227</v>
      </c>
      <c r="W446" s="627" t="s">
        <v>227</v>
      </c>
      <c r="X446" s="627" t="s">
        <v>227</v>
      </c>
      <c r="Y446" s="627" t="s">
        <v>227</v>
      </c>
      <c r="Z446" s="627" t="s">
        <v>227</v>
      </c>
      <c r="AA446" s="627" t="s">
        <v>227</v>
      </c>
      <c r="AB446" s="627" t="s">
        <v>227</v>
      </c>
      <c r="AC446" s="627" t="s">
        <v>227</v>
      </c>
      <c r="AD446" s="627" t="s">
        <v>227</v>
      </c>
      <c r="AE446" s="627" t="s">
        <v>227</v>
      </c>
      <c r="AF446" s="627" t="s">
        <v>227</v>
      </c>
      <c r="AG446" s="627" t="s">
        <v>227</v>
      </c>
      <c r="AH446" s="627" t="s">
        <v>227</v>
      </c>
      <c r="AI446" s="627" t="s">
        <v>227</v>
      </c>
      <c r="AJ446" s="627" t="s">
        <v>227</v>
      </c>
      <c r="AK446" s="627" t="s">
        <v>227</v>
      </c>
      <c r="AL446" s="627" t="s">
        <v>227</v>
      </c>
      <c r="AM446" s="627" t="s">
        <v>227</v>
      </c>
      <c r="AN446" s="627" t="s">
        <v>227</v>
      </c>
      <c r="AO446" s="627" t="s">
        <v>227</v>
      </c>
      <c r="AP446" s="627" t="s">
        <v>227</v>
      </c>
      <c r="AQ446" s="627" t="s">
        <v>227</v>
      </c>
      <c r="AR446" s="627" t="s">
        <v>227</v>
      </c>
      <c r="AS446" s="627" t="s">
        <v>227</v>
      </c>
      <c r="AT446" s="627" t="s">
        <v>227</v>
      </c>
      <c r="AU446" s="627" t="s">
        <v>227</v>
      </c>
      <c r="AV446" s="627" t="s">
        <v>227</v>
      </c>
      <c r="AW446" s="627" t="s">
        <v>227</v>
      </c>
      <c r="AX446" s="627" t="s">
        <v>227</v>
      </c>
      <c r="AY446" s="604" t="s">
        <v>4546</v>
      </c>
      <c r="AZ446" s="632" t="s">
        <v>4547</v>
      </c>
      <c r="BA446" s="632" t="s">
        <v>227</v>
      </c>
      <c r="BB446" s="633" t="s">
        <v>1500</v>
      </c>
    </row>
    <row r="447" spans="1:54" ht="21.6" x14ac:dyDescent="0.65">
      <c r="A447" s="601">
        <v>706940</v>
      </c>
      <c r="B447" s="602" t="s">
        <v>247</v>
      </c>
      <c r="C447" t="s">
        <v>176</v>
      </c>
      <c r="D447" t="s">
        <v>176</v>
      </c>
      <c r="E447" t="s">
        <v>176</v>
      </c>
      <c r="F447" t="s">
        <v>178</v>
      </c>
      <c r="G447" t="s">
        <v>178</v>
      </c>
      <c r="H447" t="s">
        <v>178</v>
      </c>
      <c r="I447" t="s">
        <v>178</v>
      </c>
      <c r="J447" t="s">
        <v>178</v>
      </c>
      <c r="K447" t="s">
        <v>178</v>
      </c>
      <c r="L447" t="s">
        <v>176</v>
      </c>
      <c r="M447" t="s">
        <v>176</v>
      </c>
      <c r="N447" t="s">
        <v>177</v>
      </c>
      <c r="O447">
        <v>0</v>
      </c>
      <c r="P447">
        <v>0</v>
      </c>
      <c r="Q447">
        <v>0</v>
      </c>
      <c r="R447">
        <v>0</v>
      </c>
      <c r="S447">
        <v>0</v>
      </c>
      <c r="T447">
        <v>0</v>
      </c>
      <c r="U447">
        <v>0</v>
      </c>
      <c r="V447">
        <v>0</v>
      </c>
      <c r="W447">
        <v>0</v>
      </c>
      <c r="X447">
        <v>0</v>
      </c>
      <c r="Y447">
        <v>0</v>
      </c>
      <c r="Z447">
        <v>0</v>
      </c>
      <c r="AA447">
        <v>0</v>
      </c>
      <c r="AB447">
        <v>0</v>
      </c>
      <c r="AC447">
        <v>0</v>
      </c>
      <c r="AD447">
        <v>0</v>
      </c>
      <c r="AE447">
        <v>0</v>
      </c>
      <c r="AF447">
        <v>0</v>
      </c>
      <c r="AG447">
        <v>0</v>
      </c>
      <c r="AH447">
        <v>0</v>
      </c>
      <c r="AI447">
        <v>0</v>
      </c>
      <c r="AJ447">
        <v>0</v>
      </c>
      <c r="AK447">
        <v>0</v>
      </c>
      <c r="AL447">
        <v>0</v>
      </c>
      <c r="AM447">
        <v>0</v>
      </c>
      <c r="AN447">
        <v>0</v>
      </c>
      <c r="AO447">
        <v>0</v>
      </c>
      <c r="AP447">
        <v>0</v>
      </c>
      <c r="AQ447">
        <v>0</v>
      </c>
      <c r="AR447">
        <v>0</v>
      </c>
      <c r="AS447">
        <v>0</v>
      </c>
      <c r="AT447">
        <v>0</v>
      </c>
      <c r="AU447">
        <v>0</v>
      </c>
      <c r="AV447">
        <v>0</v>
      </c>
      <c r="AW447">
        <v>0</v>
      </c>
      <c r="AX447">
        <v>0</v>
      </c>
      <c r="AY447" s="602">
        <v>0</v>
      </c>
      <c r="AZ447"/>
    </row>
    <row r="448" spans="1:54" ht="14.4" x14ac:dyDescent="0.3">
      <c r="A448" s="616">
        <v>706941</v>
      </c>
      <c r="B448" s="604" t="s">
        <v>247</v>
      </c>
      <c r="C448" s="627" t="s">
        <v>1567</v>
      </c>
      <c r="D448" s="627" t="s">
        <v>1567</v>
      </c>
      <c r="E448" s="627" t="s">
        <v>1567</v>
      </c>
      <c r="F448" s="627" t="s">
        <v>1567</v>
      </c>
      <c r="G448" s="627" t="s">
        <v>1567</v>
      </c>
      <c r="H448" s="627" t="s">
        <v>1567</v>
      </c>
      <c r="I448" s="627" t="s">
        <v>1567</v>
      </c>
      <c r="J448" s="627" t="s">
        <v>1567</v>
      </c>
      <c r="K448" s="627" t="s">
        <v>1567</v>
      </c>
      <c r="L448" s="627" t="s">
        <v>1567</v>
      </c>
      <c r="M448" s="627" t="s">
        <v>1567</v>
      </c>
      <c r="N448" s="627" t="s">
        <v>1567</v>
      </c>
      <c r="O448" s="627" t="s">
        <v>227</v>
      </c>
      <c r="P448" s="627" t="s">
        <v>227</v>
      </c>
      <c r="Q448" s="627" t="s">
        <v>227</v>
      </c>
      <c r="R448" s="627" t="s">
        <v>227</v>
      </c>
      <c r="S448" s="627" t="s">
        <v>227</v>
      </c>
      <c r="T448" s="627" t="s">
        <v>227</v>
      </c>
      <c r="U448" s="627" t="s">
        <v>227</v>
      </c>
      <c r="V448" s="627" t="s">
        <v>227</v>
      </c>
      <c r="W448" s="627" t="s">
        <v>227</v>
      </c>
      <c r="X448" s="627" t="s">
        <v>227</v>
      </c>
      <c r="Y448" s="627" t="s">
        <v>227</v>
      </c>
      <c r="Z448" s="627" t="s">
        <v>227</v>
      </c>
      <c r="AA448" s="627" t="s">
        <v>227</v>
      </c>
      <c r="AB448" s="627" t="s">
        <v>227</v>
      </c>
      <c r="AC448" s="627" t="s">
        <v>227</v>
      </c>
      <c r="AD448" s="627" t="s">
        <v>227</v>
      </c>
      <c r="AE448" s="627" t="s">
        <v>227</v>
      </c>
      <c r="AF448" s="627" t="s">
        <v>227</v>
      </c>
      <c r="AG448" s="627" t="s">
        <v>227</v>
      </c>
      <c r="AH448" s="627" t="s">
        <v>227</v>
      </c>
      <c r="AI448" s="627" t="s">
        <v>227</v>
      </c>
      <c r="AJ448" s="627" t="s">
        <v>227</v>
      </c>
      <c r="AK448" s="627" t="s">
        <v>227</v>
      </c>
      <c r="AL448" s="627" t="s">
        <v>227</v>
      </c>
      <c r="AM448" s="627" t="s">
        <v>227</v>
      </c>
      <c r="AN448" s="627" t="s">
        <v>227</v>
      </c>
      <c r="AO448" s="627" t="s">
        <v>227</v>
      </c>
      <c r="AP448" s="627" t="s">
        <v>227</v>
      </c>
      <c r="AQ448" s="627" t="s">
        <v>227</v>
      </c>
      <c r="AR448" s="627" t="s">
        <v>227</v>
      </c>
      <c r="AS448" s="627" t="s">
        <v>227</v>
      </c>
      <c r="AT448" s="627" t="s">
        <v>227</v>
      </c>
      <c r="AU448" s="627" t="s">
        <v>227</v>
      </c>
      <c r="AV448" s="627" t="s">
        <v>227</v>
      </c>
      <c r="AW448" s="627" t="s">
        <v>227</v>
      </c>
      <c r="AX448" s="627" t="s">
        <v>227</v>
      </c>
      <c r="AY448" s="604" t="s">
        <v>4546</v>
      </c>
      <c r="AZ448" s="632" t="s">
        <v>4547</v>
      </c>
      <c r="BA448" s="632" t="s">
        <v>227</v>
      </c>
      <c r="BB448" s="633" t="s">
        <v>1500</v>
      </c>
    </row>
    <row r="449" spans="1:54" ht="21.6" x14ac:dyDescent="0.65">
      <c r="A449" s="601">
        <v>706942</v>
      </c>
      <c r="B449" s="602" t="s">
        <v>249</v>
      </c>
      <c r="C449" t="s">
        <v>176</v>
      </c>
      <c r="D449" t="s">
        <v>178</v>
      </c>
      <c r="E449" t="s">
        <v>178</v>
      </c>
      <c r="F449" t="s">
        <v>178</v>
      </c>
      <c r="G449" t="s">
        <v>176</v>
      </c>
      <c r="H449" t="s">
        <v>176</v>
      </c>
      <c r="I449" t="s">
        <v>178</v>
      </c>
      <c r="J449" t="s">
        <v>178</v>
      </c>
      <c r="K449" t="s">
        <v>176</v>
      </c>
      <c r="L449" t="s">
        <v>178</v>
      </c>
      <c r="M449" t="s">
        <v>178</v>
      </c>
      <c r="N449" t="s">
        <v>178</v>
      </c>
      <c r="O449" t="s">
        <v>178</v>
      </c>
      <c r="P449" t="s">
        <v>178</v>
      </c>
      <c r="Q449" t="s">
        <v>178</v>
      </c>
      <c r="R449" t="s">
        <v>176</v>
      </c>
      <c r="S449" t="s">
        <v>178</v>
      </c>
      <c r="T449" t="s">
        <v>176</v>
      </c>
      <c r="U449" t="s">
        <v>178</v>
      </c>
      <c r="V449" t="s">
        <v>178</v>
      </c>
      <c r="W449" t="s">
        <v>178</v>
      </c>
      <c r="X449" t="s">
        <v>178</v>
      </c>
      <c r="Y449" t="s">
        <v>176</v>
      </c>
      <c r="Z449" t="s">
        <v>178</v>
      </c>
      <c r="AA449" t="s">
        <v>178</v>
      </c>
      <c r="AB449" t="s">
        <v>178</v>
      </c>
      <c r="AC449" t="s">
        <v>178</v>
      </c>
      <c r="AD449" t="s">
        <v>177</v>
      </c>
      <c r="AE449" t="s">
        <v>178</v>
      </c>
      <c r="AF449" t="s">
        <v>178</v>
      </c>
      <c r="AG449" t="s">
        <v>177</v>
      </c>
      <c r="AH449" t="s">
        <v>177</v>
      </c>
      <c r="AI449" t="s">
        <v>177</v>
      </c>
      <c r="AJ449" t="s">
        <v>177</v>
      </c>
      <c r="AK449" t="s">
        <v>177</v>
      </c>
      <c r="AL449" t="s">
        <v>177</v>
      </c>
      <c r="AM449">
        <v>0</v>
      </c>
      <c r="AN449">
        <v>0</v>
      </c>
      <c r="AO449">
        <v>0</v>
      </c>
      <c r="AP449">
        <v>0</v>
      </c>
      <c r="AQ449">
        <v>0</v>
      </c>
      <c r="AR449">
        <v>0</v>
      </c>
      <c r="AS449">
        <v>0</v>
      </c>
      <c r="AT449">
        <v>0</v>
      </c>
      <c r="AU449">
        <v>0</v>
      </c>
      <c r="AV449">
        <v>0</v>
      </c>
      <c r="AW449">
        <v>0</v>
      </c>
      <c r="AX449">
        <v>0</v>
      </c>
      <c r="AY449" s="602">
        <v>0</v>
      </c>
      <c r="AZ449"/>
    </row>
    <row r="450" spans="1:54" ht="21.6" x14ac:dyDescent="0.65">
      <c r="A450" s="601">
        <v>706945</v>
      </c>
      <c r="B450" s="602" t="s">
        <v>249</v>
      </c>
      <c r="C450" t="s">
        <v>178</v>
      </c>
      <c r="D450" t="s">
        <v>176</v>
      </c>
      <c r="E450" t="s">
        <v>178</v>
      </c>
      <c r="F450" t="s">
        <v>178</v>
      </c>
      <c r="G450" t="s">
        <v>178</v>
      </c>
      <c r="H450" t="s">
        <v>178</v>
      </c>
      <c r="I450" t="s">
        <v>176</v>
      </c>
      <c r="J450" t="s">
        <v>176</v>
      </c>
      <c r="K450" t="s">
        <v>176</v>
      </c>
      <c r="L450" t="s">
        <v>176</v>
      </c>
      <c r="M450" t="s">
        <v>176</v>
      </c>
      <c r="N450" t="s">
        <v>176</v>
      </c>
      <c r="O450" t="s">
        <v>176</v>
      </c>
      <c r="P450" t="s">
        <v>178</v>
      </c>
      <c r="Q450" t="s">
        <v>178</v>
      </c>
      <c r="R450" t="s">
        <v>178</v>
      </c>
      <c r="S450" t="s">
        <v>176</v>
      </c>
      <c r="T450" t="s">
        <v>176</v>
      </c>
      <c r="U450" t="s">
        <v>178</v>
      </c>
      <c r="V450" t="s">
        <v>178</v>
      </c>
      <c r="W450" t="s">
        <v>176</v>
      </c>
      <c r="X450" t="s">
        <v>178</v>
      </c>
      <c r="Y450" t="s">
        <v>178</v>
      </c>
      <c r="Z450" t="s">
        <v>178</v>
      </c>
      <c r="AA450" t="s">
        <v>178</v>
      </c>
      <c r="AB450" t="s">
        <v>178</v>
      </c>
      <c r="AC450" t="s">
        <v>178</v>
      </c>
      <c r="AD450" t="s">
        <v>178</v>
      </c>
      <c r="AE450" t="s">
        <v>178</v>
      </c>
      <c r="AF450" t="s">
        <v>178</v>
      </c>
      <c r="AG450" t="s">
        <v>177</v>
      </c>
      <c r="AH450" t="s">
        <v>177</v>
      </c>
      <c r="AI450" t="s">
        <v>177</v>
      </c>
      <c r="AJ450" t="s">
        <v>177</v>
      </c>
      <c r="AK450" t="s">
        <v>177</v>
      </c>
      <c r="AL450" t="s">
        <v>177</v>
      </c>
      <c r="AM450" t="s">
        <v>227</v>
      </c>
      <c r="AN450" t="s">
        <v>227</v>
      </c>
      <c r="AO450" t="s">
        <v>227</v>
      </c>
      <c r="AP450" t="s">
        <v>227</v>
      </c>
      <c r="AQ450" t="s">
        <v>227</v>
      </c>
      <c r="AR450" t="s">
        <v>227</v>
      </c>
      <c r="AS450" t="s">
        <v>227</v>
      </c>
      <c r="AT450" t="s">
        <v>227</v>
      </c>
      <c r="AU450" t="s">
        <v>227</v>
      </c>
      <c r="AV450" t="s">
        <v>227</v>
      </c>
      <c r="AW450" t="s">
        <v>227</v>
      </c>
      <c r="AX450" t="s">
        <v>227</v>
      </c>
      <c r="AY450" s="602" t="s">
        <v>4583</v>
      </c>
      <c r="AZ450"/>
    </row>
    <row r="451" spans="1:54" ht="14.4" x14ac:dyDescent="0.3">
      <c r="A451" s="616">
        <v>706950</v>
      </c>
      <c r="B451" s="604" t="s">
        <v>248</v>
      </c>
      <c r="C451" s="627" t="s">
        <v>227</v>
      </c>
      <c r="D451" s="627" t="s">
        <v>227</v>
      </c>
      <c r="E451" s="627" t="s">
        <v>227</v>
      </c>
      <c r="F451" s="627" t="s">
        <v>227</v>
      </c>
      <c r="G451" s="627" t="s">
        <v>227</v>
      </c>
      <c r="H451" s="627" t="s">
        <v>227</v>
      </c>
      <c r="I451" s="627" t="s">
        <v>227</v>
      </c>
      <c r="J451" s="627" t="s">
        <v>227</v>
      </c>
      <c r="K451" s="627" t="s">
        <v>227</v>
      </c>
      <c r="L451" s="627" t="s">
        <v>227</v>
      </c>
      <c r="M451" s="627" t="s">
        <v>227</v>
      </c>
      <c r="N451" s="627" t="s">
        <v>227</v>
      </c>
      <c r="O451" s="627" t="s">
        <v>178</v>
      </c>
      <c r="P451" s="627" t="s">
        <v>178</v>
      </c>
      <c r="Q451" s="627" t="s">
        <v>178</v>
      </c>
      <c r="R451" s="627" t="s">
        <v>177</v>
      </c>
      <c r="S451" s="627" t="s">
        <v>177</v>
      </c>
      <c r="T451" s="627" t="s">
        <v>178</v>
      </c>
      <c r="U451" s="627" t="s">
        <v>227</v>
      </c>
      <c r="V451" s="627" t="s">
        <v>227</v>
      </c>
      <c r="W451" s="627" t="s">
        <v>227</v>
      </c>
      <c r="X451" s="627" t="s">
        <v>227</v>
      </c>
      <c r="Y451" s="627" t="s">
        <v>227</v>
      </c>
      <c r="Z451" s="627" t="s">
        <v>227</v>
      </c>
      <c r="AA451" s="627" t="s">
        <v>227</v>
      </c>
      <c r="AB451" s="627" t="s">
        <v>227</v>
      </c>
      <c r="AC451" s="627" t="s">
        <v>227</v>
      </c>
      <c r="AD451" s="627" t="s">
        <v>227</v>
      </c>
      <c r="AE451" s="627" t="s">
        <v>227</v>
      </c>
      <c r="AF451" s="627" t="s">
        <v>227</v>
      </c>
      <c r="AG451" s="627" t="s">
        <v>227</v>
      </c>
      <c r="AH451" s="627" t="s">
        <v>227</v>
      </c>
      <c r="AI451" s="627" t="s">
        <v>227</v>
      </c>
      <c r="AJ451" s="627" t="s">
        <v>227</v>
      </c>
      <c r="AK451" s="627" t="s">
        <v>227</v>
      </c>
      <c r="AL451" s="627" t="s">
        <v>227</v>
      </c>
      <c r="AM451" s="627" t="s">
        <v>227</v>
      </c>
      <c r="AN451" s="627" t="s">
        <v>227</v>
      </c>
      <c r="AO451" s="627" t="s">
        <v>227</v>
      </c>
      <c r="AP451" s="627" t="s">
        <v>227</v>
      </c>
      <c r="AQ451" s="627" t="s">
        <v>227</v>
      </c>
      <c r="AR451" s="627" t="s">
        <v>227</v>
      </c>
      <c r="AS451" s="627" t="s">
        <v>227</v>
      </c>
      <c r="AT451" s="627" t="s">
        <v>227</v>
      </c>
      <c r="AU451" s="627" t="s">
        <v>227</v>
      </c>
      <c r="AV451" s="627" t="s">
        <v>227</v>
      </c>
      <c r="AW451" s="627" t="s">
        <v>227</v>
      </c>
      <c r="AX451" s="627" t="s">
        <v>227</v>
      </c>
      <c r="AY451" s="604" t="s">
        <v>227</v>
      </c>
      <c r="AZ451" s="632" t="s">
        <v>4547</v>
      </c>
      <c r="BA451" s="632" t="s">
        <v>227</v>
      </c>
      <c r="BB451" s="633" t="s">
        <v>1500</v>
      </c>
    </row>
    <row r="452" spans="1:54" ht="14.4" x14ac:dyDescent="0.3">
      <c r="A452" s="616">
        <v>706952</v>
      </c>
      <c r="B452" s="604" t="s">
        <v>247</v>
      </c>
      <c r="C452" s="627" t="s">
        <v>1567</v>
      </c>
      <c r="D452" s="627" t="s">
        <v>1567</v>
      </c>
      <c r="E452" s="627" t="s">
        <v>1567</v>
      </c>
      <c r="F452" s="627" t="s">
        <v>1567</v>
      </c>
      <c r="G452" s="627" t="s">
        <v>1567</v>
      </c>
      <c r="H452" s="627" t="s">
        <v>1567</v>
      </c>
      <c r="I452" s="627" t="s">
        <v>1567</v>
      </c>
      <c r="J452" s="627" t="s">
        <v>1567</v>
      </c>
      <c r="K452" s="627" t="s">
        <v>1567</v>
      </c>
      <c r="L452" s="627" t="s">
        <v>1567</v>
      </c>
      <c r="M452" s="627" t="s">
        <v>1567</v>
      </c>
      <c r="N452" s="627" t="s">
        <v>1567</v>
      </c>
      <c r="O452" s="627" t="s">
        <v>227</v>
      </c>
      <c r="P452" s="627" t="s">
        <v>227</v>
      </c>
      <c r="Q452" s="627" t="s">
        <v>227</v>
      </c>
      <c r="R452" s="627" t="s">
        <v>227</v>
      </c>
      <c r="S452" s="627" t="s">
        <v>227</v>
      </c>
      <c r="T452" s="627" t="s">
        <v>227</v>
      </c>
      <c r="U452" s="627" t="s">
        <v>227</v>
      </c>
      <c r="V452" s="627" t="s">
        <v>227</v>
      </c>
      <c r="W452" s="627" t="s">
        <v>227</v>
      </c>
      <c r="X452" s="627" t="s">
        <v>227</v>
      </c>
      <c r="Y452" s="627" t="s">
        <v>227</v>
      </c>
      <c r="Z452" s="627" t="s">
        <v>227</v>
      </c>
      <c r="AA452" s="627" t="s">
        <v>227</v>
      </c>
      <c r="AB452" s="627" t="s">
        <v>227</v>
      </c>
      <c r="AC452" s="627" t="s">
        <v>227</v>
      </c>
      <c r="AD452" s="627" t="s">
        <v>227</v>
      </c>
      <c r="AE452" s="627" t="s">
        <v>227</v>
      </c>
      <c r="AF452" s="627" t="s">
        <v>227</v>
      </c>
      <c r="AG452" s="627" t="s">
        <v>227</v>
      </c>
      <c r="AH452" s="627" t="s">
        <v>227</v>
      </c>
      <c r="AI452" s="627" t="s">
        <v>227</v>
      </c>
      <c r="AJ452" s="627" t="s">
        <v>227</v>
      </c>
      <c r="AK452" s="627" t="s">
        <v>227</v>
      </c>
      <c r="AL452" s="627" t="s">
        <v>227</v>
      </c>
      <c r="AM452" s="627" t="s">
        <v>227</v>
      </c>
      <c r="AN452" s="627" t="s">
        <v>227</v>
      </c>
      <c r="AO452" s="627" t="s">
        <v>227</v>
      </c>
      <c r="AP452" s="627" t="s">
        <v>227</v>
      </c>
      <c r="AQ452" s="627" t="s">
        <v>227</v>
      </c>
      <c r="AR452" s="627" t="s">
        <v>227</v>
      </c>
      <c r="AS452" s="627" t="s">
        <v>227</v>
      </c>
      <c r="AT452" s="627" t="s">
        <v>227</v>
      </c>
      <c r="AU452" s="627" t="s">
        <v>227</v>
      </c>
      <c r="AV452" s="627" t="s">
        <v>227</v>
      </c>
      <c r="AW452" s="627" t="s">
        <v>227</v>
      </c>
      <c r="AX452" s="627" t="s">
        <v>227</v>
      </c>
      <c r="AY452" s="604" t="s">
        <v>4546</v>
      </c>
      <c r="AZ452" s="632" t="s">
        <v>4547</v>
      </c>
      <c r="BA452" s="632" t="s">
        <v>227</v>
      </c>
      <c r="BB452" s="633" t="s">
        <v>1500</v>
      </c>
    </row>
    <row r="453" spans="1:54" ht="21.6" x14ac:dyDescent="0.65">
      <c r="A453" s="601">
        <v>706953</v>
      </c>
      <c r="B453" s="602" t="s">
        <v>247</v>
      </c>
      <c r="C453" t="s">
        <v>178</v>
      </c>
      <c r="D453" t="s">
        <v>176</v>
      </c>
      <c r="E453" t="s">
        <v>176</v>
      </c>
      <c r="F453" t="s">
        <v>178</v>
      </c>
      <c r="G453" t="s">
        <v>176</v>
      </c>
      <c r="H453" t="s">
        <v>176</v>
      </c>
      <c r="I453" t="s">
        <v>176</v>
      </c>
      <c r="J453" t="s">
        <v>176</v>
      </c>
      <c r="K453" t="s">
        <v>177</v>
      </c>
      <c r="L453" t="s">
        <v>178</v>
      </c>
      <c r="M453" t="s">
        <v>176</v>
      </c>
      <c r="N453" t="s">
        <v>176</v>
      </c>
      <c r="O453">
        <v>0</v>
      </c>
      <c r="P453">
        <v>0</v>
      </c>
      <c r="Q453">
        <v>0</v>
      </c>
      <c r="R453">
        <v>0</v>
      </c>
      <c r="S453">
        <v>0</v>
      </c>
      <c r="T453">
        <v>0</v>
      </c>
      <c r="U453">
        <v>0</v>
      </c>
      <c r="V453">
        <v>0</v>
      </c>
      <c r="W453">
        <v>0</v>
      </c>
      <c r="X453">
        <v>0</v>
      </c>
      <c r="Y453">
        <v>0</v>
      </c>
      <c r="Z453">
        <v>0</v>
      </c>
      <c r="AA453">
        <v>0</v>
      </c>
      <c r="AB453">
        <v>0</v>
      </c>
      <c r="AC453">
        <v>0</v>
      </c>
      <c r="AD453">
        <v>0</v>
      </c>
      <c r="AE453">
        <v>0</v>
      </c>
      <c r="AF453">
        <v>0</v>
      </c>
      <c r="AG453">
        <v>0</v>
      </c>
      <c r="AH453">
        <v>0</v>
      </c>
      <c r="AI453">
        <v>0</v>
      </c>
      <c r="AJ453">
        <v>0</v>
      </c>
      <c r="AK453">
        <v>0</v>
      </c>
      <c r="AL453">
        <v>0</v>
      </c>
      <c r="AM453">
        <v>0</v>
      </c>
      <c r="AN453">
        <v>0</v>
      </c>
      <c r="AO453">
        <v>0</v>
      </c>
      <c r="AP453">
        <v>0</v>
      </c>
      <c r="AQ453">
        <v>0</v>
      </c>
      <c r="AR453">
        <v>0</v>
      </c>
      <c r="AS453">
        <v>0</v>
      </c>
      <c r="AT453">
        <v>0</v>
      </c>
      <c r="AU453">
        <v>0</v>
      </c>
      <c r="AV453">
        <v>0</v>
      </c>
      <c r="AW453">
        <v>0</v>
      </c>
      <c r="AX453">
        <v>0</v>
      </c>
      <c r="AY453" s="602" t="s">
        <v>4546</v>
      </c>
      <c r="AZ453"/>
    </row>
    <row r="454" spans="1:54" ht="14.4" x14ac:dyDescent="0.3">
      <c r="A454" s="616">
        <v>706955</v>
      </c>
      <c r="B454" s="604" t="s">
        <v>249</v>
      </c>
      <c r="C454" s="627" t="s">
        <v>178</v>
      </c>
      <c r="D454" s="627" t="s">
        <v>178</v>
      </c>
      <c r="E454" s="627" t="s">
        <v>178</v>
      </c>
      <c r="F454" s="627" t="s">
        <v>178</v>
      </c>
      <c r="G454" s="627" t="s">
        <v>178</v>
      </c>
      <c r="H454" s="627" t="s">
        <v>176</v>
      </c>
      <c r="I454" s="627" t="s">
        <v>178</v>
      </c>
      <c r="J454" s="627" t="s">
        <v>176</v>
      </c>
      <c r="K454" s="627" t="s">
        <v>178</v>
      </c>
      <c r="L454" s="627" t="s">
        <v>178</v>
      </c>
      <c r="M454" s="627" t="s">
        <v>176</v>
      </c>
      <c r="N454" s="627" t="s">
        <v>176</v>
      </c>
      <c r="O454" s="627" t="s">
        <v>176</v>
      </c>
      <c r="P454" s="627" t="s">
        <v>176</v>
      </c>
      <c r="Q454" s="627" t="s">
        <v>176</v>
      </c>
      <c r="R454" s="627" t="s">
        <v>178</v>
      </c>
      <c r="S454" s="627" t="s">
        <v>176</v>
      </c>
      <c r="T454" s="627" t="s">
        <v>178</v>
      </c>
      <c r="U454" s="627" t="s">
        <v>178</v>
      </c>
      <c r="V454" s="627" t="s">
        <v>178</v>
      </c>
      <c r="W454" s="627" t="s">
        <v>178</v>
      </c>
      <c r="X454" s="627" t="s">
        <v>178</v>
      </c>
      <c r="Y454" s="627" t="s">
        <v>178</v>
      </c>
      <c r="Z454" s="627" t="s">
        <v>178</v>
      </c>
      <c r="AA454" s="627" t="s">
        <v>177</v>
      </c>
      <c r="AB454" s="627" t="s">
        <v>177</v>
      </c>
      <c r="AC454" s="627" t="s">
        <v>177</v>
      </c>
      <c r="AD454" s="627" t="s">
        <v>177</v>
      </c>
      <c r="AE454" s="627" t="s">
        <v>177</v>
      </c>
      <c r="AF454" s="627" t="s">
        <v>177</v>
      </c>
      <c r="AG454" s="627" t="s">
        <v>227</v>
      </c>
      <c r="AH454" s="627" t="s">
        <v>227</v>
      </c>
      <c r="AI454" s="627" t="s">
        <v>227</v>
      </c>
      <c r="AJ454" s="627" t="s">
        <v>227</v>
      </c>
      <c r="AK454" s="627" t="s">
        <v>227</v>
      </c>
      <c r="AL454" s="627" t="s">
        <v>227</v>
      </c>
      <c r="AM454" s="627" t="s">
        <v>227</v>
      </c>
      <c r="AN454" s="627" t="s">
        <v>227</v>
      </c>
      <c r="AO454" s="627" t="s">
        <v>227</v>
      </c>
      <c r="AP454" s="627" t="s">
        <v>227</v>
      </c>
      <c r="AQ454" s="627" t="s">
        <v>227</v>
      </c>
      <c r="AR454" s="627" t="s">
        <v>227</v>
      </c>
      <c r="AS454" s="627" t="s">
        <v>227</v>
      </c>
      <c r="AT454" s="627" t="s">
        <v>227</v>
      </c>
      <c r="AU454" s="627" t="s">
        <v>227</v>
      </c>
      <c r="AV454" s="627" t="s">
        <v>227</v>
      </c>
      <c r="AW454" s="627" t="s">
        <v>227</v>
      </c>
      <c r="AX454" s="627" t="s">
        <v>227</v>
      </c>
      <c r="AY454" s="604" t="s">
        <v>4583</v>
      </c>
      <c r="AZ454" s="632" t="s">
        <v>4547</v>
      </c>
      <c r="BA454" s="632" t="s">
        <v>227</v>
      </c>
      <c r="BB454" s="633" t="s">
        <v>1500</v>
      </c>
    </row>
    <row r="455" spans="1:54" ht="14.4" x14ac:dyDescent="0.3">
      <c r="A455" s="616">
        <v>706956</v>
      </c>
      <c r="B455" s="604" t="s">
        <v>247</v>
      </c>
      <c r="C455" s="627" t="s">
        <v>1567</v>
      </c>
      <c r="D455" s="627" t="s">
        <v>1567</v>
      </c>
      <c r="E455" s="627" t="s">
        <v>1567</v>
      </c>
      <c r="F455" s="627" t="s">
        <v>1567</v>
      </c>
      <c r="G455" s="627" t="s">
        <v>1567</v>
      </c>
      <c r="H455" s="627" t="s">
        <v>1567</v>
      </c>
      <c r="I455" s="627" t="s">
        <v>1567</v>
      </c>
      <c r="J455" s="627" t="s">
        <v>1567</v>
      </c>
      <c r="K455" s="627" t="s">
        <v>1567</v>
      </c>
      <c r="L455" s="627" t="s">
        <v>1567</v>
      </c>
      <c r="M455" s="627" t="s">
        <v>1567</v>
      </c>
      <c r="N455" s="627" t="s">
        <v>1567</v>
      </c>
      <c r="O455" s="627" t="s">
        <v>227</v>
      </c>
      <c r="P455" s="627" t="s">
        <v>227</v>
      </c>
      <c r="Q455" s="627" t="s">
        <v>227</v>
      </c>
      <c r="R455" s="627" t="s">
        <v>227</v>
      </c>
      <c r="S455" s="627" t="s">
        <v>227</v>
      </c>
      <c r="T455" s="627" t="s">
        <v>227</v>
      </c>
      <c r="U455" s="627" t="s">
        <v>227</v>
      </c>
      <c r="V455" s="627" t="s">
        <v>227</v>
      </c>
      <c r="W455" s="627" t="s">
        <v>227</v>
      </c>
      <c r="X455" s="627" t="s">
        <v>227</v>
      </c>
      <c r="Y455" s="627" t="s">
        <v>227</v>
      </c>
      <c r="Z455" s="627" t="s">
        <v>227</v>
      </c>
      <c r="AA455" s="627" t="s">
        <v>227</v>
      </c>
      <c r="AB455" s="627" t="s">
        <v>227</v>
      </c>
      <c r="AC455" s="627" t="s">
        <v>227</v>
      </c>
      <c r="AD455" s="627" t="s">
        <v>227</v>
      </c>
      <c r="AE455" s="627" t="s">
        <v>227</v>
      </c>
      <c r="AF455" s="627" t="s">
        <v>227</v>
      </c>
      <c r="AG455" s="627" t="s">
        <v>227</v>
      </c>
      <c r="AH455" s="627" t="s">
        <v>227</v>
      </c>
      <c r="AI455" s="627" t="s">
        <v>227</v>
      </c>
      <c r="AJ455" s="627" t="s">
        <v>227</v>
      </c>
      <c r="AK455" s="627" t="s">
        <v>227</v>
      </c>
      <c r="AL455" s="627" t="s">
        <v>227</v>
      </c>
      <c r="AM455" s="627" t="s">
        <v>227</v>
      </c>
      <c r="AN455" s="627" t="s">
        <v>227</v>
      </c>
      <c r="AO455" s="627" t="s">
        <v>227</v>
      </c>
      <c r="AP455" s="627" t="s">
        <v>227</v>
      </c>
      <c r="AQ455" s="627" t="s">
        <v>227</v>
      </c>
      <c r="AR455" s="627" t="s">
        <v>227</v>
      </c>
      <c r="AS455" s="627" t="s">
        <v>227</v>
      </c>
      <c r="AT455" s="627" t="s">
        <v>227</v>
      </c>
      <c r="AU455" s="627" t="s">
        <v>227</v>
      </c>
      <c r="AV455" s="627" t="s">
        <v>227</v>
      </c>
      <c r="AW455" s="627" t="s">
        <v>227</v>
      </c>
      <c r="AX455" s="627" t="s">
        <v>227</v>
      </c>
      <c r="AY455" s="604" t="s">
        <v>4546</v>
      </c>
      <c r="AZ455" s="632" t="s">
        <v>4547</v>
      </c>
      <c r="BA455" s="632" t="s">
        <v>227</v>
      </c>
      <c r="BB455" s="633" t="s">
        <v>1500</v>
      </c>
    </row>
    <row r="456" spans="1:54" ht="14.4" x14ac:dyDescent="0.3">
      <c r="A456" s="616">
        <v>706957</v>
      </c>
      <c r="B456" s="604" t="s">
        <v>247</v>
      </c>
      <c r="C456" s="627" t="s">
        <v>1567</v>
      </c>
      <c r="D456" s="627" t="s">
        <v>1567</v>
      </c>
      <c r="E456" s="627" t="s">
        <v>1567</v>
      </c>
      <c r="F456" s="627" t="s">
        <v>1567</v>
      </c>
      <c r="G456" s="627" t="s">
        <v>1567</v>
      </c>
      <c r="H456" s="627" t="s">
        <v>1567</v>
      </c>
      <c r="I456" s="627" t="s">
        <v>1567</v>
      </c>
      <c r="J456" s="627" t="s">
        <v>1567</v>
      </c>
      <c r="K456" s="627" t="s">
        <v>1567</v>
      </c>
      <c r="L456" s="627" t="s">
        <v>1567</v>
      </c>
      <c r="M456" s="627" t="s">
        <v>1567</v>
      </c>
      <c r="N456" s="627" t="s">
        <v>1567</v>
      </c>
      <c r="O456" s="627" t="s">
        <v>227</v>
      </c>
      <c r="P456" s="627" t="s">
        <v>227</v>
      </c>
      <c r="Q456" s="627" t="s">
        <v>227</v>
      </c>
      <c r="R456" s="627" t="s">
        <v>227</v>
      </c>
      <c r="S456" s="627" t="s">
        <v>227</v>
      </c>
      <c r="T456" s="627" t="s">
        <v>227</v>
      </c>
      <c r="U456" s="627" t="s">
        <v>227</v>
      </c>
      <c r="V456" s="627" t="s">
        <v>227</v>
      </c>
      <c r="W456" s="627" t="s">
        <v>227</v>
      </c>
      <c r="X456" s="627" t="s">
        <v>227</v>
      </c>
      <c r="Y456" s="627" t="s">
        <v>227</v>
      </c>
      <c r="Z456" s="627" t="s">
        <v>227</v>
      </c>
      <c r="AA456" s="627" t="s">
        <v>227</v>
      </c>
      <c r="AB456" s="627" t="s">
        <v>227</v>
      </c>
      <c r="AC456" s="627" t="s">
        <v>227</v>
      </c>
      <c r="AD456" s="627" t="s">
        <v>227</v>
      </c>
      <c r="AE456" s="627" t="s">
        <v>227</v>
      </c>
      <c r="AF456" s="627" t="s">
        <v>227</v>
      </c>
      <c r="AG456" s="627" t="s">
        <v>227</v>
      </c>
      <c r="AH456" s="627" t="s">
        <v>227</v>
      </c>
      <c r="AI456" s="627" t="s">
        <v>227</v>
      </c>
      <c r="AJ456" s="627" t="s">
        <v>227</v>
      </c>
      <c r="AK456" s="627" t="s">
        <v>227</v>
      </c>
      <c r="AL456" s="627" t="s">
        <v>227</v>
      </c>
      <c r="AM456" s="627" t="s">
        <v>227</v>
      </c>
      <c r="AN456" s="627" t="s">
        <v>227</v>
      </c>
      <c r="AO456" s="627" t="s">
        <v>227</v>
      </c>
      <c r="AP456" s="627" t="s">
        <v>227</v>
      </c>
      <c r="AQ456" s="627" t="s">
        <v>227</v>
      </c>
      <c r="AR456" s="627" t="s">
        <v>227</v>
      </c>
      <c r="AS456" s="627" t="s">
        <v>227</v>
      </c>
      <c r="AT456" s="627" t="s">
        <v>227</v>
      </c>
      <c r="AU456" s="627" t="s">
        <v>227</v>
      </c>
      <c r="AV456" s="627" t="s">
        <v>227</v>
      </c>
      <c r="AW456" s="627" t="s">
        <v>227</v>
      </c>
      <c r="AX456" s="627" t="s">
        <v>227</v>
      </c>
      <c r="AY456" s="604" t="s">
        <v>4546</v>
      </c>
      <c r="AZ456" s="632" t="s">
        <v>4547</v>
      </c>
      <c r="BA456" s="632" t="s">
        <v>227</v>
      </c>
      <c r="BB456" s="633" t="s">
        <v>1500</v>
      </c>
    </row>
    <row r="457" spans="1:54" ht="14.4" x14ac:dyDescent="0.3">
      <c r="A457" s="616">
        <v>706958</v>
      </c>
      <c r="B457" s="604" t="s">
        <v>248</v>
      </c>
      <c r="C457" s="627" t="s">
        <v>178</v>
      </c>
      <c r="D457" s="627" t="s">
        <v>177</v>
      </c>
      <c r="E457" s="627" t="s">
        <v>176</v>
      </c>
      <c r="F457" s="627" t="s">
        <v>178</v>
      </c>
      <c r="G457" s="627" t="s">
        <v>176</v>
      </c>
      <c r="H457" s="627" t="s">
        <v>178</v>
      </c>
      <c r="I457" s="627" t="s">
        <v>176</v>
      </c>
      <c r="J457" s="627" t="s">
        <v>177</v>
      </c>
      <c r="K457" s="627" t="s">
        <v>177</v>
      </c>
      <c r="L457" s="627" t="s">
        <v>176</v>
      </c>
      <c r="M457" s="627" t="s">
        <v>178</v>
      </c>
      <c r="N457" s="627" t="s">
        <v>176</v>
      </c>
      <c r="O457" s="627" t="s">
        <v>177</v>
      </c>
      <c r="P457" s="627" t="s">
        <v>177</v>
      </c>
      <c r="Q457" s="627" t="s">
        <v>177</v>
      </c>
      <c r="R457" s="627" t="s">
        <v>177</v>
      </c>
      <c r="S457" s="627" t="s">
        <v>177</v>
      </c>
      <c r="T457" s="627" t="s">
        <v>177</v>
      </c>
      <c r="U457" s="627" t="s">
        <v>227</v>
      </c>
      <c r="V457" s="627" t="s">
        <v>227</v>
      </c>
      <c r="W457" s="627" t="s">
        <v>227</v>
      </c>
      <c r="X457" s="627" t="s">
        <v>227</v>
      </c>
      <c r="Y457" s="627" t="s">
        <v>227</v>
      </c>
      <c r="Z457" s="627" t="s">
        <v>227</v>
      </c>
      <c r="AA457" s="627" t="s">
        <v>227</v>
      </c>
      <c r="AB457" s="627" t="s">
        <v>227</v>
      </c>
      <c r="AC457" s="627" t="s">
        <v>227</v>
      </c>
      <c r="AD457" s="627" t="s">
        <v>227</v>
      </c>
      <c r="AE457" s="627" t="s">
        <v>227</v>
      </c>
      <c r="AF457" s="627" t="s">
        <v>227</v>
      </c>
      <c r="AG457" s="627" t="s">
        <v>227</v>
      </c>
      <c r="AH457" s="627" t="s">
        <v>227</v>
      </c>
      <c r="AI457" s="627" t="s">
        <v>227</v>
      </c>
      <c r="AJ457" s="627" t="s">
        <v>227</v>
      </c>
      <c r="AK457" s="627" t="s">
        <v>227</v>
      </c>
      <c r="AL457" s="627" t="s">
        <v>227</v>
      </c>
      <c r="AM457" s="627" t="s">
        <v>227</v>
      </c>
      <c r="AN457" s="627" t="s">
        <v>227</v>
      </c>
      <c r="AO457" s="627" t="s">
        <v>227</v>
      </c>
      <c r="AP457" s="627" t="s">
        <v>227</v>
      </c>
      <c r="AQ457" s="627" t="s">
        <v>227</v>
      </c>
      <c r="AR457" s="627" t="s">
        <v>227</v>
      </c>
      <c r="AS457" s="627" t="s">
        <v>227</v>
      </c>
      <c r="AT457" s="627" t="s">
        <v>227</v>
      </c>
      <c r="AU457" s="627" t="s">
        <v>227</v>
      </c>
      <c r="AV457" s="627" t="s">
        <v>227</v>
      </c>
      <c r="AW457" s="627" t="s">
        <v>227</v>
      </c>
      <c r="AX457" s="627" t="s">
        <v>227</v>
      </c>
      <c r="AY457" s="604" t="s">
        <v>227</v>
      </c>
      <c r="AZ457" s="632" t="s">
        <v>4547</v>
      </c>
      <c r="BA457" s="632" t="s">
        <v>227</v>
      </c>
      <c r="BB457" s="633" t="s">
        <v>1500</v>
      </c>
    </row>
    <row r="458" spans="1:54" ht="14.4" x14ac:dyDescent="0.3">
      <c r="A458" s="616">
        <v>706963</v>
      </c>
      <c r="B458" s="604" t="s">
        <v>247</v>
      </c>
      <c r="C458" s="627" t="s">
        <v>1567</v>
      </c>
      <c r="D458" s="627" t="s">
        <v>1567</v>
      </c>
      <c r="E458" s="627" t="s">
        <v>1567</v>
      </c>
      <c r="F458" s="627" t="s">
        <v>1567</v>
      </c>
      <c r="G458" s="627" t="s">
        <v>1567</v>
      </c>
      <c r="H458" s="627" t="s">
        <v>1567</v>
      </c>
      <c r="I458" s="627" t="s">
        <v>1567</v>
      </c>
      <c r="J458" s="627" t="s">
        <v>1567</v>
      </c>
      <c r="K458" s="627" t="s">
        <v>1567</v>
      </c>
      <c r="L458" s="627" t="s">
        <v>1567</v>
      </c>
      <c r="M458" s="627" t="s">
        <v>1567</v>
      </c>
      <c r="N458" s="627" t="s">
        <v>1567</v>
      </c>
      <c r="O458" s="627" t="s">
        <v>227</v>
      </c>
      <c r="P458" s="627" t="s">
        <v>227</v>
      </c>
      <c r="Q458" s="627" t="s">
        <v>227</v>
      </c>
      <c r="R458" s="627" t="s">
        <v>227</v>
      </c>
      <c r="S458" s="627" t="s">
        <v>227</v>
      </c>
      <c r="T458" s="627" t="s">
        <v>227</v>
      </c>
      <c r="U458" s="627" t="s">
        <v>227</v>
      </c>
      <c r="V458" s="627" t="s">
        <v>227</v>
      </c>
      <c r="W458" s="627" t="s">
        <v>227</v>
      </c>
      <c r="X458" s="627" t="s">
        <v>227</v>
      </c>
      <c r="Y458" s="627" t="s">
        <v>227</v>
      </c>
      <c r="Z458" s="627" t="s">
        <v>227</v>
      </c>
      <c r="AA458" s="627" t="s">
        <v>227</v>
      </c>
      <c r="AB458" s="627" t="s">
        <v>227</v>
      </c>
      <c r="AC458" s="627" t="s">
        <v>227</v>
      </c>
      <c r="AD458" s="627" t="s">
        <v>227</v>
      </c>
      <c r="AE458" s="627" t="s">
        <v>227</v>
      </c>
      <c r="AF458" s="627" t="s">
        <v>227</v>
      </c>
      <c r="AG458" s="627" t="s">
        <v>227</v>
      </c>
      <c r="AH458" s="627" t="s">
        <v>227</v>
      </c>
      <c r="AI458" s="627" t="s">
        <v>227</v>
      </c>
      <c r="AJ458" s="627" t="s">
        <v>227</v>
      </c>
      <c r="AK458" s="627" t="s">
        <v>227</v>
      </c>
      <c r="AL458" s="627" t="s">
        <v>227</v>
      </c>
      <c r="AM458" s="627" t="s">
        <v>227</v>
      </c>
      <c r="AN458" s="627" t="s">
        <v>227</v>
      </c>
      <c r="AO458" s="627" t="s">
        <v>227</v>
      </c>
      <c r="AP458" s="627" t="s">
        <v>227</v>
      </c>
      <c r="AQ458" s="627" t="s">
        <v>227</v>
      </c>
      <c r="AR458" s="627" t="s">
        <v>227</v>
      </c>
      <c r="AS458" s="627" t="s">
        <v>227</v>
      </c>
      <c r="AT458" s="627" t="s">
        <v>227</v>
      </c>
      <c r="AU458" s="627" t="s">
        <v>227</v>
      </c>
      <c r="AV458" s="627" t="s">
        <v>227</v>
      </c>
      <c r="AW458" s="627" t="s">
        <v>227</v>
      </c>
      <c r="AX458" s="627" t="s">
        <v>227</v>
      </c>
      <c r="AY458" s="604" t="s">
        <v>4546</v>
      </c>
      <c r="AZ458" s="632" t="s">
        <v>4547</v>
      </c>
      <c r="BA458" s="632" t="s">
        <v>227</v>
      </c>
      <c r="BB458" s="633" t="s">
        <v>1500</v>
      </c>
    </row>
    <row r="459" spans="1:54" ht="14.4" x14ac:dyDescent="0.3">
      <c r="A459" s="616">
        <v>706964</v>
      </c>
      <c r="B459" s="604" t="s">
        <v>247</v>
      </c>
      <c r="C459" s="627" t="s">
        <v>178</v>
      </c>
      <c r="D459" s="627" t="s">
        <v>178</v>
      </c>
      <c r="E459" s="627" t="s">
        <v>178</v>
      </c>
      <c r="F459" s="627" t="s">
        <v>178</v>
      </c>
      <c r="G459" s="627" t="s">
        <v>178</v>
      </c>
      <c r="H459" s="627" t="s">
        <v>227</v>
      </c>
      <c r="I459" s="627" t="s">
        <v>227</v>
      </c>
      <c r="J459" s="627" t="s">
        <v>227</v>
      </c>
      <c r="K459" s="627" t="s">
        <v>227</v>
      </c>
      <c r="L459" s="627" t="s">
        <v>227</v>
      </c>
      <c r="M459" s="627" t="s">
        <v>176</v>
      </c>
      <c r="N459" s="627" t="s">
        <v>176</v>
      </c>
      <c r="O459" s="627" t="s">
        <v>227</v>
      </c>
      <c r="P459" s="627" t="s">
        <v>227</v>
      </c>
      <c r="Q459" s="627" t="s">
        <v>227</v>
      </c>
      <c r="R459" s="627" t="s">
        <v>227</v>
      </c>
      <c r="S459" s="627" t="s">
        <v>227</v>
      </c>
      <c r="T459" s="627" t="s">
        <v>227</v>
      </c>
      <c r="U459" s="627" t="s">
        <v>227</v>
      </c>
      <c r="V459" s="627" t="s">
        <v>227</v>
      </c>
      <c r="W459" s="627" t="s">
        <v>227</v>
      </c>
      <c r="X459" s="627" t="s">
        <v>227</v>
      </c>
      <c r="Y459" s="627" t="s">
        <v>227</v>
      </c>
      <c r="Z459" s="627" t="s">
        <v>227</v>
      </c>
      <c r="AA459" s="627" t="s">
        <v>227</v>
      </c>
      <c r="AB459" s="627" t="s">
        <v>227</v>
      </c>
      <c r="AC459" s="627" t="s">
        <v>227</v>
      </c>
      <c r="AD459" s="627" t="s">
        <v>227</v>
      </c>
      <c r="AE459" s="627" t="s">
        <v>227</v>
      </c>
      <c r="AF459" s="627" t="s">
        <v>227</v>
      </c>
      <c r="AG459" s="627" t="s">
        <v>227</v>
      </c>
      <c r="AH459" s="627" t="s">
        <v>227</v>
      </c>
      <c r="AI459" s="627" t="s">
        <v>227</v>
      </c>
      <c r="AJ459" s="627" t="s">
        <v>227</v>
      </c>
      <c r="AK459" s="627" t="s">
        <v>227</v>
      </c>
      <c r="AL459" s="627" t="s">
        <v>227</v>
      </c>
      <c r="AM459" s="627" t="s">
        <v>227</v>
      </c>
      <c r="AN459" s="627" t="s">
        <v>227</v>
      </c>
      <c r="AO459" s="627" t="s">
        <v>227</v>
      </c>
      <c r="AP459" s="627" t="s">
        <v>227</v>
      </c>
      <c r="AQ459" s="627" t="s">
        <v>227</v>
      </c>
      <c r="AR459" s="627" t="s">
        <v>227</v>
      </c>
      <c r="AS459" s="627" t="s">
        <v>227</v>
      </c>
      <c r="AT459" s="627" t="s">
        <v>227</v>
      </c>
      <c r="AU459" s="627" t="s">
        <v>227</v>
      </c>
      <c r="AV459" s="627" t="s">
        <v>227</v>
      </c>
      <c r="AW459" s="627" t="s">
        <v>227</v>
      </c>
      <c r="AX459" s="627" t="s">
        <v>227</v>
      </c>
      <c r="AY459" s="604" t="s">
        <v>227</v>
      </c>
      <c r="AZ459" s="632" t="s">
        <v>4547</v>
      </c>
      <c r="BA459" s="632" t="s">
        <v>227</v>
      </c>
      <c r="BB459" s="633" t="s">
        <v>1500</v>
      </c>
    </row>
    <row r="460" spans="1:54" ht="14.4" x14ac:dyDescent="0.3">
      <c r="A460" s="616">
        <v>706966</v>
      </c>
      <c r="B460" s="604" t="s">
        <v>248</v>
      </c>
      <c r="C460" s="627" t="s">
        <v>178</v>
      </c>
      <c r="D460" s="627" t="s">
        <v>178</v>
      </c>
      <c r="E460" s="627" t="s">
        <v>178</v>
      </c>
      <c r="F460" s="627" t="s">
        <v>178</v>
      </c>
      <c r="G460" s="627" t="s">
        <v>176</v>
      </c>
      <c r="H460" s="627" t="s">
        <v>178</v>
      </c>
      <c r="I460" s="627" t="s">
        <v>178</v>
      </c>
      <c r="J460" s="627" t="s">
        <v>178</v>
      </c>
      <c r="K460" s="627" t="s">
        <v>178</v>
      </c>
      <c r="L460" s="627" t="s">
        <v>178</v>
      </c>
      <c r="M460" s="627" t="s">
        <v>178</v>
      </c>
      <c r="N460" s="627" t="s">
        <v>178</v>
      </c>
      <c r="O460" s="627" t="s">
        <v>177</v>
      </c>
      <c r="P460" s="627" t="s">
        <v>177</v>
      </c>
      <c r="Q460" s="627" t="s">
        <v>178</v>
      </c>
      <c r="R460" s="627" t="s">
        <v>178</v>
      </c>
      <c r="S460" s="627" t="s">
        <v>177</v>
      </c>
      <c r="T460" s="627" t="s">
        <v>177</v>
      </c>
      <c r="U460" s="627" t="s">
        <v>177</v>
      </c>
      <c r="V460" s="627" t="s">
        <v>177</v>
      </c>
      <c r="W460" s="627" t="s">
        <v>177</v>
      </c>
      <c r="X460" s="627" t="s">
        <v>177</v>
      </c>
      <c r="Y460" s="627" t="s">
        <v>177</v>
      </c>
      <c r="Z460" s="627" t="s">
        <v>177</v>
      </c>
      <c r="AA460" s="627" t="s">
        <v>227</v>
      </c>
      <c r="AB460" s="627" t="s">
        <v>227</v>
      </c>
      <c r="AC460" s="627" t="s">
        <v>227</v>
      </c>
      <c r="AD460" s="627" t="s">
        <v>227</v>
      </c>
      <c r="AE460" s="627" t="s">
        <v>227</v>
      </c>
      <c r="AF460" s="627" t="s">
        <v>227</v>
      </c>
      <c r="AG460" s="627" t="s">
        <v>227</v>
      </c>
      <c r="AH460" s="627" t="s">
        <v>227</v>
      </c>
      <c r="AI460" s="627" t="s">
        <v>227</v>
      </c>
      <c r="AJ460" s="627" t="s">
        <v>227</v>
      </c>
      <c r="AK460" s="627" t="s">
        <v>227</v>
      </c>
      <c r="AL460" s="627" t="s">
        <v>227</v>
      </c>
      <c r="AM460" s="627" t="s">
        <v>227</v>
      </c>
      <c r="AN460" s="627" t="s">
        <v>227</v>
      </c>
      <c r="AO460" s="627" t="s">
        <v>227</v>
      </c>
      <c r="AP460" s="627" t="s">
        <v>227</v>
      </c>
      <c r="AQ460" s="627" t="s">
        <v>227</v>
      </c>
      <c r="AR460" s="627" t="s">
        <v>227</v>
      </c>
      <c r="AS460" s="627" t="s">
        <v>227</v>
      </c>
      <c r="AT460" s="627" t="s">
        <v>227</v>
      </c>
      <c r="AU460" s="627" t="s">
        <v>227</v>
      </c>
      <c r="AV460" s="627" t="s">
        <v>227</v>
      </c>
      <c r="AW460" s="627" t="s">
        <v>227</v>
      </c>
      <c r="AX460" s="627" t="s">
        <v>227</v>
      </c>
      <c r="AY460" s="604" t="s">
        <v>227</v>
      </c>
      <c r="AZ460" s="632" t="s">
        <v>4547</v>
      </c>
      <c r="BA460" s="632" t="s">
        <v>227</v>
      </c>
      <c r="BB460" s="633" t="s">
        <v>1500</v>
      </c>
    </row>
    <row r="461" spans="1:54" ht="21.6" x14ac:dyDescent="0.65">
      <c r="A461" s="601">
        <v>706979</v>
      </c>
      <c r="B461" s="602" t="s">
        <v>249</v>
      </c>
      <c r="C461" t="s">
        <v>176</v>
      </c>
      <c r="D461" t="s">
        <v>178</v>
      </c>
      <c r="E461" t="s">
        <v>178</v>
      </c>
      <c r="F461" t="s">
        <v>178</v>
      </c>
      <c r="G461" t="s">
        <v>176</v>
      </c>
      <c r="H461" t="s">
        <v>178</v>
      </c>
      <c r="I461" t="s">
        <v>176</v>
      </c>
      <c r="J461" t="s">
        <v>178</v>
      </c>
      <c r="K461" t="s">
        <v>178</v>
      </c>
      <c r="L461" t="s">
        <v>176</v>
      </c>
      <c r="M461" t="s">
        <v>178</v>
      </c>
      <c r="N461" t="s">
        <v>178</v>
      </c>
      <c r="O461" t="s">
        <v>176</v>
      </c>
      <c r="P461" t="s">
        <v>176</v>
      </c>
      <c r="Q461" t="s">
        <v>176</v>
      </c>
      <c r="R461" t="s">
        <v>176</v>
      </c>
      <c r="S461" t="s">
        <v>178</v>
      </c>
      <c r="T461" t="s">
        <v>178</v>
      </c>
      <c r="U461" t="s">
        <v>177</v>
      </c>
      <c r="V461" t="s">
        <v>178</v>
      </c>
      <c r="W461" t="s">
        <v>176</v>
      </c>
      <c r="X461" t="s">
        <v>176</v>
      </c>
      <c r="Y461" t="s">
        <v>176</v>
      </c>
      <c r="Z461" t="s">
        <v>178</v>
      </c>
      <c r="AA461" t="s">
        <v>177</v>
      </c>
      <c r="AB461" t="s">
        <v>178</v>
      </c>
      <c r="AC461" t="s">
        <v>178</v>
      </c>
      <c r="AD461" t="s">
        <v>177</v>
      </c>
      <c r="AE461" t="s">
        <v>177</v>
      </c>
      <c r="AF461" t="s">
        <v>178</v>
      </c>
      <c r="AG461" t="s">
        <v>177</v>
      </c>
      <c r="AH461" t="s">
        <v>177</v>
      </c>
      <c r="AI461" t="s">
        <v>177</v>
      </c>
      <c r="AJ461" t="s">
        <v>177</v>
      </c>
      <c r="AK461" t="s">
        <v>177</v>
      </c>
      <c r="AL461" t="s">
        <v>177</v>
      </c>
      <c r="AM461">
        <v>0</v>
      </c>
      <c r="AN461">
        <v>0</v>
      </c>
      <c r="AO461">
        <v>0</v>
      </c>
      <c r="AP461">
        <v>0</v>
      </c>
      <c r="AQ461">
        <v>0</v>
      </c>
      <c r="AR461"/>
      <c r="AS461"/>
      <c r="AT461"/>
      <c r="AU461"/>
      <c r="AV461"/>
      <c r="AW461"/>
      <c r="AX461" s="236"/>
      <c r="AY461" s="602">
        <v>0</v>
      </c>
      <c r="AZ461"/>
    </row>
    <row r="462" spans="1:54" ht="14.4" x14ac:dyDescent="0.3">
      <c r="A462" s="616">
        <v>706981</v>
      </c>
      <c r="B462" s="604" t="s">
        <v>247</v>
      </c>
      <c r="C462" s="627" t="s">
        <v>178</v>
      </c>
      <c r="D462" s="627" t="s">
        <v>178</v>
      </c>
      <c r="E462" s="627" t="s">
        <v>176</v>
      </c>
      <c r="F462" s="627" t="s">
        <v>176</v>
      </c>
      <c r="G462" s="627" t="s">
        <v>176</v>
      </c>
      <c r="H462" s="627" t="s">
        <v>178</v>
      </c>
      <c r="I462" s="627" t="s">
        <v>177</v>
      </c>
      <c r="J462" s="627" t="s">
        <v>177</v>
      </c>
      <c r="K462" s="627" t="s">
        <v>177</v>
      </c>
      <c r="L462" s="627" t="s">
        <v>178</v>
      </c>
      <c r="M462" s="627" t="s">
        <v>177</v>
      </c>
      <c r="N462" s="627" t="s">
        <v>178</v>
      </c>
      <c r="O462" s="627" t="s">
        <v>227</v>
      </c>
      <c r="P462" s="627" t="s">
        <v>227</v>
      </c>
      <c r="Q462" s="627" t="s">
        <v>227</v>
      </c>
      <c r="R462" s="627" t="s">
        <v>227</v>
      </c>
      <c r="S462" s="627" t="s">
        <v>227</v>
      </c>
      <c r="T462" s="627" t="s">
        <v>227</v>
      </c>
      <c r="U462" s="627" t="s">
        <v>227</v>
      </c>
      <c r="V462" s="627" t="s">
        <v>227</v>
      </c>
      <c r="W462" s="627" t="s">
        <v>227</v>
      </c>
      <c r="X462" s="627" t="s">
        <v>227</v>
      </c>
      <c r="Y462" s="627" t="s">
        <v>227</v>
      </c>
      <c r="Z462" s="627" t="s">
        <v>227</v>
      </c>
      <c r="AA462" s="627" t="s">
        <v>227</v>
      </c>
      <c r="AB462" s="627" t="s">
        <v>227</v>
      </c>
      <c r="AC462" s="627" t="s">
        <v>227</v>
      </c>
      <c r="AD462" s="627" t="s">
        <v>227</v>
      </c>
      <c r="AE462" s="627" t="s">
        <v>227</v>
      </c>
      <c r="AF462" s="627" t="s">
        <v>227</v>
      </c>
      <c r="AG462" s="627" t="s">
        <v>227</v>
      </c>
      <c r="AH462" s="627" t="s">
        <v>227</v>
      </c>
      <c r="AI462" s="627" t="s">
        <v>227</v>
      </c>
      <c r="AJ462" s="627" t="s">
        <v>227</v>
      </c>
      <c r="AK462" s="627" t="s">
        <v>227</v>
      </c>
      <c r="AL462" s="627" t="s">
        <v>227</v>
      </c>
      <c r="AM462" s="627" t="s">
        <v>227</v>
      </c>
      <c r="AN462" s="627" t="s">
        <v>227</v>
      </c>
      <c r="AO462" s="627" t="s">
        <v>227</v>
      </c>
      <c r="AP462" s="627" t="s">
        <v>227</v>
      </c>
      <c r="AQ462" s="627" t="s">
        <v>227</v>
      </c>
      <c r="AR462" s="627" t="s">
        <v>227</v>
      </c>
      <c r="AS462" s="627" t="s">
        <v>227</v>
      </c>
      <c r="AT462" s="627" t="s">
        <v>227</v>
      </c>
      <c r="AU462" s="627" t="s">
        <v>227</v>
      </c>
      <c r="AV462" s="627" t="s">
        <v>227</v>
      </c>
      <c r="AW462" s="627" t="s">
        <v>227</v>
      </c>
      <c r="AX462" s="627" t="s">
        <v>227</v>
      </c>
      <c r="AY462" s="604" t="s">
        <v>227</v>
      </c>
      <c r="AZ462" s="632" t="s">
        <v>4547</v>
      </c>
      <c r="BA462" s="632" t="s">
        <v>227</v>
      </c>
      <c r="BB462" s="633" t="s">
        <v>1500</v>
      </c>
    </row>
    <row r="463" spans="1:54" ht="14.4" x14ac:dyDescent="0.3">
      <c r="A463" s="616">
        <v>706985</v>
      </c>
      <c r="B463" s="604" t="s">
        <v>247</v>
      </c>
      <c r="C463" s="627" t="s">
        <v>1567</v>
      </c>
      <c r="D463" s="627" t="s">
        <v>1567</v>
      </c>
      <c r="E463" s="627" t="s">
        <v>1567</v>
      </c>
      <c r="F463" s="627" t="s">
        <v>1567</v>
      </c>
      <c r="G463" s="627" t="s">
        <v>1567</v>
      </c>
      <c r="H463" s="627" t="s">
        <v>1567</v>
      </c>
      <c r="I463" s="627" t="s">
        <v>1567</v>
      </c>
      <c r="J463" s="627" t="s">
        <v>1567</v>
      </c>
      <c r="K463" s="627" t="s">
        <v>1567</v>
      </c>
      <c r="L463" s="627" t="s">
        <v>1567</v>
      </c>
      <c r="M463" s="627" t="s">
        <v>1567</v>
      </c>
      <c r="N463" s="627" t="s">
        <v>1567</v>
      </c>
      <c r="O463" s="627" t="s">
        <v>227</v>
      </c>
      <c r="P463" s="627" t="s">
        <v>227</v>
      </c>
      <c r="Q463" s="627" t="s">
        <v>227</v>
      </c>
      <c r="R463" s="627" t="s">
        <v>227</v>
      </c>
      <c r="S463" s="627" t="s">
        <v>227</v>
      </c>
      <c r="T463" s="627" t="s">
        <v>227</v>
      </c>
      <c r="U463" s="627" t="s">
        <v>227</v>
      </c>
      <c r="V463" s="627" t="s">
        <v>227</v>
      </c>
      <c r="W463" s="627" t="s">
        <v>227</v>
      </c>
      <c r="X463" s="627" t="s">
        <v>227</v>
      </c>
      <c r="Y463" s="627" t="s">
        <v>227</v>
      </c>
      <c r="Z463" s="627" t="s">
        <v>227</v>
      </c>
      <c r="AA463" s="627" t="s">
        <v>227</v>
      </c>
      <c r="AB463" s="627" t="s">
        <v>227</v>
      </c>
      <c r="AC463" s="627" t="s">
        <v>227</v>
      </c>
      <c r="AD463" s="627" t="s">
        <v>227</v>
      </c>
      <c r="AE463" s="627" t="s">
        <v>227</v>
      </c>
      <c r="AF463" s="627" t="s">
        <v>227</v>
      </c>
      <c r="AG463" s="627" t="s">
        <v>227</v>
      </c>
      <c r="AH463" s="627" t="s">
        <v>227</v>
      </c>
      <c r="AI463" s="627" t="s">
        <v>227</v>
      </c>
      <c r="AJ463" s="627" t="s">
        <v>227</v>
      </c>
      <c r="AK463" s="627" t="s">
        <v>227</v>
      </c>
      <c r="AL463" s="627" t="s">
        <v>227</v>
      </c>
      <c r="AM463" s="627" t="s">
        <v>227</v>
      </c>
      <c r="AN463" s="627" t="s">
        <v>227</v>
      </c>
      <c r="AO463" s="627" t="s">
        <v>227</v>
      </c>
      <c r="AP463" s="627" t="s">
        <v>227</v>
      </c>
      <c r="AQ463" s="627" t="s">
        <v>227</v>
      </c>
      <c r="AR463" s="627" t="s">
        <v>227</v>
      </c>
      <c r="AS463" s="627" t="s">
        <v>227</v>
      </c>
      <c r="AT463" s="627" t="s">
        <v>227</v>
      </c>
      <c r="AU463" s="627" t="s">
        <v>227</v>
      </c>
      <c r="AV463" s="627" t="s">
        <v>227</v>
      </c>
      <c r="AW463" s="627" t="s">
        <v>227</v>
      </c>
      <c r="AX463" s="627" t="s">
        <v>227</v>
      </c>
      <c r="AY463" s="604" t="s">
        <v>4546</v>
      </c>
      <c r="AZ463" s="632" t="s">
        <v>4547</v>
      </c>
      <c r="BA463" s="632" t="s">
        <v>227</v>
      </c>
      <c r="BB463" s="633" t="s">
        <v>1500</v>
      </c>
    </row>
    <row r="464" spans="1:54" ht="21.6" x14ac:dyDescent="0.65">
      <c r="A464" s="601">
        <v>706988</v>
      </c>
      <c r="B464" s="602" t="s">
        <v>401</v>
      </c>
      <c r="C464" t="s">
        <v>178</v>
      </c>
      <c r="D464" t="s">
        <v>178</v>
      </c>
      <c r="E464" t="s">
        <v>176</v>
      </c>
      <c r="F464" t="s">
        <v>178</v>
      </c>
      <c r="G464" t="s">
        <v>178</v>
      </c>
      <c r="H464" t="s">
        <v>176</v>
      </c>
      <c r="I464" t="s">
        <v>178</v>
      </c>
      <c r="J464" t="s">
        <v>178</v>
      </c>
      <c r="K464" t="s">
        <v>176</v>
      </c>
      <c r="L464" t="s">
        <v>178</v>
      </c>
      <c r="M464" t="s">
        <v>178</v>
      </c>
      <c r="N464" t="s">
        <v>178</v>
      </c>
      <c r="O464" t="s">
        <v>178</v>
      </c>
      <c r="P464" t="s">
        <v>178</v>
      </c>
      <c r="Q464" t="s">
        <v>178</v>
      </c>
      <c r="R464" t="s">
        <v>176</v>
      </c>
      <c r="S464" t="s">
        <v>176</v>
      </c>
      <c r="T464" t="s">
        <v>178</v>
      </c>
      <c r="U464" t="s">
        <v>178</v>
      </c>
      <c r="V464" t="s">
        <v>178</v>
      </c>
      <c r="W464" t="s">
        <v>176</v>
      </c>
      <c r="X464" t="s">
        <v>178</v>
      </c>
      <c r="Y464" t="s">
        <v>178</v>
      </c>
      <c r="Z464" t="s">
        <v>178</v>
      </c>
      <c r="AA464" t="s">
        <v>178</v>
      </c>
      <c r="AB464" t="s">
        <v>178</v>
      </c>
      <c r="AC464" t="s">
        <v>178</v>
      </c>
      <c r="AD464" t="s">
        <v>178</v>
      </c>
      <c r="AE464" t="s">
        <v>178</v>
      </c>
      <c r="AF464" t="s">
        <v>178</v>
      </c>
      <c r="AG464" t="s">
        <v>178</v>
      </c>
      <c r="AH464" t="s">
        <v>178</v>
      </c>
      <c r="AI464" t="s">
        <v>176</v>
      </c>
      <c r="AJ464" t="s">
        <v>178</v>
      </c>
      <c r="AK464" t="s">
        <v>178</v>
      </c>
      <c r="AL464" t="s">
        <v>178</v>
      </c>
      <c r="AM464" t="s">
        <v>178</v>
      </c>
      <c r="AN464" t="s">
        <v>178</v>
      </c>
      <c r="AO464" t="s">
        <v>178</v>
      </c>
      <c r="AP464" t="s">
        <v>178</v>
      </c>
      <c r="AQ464" t="s">
        <v>178</v>
      </c>
      <c r="AR464" t="s">
        <v>178</v>
      </c>
      <c r="AS464" t="s">
        <v>177</v>
      </c>
      <c r="AT464" t="s">
        <v>177</v>
      </c>
      <c r="AU464" t="s">
        <v>177</v>
      </c>
      <c r="AV464" t="s">
        <v>177</v>
      </c>
      <c r="AW464" t="s">
        <v>177</v>
      </c>
      <c r="AX464" t="s">
        <v>177</v>
      </c>
      <c r="AY464" s="602">
        <v>0</v>
      </c>
      <c r="AZ464"/>
    </row>
    <row r="465" spans="1:54" ht="14.4" x14ac:dyDescent="0.3">
      <c r="A465" s="616">
        <v>706990</v>
      </c>
      <c r="B465" s="604" t="s">
        <v>247</v>
      </c>
      <c r="C465" s="627" t="s">
        <v>1567</v>
      </c>
      <c r="D465" s="627" t="s">
        <v>1567</v>
      </c>
      <c r="E465" s="627" t="s">
        <v>1567</v>
      </c>
      <c r="F465" s="627" t="s">
        <v>1567</v>
      </c>
      <c r="G465" s="627" t="s">
        <v>1567</v>
      </c>
      <c r="H465" s="627" t="s">
        <v>1567</v>
      </c>
      <c r="I465" s="627" t="s">
        <v>1567</v>
      </c>
      <c r="J465" s="627" t="s">
        <v>1567</v>
      </c>
      <c r="K465" s="627" t="s">
        <v>1567</v>
      </c>
      <c r="L465" s="627" t="s">
        <v>1567</v>
      </c>
      <c r="M465" s="627" t="s">
        <v>1567</v>
      </c>
      <c r="N465" s="627" t="s">
        <v>1567</v>
      </c>
      <c r="O465" s="627" t="s">
        <v>227</v>
      </c>
      <c r="P465" s="627" t="s">
        <v>227</v>
      </c>
      <c r="Q465" s="627" t="s">
        <v>227</v>
      </c>
      <c r="R465" s="627" t="s">
        <v>227</v>
      </c>
      <c r="S465" s="627" t="s">
        <v>227</v>
      </c>
      <c r="T465" s="627" t="s">
        <v>227</v>
      </c>
      <c r="U465" s="627" t="s">
        <v>227</v>
      </c>
      <c r="V465" s="627" t="s">
        <v>227</v>
      </c>
      <c r="W465" s="627" t="s">
        <v>227</v>
      </c>
      <c r="X465" s="627" t="s">
        <v>227</v>
      </c>
      <c r="Y465" s="627" t="s">
        <v>227</v>
      </c>
      <c r="Z465" s="627" t="s">
        <v>227</v>
      </c>
      <c r="AA465" s="627" t="s">
        <v>227</v>
      </c>
      <c r="AB465" s="627" t="s">
        <v>227</v>
      </c>
      <c r="AC465" s="627" t="s">
        <v>227</v>
      </c>
      <c r="AD465" s="627" t="s">
        <v>227</v>
      </c>
      <c r="AE465" s="627" t="s">
        <v>227</v>
      </c>
      <c r="AF465" s="627" t="s">
        <v>227</v>
      </c>
      <c r="AG465" s="627" t="s">
        <v>227</v>
      </c>
      <c r="AH465" s="627" t="s">
        <v>227</v>
      </c>
      <c r="AI465" s="627" t="s">
        <v>227</v>
      </c>
      <c r="AJ465" s="627" t="s">
        <v>227</v>
      </c>
      <c r="AK465" s="627" t="s">
        <v>227</v>
      </c>
      <c r="AL465" s="627" t="s">
        <v>227</v>
      </c>
      <c r="AM465" s="627" t="s">
        <v>227</v>
      </c>
      <c r="AN465" s="627" t="s">
        <v>227</v>
      </c>
      <c r="AO465" s="627" t="s">
        <v>227</v>
      </c>
      <c r="AP465" s="627" t="s">
        <v>227</v>
      </c>
      <c r="AQ465" s="627" t="s">
        <v>227</v>
      </c>
      <c r="AR465" s="627" t="s">
        <v>227</v>
      </c>
      <c r="AS465" s="627" t="s">
        <v>227</v>
      </c>
      <c r="AT465" s="627" t="s">
        <v>227</v>
      </c>
      <c r="AU465" s="627" t="s">
        <v>227</v>
      </c>
      <c r="AV465" s="627" t="s">
        <v>227</v>
      </c>
      <c r="AW465" s="627" t="s">
        <v>227</v>
      </c>
      <c r="AX465" s="627" t="s">
        <v>227</v>
      </c>
      <c r="AY465" s="604" t="s">
        <v>4546</v>
      </c>
      <c r="AZ465" s="632" t="s">
        <v>4547</v>
      </c>
      <c r="BA465" s="632" t="s">
        <v>227</v>
      </c>
      <c r="BB465" s="633" t="s">
        <v>1500</v>
      </c>
    </row>
    <row r="466" spans="1:54" ht="21.6" x14ac:dyDescent="0.65">
      <c r="A466" s="601">
        <v>706991</v>
      </c>
      <c r="B466" s="602" t="s">
        <v>247</v>
      </c>
      <c r="C466" t="s">
        <v>176</v>
      </c>
      <c r="D466" t="s">
        <v>176</v>
      </c>
      <c r="E466" t="s">
        <v>176</v>
      </c>
      <c r="F466" t="s">
        <v>176</v>
      </c>
      <c r="G466" t="s">
        <v>176</v>
      </c>
      <c r="H466" t="s">
        <v>178</v>
      </c>
      <c r="I466" t="s">
        <v>176</v>
      </c>
      <c r="J466" t="s">
        <v>176</v>
      </c>
      <c r="K466" t="s">
        <v>176</v>
      </c>
      <c r="L466" t="s">
        <v>178</v>
      </c>
      <c r="M466" t="s">
        <v>177</v>
      </c>
      <c r="N466" t="s">
        <v>177</v>
      </c>
      <c r="O466" t="s">
        <v>227</v>
      </c>
      <c r="P466" t="s">
        <v>227</v>
      </c>
      <c r="Q466" t="s">
        <v>227</v>
      </c>
      <c r="R466" t="s">
        <v>227</v>
      </c>
      <c r="S466" t="s">
        <v>227</v>
      </c>
      <c r="T466" t="s">
        <v>227</v>
      </c>
      <c r="U466" t="s">
        <v>227</v>
      </c>
      <c r="V466" t="s">
        <v>227</v>
      </c>
      <c r="W466" t="s">
        <v>227</v>
      </c>
      <c r="X466" t="s">
        <v>227</v>
      </c>
      <c r="Y466" t="s">
        <v>227</v>
      </c>
      <c r="Z466" t="s">
        <v>227</v>
      </c>
      <c r="AA466" t="s">
        <v>227</v>
      </c>
      <c r="AB466" t="s">
        <v>227</v>
      </c>
      <c r="AC466" t="s">
        <v>227</v>
      </c>
      <c r="AD466" t="s">
        <v>227</v>
      </c>
      <c r="AE466" t="s">
        <v>227</v>
      </c>
      <c r="AF466" t="s">
        <v>227</v>
      </c>
      <c r="AG466" t="s">
        <v>227</v>
      </c>
      <c r="AH466" t="s">
        <v>227</v>
      </c>
      <c r="AI466" t="s">
        <v>227</v>
      </c>
      <c r="AJ466" t="s">
        <v>227</v>
      </c>
      <c r="AK466" t="s">
        <v>227</v>
      </c>
      <c r="AL466" t="s">
        <v>227</v>
      </c>
      <c r="AM466" t="s">
        <v>227</v>
      </c>
      <c r="AN466" t="s">
        <v>227</v>
      </c>
      <c r="AO466" t="s">
        <v>227</v>
      </c>
      <c r="AP466" t="s">
        <v>227</v>
      </c>
      <c r="AQ466" t="s">
        <v>227</v>
      </c>
      <c r="AR466" t="s">
        <v>227</v>
      </c>
      <c r="AS466" t="s">
        <v>227</v>
      </c>
      <c r="AT466" t="s">
        <v>227</v>
      </c>
      <c r="AU466" t="s">
        <v>227</v>
      </c>
      <c r="AV466" t="s">
        <v>227</v>
      </c>
      <c r="AW466" t="s">
        <v>227</v>
      </c>
      <c r="AX466" t="s">
        <v>227</v>
      </c>
      <c r="AY466" s="602">
        <v>0</v>
      </c>
      <c r="AZ466"/>
    </row>
    <row r="467" spans="1:54" ht="21.6" x14ac:dyDescent="0.65">
      <c r="A467" s="601">
        <v>706992</v>
      </c>
      <c r="B467" s="602" t="s">
        <v>249</v>
      </c>
      <c r="C467" t="s">
        <v>178</v>
      </c>
      <c r="D467" t="s">
        <v>176</v>
      </c>
      <c r="E467" t="s">
        <v>176</v>
      </c>
      <c r="F467" t="s">
        <v>178</v>
      </c>
      <c r="G467" t="s">
        <v>178</v>
      </c>
      <c r="H467" t="s">
        <v>178</v>
      </c>
      <c r="I467" t="s">
        <v>178</v>
      </c>
      <c r="J467" t="s">
        <v>176</v>
      </c>
      <c r="K467" t="s">
        <v>176</v>
      </c>
      <c r="L467" t="s">
        <v>178</v>
      </c>
      <c r="M467" t="s">
        <v>176</v>
      </c>
      <c r="N467" t="s">
        <v>176</v>
      </c>
      <c r="O467" t="s">
        <v>178</v>
      </c>
      <c r="P467" t="s">
        <v>178</v>
      </c>
      <c r="Q467" t="s">
        <v>178</v>
      </c>
      <c r="R467" t="s">
        <v>177</v>
      </c>
      <c r="S467" t="s">
        <v>178</v>
      </c>
      <c r="T467" t="s">
        <v>176</v>
      </c>
      <c r="U467" t="s">
        <v>176</v>
      </c>
      <c r="V467" t="s">
        <v>176</v>
      </c>
      <c r="W467" t="s">
        <v>178</v>
      </c>
      <c r="X467" t="s">
        <v>178</v>
      </c>
      <c r="Y467" t="s">
        <v>178</v>
      </c>
      <c r="Z467" t="s">
        <v>178</v>
      </c>
      <c r="AA467" t="s">
        <v>178</v>
      </c>
      <c r="AB467" t="s">
        <v>178</v>
      </c>
      <c r="AC467" t="s">
        <v>178</v>
      </c>
      <c r="AD467" t="s">
        <v>178</v>
      </c>
      <c r="AE467" t="s">
        <v>178</v>
      </c>
      <c r="AF467" t="s">
        <v>178</v>
      </c>
      <c r="AG467" t="s">
        <v>177</v>
      </c>
      <c r="AH467" t="s">
        <v>177</v>
      </c>
      <c r="AI467" t="s">
        <v>177</v>
      </c>
      <c r="AJ467" t="s">
        <v>177</v>
      </c>
      <c r="AK467" t="s">
        <v>177</v>
      </c>
      <c r="AL467" t="s">
        <v>177</v>
      </c>
      <c r="AM467" t="s">
        <v>227</v>
      </c>
      <c r="AN467" t="s">
        <v>227</v>
      </c>
      <c r="AO467" t="s">
        <v>227</v>
      </c>
      <c r="AP467" t="s">
        <v>227</v>
      </c>
      <c r="AQ467" t="s">
        <v>227</v>
      </c>
      <c r="AR467" t="s">
        <v>227</v>
      </c>
      <c r="AS467" t="s">
        <v>227</v>
      </c>
      <c r="AT467" t="s">
        <v>227</v>
      </c>
      <c r="AU467" t="s">
        <v>227</v>
      </c>
      <c r="AV467" t="s">
        <v>227</v>
      </c>
      <c r="AW467" t="s">
        <v>227</v>
      </c>
      <c r="AX467" t="s">
        <v>227</v>
      </c>
      <c r="AY467" s="602" t="s">
        <v>4583</v>
      </c>
      <c r="AZ467"/>
    </row>
    <row r="468" spans="1:54" ht="14.4" x14ac:dyDescent="0.3">
      <c r="A468" s="616">
        <v>706993</v>
      </c>
      <c r="B468" s="604" t="s">
        <v>247</v>
      </c>
      <c r="C468" s="627" t="s">
        <v>1567</v>
      </c>
      <c r="D468" s="627" t="s">
        <v>1567</v>
      </c>
      <c r="E468" s="627" t="s">
        <v>1567</v>
      </c>
      <c r="F468" s="627" t="s">
        <v>1567</v>
      </c>
      <c r="G468" s="627" t="s">
        <v>1567</v>
      </c>
      <c r="H468" s="627" t="s">
        <v>1567</v>
      </c>
      <c r="I468" s="627" t="s">
        <v>1567</v>
      </c>
      <c r="J468" s="627" t="s">
        <v>1567</v>
      </c>
      <c r="K468" s="627" t="s">
        <v>1567</v>
      </c>
      <c r="L468" s="627" t="s">
        <v>1567</v>
      </c>
      <c r="M468" s="627" t="s">
        <v>1567</v>
      </c>
      <c r="N468" s="627" t="s">
        <v>1567</v>
      </c>
      <c r="O468" s="627" t="s">
        <v>227</v>
      </c>
      <c r="P468" s="627" t="s">
        <v>227</v>
      </c>
      <c r="Q468" s="627" t="s">
        <v>227</v>
      </c>
      <c r="R468" s="627" t="s">
        <v>227</v>
      </c>
      <c r="S468" s="627" t="s">
        <v>227</v>
      </c>
      <c r="T468" s="627" t="s">
        <v>227</v>
      </c>
      <c r="U468" s="627" t="s">
        <v>227</v>
      </c>
      <c r="V468" s="627" t="s">
        <v>227</v>
      </c>
      <c r="W468" s="627" t="s">
        <v>227</v>
      </c>
      <c r="X468" s="627" t="s">
        <v>227</v>
      </c>
      <c r="Y468" s="627" t="s">
        <v>227</v>
      </c>
      <c r="Z468" s="627" t="s">
        <v>227</v>
      </c>
      <c r="AA468" s="627" t="s">
        <v>227</v>
      </c>
      <c r="AB468" s="627" t="s">
        <v>227</v>
      </c>
      <c r="AC468" s="627" t="s">
        <v>227</v>
      </c>
      <c r="AD468" s="627" t="s">
        <v>227</v>
      </c>
      <c r="AE468" s="627" t="s">
        <v>227</v>
      </c>
      <c r="AF468" s="627" t="s">
        <v>227</v>
      </c>
      <c r="AG468" s="627" t="s">
        <v>227</v>
      </c>
      <c r="AH468" s="627" t="s">
        <v>227</v>
      </c>
      <c r="AI468" s="627" t="s">
        <v>227</v>
      </c>
      <c r="AJ468" s="627" t="s">
        <v>227</v>
      </c>
      <c r="AK468" s="627" t="s">
        <v>227</v>
      </c>
      <c r="AL468" s="627" t="s">
        <v>227</v>
      </c>
      <c r="AM468" s="627" t="s">
        <v>227</v>
      </c>
      <c r="AN468" s="627" t="s">
        <v>227</v>
      </c>
      <c r="AO468" s="627" t="s">
        <v>227</v>
      </c>
      <c r="AP468" s="627" t="s">
        <v>227</v>
      </c>
      <c r="AQ468" s="627" t="s">
        <v>227</v>
      </c>
      <c r="AR468" s="627" t="s">
        <v>227</v>
      </c>
      <c r="AS468" s="627" t="s">
        <v>227</v>
      </c>
      <c r="AT468" s="627" t="s">
        <v>227</v>
      </c>
      <c r="AU468" s="627" t="s">
        <v>227</v>
      </c>
      <c r="AV468" s="627" t="s">
        <v>227</v>
      </c>
      <c r="AW468" s="627" t="s">
        <v>227</v>
      </c>
      <c r="AX468" s="627" t="s">
        <v>227</v>
      </c>
      <c r="AY468" s="604" t="s">
        <v>4546</v>
      </c>
      <c r="AZ468" s="632" t="s">
        <v>4547</v>
      </c>
      <c r="BA468" s="632" t="s">
        <v>227</v>
      </c>
      <c r="BB468" s="633" t="s">
        <v>1500</v>
      </c>
    </row>
    <row r="469" spans="1:54" ht="14.4" x14ac:dyDescent="0.3">
      <c r="A469" s="616">
        <v>706995</v>
      </c>
      <c r="B469" s="604" t="s">
        <v>247</v>
      </c>
      <c r="C469" s="627" t="s">
        <v>1567</v>
      </c>
      <c r="D469" s="627" t="s">
        <v>1567</v>
      </c>
      <c r="E469" s="627" t="s">
        <v>1567</v>
      </c>
      <c r="F469" s="627" t="s">
        <v>1567</v>
      </c>
      <c r="G469" s="627" t="s">
        <v>1567</v>
      </c>
      <c r="H469" s="627" t="s">
        <v>1567</v>
      </c>
      <c r="I469" s="627" t="s">
        <v>1567</v>
      </c>
      <c r="J469" s="627" t="s">
        <v>1567</v>
      </c>
      <c r="K469" s="627" t="s">
        <v>1567</v>
      </c>
      <c r="L469" s="627" t="s">
        <v>1567</v>
      </c>
      <c r="M469" s="627" t="s">
        <v>1567</v>
      </c>
      <c r="N469" s="627" t="s">
        <v>1567</v>
      </c>
      <c r="O469" s="627" t="s">
        <v>227</v>
      </c>
      <c r="P469" s="627" t="s">
        <v>227</v>
      </c>
      <c r="Q469" s="627" t="s">
        <v>227</v>
      </c>
      <c r="R469" s="627" t="s">
        <v>227</v>
      </c>
      <c r="S469" s="627" t="s">
        <v>227</v>
      </c>
      <c r="T469" s="627" t="s">
        <v>227</v>
      </c>
      <c r="U469" s="627" t="s">
        <v>227</v>
      </c>
      <c r="V469" s="627" t="s">
        <v>227</v>
      </c>
      <c r="W469" s="627" t="s">
        <v>227</v>
      </c>
      <c r="X469" s="627" t="s">
        <v>227</v>
      </c>
      <c r="Y469" s="627" t="s">
        <v>227</v>
      </c>
      <c r="Z469" s="627" t="s">
        <v>227</v>
      </c>
      <c r="AA469" s="627" t="s">
        <v>227</v>
      </c>
      <c r="AB469" s="627" t="s">
        <v>227</v>
      </c>
      <c r="AC469" s="627" t="s">
        <v>227</v>
      </c>
      <c r="AD469" s="627" t="s">
        <v>227</v>
      </c>
      <c r="AE469" s="627" t="s">
        <v>227</v>
      </c>
      <c r="AF469" s="627" t="s">
        <v>227</v>
      </c>
      <c r="AG469" s="627" t="s">
        <v>227</v>
      </c>
      <c r="AH469" s="627" t="s">
        <v>227</v>
      </c>
      <c r="AI469" s="627" t="s">
        <v>227</v>
      </c>
      <c r="AJ469" s="627" t="s">
        <v>227</v>
      </c>
      <c r="AK469" s="627" t="s">
        <v>227</v>
      </c>
      <c r="AL469" s="627" t="s">
        <v>227</v>
      </c>
      <c r="AM469" s="627" t="s">
        <v>227</v>
      </c>
      <c r="AN469" s="627" t="s">
        <v>227</v>
      </c>
      <c r="AO469" s="627" t="s">
        <v>227</v>
      </c>
      <c r="AP469" s="627" t="s">
        <v>227</v>
      </c>
      <c r="AQ469" s="627" t="s">
        <v>227</v>
      </c>
      <c r="AR469" s="627" t="s">
        <v>227</v>
      </c>
      <c r="AS469" s="627" t="s">
        <v>227</v>
      </c>
      <c r="AT469" s="627" t="s">
        <v>227</v>
      </c>
      <c r="AU469" s="627" t="s">
        <v>227</v>
      </c>
      <c r="AV469" s="627" t="s">
        <v>227</v>
      </c>
      <c r="AW469" s="627" t="s">
        <v>227</v>
      </c>
      <c r="AX469" s="627" t="s">
        <v>227</v>
      </c>
      <c r="AY469" s="604" t="s">
        <v>4546</v>
      </c>
      <c r="AZ469" s="632" t="s">
        <v>4547</v>
      </c>
      <c r="BA469" s="632" t="s">
        <v>227</v>
      </c>
      <c r="BB469" s="633" t="s">
        <v>1500</v>
      </c>
    </row>
    <row r="470" spans="1:54" ht="14.4" x14ac:dyDescent="0.3">
      <c r="A470" s="616">
        <v>706997</v>
      </c>
      <c r="B470" s="604" t="s">
        <v>247</v>
      </c>
      <c r="C470" s="627" t="s">
        <v>1567</v>
      </c>
      <c r="D470" s="627" t="s">
        <v>1567</v>
      </c>
      <c r="E470" s="627" t="s">
        <v>1567</v>
      </c>
      <c r="F470" s="627" t="s">
        <v>1567</v>
      </c>
      <c r="G470" s="627" t="s">
        <v>1567</v>
      </c>
      <c r="H470" s="627" t="s">
        <v>1567</v>
      </c>
      <c r="I470" s="627" t="s">
        <v>1567</v>
      </c>
      <c r="J470" s="627" t="s">
        <v>1567</v>
      </c>
      <c r="K470" s="627" t="s">
        <v>1567</v>
      </c>
      <c r="L470" s="627" t="s">
        <v>1567</v>
      </c>
      <c r="M470" s="627" t="s">
        <v>1567</v>
      </c>
      <c r="N470" s="627" t="s">
        <v>1567</v>
      </c>
      <c r="O470" s="627" t="s">
        <v>227</v>
      </c>
      <c r="P470" s="627" t="s">
        <v>227</v>
      </c>
      <c r="Q470" s="627" t="s">
        <v>227</v>
      </c>
      <c r="R470" s="627" t="s">
        <v>227</v>
      </c>
      <c r="S470" s="627" t="s">
        <v>227</v>
      </c>
      <c r="T470" s="627" t="s">
        <v>227</v>
      </c>
      <c r="U470" s="627" t="s">
        <v>227</v>
      </c>
      <c r="V470" s="627" t="s">
        <v>227</v>
      </c>
      <c r="W470" s="627" t="s">
        <v>227</v>
      </c>
      <c r="X470" s="627" t="s">
        <v>227</v>
      </c>
      <c r="Y470" s="627" t="s">
        <v>227</v>
      </c>
      <c r="Z470" s="627" t="s">
        <v>227</v>
      </c>
      <c r="AA470" s="627" t="s">
        <v>227</v>
      </c>
      <c r="AB470" s="627" t="s">
        <v>227</v>
      </c>
      <c r="AC470" s="627" t="s">
        <v>227</v>
      </c>
      <c r="AD470" s="627" t="s">
        <v>227</v>
      </c>
      <c r="AE470" s="627" t="s">
        <v>227</v>
      </c>
      <c r="AF470" s="627" t="s">
        <v>227</v>
      </c>
      <c r="AG470" s="627" t="s">
        <v>227</v>
      </c>
      <c r="AH470" s="627" t="s">
        <v>227</v>
      </c>
      <c r="AI470" s="627" t="s">
        <v>227</v>
      </c>
      <c r="AJ470" s="627" t="s">
        <v>227</v>
      </c>
      <c r="AK470" s="627" t="s">
        <v>227</v>
      </c>
      <c r="AL470" s="627" t="s">
        <v>227</v>
      </c>
      <c r="AM470" s="627" t="s">
        <v>227</v>
      </c>
      <c r="AN470" s="627" t="s">
        <v>227</v>
      </c>
      <c r="AO470" s="627" t="s">
        <v>227</v>
      </c>
      <c r="AP470" s="627" t="s">
        <v>227</v>
      </c>
      <c r="AQ470" s="627" t="s">
        <v>227</v>
      </c>
      <c r="AR470" s="627" t="s">
        <v>227</v>
      </c>
      <c r="AS470" s="627" t="s">
        <v>227</v>
      </c>
      <c r="AT470" s="627" t="s">
        <v>227</v>
      </c>
      <c r="AU470" s="627" t="s">
        <v>227</v>
      </c>
      <c r="AV470" s="627" t="s">
        <v>227</v>
      </c>
      <c r="AW470" s="627" t="s">
        <v>227</v>
      </c>
      <c r="AX470" s="627" t="s">
        <v>227</v>
      </c>
      <c r="AY470" s="604" t="s">
        <v>4546</v>
      </c>
      <c r="AZ470" s="632" t="s">
        <v>4547</v>
      </c>
      <c r="BA470" s="632" t="s">
        <v>227</v>
      </c>
      <c r="BB470" s="633" t="s">
        <v>1500</v>
      </c>
    </row>
    <row r="471" spans="1:54" ht="21.6" x14ac:dyDescent="0.65">
      <c r="A471" s="601">
        <v>706998</v>
      </c>
      <c r="B471" s="602" t="s">
        <v>247</v>
      </c>
      <c r="C471" t="s">
        <v>1567</v>
      </c>
      <c r="D471" t="s">
        <v>1567</v>
      </c>
      <c r="E471" t="s">
        <v>1567</v>
      </c>
      <c r="F471" t="s">
        <v>1567</v>
      </c>
      <c r="G471" t="s">
        <v>1567</v>
      </c>
      <c r="H471" t="s">
        <v>1567</v>
      </c>
      <c r="I471" t="s">
        <v>1567</v>
      </c>
      <c r="J471" t="s">
        <v>1567</v>
      </c>
      <c r="K471" t="s">
        <v>1567</v>
      </c>
      <c r="L471" t="s">
        <v>1567</v>
      </c>
      <c r="M471" t="s">
        <v>1567</v>
      </c>
      <c r="N471" t="s">
        <v>1567</v>
      </c>
      <c r="O471" t="s">
        <v>227</v>
      </c>
      <c r="P471" t="s">
        <v>227</v>
      </c>
      <c r="Q471" t="s">
        <v>227</v>
      </c>
      <c r="R471" t="s">
        <v>227</v>
      </c>
      <c r="S471" t="s">
        <v>227</v>
      </c>
      <c r="T471" t="s">
        <v>227</v>
      </c>
      <c r="U471" t="s">
        <v>227</v>
      </c>
      <c r="V471" t="s">
        <v>227</v>
      </c>
      <c r="W471" t="s">
        <v>227</v>
      </c>
      <c r="X471" t="s">
        <v>227</v>
      </c>
      <c r="Y471" t="s">
        <v>227</v>
      </c>
      <c r="Z471" t="s">
        <v>227</v>
      </c>
      <c r="AA471" t="s">
        <v>227</v>
      </c>
      <c r="AB471" t="s">
        <v>227</v>
      </c>
      <c r="AC471" t="s">
        <v>227</v>
      </c>
      <c r="AD471" t="s">
        <v>227</v>
      </c>
      <c r="AE471" t="s">
        <v>227</v>
      </c>
      <c r="AF471" t="s">
        <v>227</v>
      </c>
      <c r="AG471" t="s">
        <v>227</v>
      </c>
      <c r="AH471" t="s">
        <v>227</v>
      </c>
      <c r="AI471" t="s">
        <v>227</v>
      </c>
      <c r="AJ471" t="s">
        <v>227</v>
      </c>
      <c r="AK471" t="s">
        <v>227</v>
      </c>
      <c r="AL471" t="s">
        <v>227</v>
      </c>
      <c r="AM471" t="s">
        <v>227</v>
      </c>
      <c r="AN471" t="s">
        <v>227</v>
      </c>
      <c r="AO471" t="s">
        <v>227</v>
      </c>
      <c r="AP471" t="s">
        <v>227</v>
      </c>
      <c r="AQ471" t="s">
        <v>227</v>
      </c>
      <c r="AR471" t="s">
        <v>227</v>
      </c>
      <c r="AS471" t="s">
        <v>227</v>
      </c>
      <c r="AT471" t="s">
        <v>227</v>
      </c>
      <c r="AU471" t="s">
        <v>227</v>
      </c>
      <c r="AV471" t="s">
        <v>227</v>
      </c>
      <c r="AW471" t="s">
        <v>227</v>
      </c>
      <c r="AX471" t="s">
        <v>227</v>
      </c>
      <c r="AY471" s="602" t="s">
        <v>4546</v>
      </c>
      <c r="AZ471"/>
    </row>
    <row r="472" spans="1:54" ht="14.4" x14ac:dyDescent="0.3">
      <c r="A472" s="616">
        <v>707000</v>
      </c>
      <c r="B472" s="604" t="s">
        <v>248</v>
      </c>
      <c r="C472" s="627" t="s">
        <v>178</v>
      </c>
      <c r="D472" s="627" t="s">
        <v>178</v>
      </c>
      <c r="E472" s="627" t="s">
        <v>178</v>
      </c>
      <c r="F472" s="627" t="s">
        <v>176</v>
      </c>
      <c r="G472" s="627" t="s">
        <v>176</v>
      </c>
      <c r="H472" s="627" t="s">
        <v>178</v>
      </c>
      <c r="I472" s="627" t="s">
        <v>176</v>
      </c>
      <c r="J472" s="627" t="s">
        <v>177</v>
      </c>
      <c r="K472" s="627" t="s">
        <v>177</v>
      </c>
      <c r="L472" s="627" t="s">
        <v>178</v>
      </c>
      <c r="M472" s="627" t="s">
        <v>177</v>
      </c>
      <c r="N472" s="627" t="s">
        <v>177</v>
      </c>
      <c r="O472" s="627" t="s">
        <v>177</v>
      </c>
      <c r="P472" s="627" t="s">
        <v>177</v>
      </c>
      <c r="Q472" s="627" t="s">
        <v>177</v>
      </c>
      <c r="R472" s="627" t="s">
        <v>177</v>
      </c>
      <c r="S472" s="627" t="s">
        <v>177</v>
      </c>
      <c r="T472" s="627" t="s">
        <v>177</v>
      </c>
      <c r="U472" s="627" t="s">
        <v>227</v>
      </c>
      <c r="V472" s="627" t="s">
        <v>227</v>
      </c>
      <c r="W472" s="627" t="s">
        <v>227</v>
      </c>
      <c r="X472" s="627" t="s">
        <v>227</v>
      </c>
      <c r="Y472" s="627" t="s">
        <v>227</v>
      </c>
      <c r="Z472" s="627" t="s">
        <v>227</v>
      </c>
      <c r="AA472" s="627" t="s">
        <v>227</v>
      </c>
      <c r="AB472" s="627" t="s">
        <v>227</v>
      </c>
      <c r="AC472" s="627" t="s">
        <v>227</v>
      </c>
      <c r="AD472" s="627" t="s">
        <v>227</v>
      </c>
      <c r="AE472" s="627" t="s">
        <v>227</v>
      </c>
      <c r="AF472" s="627" t="s">
        <v>227</v>
      </c>
      <c r="AG472" s="627" t="s">
        <v>227</v>
      </c>
      <c r="AH472" s="627" t="s">
        <v>227</v>
      </c>
      <c r="AI472" s="627" t="s">
        <v>227</v>
      </c>
      <c r="AJ472" s="627" t="s">
        <v>227</v>
      </c>
      <c r="AK472" s="627" t="s">
        <v>227</v>
      </c>
      <c r="AL472" s="627" t="s">
        <v>227</v>
      </c>
      <c r="AM472" s="627" t="s">
        <v>227</v>
      </c>
      <c r="AN472" s="627" t="s">
        <v>227</v>
      </c>
      <c r="AO472" s="627" t="s">
        <v>227</v>
      </c>
      <c r="AP472" s="627" t="s">
        <v>227</v>
      </c>
      <c r="AQ472" s="627" t="s">
        <v>227</v>
      </c>
      <c r="AR472" s="627" t="s">
        <v>227</v>
      </c>
      <c r="AS472" s="627" t="s">
        <v>227</v>
      </c>
      <c r="AT472" s="627" t="s">
        <v>227</v>
      </c>
      <c r="AU472" s="627" t="s">
        <v>227</v>
      </c>
      <c r="AV472" s="627" t="s">
        <v>227</v>
      </c>
      <c r="AW472" s="627" t="s">
        <v>227</v>
      </c>
      <c r="AX472" s="627" t="s">
        <v>227</v>
      </c>
      <c r="AY472" s="604" t="s">
        <v>227</v>
      </c>
      <c r="AZ472" s="632" t="s">
        <v>227</v>
      </c>
      <c r="BA472" s="632" t="s">
        <v>227</v>
      </c>
      <c r="BB472" s="633" t="s">
        <v>1500</v>
      </c>
    </row>
    <row r="473" spans="1:54" ht="21.6" x14ac:dyDescent="0.65">
      <c r="A473" s="601">
        <v>707003</v>
      </c>
      <c r="B473" s="602" t="s">
        <v>248</v>
      </c>
      <c r="C473" t="s">
        <v>178</v>
      </c>
      <c r="D473" t="s">
        <v>178</v>
      </c>
      <c r="E473" t="s">
        <v>176</v>
      </c>
      <c r="F473" t="s">
        <v>178</v>
      </c>
      <c r="G473" t="s">
        <v>178</v>
      </c>
      <c r="H473" t="s">
        <v>178</v>
      </c>
      <c r="I473" t="s">
        <v>178</v>
      </c>
      <c r="J473" t="s">
        <v>176</v>
      </c>
      <c r="K473" t="s">
        <v>177</v>
      </c>
      <c r="L473" t="s">
        <v>176</v>
      </c>
      <c r="M473" t="s">
        <v>177</v>
      </c>
      <c r="N473" t="s">
        <v>177</v>
      </c>
      <c r="O473" t="s">
        <v>177</v>
      </c>
      <c r="P473" t="s">
        <v>178</v>
      </c>
      <c r="Q473" t="s">
        <v>178</v>
      </c>
      <c r="R473" t="s">
        <v>177</v>
      </c>
      <c r="S473" t="s">
        <v>178</v>
      </c>
      <c r="T473" t="s">
        <v>178</v>
      </c>
      <c r="U473" t="s">
        <v>177</v>
      </c>
      <c r="V473" t="s">
        <v>177</v>
      </c>
      <c r="W473" t="s">
        <v>177</v>
      </c>
      <c r="X473" t="s">
        <v>177</v>
      </c>
      <c r="Y473" t="s">
        <v>177</v>
      </c>
      <c r="Z473" t="s">
        <v>177</v>
      </c>
      <c r="AA473">
        <v>0</v>
      </c>
      <c r="AB473">
        <v>0</v>
      </c>
      <c r="AC473">
        <v>0</v>
      </c>
      <c r="AD473">
        <v>0</v>
      </c>
      <c r="AE473">
        <v>0</v>
      </c>
      <c r="AF473">
        <v>0</v>
      </c>
      <c r="AG473">
        <v>0</v>
      </c>
      <c r="AH473">
        <v>0</v>
      </c>
      <c r="AI473">
        <v>0</v>
      </c>
      <c r="AJ473">
        <v>0</v>
      </c>
      <c r="AK473">
        <v>0</v>
      </c>
      <c r="AL473">
        <v>0</v>
      </c>
      <c r="AM473">
        <v>0</v>
      </c>
      <c r="AN473">
        <v>0</v>
      </c>
      <c r="AO473">
        <v>0</v>
      </c>
      <c r="AP473">
        <v>0</v>
      </c>
      <c r="AQ473">
        <v>0</v>
      </c>
      <c r="AR473">
        <v>0</v>
      </c>
      <c r="AS473">
        <v>0</v>
      </c>
      <c r="AT473">
        <v>0</v>
      </c>
      <c r="AU473">
        <v>0</v>
      </c>
      <c r="AV473">
        <v>0</v>
      </c>
      <c r="AW473">
        <v>0</v>
      </c>
      <c r="AX473">
        <v>0</v>
      </c>
      <c r="AY473" s="602">
        <v>0</v>
      </c>
      <c r="AZ473"/>
    </row>
    <row r="474" spans="1:54" ht="14.4" x14ac:dyDescent="0.3">
      <c r="A474" s="616">
        <v>707008</v>
      </c>
      <c r="B474" s="604" t="s">
        <v>247</v>
      </c>
      <c r="C474" s="627" t="s">
        <v>1567</v>
      </c>
      <c r="D474" s="627" t="s">
        <v>1567</v>
      </c>
      <c r="E474" s="627" t="s">
        <v>1567</v>
      </c>
      <c r="F474" s="627" t="s">
        <v>1567</v>
      </c>
      <c r="G474" s="627" t="s">
        <v>1567</v>
      </c>
      <c r="H474" s="627" t="s">
        <v>1567</v>
      </c>
      <c r="I474" s="627" t="s">
        <v>1567</v>
      </c>
      <c r="J474" s="627" t="s">
        <v>1567</v>
      </c>
      <c r="K474" s="627" t="s">
        <v>1567</v>
      </c>
      <c r="L474" s="627" t="s">
        <v>1567</v>
      </c>
      <c r="M474" s="627" t="s">
        <v>1567</v>
      </c>
      <c r="N474" s="627" t="s">
        <v>1567</v>
      </c>
      <c r="O474" s="627" t="s">
        <v>227</v>
      </c>
      <c r="P474" s="627" t="s">
        <v>227</v>
      </c>
      <c r="Q474" s="627" t="s">
        <v>227</v>
      </c>
      <c r="R474" s="627" t="s">
        <v>227</v>
      </c>
      <c r="S474" s="627" t="s">
        <v>227</v>
      </c>
      <c r="T474" s="627" t="s">
        <v>227</v>
      </c>
      <c r="U474" s="627" t="s">
        <v>227</v>
      </c>
      <c r="V474" s="627" t="s">
        <v>227</v>
      </c>
      <c r="W474" s="627" t="s">
        <v>227</v>
      </c>
      <c r="X474" s="627" t="s">
        <v>227</v>
      </c>
      <c r="Y474" s="627" t="s">
        <v>227</v>
      </c>
      <c r="Z474" s="627" t="s">
        <v>227</v>
      </c>
      <c r="AA474" s="627" t="s">
        <v>227</v>
      </c>
      <c r="AB474" s="627" t="s">
        <v>227</v>
      </c>
      <c r="AC474" s="627" t="s">
        <v>227</v>
      </c>
      <c r="AD474" s="627" t="s">
        <v>227</v>
      </c>
      <c r="AE474" s="627" t="s">
        <v>227</v>
      </c>
      <c r="AF474" s="627" t="s">
        <v>227</v>
      </c>
      <c r="AG474" s="627" t="s">
        <v>227</v>
      </c>
      <c r="AH474" s="627" t="s">
        <v>227</v>
      </c>
      <c r="AI474" s="627" t="s">
        <v>227</v>
      </c>
      <c r="AJ474" s="627" t="s">
        <v>227</v>
      </c>
      <c r="AK474" s="627" t="s">
        <v>227</v>
      </c>
      <c r="AL474" s="627" t="s">
        <v>227</v>
      </c>
      <c r="AM474" s="627" t="s">
        <v>227</v>
      </c>
      <c r="AN474" s="627" t="s">
        <v>227</v>
      </c>
      <c r="AO474" s="627" t="s">
        <v>227</v>
      </c>
      <c r="AP474" s="627" t="s">
        <v>227</v>
      </c>
      <c r="AQ474" s="627" t="s">
        <v>227</v>
      </c>
      <c r="AR474" s="627" t="s">
        <v>227</v>
      </c>
      <c r="AS474" s="627" t="s">
        <v>227</v>
      </c>
      <c r="AT474" s="627" t="s">
        <v>227</v>
      </c>
      <c r="AU474" s="627" t="s">
        <v>227</v>
      </c>
      <c r="AV474" s="627" t="s">
        <v>227</v>
      </c>
      <c r="AW474" s="627" t="s">
        <v>227</v>
      </c>
      <c r="AX474" s="627" t="s">
        <v>227</v>
      </c>
      <c r="AY474" s="604" t="s">
        <v>4546</v>
      </c>
      <c r="AZ474" s="632" t="s">
        <v>4547</v>
      </c>
      <c r="BA474" s="632" t="s">
        <v>227</v>
      </c>
      <c r="BB474" s="633" t="s">
        <v>1500</v>
      </c>
    </row>
    <row r="475" spans="1:54" ht="14.4" x14ac:dyDescent="0.3">
      <c r="A475" s="623">
        <v>707013</v>
      </c>
      <c r="B475" s="604" t="s">
        <v>247</v>
      </c>
      <c r="C475" s="627" t="s">
        <v>1567</v>
      </c>
      <c r="D475" s="627" t="s">
        <v>1567</v>
      </c>
      <c r="E475" s="627" t="s">
        <v>1567</v>
      </c>
      <c r="F475" s="627" t="s">
        <v>1567</v>
      </c>
      <c r="G475" s="627" t="s">
        <v>1567</v>
      </c>
      <c r="H475" s="627" t="s">
        <v>1567</v>
      </c>
      <c r="I475" s="627" t="s">
        <v>1567</v>
      </c>
      <c r="J475" s="627" t="s">
        <v>1567</v>
      </c>
      <c r="K475" s="627" t="s">
        <v>1567</v>
      </c>
      <c r="L475" s="627" t="s">
        <v>1567</v>
      </c>
      <c r="M475" s="627" t="s">
        <v>1567</v>
      </c>
      <c r="N475" s="627" t="s">
        <v>1567</v>
      </c>
      <c r="O475" s="627" t="s">
        <v>227</v>
      </c>
      <c r="P475" s="627" t="s">
        <v>227</v>
      </c>
      <c r="Q475" s="627" t="s">
        <v>227</v>
      </c>
      <c r="R475" s="627" t="s">
        <v>227</v>
      </c>
      <c r="S475" s="627" t="s">
        <v>227</v>
      </c>
      <c r="T475" s="627" t="s">
        <v>227</v>
      </c>
      <c r="U475" s="627" t="s">
        <v>227</v>
      </c>
      <c r="V475" s="627" t="s">
        <v>227</v>
      </c>
      <c r="W475" s="627" t="s">
        <v>227</v>
      </c>
      <c r="X475" s="627" t="s">
        <v>227</v>
      </c>
      <c r="Y475" s="627" t="s">
        <v>227</v>
      </c>
      <c r="Z475" s="627" t="s">
        <v>227</v>
      </c>
      <c r="AA475" s="627" t="s">
        <v>227</v>
      </c>
      <c r="AB475" s="627" t="s">
        <v>227</v>
      </c>
      <c r="AC475" s="627" t="s">
        <v>227</v>
      </c>
      <c r="AD475" s="627" t="s">
        <v>227</v>
      </c>
      <c r="AE475" s="627" t="s">
        <v>227</v>
      </c>
      <c r="AF475" s="627" t="s">
        <v>227</v>
      </c>
      <c r="AG475" s="627" t="s">
        <v>227</v>
      </c>
      <c r="AH475" s="627" t="s">
        <v>227</v>
      </c>
      <c r="AI475" s="627" t="s">
        <v>227</v>
      </c>
      <c r="AJ475" s="627" t="s">
        <v>227</v>
      </c>
      <c r="AK475" s="627" t="s">
        <v>227</v>
      </c>
      <c r="AL475" s="627" t="s">
        <v>227</v>
      </c>
      <c r="AM475" s="627" t="s">
        <v>227</v>
      </c>
      <c r="AN475" s="627" t="s">
        <v>227</v>
      </c>
      <c r="AO475" s="627" t="s">
        <v>227</v>
      </c>
      <c r="AP475" s="627" t="s">
        <v>227</v>
      </c>
      <c r="AQ475" s="627" t="s">
        <v>227</v>
      </c>
      <c r="AR475" s="627" t="s">
        <v>227</v>
      </c>
      <c r="AS475" s="627" t="s">
        <v>227</v>
      </c>
      <c r="AT475" s="627" t="s">
        <v>227</v>
      </c>
      <c r="AU475" s="627" t="s">
        <v>227</v>
      </c>
      <c r="AV475" s="627" t="s">
        <v>227</v>
      </c>
      <c r="AW475" s="627" t="s">
        <v>227</v>
      </c>
      <c r="AX475" s="627" t="s">
        <v>227</v>
      </c>
      <c r="AY475" s="604" t="s">
        <v>4546</v>
      </c>
      <c r="AZ475" s="632" t="s">
        <v>4547</v>
      </c>
      <c r="BA475" s="632" t="s">
        <v>227</v>
      </c>
      <c r="BB475" s="633" t="s">
        <v>1500</v>
      </c>
    </row>
    <row r="476" spans="1:54" ht="14.4" x14ac:dyDescent="0.3">
      <c r="A476" s="623">
        <v>707017</v>
      </c>
      <c r="B476" s="604" t="s">
        <v>247</v>
      </c>
      <c r="C476" s="627" t="s">
        <v>1567</v>
      </c>
      <c r="D476" s="627" t="s">
        <v>1567</v>
      </c>
      <c r="E476" s="627" t="s">
        <v>1567</v>
      </c>
      <c r="F476" s="627" t="s">
        <v>1567</v>
      </c>
      <c r="G476" s="627" t="s">
        <v>1567</v>
      </c>
      <c r="H476" s="627" t="s">
        <v>1567</v>
      </c>
      <c r="I476" s="627" t="s">
        <v>1567</v>
      </c>
      <c r="J476" s="627" t="s">
        <v>1567</v>
      </c>
      <c r="K476" s="627" t="s">
        <v>1567</v>
      </c>
      <c r="L476" s="627" t="s">
        <v>1567</v>
      </c>
      <c r="M476" s="627" t="s">
        <v>1567</v>
      </c>
      <c r="N476" s="627" t="s">
        <v>1567</v>
      </c>
      <c r="O476" s="627" t="s">
        <v>227</v>
      </c>
      <c r="P476" s="627" t="s">
        <v>227</v>
      </c>
      <c r="Q476" s="627" t="s">
        <v>227</v>
      </c>
      <c r="R476" s="627" t="s">
        <v>227</v>
      </c>
      <c r="S476" s="627" t="s">
        <v>227</v>
      </c>
      <c r="T476" s="627" t="s">
        <v>227</v>
      </c>
      <c r="U476" s="627" t="s">
        <v>227</v>
      </c>
      <c r="V476" s="627" t="s">
        <v>227</v>
      </c>
      <c r="W476" s="627" t="s">
        <v>227</v>
      </c>
      <c r="X476" s="627" t="s">
        <v>227</v>
      </c>
      <c r="Y476" s="627" t="s">
        <v>227</v>
      </c>
      <c r="Z476" s="627" t="s">
        <v>227</v>
      </c>
      <c r="AA476" s="627" t="s">
        <v>227</v>
      </c>
      <c r="AB476" s="627" t="s">
        <v>227</v>
      </c>
      <c r="AC476" s="627" t="s">
        <v>227</v>
      </c>
      <c r="AD476" s="627" t="s">
        <v>227</v>
      </c>
      <c r="AE476" s="627" t="s">
        <v>227</v>
      </c>
      <c r="AF476" s="627" t="s">
        <v>227</v>
      </c>
      <c r="AG476" s="627" t="s">
        <v>227</v>
      </c>
      <c r="AH476" s="627" t="s">
        <v>227</v>
      </c>
      <c r="AI476" s="627" t="s">
        <v>227</v>
      </c>
      <c r="AJ476" s="627" t="s">
        <v>227</v>
      </c>
      <c r="AK476" s="627" t="s">
        <v>227</v>
      </c>
      <c r="AL476" s="627" t="s">
        <v>227</v>
      </c>
      <c r="AM476" s="627" t="s">
        <v>227</v>
      </c>
      <c r="AN476" s="627" t="s">
        <v>227</v>
      </c>
      <c r="AO476" s="627" t="s">
        <v>227</v>
      </c>
      <c r="AP476" s="627" t="s">
        <v>227</v>
      </c>
      <c r="AQ476" s="627" t="s">
        <v>227</v>
      </c>
      <c r="AR476" s="627" t="s">
        <v>227</v>
      </c>
      <c r="AS476" s="627" t="s">
        <v>227</v>
      </c>
      <c r="AT476" s="627" t="s">
        <v>227</v>
      </c>
      <c r="AU476" s="627" t="s">
        <v>227</v>
      </c>
      <c r="AV476" s="627" t="s">
        <v>227</v>
      </c>
      <c r="AW476" s="627" t="s">
        <v>227</v>
      </c>
      <c r="AX476" s="627" t="s">
        <v>227</v>
      </c>
      <c r="AY476" s="604" t="s">
        <v>4546</v>
      </c>
      <c r="AZ476" s="632" t="s">
        <v>4547</v>
      </c>
      <c r="BA476" s="632" t="s">
        <v>227</v>
      </c>
      <c r="BB476" s="633" t="s">
        <v>1500</v>
      </c>
    </row>
    <row r="477" spans="1:54" ht="14.4" x14ac:dyDescent="0.3">
      <c r="A477" s="618">
        <v>707025</v>
      </c>
      <c r="B477" s="604" t="s">
        <v>247</v>
      </c>
      <c r="C477" s="627" t="s">
        <v>1567</v>
      </c>
      <c r="D477" s="627" t="s">
        <v>1567</v>
      </c>
      <c r="E477" s="627" t="s">
        <v>1567</v>
      </c>
      <c r="F477" s="627" t="s">
        <v>1567</v>
      </c>
      <c r="G477" s="627" t="s">
        <v>1567</v>
      </c>
      <c r="H477" s="627" t="s">
        <v>1567</v>
      </c>
      <c r="I477" s="627" t="s">
        <v>1567</v>
      </c>
      <c r="J477" s="627" t="s">
        <v>1567</v>
      </c>
      <c r="K477" s="627" t="s">
        <v>1567</v>
      </c>
      <c r="L477" s="627" t="s">
        <v>1567</v>
      </c>
      <c r="M477" s="627" t="s">
        <v>1567</v>
      </c>
      <c r="N477" s="627" t="s">
        <v>1567</v>
      </c>
      <c r="O477" s="627" t="s">
        <v>227</v>
      </c>
      <c r="P477" s="627" t="s">
        <v>227</v>
      </c>
      <c r="Q477" s="627" t="s">
        <v>227</v>
      </c>
      <c r="R477" s="627" t="s">
        <v>227</v>
      </c>
      <c r="S477" s="627" t="s">
        <v>227</v>
      </c>
      <c r="T477" s="627" t="s">
        <v>227</v>
      </c>
      <c r="U477" s="627" t="s">
        <v>227</v>
      </c>
      <c r="V477" s="627" t="s">
        <v>227</v>
      </c>
      <c r="W477" s="627" t="s">
        <v>227</v>
      </c>
      <c r="X477" s="627" t="s">
        <v>227</v>
      </c>
      <c r="Y477" s="627" t="s">
        <v>227</v>
      </c>
      <c r="Z477" s="627" t="s">
        <v>227</v>
      </c>
      <c r="AA477" s="627" t="s">
        <v>227</v>
      </c>
      <c r="AB477" s="627" t="s">
        <v>227</v>
      </c>
      <c r="AC477" s="627" t="s">
        <v>227</v>
      </c>
      <c r="AD477" s="627" t="s">
        <v>227</v>
      </c>
      <c r="AE477" s="627" t="s">
        <v>227</v>
      </c>
      <c r="AF477" s="627" t="s">
        <v>227</v>
      </c>
      <c r="AG477" s="627" t="s">
        <v>227</v>
      </c>
      <c r="AH477" s="627" t="s">
        <v>227</v>
      </c>
      <c r="AI477" s="627" t="s">
        <v>227</v>
      </c>
      <c r="AJ477" s="627" t="s">
        <v>227</v>
      </c>
      <c r="AK477" s="627" t="s">
        <v>227</v>
      </c>
      <c r="AL477" s="627" t="s">
        <v>227</v>
      </c>
      <c r="AM477" s="627" t="s">
        <v>227</v>
      </c>
      <c r="AN477" s="627" t="s">
        <v>227</v>
      </c>
      <c r="AO477" s="627" t="s">
        <v>227</v>
      </c>
      <c r="AP477" s="627" t="s">
        <v>227</v>
      </c>
      <c r="AQ477" s="627" t="s">
        <v>227</v>
      </c>
      <c r="AR477" s="627" t="s">
        <v>227</v>
      </c>
      <c r="AS477" s="627" t="s">
        <v>227</v>
      </c>
      <c r="AT477" s="627" t="s">
        <v>227</v>
      </c>
      <c r="AU477" s="627" t="s">
        <v>227</v>
      </c>
      <c r="AV477" s="627" t="s">
        <v>227</v>
      </c>
      <c r="AW477" s="627" t="s">
        <v>227</v>
      </c>
      <c r="AX477" s="627" t="s">
        <v>227</v>
      </c>
      <c r="AY477" s="604" t="s">
        <v>4546</v>
      </c>
      <c r="AZ477" s="632" t="s">
        <v>4547</v>
      </c>
      <c r="BA477" s="632" t="s">
        <v>227</v>
      </c>
      <c r="BB477" s="633" t="s">
        <v>1500</v>
      </c>
    </row>
    <row r="478" spans="1:54" ht="21.6" x14ac:dyDescent="0.65">
      <c r="A478" s="621">
        <v>707027</v>
      </c>
      <c r="B478" s="602" t="s">
        <v>401</v>
      </c>
      <c r="C478" t="s">
        <v>178</v>
      </c>
      <c r="D478" t="s">
        <v>178</v>
      </c>
      <c r="E478" t="s">
        <v>178</v>
      </c>
      <c r="F478" t="s">
        <v>178</v>
      </c>
      <c r="G478" t="s">
        <v>178</v>
      </c>
      <c r="H478" t="s">
        <v>176</v>
      </c>
      <c r="I478" t="s">
        <v>178</v>
      </c>
      <c r="J478" t="s">
        <v>178</v>
      </c>
      <c r="K478" t="s">
        <v>178</v>
      </c>
      <c r="L478" t="s">
        <v>178</v>
      </c>
      <c r="M478" t="s">
        <v>178</v>
      </c>
      <c r="N478" t="s">
        <v>178</v>
      </c>
      <c r="O478" t="s">
        <v>178</v>
      </c>
      <c r="P478" t="s">
        <v>178</v>
      </c>
      <c r="Q478" t="s">
        <v>178</v>
      </c>
      <c r="R478" t="s">
        <v>176</v>
      </c>
      <c r="S478" t="s">
        <v>178</v>
      </c>
      <c r="T478" t="s">
        <v>178</v>
      </c>
      <c r="U478" t="s">
        <v>178</v>
      </c>
      <c r="V478" t="s">
        <v>176</v>
      </c>
      <c r="W478" t="s">
        <v>178</v>
      </c>
      <c r="X478" t="s">
        <v>178</v>
      </c>
      <c r="Y478" t="s">
        <v>178</v>
      </c>
      <c r="Z478" t="s">
        <v>178</v>
      </c>
      <c r="AA478" t="s">
        <v>178</v>
      </c>
      <c r="AB478" t="s">
        <v>178</v>
      </c>
      <c r="AC478" t="s">
        <v>178</v>
      </c>
      <c r="AD478" t="s">
        <v>178</v>
      </c>
      <c r="AE478" t="s">
        <v>178</v>
      </c>
      <c r="AF478" t="s">
        <v>176</v>
      </c>
      <c r="AG478" t="s">
        <v>178</v>
      </c>
      <c r="AH478" t="s">
        <v>178</v>
      </c>
      <c r="AI478" t="s">
        <v>176</v>
      </c>
      <c r="AJ478" t="s">
        <v>178</v>
      </c>
      <c r="AK478" t="s">
        <v>178</v>
      </c>
      <c r="AL478" t="s">
        <v>178</v>
      </c>
      <c r="AM478" t="s">
        <v>178</v>
      </c>
      <c r="AN478" t="s">
        <v>178</v>
      </c>
      <c r="AO478" t="s">
        <v>178</v>
      </c>
      <c r="AP478" t="s">
        <v>178</v>
      </c>
      <c r="AQ478" t="s">
        <v>178</v>
      </c>
      <c r="AR478" t="s">
        <v>178</v>
      </c>
      <c r="AS478" t="s">
        <v>177</v>
      </c>
      <c r="AT478" t="s">
        <v>177</v>
      </c>
      <c r="AU478" t="s">
        <v>177</v>
      </c>
      <c r="AV478" t="s">
        <v>177</v>
      </c>
      <c r="AW478" t="s">
        <v>177</v>
      </c>
      <c r="AX478" t="s">
        <v>177</v>
      </c>
      <c r="AY478" s="602">
        <v>0</v>
      </c>
      <c r="AZ478"/>
    </row>
    <row r="479" spans="1:54" ht="21.6" x14ac:dyDescent="0.65">
      <c r="A479" s="621">
        <v>707028</v>
      </c>
      <c r="B479" s="602" t="s">
        <v>247</v>
      </c>
      <c r="C479" t="s">
        <v>178</v>
      </c>
      <c r="D479" t="s">
        <v>178</v>
      </c>
      <c r="E479" t="s">
        <v>178</v>
      </c>
      <c r="F479" t="s">
        <v>177</v>
      </c>
      <c r="G479" t="s">
        <v>178</v>
      </c>
      <c r="H479" t="s">
        <v>177</v>
      </c>
      <c r="I479" t="s">
        <v>177</v>
      </c>
      <c r="J479" t="s">
        <v>177</v>
      </c>
      <c r="K479" t="s">
        <v>177</v>
      </c>
      <c r="L479" t="s">
        <v>177</v>
      </c>
      <c r="M479" t="s">
        <v>177</v>
      </c>
      <c r="N479" t="s">
        <v>177</v>
      </c>
      <c r="O479">
        <v>0</v>
      </c>
      <c r="P479">
        <v>0</v>
      </c>
      <c r="Q479">
        <v>0</v>
      </c>
      <c r="R479">
        <v>0</v>
      </c>
      <c r="S479">
        <v>0</v>
      </c>
      <c r="T479">
        <v>0</v>
      </c>
      <c r="U479">
        <v>0</v>
      </c>
      <c r="V479">
        <v>0</v>
      </c>
      <c r="W479">
        <v>0</v>
      </c>
      <c r="X479">
        <v>0</v>
      </c>
      <c r="Y479">
        <v>0</v>
      </c>
      <c r="Z479">
        <v>0</v>
      </c>
      <c r="AA479">
        <v>0</v>
      </c>
      <c r="AB479">
        <v>0</v>
      </c>
      <c r="AC479">
        <v>0</v>
      </c>
      <c r="AD479">
        <v>0</v>
      </c>
      <c r="AE479">
        <v>0</v>
      </c>
      <c r="AF479">
        <v>0</v>
      </c>
      <c r="AG479">
        <v>0</v>
      </c>
      <c r="AH479">
        <v>0</v>
      </c>
      <c r="AI479">
        <v>0</v>
      </c>
      <c r="AJ479">
        <v>0</v>
      </c>
      <c r="AK479">
        <v>0</v>
      </c>
      <c r="AL479">
        <v>0</v>
      </c>
      <c r="AM479">
        <v>0</v>
      </c>
      <c r="AN479">
        <v>0</v>
      </c>
      <c r="AO479">
        <v>0</v>
      </c>
      <c r="AP479">
        <v>0</v>
      </c>
      <c r="AQ479">
        <v>0</v>
      </c>
      <c r="AR479">
        <v>0</v>
      </c>
      <c r="AS479">
        <v>0</v>
      </c>
      <c r="AT479">
        <v>0</v>
      </c>
      <c r="AU479">
        <v>0</v>
      </c>
      <c r="AV479">
        <v>0</v>
      </c>
      <c r="AW479">
        <v>0</v>
      </c>
      <c r="AX479">
        <v>0</v>
      </c>
      <c r="AY479" s="602">
        <v>0</v>
      </c>
      <c r="AZ479"/>
    </row>
    <row r="480" spans="1:54" ht="14.4" x14ac:dyDescent="0.3">
      <c r="A480" s="618">
        <v>707031</v>
      </c>
      <c r="B480" s="604" t="s">
        <v>247</v>
      </c>
      <c r="C480" s="627" t="s">
        <v>1567</v>
      </c>
      <c r="D480" s="627" t="s">
        <v>1567</v>
      </c>
      <c r="E480" s="627" t="s">
        <v>1567</v>
      </c>
      <c r="F480" s="627" t="s">
        <v>1567</v>
      </c>
      <c r="G480" s="627" t="s">
        <v>1567</v>
      </c>
      <c r="H480" s="627" t="s">
        <v>1567</v>
      </c>
      <c r="I480" s="627" t="s">
        <v>1567</v>
      </c>
      <c r="J480" s="627" t="s">
        <v>1567</v>
      </c>
      <c r="K480" s="627" t="s">
        <v>1567</v>
      </c>
      <c r="L480" s="627" t="s">
        <v>1567</v>
      </c>
      <c r="M480" s="627" t="s">
        <v>1567</v>
      </c>
      <c r="N480" s="627" t="s">
        <v>1567</v>
      </c>
      <c r="O480" s="627" t="s">
        <v>227</v>
      </c>
      <c r="P480" s="627" t="s">
        <v>227</v>
      </c>
      <c r="Q480" s="627" t="s">
        <v>227</v>
      </c>
      <c r="R480" s="627" t="s">
        <v>227</v>
      </c>
      <c r="S480" s="627" t="s">
        <v>227</v>
      </c>
      <c r="T480" s="627" t="s">
        <v>227</v>
      </c>
      <c r="U480" s="627" t="s">
        <v>227</v>
      </c>
      <c r="V480" s="627" t="s">
        <v>227</v>
      </c>
      <c r="W480" s="627" t="s">
        <v>227</v>
      </c>
      <c r="X480" s="627" t="s">
        <v>227</v>
      </c>
      <c r="Y480" s="627" t="s">
        <v>227</v>
      </c>
      <c r="Z480" s="627" t="s">
        <v>227</v>
      </c>
      <c r="AA480" s="627" t="s">
        <v>227</v>
      </c>
      <c r="AB480" s="627" t="s">
        <v>227</v>
      </c>
      <c r="AC480" s="627" t="s">
        <v>227</v>
      </c>
      <c r="AD480" s="627" t="s">
        <v>227</v>
      </c>
      <c r="AE480" s="627" t="s">
        <v>227</v>
      </c>
      <c r="AF480" s="627" t="s">
        <v>227</v>
      </c>
      <c r="AG480" s="627" t="s">
        <v>227</v>
      </c>
      <c r="AH480" s="627" t="s">
        <v>227</v>
      </c>
      <c r="AI480" s="627" t="s">
        <v>227</v>
      </c>
      <c r="AJ480" s="627" t="s">
        <v>227</v>
      </c>
      <c r="AK480" s="627" t="s">
        <v>227</v>
      </c>
      <c r="AL480" s="627" t="s">
        <v>227</v>
      </c>
      <c r="AM480" s="627" t="s">
        <v>227</v>
      </c>
      <c r="AN480" s="627" t="s">
        <v>227</v>
      </c>
      <c r="AO480" s="627" t="s">
        <v>227</v>
      </c>
      <c r="AP480" s="627" t="s">
        <v>227</v>
      </c>
      <c r="AQ480" s="627" t="s">
        <v>227</v>
      </c>
      <c r="AR480" s="627" t="s">
        <v>227</v>
      </c>
      <c r="AS480" s="627" t="s">
        <v>227</v>
      </c>
      <c r="AT480" s="627" t="s">
        <v>227</v>
      </c>
      <c r="AU480" s="627" t="s">
        <v>227</v>
      </c>
      <c r="AV480" s="627" t="s">
        <v>227</v>
      </c>
      <c r="AW480" s="627" t="s">
        <v>227</v>
      </c>
      <c r="AX480" s="627" t="s">
        <v>227</v>
      </c>
      <c r="AY480" s="604" t="s">
        <v>4546</v>
      </c>
      <c r="AZ480" s="632" t="s">
        <v>4547</v>
      </c>
      <c r="BA480" s="632" t="s">
        <v>227</v>
      </c>
      <c r="BB480" s="633" t="s">
        <v>1500</v>
      </c>
    </row>
    <row r="481" spans="1:54" ht="21.6" x14ac:dyDescent="0.65">
      <c r="A481" s="621">
        <v>707032</v>
      </c>
      <c r="B481" s="602" t="s">
        <v>249</v>
      </c>
      <c r="C481" t="s">
        <v>176</v>
      </c>
      <c r="D481" t="s">
        <v>176</v>
      </c>
      <c r="E481" t="s">
        <v>176</v>
      </c>
      <c r="F481" t="s">
        <v>178</v>
      </c>
      <c r="G481" t="s">
        <v>178</v>
      </c>
      <c r="H481" t="s">
        <v>178</v>
      </c>
      <c r="I481" t="s">
        <v>176</v>
      </c>
      <c r="J481" t="s">
        <v>176</v>
      </c>
      <c r="K481" t="s">
        <v>176</v>
      </c>
      <c r="L481" t="s">
        <v>176</v>
      </c>
      <c r="M481" t="s">
        <v>176</v>
      </c>
      <c r="N481" t="s">
        <v>176</v>
      </c>
      <c r="O481" t="s">
        <v>176</v>
      </c>
      <c r="P481" t="s">
        <v>178</v>
      </c>
      <c r="Q481" t="s">
        <v>178</v>
      </c>
      <c r="R481" t="s">
        <v>176</v>
      </c>
      <c r="S481" t="s">
        <v>176</v>
      </c>
      <c r="T481" t="s">
        <v>178</v>
      </c>
      <c r="U481" t="s">
        <v>178</v>
      </c>
      <c r="V481" t="s">
        <v>178</v>
      </c>
      <c r="W481" t="s">
        <v>176</v>
      </c>
      <c r="X481" t="s">
        <v>178</v>
      </c>
      <c r="Y481" t="s">
        <v>178</v>
      </c>
      <c r="Z481" t="s">
        <v>178</v>
      </c>
      <c r="AA481" t="s">
        <v>178</v>
      </c>
      <c r="AB481" t="s">
        <v>178</v>
      </c>
      <c r="AC481" t="s">
        <v>178</v>
      </c>
      <c r="AD481" t="s">
        <v>178</v>
      </c>
      <c r="AE481" t="s">
        <v>178</v>
      </c>
      <c r="AF481" t="s">
        <v>178</v>
      </c>
      <c r="AG481" t="s">
        <v>177</v>
      </c>
      <c r="AH481" t="s">
        <v>177</v>
      </c>
      <c r="AI481" t="s">
        <v>177</v>
      </c>
      <c r="AJ481" t="s">
        <v>177</v>
      </c>
      <c r="AK481" t="s">
        <v>177</v>
      </c>
      <c r="AL481" t="s">
        <v>177</v>
      </c>
      <c r="AM481" t="s">
        <v>227</v>
      </c>
      <c r="AN481" t="s">
        <v>227</v>
      </c>
      <c r="AO481" t="s">
        <v>227</v>
      </c>
      <c r="AP481" t="s">
        <v>227</v>
      </c>
      <c r="AQ481" t="s">
        <v>227</v>
      </c>
      <c r="AR481" t="s">
        <v>227</v>
      </c>
      <c r="AS481" t="s">
        <v>227</v>
      </c>
      <c r="AT481" t="s">
        <v>227</v>
      </c>
      <c r="AU481" t="s">
        <v>227</v>
      </c>
      <c r="AV481" t="s">
        <v>227</v>
      </c>
      <c r="AW481" t="s">
        <v>227</v>
      </c>
      <c r="AX481" t="s">
        <v>227</v>
      </c>
      <c r="AY481" s="602">
        <v>0</v>
      </c>
      <c r="AZ481"/>
    </row>
    <row r="482" spans="1:54" ht="21.6" x14ac:dyDescent="0.65">
      <c r="A482" s="621">
        <v>707035</v>
      </c>
      <c r="B482" s="602" t="s">
        <v>403</v>
      </c>
      <c r="C482" t="s">
        <v>176</v>
      </c>
      <c r="D482" t="s">
        <v>176</v>
      </c>
      <c r="E482" t="s">
        <v>176</v>
      </c>
      <c r="F482" t="s">
        <v>176</v>
      </c>
      <c r="G482" t="s">
        <v>176</v>
      </c>
      <c r="H482" t="s">
        <v>176</v>
      </c>
      <c r="I482" t="s">
        <v>176</v>
      </c>
      <c r="J482" t="s">
        <v>176</v>
      </c>
      <c r="K482" t="s">
        <v>176</v>
      </c>
      <c r="L482" t="s">
        <v>178</v>
      </c>
      <c r="M482" t="s">
        <v>176</v>
      </c>
      <c r="N482" t="s">
        <v>176</v>
      </c>
      <c r="O482" t="s">
        <v>176</v>
      </c>
      <c r="P482" t="s">
        <v>176</v>
      </c>
      <c r="Q482" t="s">
        <v>176</v>
      </c>
      <c r="R482" t="s">
        <v>176</v>
      </c>
      <c r="S482" t="s">
        <v>176</v>
      </c>
      <c r="T482" t="s">
        <v>178</v>
      </c>
      <c r="U482" t="s">
        <v>178</v>
      </c>
      <c r="V482" t="s">
        <v>176</v>
      </c>
      <c r="W482" t="s">
        <v>178</v>
      </c>
      <c r="X482" t="s">
        <v>178</v>
      </c>
      <c r="Y482" t="s">
        <v>176</v>
      </c>
      <c r="Z482" t="s">
        <v>178</v>
      </c>
      <c r="AA482" t="s">
        <v>177</v>
      </c>
      <c r="AB482" t="s">
        <v>177</v>
      </c>
      <c r="AC482" t="s">
        <v>177</v>
      </c>
      <c r="AD482" t="s">
        <v>177</v>
      </c>
      <c r="AE482" t="s">
        <v>177</v>
      </c>
      <c r="AF482" t="s">
        <v>177</v>
      </c>
      <c r="AG482" t="s">
        <v>227</v>
      </c>
      <c r="AH482" t="s">
        <v>227</v>
      </c>
      <c r="AI482" t="s">
        <v>227</v>
      </c>
      <c r="AJ482" t="s">
        <v>227</v>
      </c>
      <c r="AK482" t="s">
        <v>227</v>
      </c>
      <c r="AL482" t="s">
        <v>227</v>
      </c>
      <c r="AM482" t="s">
        <v>227</v>
      </c>
      <c r="AN482" t="s">
        <v>227</v>
      </c>
      <c r="AO482" t="s">
        <v>227</v>
      </c>
      <c r="AP482" t="s">
        <v>227</v>
      </c>
      <c r="AQ482" t="s">
        <v>227</v>
      </c>
      <c r="AR482" t="s">
        <v>227</v>
      </c>
      <c r="AS482" t="s">
        <v>227</v>
      </c>
      <c r="AT482" t="s">
        <v>227</v>
      </c>
      <c r="AU482" t="s">
        <v>227</v>
      </c>
      <c r="AV482" t="s">
        <v>227</v>
      </c>
      <c r="AW482" t="s">
        <v>227</v>
      </c>
      <c r="AX482" t="s">
        <v>227</v>
      </c>
      <c r="AY482" s="602">
        <v>0</v>
      </c>
      <c r="AZ482"/>
    </row>
    <row r="483" spans="1:54" ht="14.4" x14ac:dyDescent="0.3">
      <c r="A483" s="618">
        <v>707036</v>
      </c>
      <c r="B483" s="604" t="s">
        <v>247</v>
      </c>
      <c r="C483" s="627" t="s">
        <v>1567</v>
      </c>
      <c r="D483" s="627" t="s">
        <v>1567</v>
      </c>
      <c r="E483" s="627" t="s">
        <v>1567</v>
      </c>
      <c r="F483" s="627" t="s">
        <v>1567</v>
      </c>
      <c r="G483" s="627" t="s">
        <v>1567</v>
      </c>
      <c r="H483" s="627" t="s">
        <v>1567</v>
      </c>
      <c r="I483" s="627" t="s">
        <v>1567</v>
      </c>
      <c r="J483" s="627" t="s">
        <v>1567</v>
      </c>
      <c r="K483" s="627" t="s">
        <v>1567</v>
      </c>
      <c r="L483" s="627" t="s">
        <v>1567</v>
      </c>
      <c r="M483" s="627" t="s">
        <v>1567</v>
      </c>
      <c r="N483" s="627" t="s">
        <v>1567</v>
      </c>
      <c r="O483" s="627" t="s">
        <v>227</v>
      </c>
      <c r="P483" s="627" t="s">
        <v>227</v>
      </c>
      <c r="Q483" s="627" t="s">
        <v>227</v>
      </c>
      <c r="R483" s="627" t="s">
        <v>227</v>
      </c>
      <c r="S483" s="627" t="s">
        <v>227</v>
      </c>
      <c r="T483" s="627" t="s">
        <v>227</v>
      </c>
      <c r="U483" s="627" t="s">
        <v>227</v>
      </c>
      <c r="V483" s="627" t="s">
        <v>227</v>
      </c>
      <c r="W483" s="627" t="s">
        <v>227</v>
      </c>
      <c r="X483" s="627" t="s">
        <v>227</v>
      </c>
      <c r="Y483" s="627" t="s">
        <v>227</v>
      </c>
      <c r="Z483" s="627" t="s">
        <v>227</v>
      </c>
      <c r="AA483" s="627" t="s">
        <v>227</v>
      </c>
      <c r="AB483" s="627" t="s">
        <v>227</v>
      </c>
      <c r="AC483" s="627" t="s">
        <v>227</v>
      </c>
      <c r="AD483" s="627" t="s">
        <v>227</v>
      </c>
      <c r="AE483" s="627" t="s">
        <v>227</v>
      </c>
      <c r="AF483" s="627" t="s">
        <v>227</v>
      </c>
      <c r="AG483" s="627" t="s">
        <v>227</v>
      </c>
      <c r="AH483" s="627" t="s">
        <v>227</v>
      </c>
      <c r="AI483" s="627" t="s">
        <v>227</v>
      </c>
      <c r="AJ483" s="627" t="s">
        <v>227</v>
      </c>
      <c r="AK483" s="627" t="s">
        <v>227</v>
      </c>
      <c r="AL483" s="627" t="s">
        <v>227</v>
      </c>
      <c r="AM483" s="627" t="s">
        <v>227</v>
      </c>
      <c r="AN483" s="627" t="s">
        <v>227</v>
      </c>
      <c r="AO483" s="627" t="s">
        <v>227</v>
      </c>
      <c r="AP483" s="627" t="s">
        <v>227</v>
      </c>
      <c r="AQ483" s="627" t="s">
        <v>227</v>
      </c>
      <c r="AR483" s="627" t="s">
        <v>227</v>
      </c>
      <c r="AS483" s="627" t="s">
        <v>227</v>
      </c>
      <c r="AT483" s="627" t="s">
        <v>227</v>
      </c>
      <c r="AU483" s="627" t="s">
        <v>227</v>
      </c>
      <c r="AV483" s="627" t="s">
        <v>227</v>
      </c>
      <c r="AW483" s="627" t="s">
        <v>227</v>
      </c>
      <c r="AX483" s="627" t="s">
        <v>227</v>
      </c>
      <c r="AY483" s="604" t="s">
        <v>4546</v>
      </c>
      <c r="AZ483" s="632" t="s">
        <v>4547</v>
      </c>
      <c r="BA483" s="632" t="s">
        <v>227</v>
      </c>
      <c r="BB483" s="633" t="s">
        <v>1500</v>
      </c>
    </row>
    <row r="484" spans="1:54" ht="21.6" x14ac:dyDescent="0.65">
      <c r="A484" s="621">
        <v>707041</v>
      </c>
      <c r="B484" s="602" t="s">
        <v>403</v>
      </c>
      <c r="C484" t="s">
        <v>176</v>
      </c>
      <c r="D484" t="s">
        <v>178</v>
      </c>
      <c r="E484" t="s">
        <v>176</v>
      </c>
      <c r="F484" t="s">
        <v>178</v>
      </c>
      <c r="G484" t="s">
        <v>178</v>
      </c>
      <c r="H484" t="s">
        <v>176</v>
      </c>
      <c r="I484" t="s">
        <v>176</v>
      </c>
      <c r="J484" t="s">
        <v>176</v>
      </c>
      <c r="K484" t="s">
        <v>178</v>
      </c>
      <c r="L484" t="s">
        <v>176</v>
      </c>
      <c r="M484" t="s">
        <v>178</v>
      </c>
      <c r="N484" t="s">
        <v>176</v>
      </c>
      <c r="O484" t="s">
        <v>176</v>
      </c>
      <c r="P484" t="s">
        <v>178</v>
      </c>
      <c r="Q484" t="s">
        <v>176</v>
      </c>
      <c r="R484" t="s">
        <v>176</v>
      </c>
      <c r="S484" t="s">
        <v>178</v>
      </c>
      <c r="T484" t="s">
        <v>178</v>
      </c>
      <c r="U484" t="s">
        <v>176</v>
      </c>
      <c r="V484" t="s">
        <v>178</v>
      </c>
      <c r="W484" t="s">
        <v>178</v>
      </c>
      <c r="X484" t="s">
        <v>176</v>
      </c>
      <c r="Y484" t="s">
        <v>178</v>
      </c>
      <c r="Z484" t="s">
        <v>178</v>
      </c>
      <c r="AA484" t="s">
        <v>177</v>
      </c>
      <c r="AB484" t="s">
        <v>177</v>
      </c>
      <c r="AC484" t="s">
        <v>177</v>
      </c>
      <c r="AD484" t="s">
        <v>177</v>
      </c>
      <c r="AE484" t="s">
        <v>177</v>
      </c>
      <c r="AF484" t="s">
        <v>177</v>
      </c>
      <c r="AG484" t="s">
        <v>227</v>
      </c>
      <c r="AH484" t="s">
        <v>227</v>
      </c>
      <c r="AI484" t="s">
        <v>227</v>
      </c>
      <c r="AJ484" t="s">
        <v>227</v>
      </c>
      <c r="AK484" t="s">
        <v>227</v>
      </c>
      <c r="AL484" t="s">
        <v>227</v>
      </c>
      <c r="AM484" t="s">
        <v>227</v>
      </c>
      <c r="AN484" t="s">
        <v>227</v>
      </c>
      <c r="AO484" t="s">
        <v>227</v>
      </c>
      <c r="AP484" t="s">
        <v>227</v>
      </c>
      <c r="AQ484" t="s">
        <v>227</v>
      </c>
      <c r="AR484" t="s">
        <v>227</v>
      </c>
      <c r="AS484" t="s">
        <v>227</v>
      </c>
      <c r="AT484" t="s">
        <v>227</v>
      </c>
      <c r="AU484" t="s">
        <v>227</v>
      </c>
      <c r="AV484" t="s">
        <v>227</v>
      </c>
      <c r="AW484" t="s">
        <v>227</v>
      </c>
      <c r="AX484" t="s">
        <v>227</v>
      </c>
      <c r="AY484" s="602">
        <v>0</v>
      </c>
      <c r="AZ484"/>
    </row>
    <row r="485" spans="1:54" ht="21.6" x14ac:dyDescent="0.65">
      <c r="A485" s="621">
        <v>707042</v>
      </c>
      <c r="B485" s="602" t="s">
        <v>401</v>
      </c>
      <c r="C485" t="s">
        <v>178</v>
      </c>
      <c r="D485" t="s">
        <v>176</v>
      </c>
      <c r="E485" t="s">
        <v>178</v>
      </c>
      <c r="F485" t="s">
        <v>178</v>
      </c>
      <c r="G485" t="s">
        <v>178</v>
      </c>
      <c r="H485" t="s">
        <v>176</v>
      </c>
      <c r="I485" t="s">
        <v>178</v>
      </c>
      <c r="J485" t="s">
        <v>178</v>
      </c>
      <c r="K485" t="s">
        <v>178</v>
      </c>
      <c r="L485" t="s">
        <v>178</v>
      </c>
      <c r="M485" t="s">
        <v>178</v>
      </c>
      <c r="N485" t="s">
        <v>178</v>
      </c>
      <c r="O485" t="s">
        <v>178</v>
      </c>
      <c r="P485" t="s">
        <v>178</v>
      </c>
      <c r="Q485" t="s">
        <v>178</v>
      </c>
      <c r="R485" t="s">
        <v>178</v>
      </c>
      <c r="S485" t="s">
        <v>178</v>
      </c>
      <c r="T485" t="s">
        <v>178</v>
      </c>
      <c r="U485" t="s">
        <v>178</v>
      </c>
      <c r="V485" t="s">
        <v>178</v>
      </c>
      <c r="W485" t="s">
        <v>178</v>
      </c>
      <c r="X485" t="s">
        <v>178</v>
      </c>
      <c r="Y485" t="s">
        <v>178</v>
      </c>
      <c r="Z485" t="s">
        <v>178</v>
      </c>
      <c r="AA485" t="s">
        <v>178</v>
      </c>
      <c r="AB485" t="s">
        <v>178</v>
      </c>
      <c r="AC485" t="s">
        <v>178</v>
      </c>
      <c r="AD485" t="s">
        <v>178</v>
      </c>
      <c r="AE485" t="s">
        <v>178</v>
      </c>
      <c r="AF485" t="s">
        <v>178</v>
      </c>
      <c r="AG485" t="s">
        <v>178</v>
      </c>
      <c r="AH485" t="s">
        <v>178</v>
      </c>
      <c r="AI485" t="s">
        <v>178</v>
      </c>
      <c r="AJ485" t="s">
        <v>178</v>
      </c>
      <c r="AK485" t="s">
        <v>178</v>
      </c>
      <c r="AL485" t="s">
        <v>178</v>
      </c>
      <c r="AM485" t="s">
        <v>178</v>
      </c>
      <c r="AN485" t="s">
        <v>178</v>
      </c>
      <c r="AO485" t="s">
        <v>178</v>
      </c>
      <c r="AP485" t="s">
        <v>178</v>
      </c>
      <c r="AQ485" t="s">
        <v>178</v>
      </c>
      <c r="AR485" t="s">
        <v>178</v>
      </c>
      <c r="AS485" t="s">
        <v>177</v>
      </c>
      <c r="AT485" t="s">
        <v>177</v>
      </c>
      <c r="AU485" t="s">
        <v>177</v>
      </c>
      <c r="AV485" t="s">
        <v>177</v>
      </c>
      <c r="AW485" t="s">
        <v>177</v>
      </c>
      <c r="AX485" t="s">
        <v>177</v>
      </c>
      <c r="AY485" s="602">
        <v>0</v>
      </c>
      <c r="AZ485"/>
    </row>
    <row r="486" spans="1:54" ht="14.4" x14ac:dyDescent="0.3">
      <c r="A486" s="618">
        <v>707043</v>
      </c>
      <c r="B486" s="604" t="s">
        <v>247</v>
      </c>
      <c r="C486" s="627" t="s">
        <v>178</v>
      </c>
      <c r="D486" s="627" t="s">
        <v>178</v>
      </c>
      <c r="E486" s="627" t="s">
        <v>178</v>
      </c>
      <c r="F486" s="627" t="s">
        <v>178</v>
      </c>
      <c r="G486" s="627" t="s">
        <v>178</v>
      </c>
      <c r="H486" s="627" t="s">
        <v>178</v>
      </c>
      <c r="I486" s="627" t="s">
        <v>178</v>
      </c>
      <c r="J486" s="627" t="s">
        <v>178</v>
      </c>
      <c r="K486" s="627" t="s">
        <v>178</v>
      </c>
      <c r="L486" s="627" t="s">
        <v>178</v>
      </c>
      <c r="M486" s="627" t="s">
        <v>178</v>
      </c>
      <c r="N486" s="627" t="s">
        <v>178</v>
      </c>
      <c r="O486" s="627" t="s">
        <v>227</v>
      </c>
      <c r="P486" s="627" t="s">
        <v>227</v>
      </c>
      <c r="Q486" s="627" t="s">
        <v>227</v>
      </c>
      <c r="R486" s="627" t="s">
        <v>227</v>
      </c>
      <c r="S486" s="627" t="s">
        <v>227</v>
      </c>
      <c r="T486" s="627" t="s">
        <v>227</v>
      </c>
      <c r="U486" s="627" t="s">
        <v>227</v>
      </c>
      <c r="V486" s="627" t="s">
        <v>227</v>
      </c>
      <c r="W486" s="627" t="s">
        <v>227</v>
      </c>
      <c r="X486" s="627" t="s">
        <v>227</v>
      </c>
      <c r="Y486" s="627" t="s">
        <v>227</v>
      </c>
      <c r="Z486" s="627" t="s">
        <v>227</v>
      </c>
      <c r="AA486" s="627" t="s">
        <v>227</v>
      </c>
      <c r="AB486" s="627" t="s">
        <v>227</v>
      </c>
      <c r="AC486" s="627" t="s">
        <v>227</v>
      </c>
      <c r="AD486" s="627" t="s">
        <v>227</v>
      </c>
      <c r="AE486" s="627" t="s">
        <v>227</v>
      </c>
      <c r="AF486" s="627" t="s">
        <v>227</v>
      </c>
      <c r="AG486" s="627" t="s">
        <v>227</v>
      </c>
      <c r="AH486" s="627" t="s">
        <v>227</v>
      </c>
      <c r="AI486" s="627" t="s">
        <v>227</v>
      </c>
      <c r="AJ486" s="627" t="s">
        <v>227</v>
      </c>
      <c r="AK486" s="627" t="s">
        <v>227</v>
      </c>
      <c r="AL486" s="627" t="s">
        <v>227</v>
      </c>
      <c r="AM486" s="627" t="s">
        <v>227</v>
      </c>
      <c r="AN486" s="627" t="s">
        <v>227</v>
      </c>
      <c r="AO486" s="627" t="s">
        <v>227</v>
      </c>
      <c r="AP486" s="627" t="s">
        <v>227</v>
      </c>
      <c r="AQ486" s="627" t="s">
        <v>227</v>
      </c>
      <c r="AR486" s="627" t="s">
        <v>227</v>
      </c>
      <c r="AS486" s="627" t="s">
        <v>227</v>
      </c>
      <c r="AT486" s="627" t="s">
        <v>227</v>
      </c>
      <c r="AU486" s="627" t="s">
        <v>227</v>
      </c>
      <c r="AV486" s="627" t="s">
        <v>227</v>
      </c>
      <c r="AW486" s="627" t="s">
        <v>227</v>
      </c>
      <c r="AX486" s="627" t="s">
        <v>227</v>
      </c>
      <c r="AY486" s="604" t="s">
        <v>227</v>
      </c>
      <c r="AZ486" s="632" t="s">
        <v>4547</v>
      </c>
      <c r="BA486" s="632" t="s">
        <v>227</v>
      </c>
      <c r="BB486" s="633" t="s">
        <v>1500</v>
      </c>
    </row>
    <row r="487" spans="1:54" ht="14.4" x14ac:dyDescent="0.3">
      <c r="A487" s="618">
        <v>707048</v>
      </c>
      <c r="B487" s="604" t="s">
        <v>248</v>
      </c>
      <c r="C487" s="627" t="s">
        <v>176</v>
      </c>
      <c r="D487" s="627" t="s">
        <v>176</v>
      </c>
      <c r="E487" s="627" t="s">
        <v>178</v>
      </c>
      <c r="F487" s="627" t="s">
        <v>178</v>
      </c>
      <c r="G487" s="627" t="s">
        <v>178</v>
      </c>
      <c r="H487" s="627" t="s">
        <v>178</v>
      </c>
      <c r="I487" s="627" t="s">
        <v>178</v>
      </c>
      <c r="J487" s="627" t="s">
        <v>178</v>
      </c>
      <c r="K487" s="627" t="s">
        <v>178</v>
      </c>
      <c r="L487" s="627" t="s">
        <v>177</v>
      </c>
      <c r="M487" s="627" t="s">
        <v>178</v>
      </c>
      <c r="N487" s="627" t="s">
        <v>176</v>
      </c>
      <c r="O487" s="627" t="s">
        <v>176</v>
      </c>
      <c r="P487" s="627" t="s">
        <v>177</v>
      </c>
      <c r="Q487" s="627" t="s">
        <v>178</v>
      </c>
      <c r="R487" s="627" t="s">
        <v>178</v>
      </c>
      <c r="S487" s="627" t="s">
        <v>178</v>
      </c>
      <c r="T487" s="627" t="s">
        <v>178</v>
      </c>
      <c r="U487" s="627" t="s">
        <v>178</v>
      </c>
      <c r="V487" s="627" t="s">
        <v>177</v>
      </c>
      <c r="W487" s="627" t="s">
        <v>178</v>
      </c>
      <c r="X487" s="627" t="s">
        <v>177</v>
      </c>
      <c r="Y487" s="627" t="s">
        <v>178</v>
      </c>
      <c r="Z487" s="627" t="s">
        <v>178</v>
      </c>
      <c r="AA487" s="627" t="s">
        <v>227</v>
      </c>
      <c r="AB487" s="627" t="s">
        <v>227</v>
      </c>
      <c r="AC487" s="627" t="s">
        <v>227</v>
      </c>
      <c r="AD487" s="627" t="s">
        <v>227</v>
      </c>
      <c r="AE487" s="627" t="s">
        <v>227</v>
      </c>
      <c r="AF487" s="627" t="s">
        <v>227</v>
      </c>
      <c r="AG487" s="627" t="s">
        <v>227</v>
      </c>
      <c r="AH487" s="627" t="s">
        <v>227</v>
      </c>
      <c r="AI487" s="627" t="s">
        <v>227</v>
      </c>
      <c r="AJ487" s="627" t="s">
        <v>227</v>
      </c>
      <c r="AK487" s="627" t="s">
        <v>227</v>
      </c>
      <c r="AL487" s="627" t="s">
        <v>227</v>
      </c>
      <c r="AM487" s="627" t="s">
        <v>227</v>
      </c>
      <c r="AN487" s="627" t="s">
        <v>227</v>
      </c>
      <c r="AO487" s="627" t="s">
        <v>227</v>
      </c>
      <c r="AP487" s="627" t="s">
        <v>227</v>
      </c>
      <c r="AQ487" s="627" t="s">
        <v>227</v>
      </c>
      <c r="AR487" s="627" t="s">
        <v>227</v>
      </c>
      <c r="AS487" s="627" t="s">
        <v>227</v>
      </c>
      <c r="AT487" s="627" t="s">
        <v>227</v>
      </c>
      <c r="AU487" s="627" t="s">
        <v>227</v>
      </c>
      <c r="AV487" s="627" t="s">
        <v>227</v>
      </c>
      <c r="AW487" s="627" t="s">
        <v>227</v>
      </c>
      <c r="AX487" s="627" t="s">
        <v>227</v>
      </c>
      <c r="AY487" s="604" t="s">
        <v>227</v>
      </c>
      <c r="AZ487" s="632" t="s">
        <v>4547</v>
      </c>
      <c r="BA487" s="632" t="s">
        <v>227</v>
      </c>
      <c r="BB487" s="633" t="s">
        <v>1500</v>
      </c>
    </row>
    <row r="488" spans="1:54" ht="14.4" x14ac:dyDescent="0.3">
      <c r="A488" s="618">
        <v>707049</v>
      </c>
      <c r="B488" s="604" t="s">
        <v>247</v>
      </c>
      <c r="C488" s="627" t="s">
        <v>1567</v>
      </c>
      <c r="D488" s="627" t="s">
        <v>1567</v>
      </c>
      <c r="E488" s="627" t="s">
        <v>1567</v>
      </c>
      <c r="F488" s="627" t="s">
        <v>1567</v>
      </c>
      <c r="G488" s="627" t="s">
        <v>1567</v>
      </c>
      <c r="H488" s="627" t="s">
        <v>1567</v>
      </c>
      <c r="I488" s="627" t="s">
        <v>1567</v>
      </c>
      <c r="J488" s="627" t="s">
        <v>1567</v>
      </c>
      <c r="K488" s="627" t="s">
        <v>1567</v>
      </c>
      <c r="L488" s="627" t="s">
        <v>1567</v>
      </c>
      <c r="M488" s="627" t="s">
        <v>1567</v>
      </c>
      <c r="N488" s="627" t="s">
        <v>1567</v>
      </c>
      <c r="O488" s="627" t="s">
        <v>227</v>
      </c>
      <c r="P488" s="627" t="s">
        <v>227</v>
      </c>
      <c r="Q488" s="627" t="s">
        <v>227</v>
      </c>
      <c r="R488" s="627" t="s">
        <v>227</v>
      </c>
      <c r="S488" s="627" t="s">
        <v>227</v>
      </c>
      <c r="T488" s="627" t="s">
        <v>227</v>
      </c>
      <c r="U488" s="627" t="s">
        <v>227</v>
      </c>
      <c r="V488" s="627" t="s">
        <v>227</v>
      </c>
      <c r="W488" s="627" t="s">
        <v>227</v>
      </c>
      <c r="X488" s="627" t="s">
        <v>227</v>
      </c>
      <c r="Y488" s="627" t="s">
        <v>227</v>
      </c>
      <c r="Z488" s="627" t="s">
        <v>227</v>
      </c>
      <c r="AA488" s="627" t="s">
        <v>227</v>
      </c>
      <c r="AB488" s="627" t="s">
        <v>227</v>
      </c>
      <c r="AC488" s="627" t="s">
        <v>227</v>
      </c>
      <c r="AD488" s="627" t="s">
        <v>227</v>
      </c>
      <c r="AE488" s="627" t="s">
        <v>227</v>
      </c>
      <c r="AF488" s="627" t="s">
        <v>227</v>
      </c>
      <c r="AG488" s="627" t="s">
        <v>227</v>
      </c>
      <c r="AH488" s="627" t="s">
        <v>227</v>
      </c>
      <c r="AI488" s="627" t="s">
        <v>227</v>
      </c>
      <c r="AJ488" s="627" t="s">
        <v>227</v>
      </c>
      <c r="AK488" s="627" t="s">
        <v>227</v>
      </c>
      <c r="AL488" s="627" t="s">
        <v>227</v>
      </c>
      <c r="AM488" s="627" t="s">
        <v>227</v>
      </c>
      <c r="AN488" s="627" t="s">
        <v>227</v>
      </c>
      <c r="AO488" s="627" t="s">
        <v>227</v>
      </c>
      <c r="AP488" s="627" t="s">
        <v>227</v>
      </c>
      <c r="AQ488" s="627" t="s">
        <v>227</v>
      </c>
      <c r="AR488" s="627" t="s">
        <v>227</v>
      </c>
      <c r="AS488" s="627" t="s">
        <v>227</v>
      </c>
      <c r="AT488" s="627" t="s">
        <v>227</v>
      </c>
      <c r="AU488" s="627" t="s">
        <v>227</v>
      </c>
      <c r="AV488" s="627" t="s">
        <v>227</v>
      </c>
      <c r="AW488" s="627" t="s">
        <v>227</v>
      </c>
      <c r="AX488" s="627" t="s">
        <v>227</v>
      </c>
      <c r="AY488" s="604" t="s">
        <v>4546</v>
      </c>
      <c r="AZ488" s="632" t="s">
        <v>4547</v>
      </c>
      <c r="BA488" s="632" t="s">
        <v>227</v>
      </c>
      <c r="BB488" s="633" t="s">
        <v>1500</v>
      </c>
    </row>
    <row r="489" spans="1:54" ht="14.4" x14ac:dyDescent="0.3">
      <c r="A489" s="618">
        <v>707051</v>
      </c>
      <c r="B489" s="604" t="s">
        <v>247</v>
      </c>
      <c r="C489" s="627" t="s">
        <v>1567</v>
      </c>
      <c r="D489" s="627" t="s">
        <v>1567</v>
      </c>
      <c r="E489" s="627" t="s">
        <v>1567</v>
      </c>
      <c r="F489" s="627" t="s">
        <v>1567</v>
      </c>
      <c r="G489" s="627" t="s">
        <v>1567</v>
      </c>
      <c r="H489" s="627" t="s">
        <v>1567</v>
      </c>
      <c r="I489" s="627" t="s">
        <v>1567</v>
      </c>
      <c r="J489" s="627" t="s">
        <v>1567</v>
      </c>
      <c r="K489" s="627" t="s">
        <v>1567</v>
      </c>
      <c r="L489" s="627" t="s">
        <v>1567</v>
      </c>
      <c r="M489" s="627" t="s">
        <v>1567</v>
      </c>
      <c r="N489" s="627" t="s">
        <v>1567</v>
      </c>
      <c r="O489" s="627" t="s">
        <v>227</v>
      </c>
      <c r="P489" s="627" t="s">
        <v>227</v>
      </c>
      <c r="Q489" s="627" t="s">
        <v>227</v>
      </c>
      <c r="R489" s="627" t="s">
        <v>227</v>
      </c>
      <c r="S489" s="627" t="s">
        <v>227</v>
      </c>
      <c r="T489" s="627" t="s">
        <v>227</v>
      </c>
      <c r="U489" s="627" t="s">
        <v>227</v>
      </c>
      <c r="V489" s="627" t="s">
        <v>227</v>
      </c>
      <c r="W489" s="627" t="s">
        <v>227</v>
      </c>
      <c r="X489" s="627" t="s">
        <v>227</v>
      </c>
      <c r="Y489" s="627" t="s">
        <v>227</v>
      </c>
      <c r="Z489" s="627" t="s">
        <v>227</v>
      </c>
      <c r="AA489" s="627" t="s">
        <v>227</v>
      </c>
      <c r="AB489" s="627" t="s">
        <v>227</v>
      </c>
      <c r="AC489" s="627" t="s">
        <v>227</v>
      </c>
      <c r="AD489" s="627" t="s">
        <v>227</v>
      </c>
      <c r="AE489" s="627" t="s">
        <v>227</v>
      </c>
      <c r="AF489" s="627" t="s">
        <v>227</v>
      </c>
      <c r="AG489" s="627" t="s">
        <v>227</v>
      </c>
      <c r="AH489" s="627" t="s">
        <v>227</v>
      </c>
      <c r="AI489" s="627" t="s">
        <v>227</v>
      </c>
      <c r="AJ489" s="627" t="s">
        <v>227</v>
      </c>
      <c r="AK489" s="627" t="s">
        <v>227</v>
      </c>
      <c r="AL489" s="627" t="s">
        <v>227</v>
      </c>
      <c r="AM489" s="627" t="s">
        <v>227</v>
      </c>
      <c r="AN489" s="627" t="s">
        <v>227</v>
      </c>
      <c r="AO489" s="627" t="s">
        <v>227</v>
      </c>
      <c r="AP489" s="627" t="s">
        <v>227</v>
      </c>
      <c r="AQ489" s="627" t="s">
        <v>227</v>
      </c>
      <c r="AR489" s="627" t="s">
        <v>227</v>
      </c>
      <c r="AS489" s="627" t="s">
        <v>227</v>
      </c>
      <c r="AT489" s="627" t="s">
        <v>227</v>
      </c>
      <c r="AU489" s="627" t="s">
        <v>227</v>
      </c>
      <c r="AV489" s="627" t="s">
        <v>227</v>
      </c>
      <c r="AW489" s="627" t="s">
        <v>227</v>
      </c>
      <c r="AX489" s="627" t="s">
        <v>227</v>
      </c>
      <c r="AY489" s="604" t="s">
        <v>4546</v>
      </c>
      <c r="AZ489" s="632" t="s">
        <v>4547</v>
      </c>
      <c r="BA489" s="632" t="s">
        <v>227</v>
      </c>
      <c r="BB489" s="633" t="s">
        <v>1500</v>
      </c>
    </row>
    <row r="490" spans="1:54" ht="21.6" x14ac:dyDescent="0.65">
      <c r="A490" s="621">
        <v>707054</v>
      </c>
      <c r="B490" s="602" t="s">
        <v>249</v>
      </c>
      <c r="C490" t="s">
        <v>178</v>
      </c>
      <c r="D490" t="s">
        <v>178</v>
      </c>
      <c r="E490" t="s">
        <v>178</v>
      </c>
      <c r="F490" t="s">
        <v>178</v>
      </c>
      <c r="G490" t="s">
        <v>178</v>
      </c>
      <c r="H490" t="s">
        <v>178</v>
      </c>
      <c r="I490" t="s">
        <v>178</v>
      </c>
      <c r="J490" t="s">
        <v>178</v>
      </c>
      <c r="K490" t="s">
        <v>178</v>
      </c>
      <c r="L490" t="s">
        <v>178</v>
      </c>
      <c r="M490" t="s">
        <v>178</v>
      </c>
      <c r="N490" t="s">
        <v>178</v>
      </c>
      <c r="O490" t="s">
        <v>176</v>
      </c>
      <c r="P490" t="s">
        <v>178</v>
      </c>
      <c r="Q490" t="s">
        <v>176</v>
      </c>
      <c r="R490" t="s">
        <v>176</v>
      </c>
      <c r="S490" t="s">
        <v>178</v>
      </c>
      <c r="T490" t="s">
        <v>178</v>
      </c>
      <c r="U490" t="s">
        <v>178</v>
      </c>
      <c r="V490" t="s">
        <v>178</v>
      </c>
      <c r="W490" t="s">
        <v>176</v>
      </c>
      <c r="X490" t="s">
        <v>178</v>
      </c>
      <c r="Y490" t="s">
        <v>178</v>
      </c>
      <c r="Z490" t="s">
        <v>178</v>
      </c>
      <c r="AA490" t="s">
        <v>178</v>
      </c>
      <c r="AB490" t="s">
        <v>178</v>
      </c>
      <c r="AC490" t="s">
        <v>178</v>
      </c>
      <c r="AD490" t="s">
        <v>178</v>
      </c>
      <c r="AE490" t="s">
        <v>178</v>
      </c>
      <c r="AF490" t="s">
        <v>178</v>
      </c>
      <c r="AG490" t="s">
        <v>177</v>
      </c>
      <c r="AH490" t="s">
        <v>177</v>
      </c>
      <c r="AI490" t="s">
        <v>177</v>
      </c>
      <c r="AJ490" t="s">
        <v>177</v>
      </c>
      <c r="AK490" t="s">
        <v>177</v>
      </c>
      <c r="AL490" t="s">
        <v>177</v>
      </c>
      <c r="AM490" t="s">
        <v>227</v>
      </c>
      <c r="AN490" t="s">
        <v>227</v>
      </c>
      <c r="AO490" t="s">
        <v>227</v>
      </c>
      <c r="AP490" t="s">
        <v>227</v>
      </c>
      <c r="AQ490" t="s">
        <v>227</v>
      </c>
      <c r="AR490" t="s">
        <v>227</v>
      </c>
      <c r="AS490" t="s">
        <v>227</v>
      </c>
      <c r="AT490" t="s">
        <v>227</v>
      </c>
      <c r="AU490" t="s">
        <v>227</v>
      </c>
      <c r="AV490" t="s">
        <v>227</v>
      </c>
      <c r="AW490" t="s">
        <v>227</v>
      </c>
      <c r="AX490" t="s">
        <v>227</v>
      </c>
      <c r="AY490" s="602">
        <v>0</v>
      </c>
      <c r="AZ490"/>
    </row>
    <row r="491" spans="1:54" ht="21.6" x14ac:dyDescent="0.65">
      <c r="A491" s="621">
        <v>707055</v>
      </c>
      <c r="B491" s="602" t="s">
        <v>248</v>
      </c>
      <c r="C491" t="s">
        <v>178</v>
      </c>
      <c r="D491" t="s">
        <v>176</v>
      </c>
      <c r="E491" t="s">
        <v>176</v>
      </c>
      <c r="F491" t="s">
        <v>178</v>
      </c>
      <c r="G491" t="s">
        <v>176</v>
      </c>
      <c r="H491" t="s">
        <v>178</v>
      </c>
      <c r="I491" t="s">
        <v>178</v>
      </c>
      <c r="J491" t="s">
        <v>178</v>
      </c>
      <c r="K491" t="s">
        <v>178</v>
      </c>
      <c r="L491" t="s">
        <v>177</v>
      </c>
      <c r="M491" t="s">
        <v>176</v>
      </c>
      <c r="N491" t="s">
        <v>176</v>
      </c>
      <c r="O491" t="s">
        <v>178</v>
      </c>
      <c r="P491" t="s">
        <v>178</v>
      </c>
      <c r="Q491" t="s">
        <v>178</v>
      </c>
      <c r="R491" t="s">
        <v>178</v>
      </c>
      <c r="S491" t="s">
        <v>177</v>
      </c>
      <c r="T491" t="s">
        <v>178</v>
      </c>
      <c r="U491" t="s">
        <v>177</v>
      </c>
      <c r="V491" t="s">
        <v>177</v>
      </c>
      <c r="W491" t="s">
        <v>177</v>
      </c>
      <c r="X491" t="s">
        <v>177</v>
      </c>
      <c r="Y491" t="s">
        <v>177</v>
      </c>
      <c r="Z491" t="s">
        <v>177</v>
      </c>
      <c r="AA491" t="s">
        <v>227</v>
      </c>
      <c r="AB491" t="s">
        <v>227</v>
      </c>
      <c r="AC491" t="s">
        <v>227</v>
      </c>
      <c r="AD491" t="s">
        <v>227</v>
      </c>
      <c r="AE491" t="s">
        <v>227</v>
      </c>
      <c r="AF491" t="s">
        <v>227</v>
      </c>
      <c r="AG491" t="s">
        <v>227</v>
      </c>
      <c r="AH491" t="s">
        <v>227</v>
      </c>
      <c r="AI491" t="s">
        <v>227</v>
      </c>
      <c r="AJ491" t="s">
        <v>227</v>
      </c>
      <c r="AK491" t="s">
        <v>227</v>
      </c>
      <c r="AL491" t="s">
        <v>227</v>
      </c>
      <c r="AM491" t="s">
        <v>227</v>
      </c>
      <c r="AN491" t="s">
        <v>227</v>
      </c>
      <c r="AO491" t="s">
        <v>227</v>
      </c>
      <c r="AP491" t="s">
        <v>227</v>
      </c>
      <c r="AQ491" t="s">
        <v>227</v>
      </c>
      <c r="AR491" t="s">
        <v>227</v>
      </c>
      <c r="AS491" t="s">
        <v>227</v>
      </c>
      <c r="AT491" t="s">
        <v>227</v>
      </c>
      <c r="AU491" t="s">
        <v>227</v>
      </c>
      <c r="AV491" t="s">
        <v>227</v>
      </c>
      <c r="AW491" t="s">
        <v>227</v>
      </c>
      <c r="AX491" t="s">
        <v>227</v>
      </c>
      <c r="AY491" s="602" t="s">
        <v>4583</v>
      </c>
      <c r="AZ491"/>
    </row>
    <row r="492" spans="1:54" ht="14.4" x14ac:dyDescent="0.3">
      <c r="A492" s="618">
        <v>707056</v>
      </c>
      <c r="B492" s="604" t="s">
        <v>247</v>
      </c>
      <c r="C492" s="627" t="s">
        <v>1567</v>
      </c>
      <c r="D492" s="627" t="s">
        <v>1567</v>
      </c>
      <c r="E492" s="627" t="s">
        <v>1567</v>
      </c>
      <c r="F492" s="627" t="s">
        <v>1567</v>
      </c>
      <c r="G492" s="627" t="s">
        <v>1567</v>
      </c>
      <c r="H492" s="627" t="s">
        <v>1567</v>
      </c>
      <c r="I492" s="627" t="s">
        <v>1567</v>
      </c>
      <c r="J492" s="627" t="s">
        <v>1567</v>
      </c>
      <c r="K492" s="627" t="s">
        <v>1567</v>
      </c>
      <c r="L492" s="627" t="s">
        <v>1567</v>
      </c>
      <c r="M492" s="627" t="s">
        <v>1567</v>
      </c>
      <c r="N492" s="627" t="s">
        <v>1567</v>
      </c>
      <c r="O492" s="627" t="s">
        <v>227</v>
      </c>
      <c r="P492" s="627" t="s">
        <v>227</v>
      </c>
      <c r="Q492" s="627" t="s">
        <v>227</v>
      </c>
      <c r="R492" s="627" t="s">
        <v>227</v>
      </c>
      <c r="S492" s="627" t="s">
        <v>227</v>
      </c>
      <c r="T492" s="627" t="s">
        <v>227</v>
      </c>
      <c r="U492" s="627" t="s">
        <v>227</v>
      </c>
      <c r="V492" s="627" t="s">
        <v>227</v>
      </c>
      <c r="W492" s="627" t="s">
        <v>227</v>
      </c>
      <c r="X492" s="627" t="s">
        <v>227</v>
      </c>
      <c r="Y492" s="627" t="s">
        <v>227</v>
      </c>
      <c r="Z492" s="627" t="s">
        <v>227</v>
      </c>
      <c r="AA492" s="627" t="s">
        <v>227</v>
      </c>
      <c r="AB492" s="627" t="s">
        <v>227</v>
      </c>
      <c r="AC492" s="627" t="s">
        <v>227</v>
      </c>
      <c r="AD492" s="627" t="s">
        <v>227</v>
      </c>
      <c r="AE492" s="627" t="s">
        <v>227</v>
      </c>
      <c r="AF492" s="627" t="s">
        <v>227</v>
      </c>
      <c r="AG492" s="627" t="s">
        <v>227</v>
      </c>
      <c r="AH492" s="627" t="s">
        <v>227</v>
      </c>
      <c r="AI492" s="627" t="s">
        <v>227</v>
      </c>
      <c r="AJ492" s="627" t="s">
        <v>227</v>
      </c>
      <c r="AK492" s="627" t="s">
        <v>227</v>
      </c>
      <c r="AL492" s="627" t="s">
        <v>227</v>
      </c>
      <c r="AM492" s="627" t="s">
        <v>227</v>
      </c>
      <c r="AN492" s="627" t="s">
        <v>227</v>
      </c>
      <c r="AO492" s="627" t="s">
        <v>227</v>
      </c>
      <c r="AP492" s="627" t="s">
        <v>227</v>
      </c>
      <c r="AQ492" s="627" t="s">
        <v>227</v>
      </c>
      <c r="AR492" s="627" t="s">
        <v>227</v>
      </c>
      <c r="AS492" s="627" t="s">
        <v>227</v>
      </c>
      <c r="AT492" s="627" t="s">
        <v>227</v>
      </c>
      <c r="AU492" s="627" t="s">
        <v>227</v>
      </c>
      <c r="AV492" s="627" t="s">
        <v>227</v>
      </c>
      <c r="AW492" s="627" t="s">
        <v>227</v>
      </c>
      <c r="AX492" s="627" t="s">
        <v>227</v>
      </c>
      <c r="AY492" s="604" t="s">
        <v>4546</v>
      </c>
      <c r="AZ492" s="632" t="s">
        <v>4547</v>
      </c>
      <c r="BA492" s="632" t="s">
        <v>227</v>
      </c>
      <c r="BB492" s="633" t="s">
        <v>1500</v>
      </c>
    </row>
    <row r="493" spans="1:54" ht="21.6" x14ac:dyDescent="0.65">
      <c r="A493" s="621">
        <v>707057</v>
      </c>
      <c r="B493" s="602" t="s">
        <v>401</v>
      </c>
      <c r="C493" t="s">
        <v>178</v>
      </c>
      <c r="D493" t="s">
        <v>178</v>
      </c>
      <c r="E493" t="s">
        <v>176</v>
      </c>
      <c r="F493" t="s">
        <v>178</v>
      </c>
      <c r="G493" t="s">
        <v>178</v>
      </c>
      <c r="H493" t="s">
        <v>178</v>
      </c>
      <c r="I493" t="s">
        <v>178</v>
      </c>
      <c r="J493" t="s">
        <v>176</v>
      </c>
      <c r="K493" t="s">
        <v>178</v>
      </c>
      <c r="L493" t="s">
        <v>178</v>
      </c>
      <c r="M493" t="s">
        <v>178</v>
      </c>
      <c r="N493" t="s">
        <v>178</v>
      </c>
      <c r="O493" t="s">
        <v>176</v>
      </c>
      <c r="P493" t="s">
        <v>178</v>
      </c>
      <c r="Q493" t="s">
        <v>176</v>
      </c>
      <c r="R493" t="s">
        <v>178</v>
      </c>
      <c r="S493" t="s">
        <v>178</v>
      </c>
      <c r="T493" t="s">
        <v>178</v>
      </c>
      <c r="U493" t="s">
        <v>178</v>
      </c>
      <c r="V493" t="s">
        <v>178</v>
      </c>
      <c r="W493" t="s">
        <v>178</v>
      </c>
      <c r="X493" t="s">
        <v>178</v>
      </c>
      <c r="Y493" t="s">
        <v>178</v>
      </c>
      <c r="Z493" t="s">
        <v>178</v>
      </c>
      <c r="AA493" t="s">
        <v>178</v>
      </c>
      <c r="AB493" t="s">
        <v>178</v>
      </c>
      <c r="AC493" t="s">
        <v>178</v>
      </c>
      <c r="AD493" t="s">
        <v>178</v>
      </c>
      <c r="AE493" t="s">
        <v>178</v>
      </c>
      <c r="AF493" t="s">
        <v>176</v>
      </c>
      <c r="AG493" t="s">
        <v>178</v>
      </c>
      <c r="AH493" t="s">
        <v>178</v>
      </c>
      <c r="AI493" t="s">
        <v>178</v>
      </c>
      <c r="AJ493" t="s">
        <v>178</v>
      </c>
      <c r="AK493" t="s">
        <v>176</v>
      </c>
      <c r="AL493" t="s">
        <v>178</v>
      </c>
      <c r="AM493" t="s">
        <v>178</v>
      </c>
      <c r="AN493" t="s">
        <v>178</v>
      </c>
      <c r="AO493" t="s">
        <v>178</v>
      </c>
      <c r="AP493" t="s">
        <v>178</v>
      </c>
      <c r="AQ493" t="s">
        <v>178</v>
      </c>
      <c r="AR493" t="s">
        <v>178</v>
      </c>
      <c r="AS493" t="s">
        <v>177</v>
      </c>
      <c r="AT493" t="s">
        <v>177</v>
      </c>
      <c r="AU493" t="s">
        <v>177</v>
      </c>
      <c r="AV493" t="s">
        <v>177</v>
      </c>
      <c r="AW493" t="s">
        <v>177</v>
      </c>
      <c r="AX493" t="s">
        <v>177</v>
      </c>
      <c r="AY493" s="602">
        <v>0</v>
      </c>
      <c r="AZ493"/>
    </row>
    <row r="494" spans="1:54" ht="14.4" x14ac:dyDescent="0.3">
      <c r="A494" s="618">
        <v>707061</v>
      </c>
      <c r="B494" s="604" t="s">
        <v>402</v>
      </c>
      <c r="C494" s="627" t="s">
        <v>178</v>
      </c>
      <c r="D494" s="627" t="s">
        <v>176</v>
      </c>
      <c r="E494" s="627" t="s">
        <v>176</v>
      </c>
      <c r="F494" s="627" t="s">
        <v>178</v>
      </c>
      <c r="G494" s="627" t="s">
        <v>176</v>
      </c>
      <c r="H494" s="627" t="s">
        <v>178</v>
      </c>
      <c r="I494" s="627" t="s">
        <v>177</v>
      </c>
      <c r="J494" s="627" t="s">
        <v>178</v>
      </c>
      <c r="K494" s="627" t="s">
        <v>177</v>
      </c>
      <c r="L494" s="627" t="s">
        <v>177</v>
      </c>
      <c r="M494" s="627" t="s">
        <v>177</v>
      </c>
      <c r="N494" s="627" t="s">
        <v>177</v>
      </c>
      <c r="O494" s="627" t="s">
        <v>177</v>
      </c>
      <c r="P494" s="627" t="s">
        <v>177</v>
      </c>
      <c r="Q494" s="627" t="s">
        <v>177</v>
      </c>
      <c r="R494" s="627" t="s">
        <v>177</v>
      </c>
      <c r="S494" s="627" t="s">
        <v>177</v>
      </c>
      <c r="T494" s="627" t="s">
        <v>177</v>
      </c>
      <c r="U494" s="627" t="s">
        <v>227</v>
      </c>
      <c r="V494" s="627" t="s">
        <v>227</v>
      </c>
      <c r="W494" s="627" t="s">
        <v>227</v>
      </c>
      <c r="X494" s="627" t="s">
        <v>227</v>
      </c>
      <c r="Y494" s="627" t="s">
        <v>227</v>
      </c>
      <c r="Z494" s="627" t="s">
        <v>227</v>
      </c>
      <c r="AA494" s="627" t="s">
        <v>227</v>
      </c>
      <c r="AB494" s="627" t="s">
        <v>227</v>
      </c>
      <c r="AC494" s="627" t="s">
        <v>227</v>
      </c>
      <c r="AD494" s="627" t="s">
        <v>227</v>
      </c>
      <c r="AE494" s="627" t="s">
        <v>227</v>
      </c>
      <c r="AF494" s="627" t="s">
        <v>227</v>
      </c>
      <c r="AG494" s="627" t="s">
        <v>227</v>
      </c>
      <c r="AH494" s="627" t="s">
        <v>227</v>
      </c>
      <c r="AI494" s="627" t="s">
        <v>227</v>
      </c>
      <c r="AJ494" s="627" t="s">
        <v>227</v>
      </c>
      <c r="AK494" s="627" t="s">
        <v>227</v>
      </c>
      <c r="AL494" s="627" t="s">
        <v>227</v>
      </c>
      <c r="AM494" s="627" t="s">
        <v>227</v>
      </c>
      <c r="AN494" s="627" t="s">
        <v>227</v>
      </c>
      <c r="AO494" s="627" t="s">
        <v>227</v>
      </c>
      <c r="AP494" s="627" t="s">
        <v>227</v>
      </c>
      <c r="AQ494" s="627" t="s">
        <v>227</v>
      </c>
      <c r="AR494" s="627" t="s">
        <v>227</v>
      </c>
      <c r="AS494" s="627" t="s">
        <v>227</v>
      </c>
      <c r="AT494" s="627" t="s">
        <v>227</v>
      </c>
      <c r="AU494" s="627" t="s">
        <v>227</v>
      </c>
      <c r="AV494" s="627" t="s">
        <v>227</v>
      </c>
      <c r="AW494" s="627" t="s">
        <v>227</v>
      </c>
      <c r="AX494" s="627" t="s">
        <v>227</v>
      </c>
      <c r="AY494" s="604" t="s">
        <v>227</v>
      </c>
      <c r="AZ494" s="632" t="s">
        <v>4581</v>
      </c>
      <c r="BA494" s="632" t="s">
        <v>227</v>
      </c>
      <c r="BB494" s="633" t="s">
        <v>1500</v>
      </c>
    </row>
    <row r="495" spans="1:54" ht="14.4" x14ac:dyDescent="0.3">
      <c r="A495" s="618">
        <v>707065</v>
      </c>
      <c r="B495" s="604" t="s">
        <v>247</v>
      </c>
      <c r="C495" s="627" t="s">
        <v>178</v>
      </c>
      <c r="D495" s="627" t="s">
        <v>176</v>
      </c>
      <c r="E495" s="627" t="s">
        <v>176</v>
      </c>
      <c r="F495" s="627" t="s">
        <v>178</v>
      </c>
      <c r="G495" s="627" t="s">
        <v>177</v>
      </c>
      <c r="H495" s="627" t="s">
        <v>177</v>
      </c>
      <c r="I495" s="627" t="s">
        <v>178</v>
      </c>
      <c r="J495" s="627" t="s">
        <v>178</v>
      </c>
      <c r="K495" s="627" t="s">
        <v>177</v>
      </c>
      <c r="L495" s="627" t="s">
        <v>177</v>
      </c>
      <c r="M495" s="627" t="s">
        <v>177</v>
      </c>
      <c r="N495" s="627" t="s">
        <v>177</v>
      </c>
      <c r="O495" s="627" t="s">
        <v>227</v>
      </c>
      <c r="P495" s="627" t="s">
        <v>227</v>
      </c>
      <c r="Q495" s="627" t="s">
        <v>227</v>
      </c>
      <c r="R495" s="627" t="s">
        <v>227</v>
      </c>
      <c r="S495" s="627" t="s">
        <v>227</v>
      </c>
      <c r="T495" s="627" t="s">
        <v>227</v>
      </c>
      <c r="U495" s="627" t="s">
        <v>227</v>
      </c>
      <c r="V495" s="627" t="s">
        <v>227</v>
      </c>
      <c r="W495" s="627" t="s">
        <v>227</v>
      </c>
      <c r="X495" s="627" t="s">
        <v>227</v>
      </c>
      <c r="Y495" s="627" t="s">
        <v>227</v>
      </c>
      <c r="Z495" s="627" t="s">
        <v>227</v>
      </c>
      <c r="AA495" s="627" t="s">
        <v>227</v>
      </c>
      <c r="AB495" s="627" t="s">
        <v>227</v>
      </c>
      <c r="AC495" s="627" t="s">
        <v>227</v>
      </c>
      <c r="AD495" s="627" t="s">
        <v>227</v>
      </c>
      <c r="AE495" s="627" t="s">
        <v>227</v>
      </c>
      <c r="AF495" s="627" t="s">
        <v>227</v>
      </c>
      <c r="AG495" s="627" t="s">
        <v>227</v>
      </c>
      <c r="AH495" s="627" t="s">
        <v>227</v>
      </c>
      <c r="AI495" s="627" t="s">
        <v>227</v>
      </c>
      <c r="AJ495" s="627" t="s">
        <v>227</v>
      </c>
      <c r="AK495" s="627" t="s">
        <v>227</v>
      </c>
      <c r="AL495" s="627" t="s">
        <v>227</v>
      </c>
      <c r="AM495" s="627" t="s">
        <v>227</v>
      </c>
      <c r="AN495" s="627" t="s">
        <v>227</v>
      </c>
      <c r="AO495" s="627" t="s">
        <v>227</v>
      </c>
      <c r="AP495" s="627" t="s">
        <v>227</v>
      </c>
      <c r="AQ495" s="627" t="s">
        <v>227</v>
      </c>
      <c r="AR495" s="627" t="s">
        <v>227</v>
      </c>
      <c r="AS495" s="627" t="s">
        <v>227</v>
      </c>
      <c r="AT495" s="627" t="s">
        <v>227</v>
      </c>
      <c r="AU495" s="627" t="s">
        <v>227</v>
      </c>
      <c r="AV495" s="627" t="s">
        <v>227</v>
      </c>
      <c r="AW495" s="627" t="s">
        <v>227</v>
      </c>
      <c r="AX495" s="627" t="s">
        <v>227</v>
      </c>
      <c r="AY495" s="604" t="s">
        <v>227</v>
      </c>
      <c r="AZ495" s="632" t="s">
        <v>4547</v>
      </c>
      <c r="BA495" s="632" t="s">
        <v>227</v>
      </c>
      <c r="BB495" s="633" t="s">
        <v>1500</v>
      </c>
    </row>
    <row r="496" spans="1:54" ht="14.4" x14ac:dyDescent="0.3">
      <c r="A496" s="618">
        <v>707069</v>
      </c>
      <c r="B496" s="604" t="s">
        <v>248</v>
      </c>
      <c r="C496" s="627" t="s">
        <v>176</v>
      </c>
      <c r="D496" s="627" t="s">
        <v>176</v>
      </c>
      <c r="E496" s="627" t="s">
        <v>176</v>
      </c>
      <c r="F496" s="627" t="s">
        <v>176</v>
      </c>
      <c r="G496" s="627" t="s">
        <v>176</v>
      </c>
      <c r="H496" s="627" t="s">
        <v>178</v>
      </c>
      <c r="I496" s="627" t="s">
        <v>176</v>
      </c>
      <c r="J496" s="627" t="s">
        <v>176</v>
      </c>
      <c r="K496" s="627" t="s">
        <v>176</v>
      </c>
      <c r="L496" s="627" t="s">
        <v>178</v>
      </c>
      <c r="M496" s="627" t="s">
        <v>176</v>
      </c>
      <c r="N496" s="627" t="s">
        <v>176</v>
      </c>
      <c r="O496" s="627" t="s">
        <v>177</v>
      </c>
      <c r="P496" s="627" t="s">
        <v>177</v>
      </c>
      <c r="Q496" s="627" t="s">
        <v>177</v>
      </c>
      <c r="R496" s="627" t="s">
        <v>178</v>
      </c>
      <c r="S496" s="627" t="s">
        <v>177</v>
      </c>
      <c r="T496" s="627" t="s">
        <v>178</v>
      </c>
      <c r="U496" s="627" t="s">
        <v>227</v>
      </c>
      <c r="V496" s="627" t="s">
        <v>227</v>
      </c>
      <c r="W496" s="627" t="s">
        <v>227</v>
      </c>
      <c r="X496" s="627" t="s">
        <v>227</v>
      </c>
      <c r="Y496" s="627" t="s">
        <v>227</v>
      </c>
      <c r="Z496" s="627" t="s">
        <v>227</v>
      </c>
      <c r="AA496" s="627" t="s">
        <v>227</v>
      </c>
      <c r="AB496" s="627" t="s">
        <v>227</v>
      </c>
      <c r="AC496" s="627" t="s">
        <v>227</v>
      </c>
      <c r="AD496" s="627" t="s">
        <v>227</v>
      </c>
      <c r="AE496" s="627" t="s">
        <v>227</v>
      </c>
      <c r="AF496" s="627" t="s">
        <v>227</v>
      </c>
      <c r="AG496" s="627" t="s">
        <v>227</v>
      </c>
      <c r="AH496" s="627" t="s">
        <v>227</v>
      </c>
      <c r="AI496" s="627" t="s">
        <v>227</v>
      </c>
      <c r="AJ496" s="627" t="s">
        <v>227</v>
      </c>
      <c r="AK496" s="627" t="s">
        <v>227</v>
      </c>
      <c r="AL496" s="627" t="s">
        <v>227</v>
      </c>
      <c r="AM496" s="627" t="s">
        <v>227</v>
      </c>
      <c r="AN496" s="627" t="s">
        <v>227</v>
      </c>
      <c r="AO496" s="627" t="s">
        <v>227</v>
      </c>
      <c r="AP496" s="627" t="s">
        <v>227</v>
      </c>
      <c r="AQ496" s="627" t="s">
        <v>227</v>
      </c>
      <c r="AR496" s="627" t="s">
        <v>227</v>
      </c>
      <c r="AS496" s="627" t="s">
        <v>227</v>
      </c>
      <c r="AT496" s="627" t="s">
        <v>227</v>
      </c>
      <c r="AU496" s="627" t="s">
        <v>227</v>
      </c>
      <c r="AV496" s="627" t="s">
        <v>227</v>
      </c>
      <c r="AW496" s="627" t="s">
        <v>227</v>
      </c>
      <c r="AX496" s="627" t="s">
        <v>227</v>
      </c>
      <c r="AY496" s="604" t="s">
        <v>227</v>
      </c>
      <c r="AZ496" s="632" t="s">
        <v>4547</v>
      </c>
      <c r="BA496" s="632" t="s">
        <v>227</v>
      </c>
      <c r="BB496" s="633" t="s">
        <v>1500</v>
      </c>
    </row>
    <row r="497" spans="1:54" ht="21.6" x14ac:dyDescent="0.65">
      <c r="A497" s="621">
        <v>707072</v>
      </c>
      <c r="B497" s="602" t="s">
        <v>248</v>
      </c>
      <c r="C497" t="s">
        <v>176</v>
      </c>
      <c r="D497" t="s">
        <v>178</v>
      </c>
      <c r="E497" t="s">
        <v>176</v>
      </c>
      <c r="F497" t="s">
        <v>176</v>
      </c>
      <c r="G497" t="s">
        <v>178</v>
      </c>
      <c r="H497" t="s">
        <v>176</v>
      </c>
      <c r="I497" t="s">
        <v>178</v>
      </c>
      <c r="J497" t="s">
        <v>178</v>
      </c>
      <c r="K497" t="s">
        <v>177</v>
      </c>
      <c r="L497" t="s">
        <v>176</v>
      </c>
      <c r="M497" t="s">
        <v>177</v>
      </c>
      <c r="N497" t="s">
        <v>177</v>
      </c>
      <c r="O497" t="s">
        <v>177</v>
      </c>
      <c r="P497" t="s">
        <v>176</v>
      </c>
      <c r="Q497" t="s">
        <v>176</v>
      </c>
      <c r="R497" t="s">
        <v>178</v>
      </c>
      <c r="S497" t="s">
        <v>177</v>
      </c>
      <c r="T497" t="s">
        <v>178</v>
      </c>
      <c r="U497" t="s">
        <v>177</v>
      </c>
      <c r="V497" t="s">
        <v>178</v>
      </c>
      <c r="W497" t="s">
        <v>177</v>
      </c>
      <c r="X497" t="s">
        <v>177</v>
      </c>
      <c r="Y497" t="s">
        <v>177</v>
      </c>
      <c r="Z497" t="s">
        <v>177</v>
      </c>
      <c r="AA497">
        <v>0</v>
      </c>
      <c r="AB497">
        <v>0</v>
      </c>
      <c r="AC497">
        <v>0</v>
      </c>
      <c r="AD497">
        <v>0</v>
      </c>
      <c r="AE497">
        <v>0</v>
      </c>
      <c r="AF497">
        <v>0</v>
      </c>
      <c r="AG497">
        <v>0</v>
      </c>
      <c r="AH497">
        <v>0</v>
      </c>
      <c r="AI497">
        <v>0</v>
      </c>
      <c r="AJ497">
        <v>0</v>
      </c>
      <c r="AK497">
        <v>0</v>
      </c>
      <c r="AL497">
        <v>0</v>
      </c>
      <c r="AM497">
        <v>0</v>
      </c>
      <c r="AN497">
        <v>0</v>
      </c>
      <c r="AO497">
        <v>0</v>
      </c>
      <c r="AP497">
        <v>0</v>
      </c>
      <c r="AQ497">
        <v>0</v>
      </c>
      <c r="AR497">
        <v>0</v>
      </c>
      <c r="AS497">
        <v>0</v>
      </c>
      <c r="AT497">
        <v>0</v>
      </c>
      <c r="AU497">
        <v>0</v>
      </c>
      <c r="AV497">
        <v>0</v>
      </c>
      <c r="AW497">
        <v>0</v>
      </c>
      <c r="AX497">
        <v>0</v>
      </c>
      <c r="AY497" s="602">
        <v>0</v>
      </c>
      <c r="AZ497"/>
    </row>
    <row r="498" spans="1:54" ht="14.4" x14ac:dyDescent="0.3">
      <c r="A498" s="618">
        <v>707073</v>
      </c>
      <c r="B498" s="604" t="s">
        <v>247</v>
      </c>
      <c r="C498" s="627" t="s">
        <v>1567</v>
      </c>
      <c r="D498" s="627" t="s">
        <v>1567</v>
      </c>
      <c r="E498" s="627" t="s">
        <v>1567</v>
      </c>
      <c r="F498" s="627" t="s">
        <v>1567</v>
      </c>
      <c r="G498" s="627" t="s">
        <v>1567</v>
      </c>
      <c r="H498" s="627" t="s">
        <v>1567</v>
      </c>
      <c r="I498" s="627" t="s">
        <v>1567</v>
      </c>
      <c r="J498" s="627" t="s">
        <v>1567</v>
      </c>
      <c r="K498" s="627" t="s">
        <v>1567</v>
      </c>
      <c r="L498" s="627" t="s">
        <v>1567</v>
      </c>
      <c r="M498" s="627" t="s">
        <v>1567</v>
      </c>
      <c r="N498" s="627" t="s">
        <v>1567</v>
      </c>
      <c r="O498" s="627" t="s">
        <v>227</v>
      </c>
      <c r="P498" s="627" t="s">
        <v>227</v>
      </c>
      <c r="Q498" s="627" t="s">
        <v>227</v>
      </c>
      <c r="R498" s="627" t="s">
        <v>227</v>
      </c>
      <c r="S498" s="627" t="s">
        <v>227</v>
      </c>
      <c r="T498" s="627" t="s">
        <v>227</v>
      </c>
      <c r="U498" s="627" t="s">
        <v>227</v>
      </c>
      <c r="V498" s="627" t="s">
        <v>227</v>
      </c>
      <c r="W498" s="627" t="s">
        <v>227</v>
      </c>
      <c r="X498" s="627" t="s">
        <v>227</v>
      </c>
      <c r="Y498" s="627" t="s">
        <v>227</v>
      </c>
      <c r="Z498" s="627" t="s">
        <v>227</v>
      </c>
      <c r="AA498" s="627" t="s">
        <v>227</v>
      </c>
      <c r="AB498" s="627" t="s">
        <v>227</v>
      </c>
      <c r="AC498" s="627" t="s">
        <v>227</v>
      </c>
      <c r="AD498" s="627" t="s">
        <v>227</v>
      </c>
      <c r="AE498" s="627" t="s">
        <v>227</v>
      </c>
      <c r="AF498" s="627" t="s">
        <v>227</v>
      </c>
      <c r="AG498" s="627" t="s">
        <v>227</v>
      </c>
      <c r="AH498" s="627" t="s">
        <v>227</v>
      </c>
      <c r="AI498" s="627" t="s">
        <v>227</v>
      </c>
      <c r="AJ498" s="627" t="s">
        <v>227</v>
      </c>
      <c r="AK498" s="627" t="s">
        <v>227</v>
      </c>
      <c r="AL498" s="627" t="s">
        <v>227</v>
      </c>
      <c r="AM498" s="627" t="s">
        <v>227</v>
      </c>
      <c r="AN498" s="627" t="s">
        <v>227</v>
      </c>
      <c r="AO498" s="627" t="s">
        <v>227</v>
      </c>
      <c r="AP498" s="627" t="s">
        <v>227</v>
      </c>
      <c r="AQ498" s="627" t="s">
        <v>227</v>
      </c>
      <c r="AR498" s="627" t="s">
        <v>227</v>
      </c>
      <c r="AS498" s="627" t="s">
        <v>227</v>
      </c>
      <c r="AT498" s="627" t="s">
        <v>227</v>
      </c>
      <c r="AU498" s="627" t="s">
        <v>227</v>
      </c>
      <c r="AV498" s="627" t="s">
        <v>227</v>
      </c>
      <c r="AW498" s="627" t="s">
        <v>227</v>
      </c>
      <c r="AX498" s="627" t="s">
        <v>227</v>
      </c>
      <c r="AY498" s="604" t="s">
        <v>4546</v>
      </c>
      <c r="AZ498" s="632" t="s">
        <v>4547</v>
      </c>
      <c r="BA498" s="632" t="s">
        <v>227</v>
      </c>
      <c r="BB498" s="633" t="s">
        <v>1500</v>
      </c>
    </row>
    <row r="499" spans="1:54" ht="14.4" x14ac:dyDescent="0.3">
      <c r="A499" s="618">
        <v>707075</v>
      </c>
      <c r="B499" s="604" t="s">
        <v>247</v>
      </c>
      <c r="C499" s="627" t="s">
        <v>1567</v>
      </c>
      <c r="D499" s="627" t="s">
        <v>1567</v>
      </c>
      <c r="E499" s="627" t="s">
        <v>1567</v>
      </c>
      <c r="F499" s="627" t="s">
        <v>1567</v>
      </c>
      <c r="G499" s="627" t="s">
        <v>1567</v>
      </c>
      <c r="H499" s="627" t="s">
        <v>1567</v>
      </c>
      <c r="I499" s="627" t="s">
        <v>1567</v>
      </c>
      <c r="J499" s="627" t="s">
        <v>1567</v>
      </c>
      <c r="K499" s="627" t="s">
        <v>1567</v>
      </c>
      <c r="L499" s="627" t="s">
        <v>1567</v>
      </c>
      <c r="M499" s="627" t="s">
        <v>1567</v>
      </c>
      <c r="N499" s="627" t="s">
        <v>1567</v>
      </c>
      <c r="O499" s="627" t="s">
        <v>227</v>
      </c>
      <c r="P499" s="627" t="s">
        <v>227</v>
      </c>
      <c r="Q499" s="627" t="s">
        <v>227</v>
      </c>
      <c r="R499" s="627" t="s">
        <v>227</v>
      </c>
      <c r="S499" s="627" t="s">
        <v>227</v>
      </c>
      <c r="T499" s="627" t="s">
        <v>227</v>
      </c>
      <c r="U499" s="627" t="s">
        <v>227</v>
      </c>
      <c r="V499" s="627" t="s">
        <v>227</v>
      </c>
      <c r="W499" s="627" t="s">
        <v>227</v>
      </c>
      <c r="X499" s="627" t="s">
        <v>227</v>
      </c>
      <c r="Y499" s="627" t="s">
        <v>227</v>
      </c>
      <c r="Z499" s="627" t="s">
        <v>227</v>
      </c>
      <c r="AA499" s="627" t="s">
        <v>227</v>
      </c>
      <c r="AB499" s="627" t="s">
        <v>227</v>
      </c>
      <c r="AC499" s="627" t="s">
        <v>227</v>
      </c>
      <c r="AD499" s="627" t="s">
        <v>227</v>
      </c>
      <c r="AE499" s="627" t="s">
        <v>227</v>
      </c>
      <c r="AF499" s="627" t="s">
        <v>227</v>
      </c>
      <c r="AG499" s="627" t="s">
        <v>227</v>
      </c>
      <c r="AH499" s="627" t="s">
        <v>227</v>
      </c>
      <c r="AI499" s="627" t="s">
        <v>227</v>
      </c>
      <c r="AJ499" s="627" t="s">
        <v>227</v>
      </c>
      <c r="AK499" s="627" t="s">
        <v>227</v>
      </c>
      <c r="AL499" s="627" t="s">
        <v>227</v>
      </c>
      <c r="AM499" s="627" t="s">
        <v>227</v>
      </c>
      <c r="AN499" s="627" t="s">
        <v>227</v>
      </c>
      <c r="AO499" s="627" t="s">
        <v>227</v>
      </c>
      <c r="AP499" s="627" t="s">
        <v>227</v>
      </c>
      <c r="AQ499" s="627" t="s">
        <v>227</v>
      </c>
      <c r="AR499" s="627" t="s">
        <v>227</v>
      </c>
      <c r="AS499" s="627" t="s">
        <v>227</v>
      </c>
      <c r="AT499" s="627" t="s">
        <v>227</v>
      </c>
      <c r="AU499" s="627" t="s">
        <v>227</v>
      </c>
      <c r="AV499" s="627" t="s">
        <v>227</v>
      </c>
      <c r="AW499" s="627" t="s">
        <v>227</v>
      </c>
      <c r="AX499" s="627" t="s">
        <v>227</v>
      </c>
      <c r="AY499" s="604" t="s">
        <v>4546</v>
      </c>
      <c r="AZ499" s="632" t="s">
        <v>4547</v>
      </c>
      <c r="BA499" s="632" t="s">
        <v>227</v>
      </c>
      <c r="BB499" s="633" t="s">
        <v>1500</v>
      </c>
    </row>
    <row r="500" spans="1:54" ht="21.6" x14ac:dyDescent="0.65">
      <c r="A500" s="621">
        <v>707076</v>
      </c>
      <c r="B500" s="602" t="s">
        <v>247</v>
      </c>
      <c r="C500" t="s">
        <v>1567</v>
      </c>
      <c r="D500" t="s">
        <v>1567</v>
      </c>
      <c r="E500" t="s">
        <v>1567</v>
      </c>
      <c r="F500" t="s">
        <v>1567</v>
      </c>
      <c r="G500" t="s">
        <v>1567</v>
      </c>
      <c r="H500" t="s">
        <v>1567</v>
      </c>
      <c r="I500" t="s">
        <v>1567</v>
      </c>
      <c r="J500" t="s">
        <v>1567</v>
      </c>
      <c r="K500" t="s">
        <v>1567</v>
      </c>
      <c r="L500" t="s">
        <v>1567</v>
      </c>
      <c r="M500" t="s">
        <v>1567</v>
      </c>
      <c r="N500" t="s">
        <v>1567</v>
      </c>
      <c r="O500" t="s">
        <v>227</v>
      </c>
      <c r="P500" t="s">
        <v>227</v>
      </c>
      <c r="Q500" t="s">
        <v>227</v>
      </c>
      <c r="R500" t="s">
        <v>227</v>
      </c>
      <c r="S500" t="s">
        <v>227</v>
      </c>
      <c r="T500" t="s">
        <v>227</v>
      </c>
      <c r="U500" t="s">
        <v>227</v>
      </c>
      <c r="V500" t="s">
        <v>227</v>
      </c>
      <c r="W500" t="s">
        <v>227</v>
      </c>
      <c r="X500" t="s">
        <v>227</v>
      </c>
      <c r="Y500" t="s">
        <v>227</v>
      </c>
      <c r="Z500" t="s">
        <v>227</v>
      </c>
      <c r="AA500" t="s">
        <v>227</v>
      </c>
      <c r="AB500" t="s">
        <v>227</v>
      </c>
      <c r="AC500" t="s">
        <v>227</v>
      </c>
      <c r="AD500" t="s">
        <v>227</v>
      </c>
      <c r="AE500" t="s">
        <v>227</v>
      </c>
      <c r="AF500" t="s">
        <v>227</v>
      </c>
      <c r="AG500" t="s">
        <v>227</v>
      </c>
      <c r="AH500" t="s">
        <v>227</v>
      </c>
      <c r="AI500" t="s">
        <v>227</v>
      </c>
      <c r="AJ500" t="s">
        <v>227</v>
      </c>
      <c r="AK500" t="s">
        <v>227</v>
      </c>
      <c r="AL500" t="s">
        <v>227</v>
      </c>
      <c r="AM500" t="s">
        <v>227</v>
      </c>
      <c r="AN500" t="s">
        <v>227</v>
      </c>
      <c r="AO500" t="s">
        <v>227</v>
      </c>
      <c r="AP500" t="s">
        <v>227</v>
      </c>
      <c r="AQ500" t="s">
        <v>227</v>
      </c>
      <c r="AR500" t="s">
        <v>227</v>
      </c>
      <c r="AS500" t="s">
        <v>227</v>
      </c>
      <c r="AT500" t="s">
        <v>227</v>
      </c>
      <c r="AU500" t="s">
        <v>227</v>
      </c>
      <c r="AV500" t="s">
        <v>227</v>
      </c>
      <c r="AW500" t="s">
        <v>227</v>
      </c>
      <c r="AX500" t="s">
        <v>227</v>
      </c>
      <c r="AY500" s="602" t="s">
        <v>4546</v>
      </c>
      <c r="AZ500"/>
    </row>
    <row r="501" spans="1:54" ht="14.4" x14ac:dyDescent="0.3">
      <c r="A501" s="618">
        <v>707077</v>
      </c>
      <c r="B501" s="604" t="s">
        <v>247</v>
      </c>
      <c r="C501" s="627" t="s">
        <v>1567</v>
      </c>
      <c r="D501" s="627" t="s">
        <v>1567</v>
      </c>
      <c r="E501" s="627" t="s">
        <v>1567</v>
      </c>
      <c r="F501" s="627" t="s">
        <v>1567</v>
      </c>
      <c r="G501" s="627" t="s">
        <v>1567</v>
      </c>
      <c r="H501" s="627" t="s">
        <v>1567</v>
      </c>
      <c r="I501" s="627" t="s">
        <v>1567</v>
      </c>
      <c r="J501" s="627" t="s">
        <v>1567</v>
      </c>
      <c r="K501" s="627" t="s">
        <v>1567</v>
      </c>
      <c r="L501" s="627" t="s">
        <v>1567</v>
      </c>
      <c r="M501" s="627" t="s">
        <v>1567</v>
      </c>
      <c r="N501" s="627" t="s">
        <v>1567</v>
      </c>
      <c r="O501" s="627" t="s">
        <v>227</v>
      </c>
      <c r="P501" s="627" t="s">
        <v>227</v>
      </c>
      <c r="Q501" s="627" t="s">
        <v>227</v>
      </c>
      <c r="R501" s="627" t="s">
        <v>227</v>
      </c>
      <c r="S501" s="627" t="s">
        <v>227</v>
      </c>
      <c r="T501" s="627" t="s">
        <v>227</v>
      </c>
      <c r="U501" s="627" t="s">
        <v>227</v>
      </c>
      <c r="V501" s="627" t="s">
        <v>227</v>
      </c>
      <c r="W501" s="627" t="s">
        <v>227</v>
      </c>
      <c r="X501" s="627" t="s">
        <v>227</v>
      </c>
      <c r="Y501" s="627" t="s">
        <v>227</v>
      </c>
      <c r="Z501" s="627" t="s">
        <v>227</v>
      </c>
      <c r="AA501" s="627" t="s">
        <v>227</v>
      </c>
      <c r="AB501" s="627" t="s">
        <v>227</v>
      </c>
      <c r="AC501" s="627" t="s">
        <v>227</v>
      </c>
      <c r="AD501" s="627" t="s">
        <v>227</v>
      </c>
      <c r="AE501" s="627" t="s">
        <v>227</v>
      </c>
      <c r="AF501" s="627" t="s">
        <v>227</v>
      </c>
      <c r="AG501" s="627" t="s">
        <v>227</v>
      </c>
      <c r="AH501" s="627" t="s">
        <v>227</v>
      </c>
      <c r="AI501" s="627" t="s">
        <v>227</v>
      </c>
      <c r="AJ501" s="627" t="s">
        <v>227</v>
      </c>
      <c r="AK501" s="627" t="s">
        <v>227</v>
      </c>
      <c r="AL501" s="627" t="s">
        <v>227</v>
      </c>
      <c r="AM501" s="627" t="s">
        <v>227</v>
      </c>
      <c r="AN501" s="627" t="s">
        <v>227</v>
      </c>
      <c r="AO501" s="627" t="s">
        <v>227</v>
      </c>
      <c r="AP501" s="627" t="s">
        <v>227</v>
      </c>
      <c r="AQ501" s="627" t="s">
        <v>227</v>
      </c>
      <c r="AR501" s="627" t="s">
        <v>227</v>
      </c>
      <c r="AS501" s="627" t="s">
        <v>227</v>
      </c>
      <c r="AT501" s="627" t="s">
        <v>227</v>
      </c>
      <c r="AU501" s="627" t="s">
        <v>227</v>
      </c>
      <c r="AV501" s="627" t="s">
        <v>227</v>
      </c>
      <c r="AW501" s="627" t="s">
        <v>227</v>
      </c>
      <c r="AX501" s="627" t="s">
        <v>227</v>
      </c>
      <c r="AY501" s="604" t="s">
        <v>4546</v>
      </c>
      <c r="AZ501" s="632" t="s">
        <v>4547</v>
      </c>
      <c r="BA501" s="632" t="s">
        <v>227</v>
      </c>
      <c r="BB501" s="633" t="s">
        <v>1500</v>
      </c>
    </row>
    <row r="502" spans="1:54" ht="14.4" x14ac:dyDescent="0.3">
      <c r="A502" s="618">
        <v>707078</v>
      </c>
      <c r="B502" s="604" t="s">
        <v>248</v>
      </c>
      <c r="C502" s="627" t="s">
        <v>177</v>
      </c>
      <c r="D502" s="627" t="s">
        <v>178</v>
      </c>
      <c r="E502" s="627" t="s">
        <v>177</v>
      </c>
      <c r="F502" s="627" t="s">
        <v>178</v>
      </c>
      <c r="G502" s="627" t="s">
        <v>178</v>
      </c>
      <c r="H502" s="627" t="s">
        <v>178</v>
      </c>
      <c r="I502" s="627" t="s">
        <v>178</v>
      </c>
      <c r="J502" s="627" t="s">
        <v>178</v>
      </c>
      <c r="K502" s="627" t="s">
        <v>178</v>
      </c>
      <c r="L502" s="627" t="s">
        <v>178</v>
      </c>
      <c r="M502" s="627" t="s">
        <v>176</v>
      </c>
      <c r="N502" s="627" t="s">
        <v>176</v>
      </c>
      <c r="O502" s="627" t="s">
        <v>177</v>
      </c>
      <c r="P502" s="627" t="s">
        <v>177</v>
      </c>
      <c r="Q502" s="627" t="s">
        <v>177</v>
      </c>
      <c r="R502" s="627" t="s">
        <v>177</v>
      </c>
      <c r="S502" s="627" t="s">
        <v>177</v>
      </c>
      <c r="T502" s="627" t="s">
        <v>177</v>
      </c>
      <c r="U502" s="627" t="s">
        <v>177</v>
      </c>
      <c r="V502" s="627" t="s">
        <v>177</v>
      </c>
      <c r="W502" s="627" t="s">
        <v>177</v>
      </c>
      <c r="X502" s="627" t="s">
        <v>177</v>
      </c>
      <c r="Y502" s="627" t="s">
        <v>177</v>
      </c>
      <c r="Z502" s="627" t="s">
        <v>177</v>
      </c>
      <c r="AA502" s="627" t="s">
        <v>227</v>
      </c>
      <c r="AB502" s="627" t="s">
        <v>227</v>
      </c>
      <c r="AC502" s="627" t="s">
        <v>227</v>
      </c>
      <c r="AD502" s="627" t="s">
        <v>227</v>
      </c>
      <c r="AE502" s="627" t="s">
        <v>227</v>
      </c>
      <c r="AF502" s="627" t="s">
        <v>227</v>
      </c>
      <c r="AG502" s="627" t="s">
        <v>227</v>
      </c>
      <c r="AH502" s="627" t="s">
        <v>227</v>
      </c>
      <c r="AI502" s="627" t="s">
        <v>227</v>
      </c>
      <c r="AJ502" s="627" t="s">
        <v>227</v>
      </c>
      <c r="AK502" s="627" t="s">
        <v>227</v>
      </c>
      <c r="AL502" s="627" t="s">
        <v>227</v>
      </c>
      <c r="AM502" s="627" t="s">
        <v>227</v>
      </c>
      <c r="AN502" s="627" t="s">
        <v>227</v>
      </c>
      <c r="AO502" s="627" t="s">
        <v>227</v>
      </c>
      <c r="AP502" s="627" t="s">
        <v>227</v>
      </c>
      <c r="AQ502" s="627" t="s">
        <v>227</v>
      </c>
      <c r="AR502" s="627" t="s">
        <v>227</v>
      </c>
      <c r="AS502" s="627" t="s">
        <v>227</v>
      </c>
      <c r="AT502" s="627" t="s">
        <v>227</v>
      </c>
      <c r="AU502" s="627" t="s">
        <v>227</v>
      </c>
      <c r="AV502" s="627" t="s">
        <v>227</v>
      </c>
      <c r="AW502" s="627" t="s">
        <v>227</v>
      </c>
      <c r="AX502" s="627" t="s">
        <v>227</v>
      </c>
      <c r="AY502" s="604" t="s">
        <v>227</v>
      </c>
      <c r="AZ502" s="632" t="s">
        <v>4547</v>
      </c>
      <c r="BA502" s="632" t="s">
        <v>227</v>
      </c>
      <c r="BB502" s="633" t="s">
        <v>1500</v>
      </c>
    </row>
    <row r="503" spans="1:54" ht="14.4" x14ac:dyDescent="0.3">
      <c r="A503" s="618">
        <v>707079</v>
      </c>
      <c r="B503" s="604" t="s">
        <v>248</v>
      </c>
      <c r="C503" s="627" t="s">
        <v>178</v>
      </c>
      <c r="D503" s="627" t="s">
        <v>178</v>
      </c>
      <c r="E503" s="627" t="s">
        <v>176</v>
      </c>
      <c r="F503" s="627" t="s">
        <v>178</v>
      </c>
      <c r="G503" s="627" t="s">
        <v>178</v>
      </c>
      <c r="H503" s="627" t="s">
        <v>178</v>
      </c>
      <c r="I503" s="627" t="s">
        <v>177</v>
      </c>
      <c r="J503" s="627" t="s">
        <v>178</v>
      </c>
      <c r="K503" s="627" t="s">
        <v>178</v>
      </c>
      <c r="L503" s="627" t="s">
        <v>177</v>
      </c>
      <c r="M503" s="627" t="s">
        <v>176</v>
      </c>
      <c r="N503" s="627" t="s">
        <v>176</v>
      </c>
      <c r="O503" s="627" t="s">
        <v>177</v>
      </c>
      <c r="P503" s="627" t="s">
        <v>177</v>
      </c>
      <c r="Q503" s="627" t="s">
        <v>177</v>
      </c>
      <c r="R503" s="627" t="s">
        <v>177</v>
      </c>
      <c r="S503" s="627" t="s">
        <v>177</v>
      </c>
      <c r="T503" s="627" t="s">
        <v>177</v>
      </c>
      <c r="U503" s="627" t="s">
        <v>227</v>
      </c>
      <c r="V503" s="627" t="s">
        <v>227</v>
      </c>
      <c r="W503" s="627" t="s">
        <v>227</v>
      </c>
      <c r="X503" s="627" t="s">
        <v>227</v>
      </c>
      <c r="Y503" s="627" t="s">
        <v>227</v>
      </c>
      <c r="Z503" s="627" t="s">
        <v>227</v>
      </c>
      <c r="AA503" s="627" t="s">
        <v>227</v>
      </c>
      <c r="AB503" s="627" t="s">
        <v>227</v>
      </c>
      <c r="AC503" s="627" t="s">
        <v>227</v>
      </c>
      <c r="AD503" s="627" t="s">
        <v>227</v>
      </c>
      <c r="AE503" s="627" t="s">
        <v>227</v>
      </c>
      <c r="AF503" s="627" t="s">
        <v>227</v>
      </c>
      <c r="AG503" s="627" t="s">
        <v>227</v>
      </c>
      <c r="AH503" s="627" t="s">
        <v>227</v>
      </c>
      <c r="AI503" s="627" t="s">
        <v>227</v>
      </c>
      <c r="AJ503" s="627" t="s">
        <v>227</v>
      </c>
      <c r="AK503" s="627" t="s">
        <v>227</v>
      </c>
      <c r="AL503" s="627" t="s">
        <v>227</v>
      </c>
      <c r="AM503" s="627" t="s">
        <v>227</v>
      </c>
      <c r="AN503" s="627" t="s">
        <v>227</v>
      </c>
      <c r="AO503" s="627" t="s">
        <v>227</v>
      </c>
      <c r="AP503" s="627" t="s">
        <v>227</v>
      </c>
      <c r="AQ503" s="627" t="s">
        <v>227</v>
      </c>
      <c r="AR503" s="627" t="s">
        <v>227</v>
      </c>
      <c r="AS503" s="627" t="s">
        <v>227</v>
      </c>
      <c r="AT503" s="627" t="s">
        <v>227</v>
      </c>
      <c r="AU503" s="627" t="s">
        <v>227</v>
      </c>
      <c r="AV503" s="627" t="s">
        <v>227</v>
      </c>
      <c r="AW503" s="627" t="s">
        <v>227</v>
      </c>
      <c r="AX503" s="627" t="s">
        <v>227</v>
      </c>
      <c r="AY503" s="604" t="s">
        <v>227</v>
      </c>
      <c r="AZ503" s="632" t="s">
        <v>4547</v>
      </c>
      <c r="BA503" s="632" t="s">
        <v>227</v>
      </c>
      <c r="BB503" s="633" t="s">
        <v>1500</v>
      </c>
    </row>
    <row r="504" spans="1:54" ht="14.4" x14ac:dyDescent="0.3">
      <c r="A504" s="618">
        <v>707081</v>
      </c>
      <c r="B504" s="604" t="s">
        <v>247</v>
      </c>
      <c r="C504" s="627" t="s">
        <v>1567</v>
      </c>
      <c r="D504" s="627" t="s">
        <v>1567</v>
      </c>
      <c r="E504" s="627" t="s">
        <v>1567</v>
      </c>
      <c r="F504" s="627" t="s">
        <v>1567</v>
      </c>
      <c r="G504" s="627" t="s">
        <v>1567</v>
      </c>
      <c r="H504" s="627" t="s">
        <v>1567</v>
      </c>
      <c r="I504" s="627" t="s">
        <v>1567</v>
      </c>
      <c r="J504" s="627" t="s">
        <v>1567</v>
      </c>
      <c r="K504" s="627" t="s">
        <v>1567</v>
      </c>
      <c r="L504" s="627" t="s">
        <v>1567</v>
      </c>
      <c r="M504" s="627" t="s">
        <v>1567</v>
      </c>
      <c r="N504" s="627" t="s">
        <v>1567</v>
      </c>
      <c r="O504" s="627" t="s">
        <v>227</v>
      </c>
      <c r="P504" s="627" t="s">
        <v>227</v>
      </c>
      <c r="Q504" s="627" t="s">
        <v>227</v>
      </c>
      <c r="R504" s="627" t="s">
        <v>227</v>
      </c>
      <c r="S504" s="627" t="s">
        <v>227</v>
      </c>
      <c r="T504" s="627" t="s">
        <v>227</v>
      </c>
      <c r="U504" s="627" t="s">
        <v>227</v>
      </c>
      <c r="V504" s="627" t="s">
        <v>227</v>
      </c>
      <c r="W504" s="627" t="s">
        <v>227</v>
      </c>
      <c r="X504" s="627" t="s">
        <v>227</v>
      </c>
      <c r="Y504" s="627" t="s">
        <v>227</v>
      </c>
      <c r="Z504" s="627" t="s">
        <v>227</v>
      </c>
      <c r="AA504" s="627" t="s">
        <v>227</v>
      </c>
      <c r="AB504" s="627" t="s">
        <v>227</v>
      </c>
      <c r="AC504" s="627" t="s">
        <v>227</v>
      </c>
      <c r="AD504" s="627" t="s">
        <v>227</v>
      </c>
      <c r="AE504" s="627" t="s">
        <v>227</v>
      </c>
      <c r="AF504" s="627" t="s">
        <v>227</v>
      </c>
      <c r="AG504" s="627" t="s">
        <v>227</v>
      </c>
      <c r="AH504" s="627" t="s">
        <v>227</v>
      </c>
      <c r="AI504" s="627" t="s">
        <v>227</v>
      </c>
      <c r="AJ504" s="627" t="s">
        <v>227</v>
      </c>
      <c r="AK504" s="627" t="s">
        <v>227</v>
      </c>
      <c r="AL504" s="627" t="s">
        <v>227</v>
      </c>
      <c r="AM504" s="627" t="s">
        <v>227</v>
      </c>
      <c r="AN504" s="627" t="s">
        <v>227</v>
      </c>
      <c r="AO504" s="627" t="s">
        <v>227</v>
      </c>
      <c r="AP504" s="627" t="s">
        <v>227</v>
      </c>
      <c r="AQ504" s="627" t="s">
        <v>227</v>
      </c>
      <c r="AR504" s="627" t="s">
        <v>227</v>
      </c>
      <c r="AS504" s="627" t="s">
        <v>227</v>
      </c>
      <c r="AT504" s="627" t="s">
        <v>227</v>
      </c>
      <c r="AU504" s="627" t="s">
        <v>227</v>
      </c>
      <c r="AV504" s="627" t="s">
        <v>227</v>
      </c>
      <c r="AW504" s="627" t="s">
        <v>227</v>
      </c>
      <c r="AX504" s="627" t="s">
        <v>227</v>
      </c>
      <c r="AY504" s="604" t="s">
        <v>4546</v>
      </c>
      <c r="AZ504" s="632" t="s">
        <v>4547</v>
      </c>
      <c r="BA504" s="632" t="s">
        <v>227</v>
      </c>
      <c r="BB504" s="633" t="s">
        <v>1500</v>
      </c>
    </row>
    <row r="505" spans="1:54" ht="14.4" x14ac:dyDescent="0.3">
      <c r="A505" s="618">
        <v>707082</v>
      </c>
      <c r="B505" s="604" t="s">
        <v>248</v>
      </c>
      <c r="C505" s="627" t="s">
        <v>178</v>
      </c>
      <c r="D505" s="627" t="s">
        <v>178</v>
      </c>
      <c r="E505" s="627" t="s">
        <v>178</v>
      </c>
      <c r="F505" s="627" t="s">
        <v>178</v>
      </c>
      <c r="G505" s="627" t="s">
        <v>178</v>
      </c>
      <c r="H505" s="627" t="s">
        <v>178</v>
      </c>
      <c r="I505" s="627" t="s">
        <v>178</v>
      </c>
      <c r="J505" s="627" t="s">
        <v>178</v>
      </c>
      <c r="K505" s="627" t="s">
        <v>178</v>
      </c>
      <c r="L505" s="627" t="s">
        <v>178</v>
      </c>
      <c r="M505" s="627" t="s">
        <v>176</v>
      </c>
      <c r="N505" s="627" t="s">
        <v>176</v>
      </c>
      <c r="O505" s="627" t="s">
        <v>178</v>
      </c>
      <c r="P505" s="627" t="s">
        <v>178</v>
      </c>
      <c r="Q505" s="627" t="s">
        <v>178</v>
      </c>
      <c r="R505" s="627" t="s">
        <v>178</v>
      </c>
      <c r="S505" s="627" t="s">
        <v>178</v>
      </c>
      <c r="T505" s="627" t="s">
        <v>177</v>
      </c>
      <c r="U505" s="627" t="s">
        <v>177</v>
      </c>
      <c r="V505" s="627" t="s">
        <v>177</v>
      </c>
      <c r="W505" s="627" t="s">
        <v>177</v>
      </c>
      <c r="X505" s="627" t="s">
        <v>177</v>
      </c>
      <c r="Y505" s="627" t="s">
        <v>177</v>
      </c>
      <c r="Z505" s="627" t="s">
        <v>177</v>
      </c>
      <c r="AA505" s="627" t="s">
        <v>227</v>
      </c>
      <c r="AB505" s="627" t="s">
        <v>227</v>
      </c>
      <c r="AC505" s="627" t="s">
        <v>227</v>
      </c>
      <c r="AD505" s="627" t="s">
        <v>227</v>
      </c>
      <c r="AE505" s="627" t="s">
        <v>227</v>
      </c>
      <c r="AF505" s="627" t="s">
        <v>227</v>
      </c>
      <c r="AG505" s="627" t="s">
        <v>227</v>
      </c>
      <c r="AH505" s="627" t="s">
        <v>227</v>
      </c>
      <c r="AI505" s="627" t="s">
        <v>227</v>
      </c>
      <c r="AJ505" s="627" t="s">
        <v>227</v>
      </c>
      <c r="AK505" s="627" t="s">
        <v>227</v>
      </c>
      <c r="AL505" s="627" t="s">
        <v>227</v>
      </c>
      <c r="AM505" s="627" t="s">
        <v>227</v>
      </c>
      <c r="AN505" s="627" t="s">
        <v>227</v>
      </c>
      <c r="AO505" s="627" t="s">
        <v>227</v>
      </c>
      <c r="AP505" s="627" t="s">
        <v>227</v>
      </c>
      <c r="AQ505" s="627" t="s">
        <v>227</v>
      </c>
      <c r="AR505" s="627" t="s">
        <v>227</v>
      </c>
      <c r="AS505" s="627" t="s">
        <v>227</v>
      </c>
      <c r="AT505" s="627" t="s">
        <v>227</v>
      </c>
      <c r="AU505" s="627" t="s">
        <v>227</v>
      </c>
      <c r="AV505" s="627" t="s">
        <v>227</v>
      </c>
      <c r="AW505" s="627" t="s">
        <v>227</v>
      </c>
      <c r="AX505" s="627" t="s">
        <v>227</v>
      </c>
      <c r="AY505" s="604" t="s">
        <v>227</v>
      </c>
      <c r="AZ505" s="632" t="s">
        <v>4547</v>
      </c>
      <c r="BA505" s="632" t="s">
        <v>227</v>
      </c>
      <c r="BB505" s="633" t="s">
        <v>1500</v>
      </c>
    </row>
    <row r="506" spans="1:54" ht="21.6" x14ac:dyDescent="0.65">
      <c r="A506" s="621">
        <v>707084</v>
      </c>
      <c r="B506" s="602" t="s">
        <v>248</v>
      </c>
      <c r="C506" t="s">
        <v>176</v>
      </c>
      <c r="D506" t="s">
        <v>176</v>
      </c>
      <c r="E506" t="s">
        <v>176</v>
      </c>
      <c r="F506" t="s">
        <v>176</v>
      </c>
      <c r="G506" t="s">
        <v>178</v>
      </c>
      <c r="H506" t="s">
        <v>178</v>
      </c>
      <c r="I506" t="s">
        <v>176</v>
      </c>
      <c r="J506" t="s">
        <v>176</v>
      </c>
      <c r="K506" t="s">
        <v>176</v>
      </c>
      <c r="L506" t="s">
        <v>176</v>
      </c>
      <c r="M506" t="s">
        <v>176</v>
      </c>
      <c r="N506" t="s">
        <v>176</v>
      </c>
      <c r="O506" t="s">
        <v>177</v>
      </c>
      <c r="P506" t="s">
        <v>178</v>
      </c>
      <c r="Q506" t="s">
        <v>178</v>
      </c>
      <c r="R506" t="s">
        <v>178</v>
      </c>
      <c r="S506" t="s">
        <v>177</v>
      </c>
      <c r="T506" t="s">
        <v>178</v>
      </c>
      <c r="U506" t="s">
        <v>177</v>
      </c>
      <c r="V506" t="s">
        <v>177</v>
      </c>
      <c r="W506" t="s">
        <v>177</v>
      </c>
      <c r="X506" t="s">
        <v>177</v>
      </c>
      <c r="Y506" t="s">
        <v>177</v>
      </c>
      <c r="Z506" t="s">
        <v>177</v>
      </c>
      <c r="AA506" t="s">
        <v>227</v>
      </c>
      <c r="AB506" t="s">
        <v>227</v>
      </c>
      <c r="AC506" t="s">
        <v>227</v>
      </c>
      <c r="AD506" t="s">
        <v>227</v>
      </c>
      <c r="AE506" t="s">
        <v>227</v>
      </c>
      <c r="AF506" t="s">
        <v>227</v>
      </c>
      <c r="AG506" t="s">
        <v>227</v>
      </c>
      <c r="AH506" t="s">
        <v>227</v>
      </c>
      <c r="AI506" t="s">
        <v>227</v>
      </c>
      <c r="AJ506" t="s">
        <v>227</v>
      </c>
      <c r="AK506" t="s">
        <v>227</v>
      </c>
      <c r="AL506" t="s">
        <v>227</v>
      </c>
      <c r="AM506" t="s">
        <v>227</v>
      </c>
      <c r="AN506" t="s">
        <v>227</v>
      </c>
      <c r="AO506" t="s">
        <v>227</v>
      </c>
      <c r="AP506" t="s">
        <v>227</v>
      </c>
      <c r="AQ506" t="s">
        <v>227</v>
      </c>
      <c r="AR506" t="s">
        <v>227</v>
      </c>
      <c r="AS506" t="s">
        <v>227</v>
      </c>
      <c r="AT506" t="s">
        <v>227</v>
      </c>
      <c r="AU506" t="s">
        <v>227</v>
      </c>
      <c r="AV506" t="s">
        <v>227</v>
      </c>
      <c r="AW506" t="s">
        <v>227</v>
      </c>
      <c r="AX506" t="s">
        <v>227</v>
      </c>
      <c r="AY506" s="602">
        <v>0</v>
      </c>
      <c r="AZ506"/>
    </row>
    <row r="507" spans="1:54" ht="14.4" x14ac:dyDescent="0.3">
      <c r="A507" s="618">
        <v>707086</v>
      </c>
      <c r="B507" s="604" t="s">
        <v>247</v>
      </c>
      <c r="C507" s="627" t="s">
        <v>1567</v>
      </c>
      <c r="D507" s="627" t="s">
        <v>1567</v>
      </c>
      <c r="E507" s="627" t="s">
        <v>1567</v>
      </c>
      <c r="F507" s="627" t="s">
        <v>1567</v>
      </c>
      <c r="G507" s="627" t="s">
        <v>1567</v>
      </c>
      <c r="H507" s="627" t="s">
        <v>1567</v>
      </c>
      <c r="I507" s="627" t="s">
        <v>1567</v>
      </c>
      <c r="J507" s="627" t="s">
        <v>1567</v>
      </c>
      <c r="K507" s="627" t="s">
        <v>1567</v>
      </c>
      <c r="L507" s="627" t="s">
        <v>1567</v>
      </c>
      <c r="M507" s="627" t="s">
        <v>1567</v>
      </c>
      <c r="N507" s="627" t="s">
        <v>1567</v>
      </c>
      <c r="O507" s="627" t="s">
        <v>227</v>
      </c>
      <c r="P507" s="627" t="s">
        <v>227</v>
      </c>
      <c r="Q507" s="627" t="s">
        <v>227</v>
      </c>
      <c r="R507" s="627" t="s">
        <v>227</v>
      </c>
      <c r="S507" s="627" t="s">
        <v>227</v>
      </c>
      <c r="T507" s="627" t="s">
        <v>227</v>
      </c>
      <c r="U507" s="627" t="s">
        <v>227</v>
      </c>
      <c r="V507" s="627" t="s">
        <v>227</v>
      </c>
      <c r="W507" s="627" t="s">
        <v>227</v>
      </c>
      <c r="X507" s="627" t="s">
        <v>227</v>
      </c>
      <c r="Y507" s="627" t="s">
        <v>227</v>
      </c>
      <c r="Z507" s="627" t="s">
        <v>227</v>
      </c>
      <c r="AA507" s="627" t="s">
        <v>227</v>
      </c>
      <c r="AB507" s="627" t="s">
        <v>227</v>
      </c>
      <c r="AC507" s="627" t="s">
        <v>227</v>
      </c>
      <c r="AD507" s="627" t="s">
        <v>227</v>
      </c>
      <c r="AE507" s="627" t="s">
        <v>227</v>
      </c>
      <c r="AF507" s="627" t="s">
        <v>227</v>
      </c>
      <c r="AG507" s="627" t="s">
        <v>227</v>
      </c>
      <c r="AH507" s="627" t="s">
        <v>227</v>
      </c>
      <c r="AI507" s="627" t="s">
        <v>227</v>
      </c>
      <c r="AJ507" s="627" t="s">
        <v>227</v>
      </c>
      <c r="AK507" s="627" t="s">
        <v>227</v>
      </c>
      <c r="AL507" s="627" t="s">
        <v>227</v>
      </c>
      <c r="AM507" s="627" t="s">
        <v>227</v>
      </c>
      <c r="AN507" s="627" t="s">
        <v>227</v>
      </c>
      <c r="AO507" s="627" t="s">
        <v>227</v>
      </c>
      <c r="AP507" s="627" t="s">
        <v>227</v>
      </c>
      <c r="AQ507" s="627" t="s">
        <v>227</v>
      </c>
      <c r="AR507" s="627" t="s">
        <v>227</v>
      </c>
      <c r="AS507" s="627" t="s">
        <v>227</v>
      </c>
      <c r="AT507" s="627" t="s">
        <v>227</v>
      </c>
      <c r="AU507" s="627" t="s">
        <v>227</v>
      </c>
      <c r="AV507" s="627" t="s">
        <v>227</v>
      </c>
      <c r="AW507" s="627" t="s">
        <v>227</v>
      </c>
      <c r="AX507" s="627" t="s">
        <v>227</v>
      </c>
      <c r="AY507" s="604" t="s">
        <v>4546</v>
      </c>
      <c r="AZ507" s="632" t="s">
        <v>4547</v>
      </c>
      <c r="BA507" s="632" t="s">
        <v>227</v>
      </c>
      <c r="BB507" s="633" t="s">
        <v>1500</v>
      </c>
    </row>
    <row r="508" spans="1:54" ht="14.4" x14ac:dyDescent="0.3">
      <c r="A508" s="618">
        <v>707087</v>
      </c>
      <c r="B508" s="604" t="s">
        <v>247</v>
      </c>
      <c r="C508" s="627" t="s">
        <v>1567</v>
      </c>
      <c r="D508" s="627" t="s">
        <v>1567</v>
      </c>
      <c r="E508" s="627" t="s">
        <v>1567</v>
      </c>
      <c r="F508" s="627" t="s">
        <v>1567</v>
      </c>
      <c r="G508" s="627" t="s">
        <v>1567</v>
      </c>
      <c r="H508" s="627" t="s">
        <v>1567</v>
      </c>
      <c r="I508" s="627" t="s">
        <v>1567</v>
      </c>
      <c r="J508" s="627" t="s">
        <v>1567</v>
      </c>
      <c r="K508" s="627" t="s">
        <v>1567</v>
      </c>
      <c r="L508" s="627" t="s">
        <v>1567</v>
      </c>
      <c r="M508" s="627" t="s">
        <v>1567</v>
      </c>
      <c r="N508" s="627" t="s">
        <v>1567</v>
      </c>
      <c r="O508" s="627" t="s">
        <v>227</v>
      </c>
      <c r="P508" s="627" t="s">
        <v>227</v>
      </c>
      <c r="Q508" s="627" t="s">
        <v>227</v>
      </c>
      <c r="R508" s="627" t="s">
        <v>227</v>
      </c>
      <c r="S508" s="627" t="s">
        <v>227</v>
      </c>
      <c r="T508" s="627" t="s">
        <v>227</v>
      </c>
      <c r="U508" s="627" t="s">
        <v>227</v>
      </c>
      <c r="V508" s="627" t="s">
        <v>227</v>
      </c>
      <c r="W508" s="627" t="s">
        <v>227</v>
      </c>
      <c r="X508" s="627" t="s">
        <v>227</v>
      </c>
      <c r="Y508" s="627" t="s">
        <v>227</v>
      </c>
      <c r="Z508" s="627" t="s">
        <v>227</v>
      </c>
      <c r="AA508" s="627" t="s">
        <v>227</v>
      </c>
      <c r="AB508" s="627" t="s">
        <v>227</v>
      </c>
      <c r="AC508" s="627" t="s">
        <v>227</v>
      </c>
      <c r="AD508" s="627" t="s">
        <v>227</v>
      </c>
      <c r="AE508" s="627" t="s">
        <v>227</v>
      </c>
      <c r="AF508" s="627" t="s">
        <v>227</v>
      </c>
      <c r="AG508" s="627" t="s">
        <v>227</v>
      </c>
      <c r="AH508" s="627" t="s">
        <v>227</v>
      </c>
      <c r="AI508" s="627" t="s">
        <v>227</v>
      </c>
      <c r="AJ508" s="627" t="s">
        <v>227</v>
      </c>
      <c r="AK508" s="627" t="s">
        <v>227</v>
      </c>
      <c r="AL508" s="627" t="s">
        <v>227</v>
      </c>
      <c r="AM508" s="627" t="s">
        <v>227</v>
      </c>
      <c r="AN508" s="627" t="s">
        <v>227</v>
      </c>
      <c r="AO508" s="627" t="s">
        <v>227</v>
      </c>
      <c r="AP508" s="627" t="s">
        <v>227</v>
      </c>
      <c r="AQ508" s="627" t="s">
        <v>227</v>
      </c>
      <c r="AR508" s="627" t="s">
        <v>227</v>
      </c>
      <c r="AS508" s="627" t="s">
        <v>227</v>
      </c>
      <c r="AT508" s="627" t="s">
        <v>227</v>
      </c>
      <c r="AU508" s="627" t="s">
        <v>227</v>
      </c>
      <c r="AV508" s="627" t="s">
        <v>227</v>
      </c>
      <c r="AW508" s="627" t="s">
        <v>227</v>
      </c>
      <c r="AX508" s="627" t="s">
        <v>227</v>
      </c>
      <c r="AY508" s="604" t="s">
        <v>4546</v>
      </c>
      <c r="AZ508" s="632" t="s">
        <v>4547</v>
      </c>
      <c r="BA508" s="632" t="s">
        <v>227</v>
      </c>
      <c r="BB508" s="633" t="s">
        <v>1500</v>
      </c>
    </row>
    <row r="509" spans="1:54" ht="14.4" x14ac:dyDescent="0.3">
      <c r="A509" s="618">
        <v>707088</v>
      </c>
      <c r="B509" s="604" t="s">
        <v>247</v>
      </c>
      <c r="C509" s="627" t="s">
        <v>178</v>
      </c>
      <c r="D509" s="627" t="s">
        <v>178</v>
      </c>
      <c r="E509" s="627" t="s">
        <v>178</v>
      </c>
      <c r="F509" s="627" t="s">
        <v>178</v>
      </c>
      <c r="G509" s="627" t="s">
        <v>178</v>
      </c>
      <c r="H509" s="627" t="s">
        <v>178</v>
      </c>
      <c r="I509" s="627" t="s">
        <v>227</v>
      </c>
      <c r="J509" s="627" t="s">
        <v>227</v>
      </c>
      <c r="K509" s="627" t="s">
        <v>227</v>
      </c>
      <c r="L509" s="627" t="s">
        <v>227</v>
      </c>
      <c r="M509" s="627" t="s">
        <v>178</v>
      </c>
      <c r="N509" s="627" t="s">
        <v>176</v>
      </c>
      <c r="O509" s="627" t="s">
        <v>227</v>
      </c>
      <c r="P509" s="627" t="s">
        <v>227</v>
      </c>
      <c r="Q509" s="627" t="s">
        <v>227</v>
      </c>
      <c r="R509" s="627" t="s">
        <v>227</v>
      </c>
      <c r="S509" s="627" t="s">
        <v>227</v>
      </c>
      <c r="T509" s="627" t="s">
        <v>227</v>
      </c>
      <c r="U509" s="627" t="s">
        <v>227</v>
      </c>
      <c r="V509" s="627" t="s">
        <v>227</v>
      </c>
      <c r="W509" s="627" t="s">
        <v>227</v>
      </c>
      <c r="X509" s="627" t="s">
        <v>227</v>
      </c>
      <c r="Y509" s="627" t="s">
        <v>227</v>
      </c>
      <c r="Z509" s="627" t="s">
        <v>227</v>
      </c>
      <c r="AA509" s="627" t="s">
        <v>227</v>
      </c>
      <c r="AB509" s="627" t="s">
        <v>227</v>
      </c>
      <c r="AC509" s="627" t="s">
        <v>227</v>
      </c>
      <c r="AD509" s="627" t="s">
        <v>227</v>
      </c>
      <c r="AE509" s="627" t="s">
        <v>227</v>
      </c>
      <c r="AF509" s="627" t="s">
        <v>227</v>
      </c>
      <c r="AG509" s="627" t="s">
        <v>227</v>
      </c>
      <c r="AH509" s="627" t="s">
        <v>227</v>
      </c>
      <c r="AI509" s="627" t="s">
        <v>227</v>
      </c>
      <c r="AJ509" s="627" t="s">
        <v>227</v>
      </c>
      <c r="AK509" s="627" t="s">
        <v>227</v>
      </c>
      <c r="AL509" s="627" t="s">
        <v>227</v>
      </c>
      <c r="AM509" s="627" t="s">
        <v>227</v>
      </c>
      <c r="AN509" s="627" t="s">
        <v>227</v>
      </c>
      <c r="AO509" s="627" t="s">
        <v>227</v>
      </c>
      <c r="AP509" s="627" t="s">
        <v>227</v>
      </c>
      <c r="AQ509" s="627" t="s">
        <v>227</v>
      </c>
      <c r="AR509" s="627" t="s">
        <v>227</v>
      </c>
      <c r="AS509" s="627" t="s">
        <v>227</v>
      </c>
      <c r="AT509" s="627" t="s">
        <v>227</v>
      </c>
      <c r="AU509" s="627" t="s">
        <v>227</v>
      </c>
      <c r="AV509" s="627" t="s">
        <v>227</v>
      </c>
      <c r="AW509" s="627" t="s">
        <v>227</v>
      </c>
      <c r="AX509" s="627" t="s">
        <v>227</v>
      </c>
      <c r="AY509" s="604" t="s">
        <v>227</v>
      </c>
      <c r="AZ509" s="632" t="s">
        <v>4547</v>
      </c>
      <c r="BA509" s="632" t="s">
        <v>227</v>
      </c>
      <c r="BB509" s="633" t="s">
        <v>1500</v>
      </c>
    </row>
    <row r="510" spans="1:54" ht="14.4" x14ac:dyDescent="0.3">
      <c r="A510" s="618">
        <v>707089</v>
      </c>
      <c r="B510" s="604" t="s">
        <v>247</v>
      </c>
      <c r="C510" s="627" t="s">
        <v>1567</v>
      </c>
      <c r="D510" s="627" t="s">
        <v>1567</v>
      </c>
      <c r="E510" s="627" t="s">
        <v>1567</v>
      </c>
      <c r="F510" s="627" t="s">
        <v>1567</v>
      </c>
      <c r="G510" s="627" t="s">
        <v>1567</v>
      </c>
      <c r="H510" s="627" t="s">
        <v>1567</v>
      </c>
      <c r="I510" s="627" t="s">
        <v>1567</v>
      </c>
      <c r="J510" s="627" t="s">
        <v>1567</v>
      </c>
      <c r="K510" s="627" t="s">
        <v>1567</v>
      </c>
      <c r="L510" s="627" t="s">
        <v>1567</v>
      </c>
      <c r="M510" s="627" t="s">
        <v>1567</v>
      </c>
      <c r="N510" s="627" t="s">
        <v>1567</v>
      </c>
      <c r="O510" s="627" t="s">
        <v>227</v>
      </c>
      <c r="P510" s="627" t="s">
        <v>227</v>
      </c>
      <c r="Q510" s="627" t="s">
        <v>227</v>
      </c>
      <c r="R510" s="627" t="s">
        <v>227</v>
      </c>
      <c r="S510" s="627" t="s">
        <v>227</v>
      </c>
      <c r="T510" s="627" t="s">
        <v>227</v>
      </c>
      <c r="U510" s="627" t="s">
        <v>227</v>
      </c>
      <c r="V510" s="627" t="s">
        <v>227</v>
      </c>
      <c r="W510" s="627" t="s">
        <v>227</v>
      </c>
      <c r="X510" s="627" t="s">
        <v>227</v>
      </c>
      <c r="Y510" s="627" t="s">
        <v>227</v>
      </c>
      <c r="Z510" s="627" t="s">
        <v>227</v>
      </c>
      <c r="AA510" s="627" t="s">
        <v>227</v>
      </c>
      <c r="AB510" s="627" t="s">
        <v>227</v>
      </c>
      <c r="AC510" s="627" t="s">
        <v>227</v>
      </c>
      <c r="AD510" s="627" t="s">
        <v>227</v>
      </c>
      <c r="AE510" s="627" t="s">
        <v>227</v>
      </c>
      <c r="AF510" s="627" t="s">
        <v>227</v>
      </c>
      <c r="AG510" s="627" t="s">
        <v>227</v>
      </c>
      <c r="AH510" s="627" t="s">
        <v>227</v>
      </c>
      <c r="AI510" s="627" t="s">
        <v>227</v>
      </c>
      <c r="AJ510" s="627" t="s">
        <v>227</v>
      </c>
      <c r="AK510" s="627" t="s">
        <v>227</v>
      </c>
      <c r="AL510" s="627" t="s">
        <v>227</v>
      </c>
      <c r="AM510" s="627" t="s">
        <v>227</v>
      </c>
      <c r="AN510" s="627" t="s">
        <v>227</v>
      </c>
      <c r="AO510" s="627" t="s">
        <v>227</v>
      </c>
      <c r="AP510" s="627" t="s">
        <v>227</v>
      </c>
      <c r="AQ510" s="627" t="s">
        <v>227</v>
      </c>
      <c r="AR510" s="627" t="s">
        <v>227</v>
      </c>
      <c r="AS510" s="627" t="s">
        <v>227</v>
      </c>
      <c r="AT510" s="627" t="s">
        <v>227</v>
      </c>
      <c r="AU510" s="627" t="s">
        <v>227</v>
      </c>
      <c r="AV510" s="627" t="s">
        <v>227</v>
      </c>
      <c r="AW510" s="627" t="s">
        <v>227</v>
      </c>
      <c r="AX510" s="627" t="s">
        <v>227</v>
      </c>
      <c r="AY510" s="604" t="s">
        <v>4546</v>
      </c>
      <c r="AZ510" s="632" t="s">
        <v>4547</v>
      </c>
      <c r="BA510" s="632" t="s">
        <v>227</v>
      </c>
      <c r="BB510" s="633" t="s">
        <v>1500</v>
      </c>
    </row>
    <row r="511" spans="1:54" ht="14.4" x14ac:dyDescent="0.3">
      <c r="A511" s="618">
        <v>707093</v>
      </c>
      <c r="B511" s="604" t="s">
        <v>247</v>
      </c>
      <c r="C511" s="627" t="s">
        <v>177</v>
      </c>
      <c r="D511" s="627" t="s">
        <v>178</v>
      </c>
      <c r="E511" s="627" t="s">
        <v>178</v>
      </c>
      <c r="F511" s="627" t="s">
        <v>178</v>
      </c>
      <c r="G511" s="627" t="s">
        <v>178</v>
      </c>
      <c r="H511" s="627" t="s">
        <v>178</v>
      </c>
      <c r="I511" s="627" t="s">
        <v>178</v>
      </c>
      <c r="J511" s="627" t="s">
        <v>177</v>
      </c>
      <c r="K511" s="627" t="s">
        <v>178</v>
      </c>
      <c r="L511" s="627" t="s">
        <v>177</v>
      </c>
      <c r="M511" s="627" t="s">
        <v>177</v>
      </c>
      <c r="N511" s="627" t="s">
        <v>177</v>
      </c>
      <c r="O511" s="627" t="s">
        <v>227</v>
      </c>
      <c r="P511" s="627" t="s">
        <v>227</v>
      </c>
      <c r="Q511" s="627" t="s">
        <v>227</v>
      </c>
      <c r="R511" s="627" t="s">
        <v>227</v>
      </c>
      <c r="S511" s="627" t="s">
        <v>227</v>
      </c>
      <c r="T511" s="627" t="s">
        <v>227</v>
      </c>
      <c r="U511" s="627" t="s">
        <v>227</v>
      </c>
      <c r="V511" s="627" t="s">
        <v>227</v>
      </c>
      <c r="W511" s="627" t="s">
        <v>227</v>
      </c>
      <c r="X511" s="627" t="s">
        <v>227</v>
      </c>
      <c r="Y511" s="627" t="s">
        <v>227</v>
      </c>
      <c r="Z511" s="627" t="s">
        <v>227</v>
      </c>
      <c r="AA511" s="627" t="s">
        <v>227</v>
      </c>
      <c r="AB511" s="627" t="s">
        <v>227</v>
      </c>
      <c r="AC511" s="627" t="s">
        <v>227</v>
      </c>
      <c r="AD511" s="627" t="s">
        <v>227</v>
      </c>
      <c r="AE511" s="627" t="s">
        <v>227</v>
      </c>
      <c r="AF511" s="627" t="s">
        <v>227</v>
      </c>
      <c r="AG511" s="627" t="s">
        <v>227</v>
      </c>
      <c r="AH511" s="627" t="s">
        <v>227</v>
      </c>
      <c r="AI511" s="627" t="s">
        <v>227</v>
      </c>
      <c r="AJ511" s="627" t="s">
        <v>227</v>
      </c>
      <c r="AK511" s="627" t="s">
        <v>227</v>
      </c>
      <c r="AL511" s="627" t="s">
        <v>227</v>
      </c>
      <c r="AM511" s="627" t="s">
        <v>227</v>
      </c>
      <c r="AN511" s="627" t="s">
        <v>227</v>
      </c>
      <c r="AO511" s="627" t="s">
        <v>227</v>
      </c>
      <c r="AP511" s="627" t="s">
        <v>227</v>
      </c>
      <c r="AQ511" s="627" t="s">
        <v>227</v>
      </c>
      <c r="AR511" s="627" t="s">
        <v>227</v>
      </c>
      <c r="AS511" s="627" t="s">
        <v>227</v>
      </c>
      <c r="AT511" s="627" t="s">
        <v>227</v>
      </c>
      <c r="AU511" s="627" t="s">
        <v>227</v>
      </c>
      <c r="AV511" s="627" t="s">
        <v>227</v>
      </c>
      <c r="AW511" s="627" t="s">
        <v>227</v>
      </c>
      <c r="AX511" s="627" t="s">
        <v>227</v>
      </c>
      <c r="AY511" s="604" t="s">
        <v>227</v>
      </c>
      <c r="AZ511" s="632" t="s">
        <v>4547</v>
      </c>
      <c r="BA511" s="632" t="s">
        <v>227</v>
      </c>
      <c r="BB511" s="633" t="s">
        <v>1500</v>
      </c>
    </row>
    <row r="512" spans="1:54" ht="21.6" x14ac:dyDescent="0.65">
      <c r="A512" s="621">
        <v>707095</v>
      </c>
      <c r="B512" s="602" t="s">
        <v>401</v>
      </c>
      <c r="C512" t="s">
        <v>178</v>
      </c>
      <c r="D512" t="s">
        <v>178</v>
      </c>
      <c r="E512" t="s">
        <v>178</v>
      </c>
      <c r="F512" t="s">
        <v>178</v>
      </c>
      <c r="G512" t="s">
        <v>178</v>
      </c>
      <c r="H512" t="s">
        <v>178</v>
      </c>
      <c r="I512" t="s">
        <v>178</v>
      </c>
      <c r="J512" t="s">
        <v>178</v>
      </c>
      <c r="K512" t="s">
        <v>178</v>
      </c>
      <c r="L512" t="s">
        <v>178</v>
      </c>
      <c r="M512" t="s">
        <v>176</v>
      </c>
      <c r="N512" t="s">
        <v>176</v>
      </c>
      <c r="O512" t="s">
        <v>176</v>
      </c>
      <c r="P512" t="s">
        <v>178</v>
      </c>
      <c r="Q512" t="s">
        <v>178</v>
      </c>
      <c r="R512" t="s">
        <v>178</v>
      </c>
      <c r="S512" t="s">
        <v>178</v>
      </c>
      <c r="T512" t="s">
        <v>178</v>
      </c>
      <c r="U512" t="s">
        <v>176</v>
      </c>
      <c r="V512" t="s">
        <v>178</v>
      </c>
      <c r="W512" t="s">
        <v>178</v>
      </c>
      <c r="X512" t="s">
        <v>178</v>
      </c>
      <c r="Y512" t="s">
        <v>178</v>
      </c>
      <c r="Z512" t="s">
        <v>178</v>
      </c>
      <c r="AA512" t="s">
        <v>178</v>
      </c>
      <c r="AB512" t="s">
        <v>178</v>
      </c>
      <c r="AC512" t="s">
        <v>178</v>
      </c>
      <c r="AD512" t="s">
        <v>178</v>
      </c>
      <c r="AE512" t="s">
        <v>178</v>
      </c>
      <c r="AF512" t="s">
        <v>176</v>
      </c>
      <c r="AG512" t="s">
        <v>178</v>
      </c>
      <c r="AH512" t="s">
        <v>178</v>
      </c>
      <c r="AI512" t="s">
        <v>178</v>
      </c>
      <c r="AJ512" t="s">
        <v>178</v>
      </c>
      <c r="AK512" t="s">
        <v>178</v>
      </c>
      <c r="AL512" t="s">
        <v>178</v>
      </c>
      <c r="AM512" t="s">
        <v>178</v>
      </c>
      <c r="AN512" t="s">
        <v>178</v>
      </c>
      <c r="AO512" t="s">
        <v>178</v>
      </c>
      <c r="AP512" t="s">
        <v>178</v>
      </c>
      <c r="AQ512" t="s">
        <v>178</v>
      </c>
      <c r="AR512" t="s">
        <v>178</v>
      </c>
      <c r="AS512" t="s">
        <v>177</v>
      </c>
      <c r="AT512" t="s">
        <v>177</v>
      </c>
      <c r="AU512" t="s">
        <v>177</v>
      </c>
      <c r="AV512" t="s">
        <v>177</v>
      </c>
      <c r="AW512" t="s">
        <v>177</v>
      </c>
      <c r="AX512" t="s">
        <v>177</v>
      </c>
      <c r="AY512" s="602">
        <v>0</v>
      </c>
      <c r="AZ512"/>
    </row>
    <row r="513" spans="1:54" ht="21.6" x14ac:dyDescent="0.65">
      <c r="A513" s="621">
        <v>707096</v>
      </c>
      <c r="B513" s="602" t="s">
        <v>248</v>
      </c>
      <c r="C513" t="s">
        <v>176</v>
      </c>
      <c r="D513" t="s">
        <v>176</v>
      </c>
      <c r="E513" t="s">
        <v>176</v>
      </c>
      <c r="F513" t="s">
        <v>176</v>
      </c>
      <c r="G513" t="s">
        <v>176</v>
      </c>
      <c r="H513" t="s">
        <v>176</v>
      </c>
      <c r="I513" t="s">
        <v>176</v>
      </c>
      <c r="J513" t="s">
        <v>176</v>
      </c>
      <c r="K513" t="s">
        <v>176</v>
      </c>
      <c r="L513" t="s">
        <v>178</v>
      </c>
      <c r="M513" t="s">
        <v>176</v>
      </c>
      <c r="N513" t="s">
        <v>176</v>
      </c>
      <c r="O513" t="s">
        <v>178</v>
      </c>
      <c r="P513" t="s">
        <v>178</v>
      </c>
      <c r="Q513" t="s">
        <v>178</v>
      </c>
      <c r="R513" t="s">
        <v>178</v>
      </c>
      <c r="S513" t="s">
        <v>178</v>
      </c>
      <c r="T513" t="s">
        <v>178</v>
      </c>
      <c r="U513" t="s">
        <v>177</v>
      </c>
      <c r="V513" t="s">
        <v>177</v>
      </c>
      <c r="W513" t="s">
        <v>177</v>
      </c>
      <c r="X513" t="s">
        <v>177</v>
      </c>
      <c r="Y513" t="s">
        <v>177</v>
      </c>
      <c r="Z513" t="s">
        <v>177</v>
      </c>
      <c r="AA513" t="s">
        <v>227</v>
      </c>
      <c r="AB513" t="s">
        <v>227</v>
      </c>
      <c r="AC513" t="s">
        <v>227</v>
      </c>
      <c r="AD513" t="s">
        <v>227</v>
      </c>
      <c r="AE513" t="s">
        <v>227</v>
      </c>
      <c r="AF513" t="s">
        <v>227</v>
      </c>
      <c r="AG513" t="s">
        <v>227</v>
      </c>
      <c r="AH513" t="s">
        <v>227</v>
      </c>
      <c r="AI513" t="s">
        <v>227</v>
      </c>
      <c r="AJ513" t="s">
        <v>227</v>
      </c>
      <c r="AK513" t="s">
        <v>227</v>
      </c>
      <c r="AL513" t="s">
        <v>227</v>
      </c>
      <c r="AM513" t="s">
        <v>227</v>
      </c>
      <c r="AN513" t="s">
        <v>227</v>
      </c>
      <c r="AO513" t="s">
        <v>227</v>
      </c>
      <c r="AP513" t="s">
        <v>227</v>
      </c>
      <c r="AQ513" t="s">
        <v>227</v>
      </c>
      <c r="AR513" t="s">
        <v>227</v>
      </c>
      <c r="AS513" t="s">
        <v>227</v>
      </c>
      <c r="AT513" t="s">
        <v>227</v>
      </c>
      <c r="AU513" t="s">
        <v>227</v>
      </c>
      <c r="AV513" t="s">
        <v>227</v>
      </c>
      <c r="AW513" t="s">
        <v>227</v>
      </c>
      <c r="AX513" t="s">
        <v>227</v>
      </c>
      <c r="AY513" s="602" t="s">
        <v>4583</v>
      </c>
      <c r="AZ513"/>
    </row>
    <row r="514" spans="1:54" ht="21.6" x14ac:dyDescent="0.65">
      <c r="A514" s="621">
        <v>707098</v>
      </c>
      <c r="B514" s="602" t="s">
        <v>248</v>
      </c>
      <c r="C514" t="s">
        <v>176</v>
      </c>
      <c r="D514" t="s">
        <v>176</v>
      </c>
      <c r="E514" t="s">
        <v>176</v>
      </c>
      <c r="F514" t="s">
        <v>178</v>
      </c>
      <c r="G514" t="s">
        <v>178</v>
      </c>
      <c r="H514" t="s">
        <v>178</v>
      </c>
      <c r="I514" t="s">
        <v>176</v>
      </c>
      <c r="J514" t="s">
        <v>176</v>
      </c>
      <c r="K514" t="s">
        <v>178</v>
      </c>
      <c r="L514" t="s">
        <v>176</v>
      </c>
      <c r="M514" t="s">
        <v>176</v>
      </c>
      <c r="N514" t="s">
        <v>176</v>
      </c>
      <c r="O514" t="s">
        <v>176</v>
      </c>
      <c r="P514" t="s">
        <v>176</v>
      </c>
      <c r="Q514" t="s">
        <v>176</v>
      </c>
      <c r="R514" t="s">
        <v>176</v>
      </c>
      <c r="S514" t="s">
        <v>176</v>
      </c>
      <c r="T514" t="s">
        <v>176</v>
      </c>
      <c r="U514" t="s">
        <v>177</v>
      </c>
      <c r="V514" t="s">
        <v>178</v>
      </c>
      <c r="W514" t="s">
        <v>178</v>
      </c>
      <c r="X514" t="s">
        <v>177</v>
      </c>
      <c r="Y514" t="s">
        <v>178</v>
      </c>
      <c r="Z514" t="s">
        <v>178</v>
      </c>
      <c r="AA514" t="s">
        <v>227</v>
      </c>
      <c r="AB514" t="s">
        <v>227</v>
      </c>
      <c r="AC514" t="s">
        <v>227</v>
      </c>
      <c r="AD514" t="s">
        <v>227</v>
      </c>
      <c r="AE514" t="s">
        <v>227</v>
      </c>
      <c r="AF514" t="s">
        <v>227</v>
      </c>
      <c r="AG514" t="s">
        <v>227</v>
      </c>
      <c r="AH514" t="s">
        <v>227</v>
      </c>
      <c r="AI514" t="s">
        <v>227</v>
      </c>
      <c r="AJ514" t="s">
        <v>227</v>
      </c>
      <c r="AK514" t="s">
        <v>227</v>
      </c>
      <c r="AL514" t="s">
        <v>227</v>
      </c>
      <c r="AM514" t="s">
        <v>227</v>
      </c>
      <c r="AN514" t="s">
        <v>227</v>
      </c>
      <c r="AO514" t="s">
        <v>227</v>
      </c>
      <c r="AP514" t="s">
        <v>227</v>
      </c>
      <c r="AQ514" t="s">
        <v>227</v>
      </c>
      <c r="AR514" t="s">
        <v>227</v>
      </c>
      <c r="AS514" t="s">
        <v>227</v>
      </c>
      <c r="AT514" t="s">
        <v>227</v>
      </c>
      <c r="AU514" t="s">
        <v>227</v>
      </c>
      <c r="AV514" t="s">
        <v>227</v>
      </c>
      <c r="AW514" t="s">
        <v>227</v>
      </c>
      <c r="AX514" t="s">
        <v>227</v>
      </c>
      <c r="AY514" s="602">
        <v>0</v>
      </c>
      <c r="AZ514"/>
    </row>
    <row r="515" spans="1:54" ht="14.4" x14ac:dyDescent="0.3">
      <c r="A515" s="618">
        <v>707102</v>
      </c>
      <c r="B515" s="604" t="s">
        <v>247</v>
      </c>
      <c r="C515" s="627" t="s">
        <v>1567</v>
      </c>
      <c r="D515" s="627" t="s">
        <v>1567</v>
      </c>
      <c r="E515" s="627" t="s">
        <v>1567</v>
      </c>
      <c r="F515" s="627" t="s">
        <v>1567</v>
      </c>
      <c r="G515" s="627" t="s">
        <v>1567</v>
      </c>
      <c r="H515" s="627" t="s">
        <v>1567</v>
      </c>
      <c r="I515" s="627" t="s">
        <v>1567</v>
      </c>
      <c r="J515" s="627" t="s">
        <v>1567</v>
      </c>
      <c r="K515" s="627" t="s">
        <v>1567</v>
      </c>
      <c r="L515" s="627" t="s">
        <v>1567</v>
      </c>
      <c r="M515" s="627" t="s">
        <v>1567</v>
      </c>
      <c r="N515" s="627" t="s">
        <v>1567</v>
      </c>
      <c r="O515" s="627" t="s">
        <v>227</v>
      </c>
      <c r="P515" s="627" t="s">
        <v>227</v>
      </c>
      <c r="Q515" s="627" t="s">
        <v>227</v>
      </c>
      <c r="R515" s="627" t="s">
        <v>227</v>
      </c>
      <c r="S515" s="627" t="s">
        <v>227</v>
      </c>
      <c r="T515" s="627" t="s">
        <v>227</v>
      </c>
      <c r="U515" s="627" t="s">
        <v>227</v>
      </c>
      <c r="V515" s="627" t="s">
        <v>227</v>
      </c>
      <c r="W515" s="627" t="s">
        <v>227</v>
      </c>
      <c r="X515" s="627" t="s">
        <v>227</v>
      </c>
      <c r="Y515" s="627" t="s">
        <v>227</v>
      </c>
      <c r="Z515" s="627" t="s">
        <v>227</v>
      </c>
      <c r="AA515" s="627" t="s">
        <v>227</v>
      </c>
      <c r="AB515" s="627" t="s">
        <v>227</v>
      </c>
      <c r="AC515" s="627" t="s">
        <v>227</v>
      </c>
      <c r="AD515" s="627" t="s">
        <v>227</v>
      </c>
      <c r="AE515" s="627" t="s">
        <v>227</v>
      </c>
      <c r="AF515" s="627" t="s">
        <v>227</v>
      </c>
      <c r="AG515" s="627" t="s">
        <v>227</v>
      </c>
      <c r="AH515" s="627" t="s">
        <v>227</v>
      </c>
      <c r="AI515" s="627" t="s">
        <v>227</v>
      </c>
      <c r="AJ515" s="627" t="s">
        <v>227</v>
      </c>
      <c r="AK515" s="627" t="s">
        <v>227</v>
      </c>
      <c r="AL515" s="627" t="s">
        <v>227</v>
      </c>
      <c r="AM515" s="627" t="s">
        <v>227</v>
      </c>
      <c r="AN515" s="627" t="s">
        <v>227</v>
      </c>
      <c r="AO515" s="627" t="s">
        <v>227</v>
      </c>
      <c r="AP515" s="627" t="s">
        <v>227</v>
      </c>
      <c r="AQ515" s="627" t="s">
        <v>227</v>
      </c>
      <c r="AR515" s="627" t="s">
        <v>227</v>
      </c>
      <c r="AS515" s="627" t="s">
        <v>227</v>
      </c>
      <c r="AT515" s="627" t="s">
        <v>227</v>
      </c>
      <c r="AU515" s="627" t="s">
        <v>227</v>
      </c>
      <c r="AV515" s="627" t="s">
        <v>227</v>
      </c>
      <c r="AW515" s="627" t="s">
        <v>227</v>
      </c>
      <c r="AX515" s="627" t="s">
        <v>227</v>
      </c>
      <c r="AY515" s="604" t="s">
        <v>4546</v>
      </c>
      <c r="AZ515" s="632" t="s">
        <v>4547</v>
      </c>
      <c r="BA515" s="632" t="s">
        <v>227</v>
      </c>
      <c r="BB515" s="633" t="s">
        <v>1500</v>
      </c>
    </row>
    <row r="516" spans="1:54" ht="21.6" x14ac:dyDescent="0.65">
      <c r="A516" s="621">
        <v>707104</v>
      </c>
      <c r="B516" s="602" t="s">
        <v>247</v>
      </c>
      <c r="C516" t="s">
        <v>176</v>
      </c>
      <c r="D516" t="s">
        <v>176</v>
      </c>
      <c r="E516" t="s">
        <v>176</v>
      </c>
      <c r="F516" t="s">
        <v>176</v>
      </c>
      <c r="G516" t="s">
        <v>176</v>
      </c>
      <c r="H516" t="s">
        <v>178</v>
      </c>
      <c r="I516" t="s">
        <v>176</v>
      </c>
      <c r="J516" t="s">
        <v>176</v>
      </c>
      <c r="K516" t="s">
        <v>177</v>
      </c>
      <c r="L516" t="s">
        <v>177</v>
      </c>
      <c r="M516" t="s">
        <v>176</v>
      </c>
      <c r="N516" t="s">
        <v>176</v>
      </c>
      <c r="O516" t="s">
        <v>227</v>
      </c>
      <c r="P516" t="s">
        <v>227</v>
      </c>
      <c r="Q516" t="s">
        <v>227</v>
      </c>
      <c r="R516" t="s">
        <v>227</v>
      </c>
      <c r="S516" t="s">
        <v>227</v>
      </c>
      <c r="T516" t="s">
        <v>227</v>
      </c>
      <c r="U516" t="s">
        <v>227</v>
      </c>
      <c r="V516" t="s">
        <v>227</v>
      </c>
      <c r="W516" t="s">
        <v>227</v>
      </c>
      <c r="X516" t="s">
        <v>227</v>
      </c>
      <c r="Y516" t="s">
        <v>227</v>
      </c>
      <c r="Z516" t="s">
        <v>227</v>
      </c>
      <c r="AA516" t="s">
        <v>227</v>
      </c>
      <c r="AB516" t="s">
        <v>227</v>
      </c>
      <c r="AC516" t="s">
        <v>227</v>
      </c>
      <c r="AD516" t="s">
        <v>227</v>
      </c>
      <c r="AE516" t="s">
        <v>227</v>
      </c>
      <c r="AF516" t="s">
        <v>227</v>
      </c>
      <c r="AG516" t="s">
        <v>227</v>
      </c>
      <c r="AH516" t="s">
        <v>227</v>
      </c>
      <c r="AI516" t="s">
        <v>227</v>
      </c>
      <c r="AJ516" t="s">
        <v>227</v>
      </c>
      <c r="AK516" t="s">
        <v>227</v>
      </c>
      <c r="AL516" t="s">
        <v>227</v>
      </c>
      <c r="AM516" t="s">
        <v>227</v>
      </c>
      <c r="AN516" t="s">
        <v>227</v>
      </c>
      <c r="AO516" t="s">
        <v>227</v>
      </c>
      <c r="AP516" t="s">
        <v>227</v>
      </c>
      <c r="AQ516" t="s">
        <v>227</v>
      </c>
      <c r="AR516" t="s">
        <v>227</v>
      </c>
      <c r="AS516" t="s">
        <v>227</v>
      </c>
      <c r="AT516" t="s">
        <v>227</v>
      </c>
      <c r="AU516" t="s">
        <v>227</v>
      </c>
      <c r="AV516" t="s">
        <v>227</v>
      </c>
      <c r="AW516" t="s">
        <v>227</v>
      </c>
      <c r="AX516" t="s">
        <v>227</v>
      </c>
      <c r="AY516" s="602" t="s">
        <v>4546</v>
      </c>
      <c r="AZ516"/>
    </row>
    <row r="517" spans="1:54" ht="14.4" x14ac:dyDescent="0.3">
      <c r="A517" s="618">
        <v>707105</v>
      </c>
      <c r="B517" s="604" t="s">
        <v>247</v>
      </c>
      <c r="C517" s="627" t="s">
        <v>1567</v>
      </c>
      <c r="D517" s="627" t="s">
        <v>1567</v>
      </c>
      <c r="E517" s="627" t="s">
        <v>1567</v>
      </c>
      <c r="F517" s="627" t="s">
        <v>1567</v>
      </c>
      <c r="G517" s="627" t="s">
        <v>1567</v>
      </c>
      <c r="H517" s="627" t="s">
        <v>1567</v>
      </c>
      <c r="I517" s="627" t="s">
        <v>1567</v>
      </c>
      <c r="J517" s="627" t="s">
        <v>1567</v>
      </c>
      <c r="K517" s="627" t="s">
        <v>1567</v>
      </c>
      <c r="L517" s="627" t="s">
        <v>1567</v>
      </c>
      <c r="M517" s="627" t="s">
        <v>1567</v>
      </c>
      <c r="N517" s="627" t="s">
        <v>1567</v>
      </c>
      <c r="O517" s="627" t="s">
        <v>227</v>
      </c>
      <c r="P517" s="627" t="s">
        <v>227</v>
      </c>
      <c r="Q517" s="627" t="s">
        <v>227</v>
      </c>
      <c r="R517" s="627" t="s">
        <v>227</v>
      </c>
      <c r="S517" s="627" t="s">
        <v>227</v>
      </c>
      <c r="T517" s="627" t="s">
        <v>227</v>
      </c>
      <c r="U517" s="627" t="s">
        <v>227</v>
      </c>
      <c r="V517" s="627" t="s">
        <v>227</v>
      </c>
      <c r="W517" s="627" t="s">
        <v>227</v>
      </c>
      <c r="X517" s="627" t="s">
        <v>227</v>
      </c>
      <c r="Y517" s="627" t="s">
        <v>227</v>
      </c>
      <c r="Z517" s="627" t="s">
        <v>227</v>
      </c>
      <c r="AA517" s="627" t="s">
        <v>227</v>
      </c>
      <c r="AB517" s="627" t="s">
        <v>227</v>
      </c>
      <c r="AC517" s="627" t="s">
        <v>227</v>
      </c>
      <c r="AD517" s="627" t="s">
        <v>227</v>
      </c>
      <c r="AE517" s="627" t="s">
        <v>227</v>
      </c>
      <c r="AF517" s="627" t="s">
        <v>227</v>
      </c>
      <c r="AG517" s="627" t="s">
        <v>227</v>
      </c>
      <c r="AH517" s="627" t="s">
        <v>227</v>
      </c>
      <c r="AI517" s="627" t="s">
        <v>227</v>
      </c>
      <c r="AJ517" s="627" t="s">
        <v>227</v>
      </c>
      <c r="AK517" s="627" t="s">
        <v>227</v>
      </c>
      <c r="AL517" s="627" t="s">
        <v>227</v>
      </c>
      <c r="AM517" s="627" t="s">
        <v>227</v>
      </c>
      <c r="AN517" s="627" t="s">
        <v>227</v>
      </c>
      <c r="AO517" s="627" t="s">
        <v>227</v>
      </c>
      <c r="AP517" s="627" t="s">
        <v>227</v>
      </c>
      <c r="AQ517" s="627" t="s">
        <v>227</v>
      </c>
      <c r="AR517" s="627" t="s">
        <v>227</v>
      </c>
      <c r="AS517" s="627" t="s">
        <v>227</v>
      </c>
      <c r="AT517" s="627" t="s">
        <v>227</v>
      </c>
      <c r="AU517" s="627" t="s">
        <v>227</v>
      </c>
      <c r="AV517" s="627" t="s">
        <v>227</v>
      </c>
      <c r="AW517" s="627" t="s">
        <v>227</v>
      </c>
      <c r="AX517" s="627" t="s">
        <v>227</v>
      </c>
      <c r="AY517" s="604" t="s">
        <v>4546</v>
      </c>
      <c r="AZ517" s="632" t="s">
        <v>4547</v>
      </c>
      <c r="BA517" s="632" t="s">
        <v>227</v>
      </c>
      <c r="BB517" s="633" t="s">
        <v>1500</v>
      </c>
    </row>
    <row r="518" spans="1:54" ht="14.4" x14ac:dyDescent="0.3">
      <c r="A518" s="618">
        <v>707108</v>
      </c>
      <c r="B518" s="604" t="s">
        <v>247</v>
      </c>
      <c r="C518" s="627" t="s">
        <v>178</v>
      </c>
      <c r="D518" s="627" t="s">
        <v>178</v>
      </c>
      <c r="E518" s="627" t="s">
        <v>178</v>
      </c>
      <c r="F518" s="627" t="s">
        <v>178</v>
      </c>
      <c r="G518" s="627" t="s">
        <v>178</v>
      </c>
      <c r="H518" s="627" t="s">
        <v>178</v>
      </c>
      <c r="I518" s="627" t="s">
        <v>227</v>
      </c>
      <c r="J518" s="627" t="s">
        <v>227</v>
      </c>
      <c r="K518" s="627" t="s">
        <v>227</v>
      </c>
      <c r="L518" s="627" t="s">
        <v>227</v>
      </c>
      <c r="M518" s="627" t="s">
        <v>178</v>
      </c>
      <c r="N518" s="627" t="s">
        <v>176</v>
      </c>
      <c r="O518" s="627" t="s">
        <v>227</v>
      </c>
      <c r="P518" s="627" t="s">
        <v>227</v>
      </c>
      <c r="Q518" s="627" t="s">
        <v>227</v>
      </c>
      <c r="R518" s="627" t="s">
        <v>227</v>
      </c>
      <c r="S518" s="627" t="s">
        <v>227</v>
      </c>
      <c r="T518" s="627" t="s">
        <v>227</v>
      </c>
      <c r="U518" s="627" t="s">
        <v>227</v>
      </c>
      <c r="V518" s="627" t="s">
        <v>227</v>
      </c>
      <c r="W518" s="627" t="s">
        <v>227</v>
      </c>
      <c r="X518" s="627" t="s">
        <v>227</v>
      </c>
      <c r="Y518" s="627" t="s">
        <v>227</v>
      </c>
      <c r="Z518" s="627" t="s">
        <v>227</v>
      </c>
      <c r="AA518" s="627" t="s">
        <v>227</v>
      </c>
      <c r="AB518" s="627" t="s">
        <v>227</v>
      </c>
      <c r="AC518" s="627" t="s">
        <v>227</v>
      </c>
      <c r="AD518" s="627" t="s">
        <v>227</v>
      </c>
      <c r="AE518" s="627" t="s">
        <v>227</v>
      </c>
      <c r="AF518" s="627" t="s">
        <v>227</v>
      </c>
      <c r="AG518" s="627" t="s">
        <v>227</v>
      </c>
      <c r="AH518" s="627" t="s">
        <v>227</v>
      </c>
      <c r="AI518" s="627" t="s">
        <v>227</v>
      </c>
      <c r="AJ518" s="627" t="s">
        <v>227</v>
      </c>
      <c r="AK518" s="627" t="s">
        <v>227</v>
      </c>
      <c r="AL518" s="627" t="s">
        <v>227</v>
      </c>
      <c r="AM518" s="627" t="s">
        <v>227</v>
      </c>
      <c r="AN518" s="627" t="s">
        <v>227</v>
      </c>
      <c r="AO518" s="627" t="s">
        <v>227</v>
      </c>
      <c r="AP518" s="627" t="s">
        <v>227</v>
      </c>
      <c r="AQ518" s="627" t="s">
        <v>227</v>
      </c>
      <c r="AR518" s="627" t="s">
        <v>227</v>
      </c>
      <c r="AS518" s="627" t="s">
        <v>227</v>
      </c>
      <c r="AT518" s="627" t="s">
        <v>227</v>
      </c>
      <c r="AU518" s="627" t="s">
        <v>227</v>
      </c>
      <c r="AV518" s="627" t="s">
        <v>227</v>
      </c>
      <c r="AW518" s="627" t="s">
        <v>227</v>
      </c>
      <c r="AX518" s="627" t="s">
        <v>227</v>
      </c>
      <c r="AY518" s="604" t="s">
        <v>227</v>
      </c>
      <c r="AZ518" s="632" t="s">
        <v>4547</v>
      </c>
      <c r="BA518" s="632" t="s">
        <v>227</v>
      </c>
      <c r="BB518" s="633" t="s">
        <v>1500</v>
      </c>
    </row>
    <row r="519" spans="1:54" ht="14.4" x14ac:dyDescent="0.3">
      <c r="A519" s="618">
        <v>707111</v>
      </c>
      <c r="B519" s="604" t="s">
        <v>247</v>
      </c>
      <c r="C519" s="627" t="s">
        <v>178</v>
      </c>
      <c r="D519" s="627" t="s">
        <v>177</v>
      </c>
      <c r="E519" s="627" t="s">
        <v>178</v>
      </c>
      <c r="F519" s="627" t="s">
        <v>178</v>
      </c>
      <c r="G519" s="627" t="s">
        <v>178</v>
      </c>
      <c r="H519" s="627" t="s">
        <v>177</v>
      </c>
      <c r="I519" s="627" t="s">
        <v>177</v>
      </c>
      <c r="J519" s="627" t="s">
        <v>177</v>
      </c>
      <c r="K519" s="627" t="s">
        <v>177</v>
      </c>
      <c r="L519" s="627" t="s">
        <v>177</v>
      </c>
      <c r="M519" s="627" t="s">
        <v>176</v>
      </c>
      <c r="N519" s="627" t="s">
        <v>176</v>
      </c>
      <c r="O519" s="627" t="s">
        <v>227</v>
      </c>
      <c r="P519" s="627" t="s">
        <v>227</v>
      </c>
      <c r="Q519" s="627" t="s">
        <v>227</v>
      </c>
      <c r="R519" s="627" t="s">
        <v>227</v>
      </c>
      <c r="S519" s="627" t="s">
        <v>227</v>
      </c>
      <c r="T519" s="627" t="s">
        <v>227</v>
      </c>
      <c r="U519" s="627" t="s">
        <v>227</v>
      </c>
      <c r="V519" s="627" t="s">
        <v>227</v>
      </c>
      <c r="W519" s="627" t="s">
        <v>227</v>
      </c>
      <c r="X519" s="627" t="s">
        <v>227</v>
      </c>
      <c r="Y519" s="627" t="s">
        <v>227</v>
      </c>
      <c r="Z519" s="627" t="s">
        <v>227</v>
      </c>
      <c r="AA519" s="627" t="s">
        <v>227</v>
      </c>
      <c r="AB519" s="627" t="s">
        <v>227</v>
      </c>
      <c r="AC519" s="627" t="s">
        <v>227</v>
      </c>
      <c r="AD519" s="627" t="s">
        <v>227</v>
      </c>
      <c r="AE519" s="627" t="s">
        <v>227</v>
      </c>
      <c r="AF519" s="627" t="s">
        <v>227</v>
      </c>
      <c r="AG519" s="627" t="s">
        <v>227</v>
      </c>
      <c r="AH519" s="627" t="s">
        <v>227</v>
      </c>
      <c r="AI519" s="627" t="s">
        <v>227</v>
      </c>
      <c r="AJ519" s="627" t="s">
        <v>227</v>
      </c>
      <c r="AK519" s="627" t="s">
        <v>227</v>
      </c>
      <c r="AL519" s="627" t="s">
        <v>227</v>
      </c>
      <c r="AM519" s="627" t="s">
        <v>227</v>
      </c>
      <c r="AN519" s="627" t="s">
        <v>227</v>
      </c>
      <c r="AO519" s="627" t="s">
        <v>227</v>
      </c>
      <c r="AP519" s="627" t="s">
        <v>227</v>
      </c>
      <c r="AQ519" s="627" t="s">
        <v>227</v>
      </c>
      <c r="AR519" s="627" t="s">
        <v>227</v>
      </c>
      <c r="AS519" s="627" t="s">
        <v>227</v>
      </c>
      <c r="AT519" s="627" t="s">
        <v>227</v>
      </c>
      <c r="AU519" s="627" t="s">
        <v>227</v>
      </c>
      <c r="AV519" s="627" t="s">
        <v>227</v>
      </c>
      <c r="AW519" s="627" t="s">
        <v>227</v>
      </c>
      <c r="AX519" s="627" t="s">
        <v>227</v>
      </c>
      <c r="AY519" s="604" t="s">
        <v>227</v>
      </c>
      <c r="AZ519" s="632" t="s">
        <v>4547</v>
      </c>
      <c r="BA519" s="632" t="s">
        <v>227</v>
      </c>
      <c r="BB519" s="633" t="s">
        <v>1500</v>
      </c>
    </row>
    <row r="520" spans="1:54" ht="14.4" x14ac:dyDescent="0.3">
      <c r="A520" s="618">
        <v>707112</v>
      </c>
      <c r="B520" s="604" t="s">
        <v>247</v>
      </c>
      <c r="C520" s="627" t="s">
        <v>1567</v>
      </c>
      <c r="D520" s="627" t="s">
        <v>1567</v>
      </c>
      <c r="E520" s="627" t="s">
        <v>1567</v>
      </c>
      <c r="F520" s="627" t="s">
        <v>1567</v>
      </c>
      <c r="G520" s="627" t="s">
        <v>1567</v>
      </c>
      <c r="H520" s="627" t="s">
        <v>1567</v>
      </c>
      <c r="I520" s="627" t="s">
        <v>1567</v>
      </c>
      <c r="J520" s="627" t="s">
        <v>1567</v>
      </c>
      <c r="K520" s="627" t="s">
        <v>1567</v>
      </c>
      <c r="L520" s="627" t="s">
        <v>1567</v>
      </c>
      <c r="M520" s="627" t="s">
        <v>1567</v>
      </c>
      <c r="N520" s="627" t="s">
        <v>1567</v>
      </c>
      <c r="O520" s="627" t="s">
        <v>227</v>
      </c>
      <c r="P520" s="627" t="s">
        <v>227</v>
      </c>
      <c r="Q520" s="627" t="s">
        <v>227</v>
      </c>
      <c r="R520" s="627" t="s">
        <v>227</v>
      </c>
      <c r="S520" s="627" t="s">
        <v>227</v>
      </c>
      <c r="T520" s="627" t="s">
        <v>227</v>
      </c>
      <c r="U520" s="627" t="s">
        <v>227</v>
      </c>
      <c r="V520" s="627" t="s">
        <v>227</v>
      </c>
      <c r="W520" s="627" t="s">
        <v>227</v>
      </c>
      <c r="X520" s="627" t="s">
        <v>227</v>
      </c>
      <c r="Y520" s="627" t="s">
        <v>227</v>
      </c>
      <c r="Z520" s="627" t="s">
        <v>227</v>
      </c>
      <c r="AA520" s="627" t="s">
        <v>227</v>
      </c>
      <c r="AB520" s="627" t="s">
        <v>227</v>
      </c>
      <c r="AC520" s="627" t="s">
        <v>227</v>
      </c>
      <c r="AD520" s="627" t="s">
        <v>227</v>
      </c>
      <c r="AE520" s="627" t="s">
        <v>227</v>
      </c>
      <c r="AF520" s="627" t="s">
        <v>227</v>
      </c>
      <c r="AG520" s="627" t="s">
        <v>227</v>
      </c>
      <c r="AH520" s="627" t="s">
        <v>227</v>
      </c>
      <c r="AI520" s="627" t="s">
        <v>227</v>
      </c>
      <c r="AJ520" s="627" t="s">
        <v>227</v>
      </c>
      <c r="AK520" s="627" t="s">
        <v>227</v>
      </c>
      <c r="AL520" s="627" t="s">
        <v>227</v>
      </c>
      <c r="AM520" s="627" t="s">
        <v>227</v>
      </c>
      <c r="AN520" s="627" t="s">
        <v>227</v>
      </c>
      <c r="AO520" s="627" t="s">
        <v>227</v>
      </c>
      <c r="AP520" s="627" t="s">
        <v>227</v>
      </c>
      <c r="AQ520" s="627" t="s">
        <v>227</v>
      </c>
      <c r="AR520" s="627" t="s">
        <v>227</v>
      </c>
      <c r="AS520" s="627" t="s">
        <v>227</v>
      </c>
      <c r="AT520" s="627" t="s">
        <v>227</v>
      </c>
      <c r="AU520" s="627" t="s">
        <v>227</v>
      </c>
      <c r="AV520" s="627" t="s">
        <v>227</v>
      </c>
      <c r="AW520" s="627" t="s">
        <v>227</v>
      </c>
      <c r="AX520" s="627" t="s">
        <v>227</v>
      </c>
      <c r="AY520" s="604" t="s">
        <v>4546</v>
      </c>
      <c r="AZ520" s="632" t="s">
        <v>4547</v>
      </c>
      <c r="BA520" s="632" t="s">
        <v>227</v>
      </c>
      <c r="BB520" s="633" t="s">
        <v>1500</v>
      </c>
    </row>
    <row r="521" spans="1:54" ht="21.6" x14ac:dyDescent="0.65">
      <c r="A521" s="621">
        <v>707114</v>
      </c>
      <c r="B521" s="602" t="s">
        <v>401</v>
      </c>
      <c r="C521" t="s">
        <v>178</v>
      </c>
      <c r="D521" t="s">
        <v>178</v>
      </c>
      <c r="E521" t="s">
        <v>178</v>
      </c>
      <c r="F521" t="s">
        <v>178</v>
      </c>
      <c r="G521" t="s">
        <v>178</v>
      </c>
      <c r="H521" t="s">
        <v>176</v>
      </c>
      <c r="I521" t="s">
        <v>178</v>
      </c>
      <c r="J521" t="s">
        <v>178</v>
      </c>
      <c r="K521" t="s">
        <v>178</v>
      </c>
      <c r="L521" t="s">
        <v>178</v>
      </c>
      <c r="M521" t="s">
        <v>178</v>
      </c>
      <c r="N521" t="s">
        <v>178</v>
      </c>
      <c r="O521" t="s">
        <v>178</v>
      </c>
      <c r="P521" t="s">
        <v>178</v>
      </c>
      <c r="Q521" t="s">
        <v>178</v>
      </c>
      <c r="R521" t="s">
        <v>178</v>
      </c>
      <c r="S521" t="s">
        <v>178</v>
      </c>
      <c r="T521" t="s">
        <v>178</v>
      </c>
      <c r="U521" t="s">
        <v>178</v>
      </c>
      <c r="V521" t="s">
        <v>178</v>
      </c>
      <c r="W521" t="s">
        <v>178</v>
      </c>
      <c r="X521" t="s">
        <v>178</v>
      </c>
      <c r="Y521" t="s">
        <v>178</v>
      </c>
      <c r="Z521" t="s">
        <v>178</v>
      </c>
      <c r="AA521" t="s">
        <v>178</v>
      </c>
      <c r="AB521" t="s">
        <v>178</v>
      </c>
      <c r="AC521" t="s">
        <v>178</v>
      </c>
      <c r="AD521" t="s">
        <v>178</v>
      </c>
      <c r="AE521" t="s">
        <v>178</v>
      </c>
      <c r="AF521" t="s">
        <v>178</v>
      </c>
      <c r="AG521" t="s">
        <v>178</v>
      </c>
      <c r="AH521" t="s">
        <v>178</v>
      </c>
      <c r="AI521" t="s">
        <v>178</v>
      </c>
      <c r="AJ521" t="s">
        <v>178</v>
      </c>
      <c r="AK521" t="s">
        <v>178</v>
      </c>
      <c r="AL521" t="s">
        <v>178</v>
      </c>
      <c r="AM521" t="s">
        <v>178</v>
      </c>
      <c r="AN521" t="s">
        <v>178</v>
      </c>
      <c r="AO521" t="s">
        <v>178</v>
      </c>
      <c r="AP521" t="s">
        <v>178</v>
      </c>
      <c r="AQ521" t="s">
        <v>178</v>
      </c>
      <c r="AR521" t="s">
        <v>178</v>
      </c>
      <c r="AS521" t="s">
        <v>177</v>
      </c>
      <c r="AT521" t="s">
        <v>177</v>
      </c>
      <c r="AU521" t="s">
        <v>177</v>
      </c>
      <c r="AV521" t="s">
        <v>177</v>
      </c>
      <c r="AW521" t="s">
        <v>177</v>
      </c>
      <c r="AX521" t="s">
        <v>177</v>
      </c>
      <c r="AY521" s="602">
        <v>0</v>
      </c>
      <c r="AZ521"/>
    </row>
    <row r="522" spans="1:54" ht="14.4" x14ac:dyDescent="0.3">
      <c r="A522" s="618">
        <v>707115</v>
      </c>
      <c r="B522" s="604" t="s">
        <v>247</v>
      </c>
      <c r="C522" s="627" t="s">
        <v>1567</v>
      </c>
      <c r="D522" s="627" t="s">
        <v>1567</v>
      </c>
      <c r="E522" s="627" t="s">
        <v>1567</v>
      </c>
      <c r="F522" s="627" t="s">
        <v>1567</v>
      </c>
      <c r="G522" s="627" t="s">
        <v>1567</v>
      </c>
      <c r="H522" s="627" t="s">
        <v>1567</v>
      </c>
      <c r="I522" s="627" t="s">
        <v>1567</v>
      </c>
      <c r="J522" s="627" t="s">
        <v>1567</v>
      </c>
      <c r="K522" s="627" t="s">
        <v>1567</v>
      </c>
      <c r="L522" s="627" t="s">
        <v>1567</v>
      </c>
      <c r="M522" s="627" t="s">
        <v>1567</v>
      </c>
      <c r="N522" s="627" t="s">
        <v>1567</v>
      </c>
      <c r="O522" s="627" t="s">
        <v>227</v>
      </c>
      <c r="P522" s="627" t="s">
        <v>227</v>
      </c>
      <c r="Q522" s="627" t="s">
        <v>227</v>
      </c>
      <c r="R522" s="627" t="s">
        <v>227</v>
      </c>
      <c r="S522" s="627" t="s">
        <v>227</v>
      </c>
      <c r="T522" s="627" t="s">
        <v>227</v>
      </c>
      <c r="U522" s="627" t="s">
        <v>227</v>
      </c>
      <c r="V522" s="627" t="s">
        <v>227</v>
      </c>
      <c r="W522" s="627" t="s">
        <v>227</v>
      </c>
      <c r="X522" s="627" t="s">
        <v>227</v>
      </c>
      <c r="Y522" s="627" t="s">
        <v>227</v>
      </c>
      <c r="Z522" s="627" t="s">
        <v>227</v>
      </c>
      <c r="AA522" s="627" t="s">
        <v>227</v>
      </c>
      <c r="AB522" s="627" t="s">
        <v>227</v>
      </c>
      <c r="AC522" s="627" t="s">
        <v>227</v>
      </c>
      <c r="AD522" s="627" t="s">
        <v>227</v>
      </c>
      <c r="AE522" s="627" t="s">
        <v>227</v>
      </c>
      <c r="AF522" s="627" t="s">
        <v>227</v>
      </c>
      <c r="AG522" s="627" t="s">
        <v>227</v>
      </c>
      <c r="AH522" s="627" t="s">
        <v>227</v>
      </c>
      <c r="AI522" s="627" t="s">
        <v>227</v>
      </c>
      <c r="AJ522" s="627" t="s">
        <v>227</v>
      </c>
      <c r="AK522" s="627" t="s">
        <v>227</v>
      </c>
      <c r="AL522" s="627" t="s">
        <v>227</v>
      </c>
      <c r="AM522" s="627" t="s">
        <v>227</v>
      </c>
      <c r="AN522" s="627" t="s">
        <v>227</v>
      </c>
      <c r="AO522" s="627" t="s">
        <v>227</v>
      </c>
      <c r="AP522" s="627" t="s">
        <v>227</v>
      </c>
      <c r="AQ522" s="627" t="s">
        <v>227</v>
      </c>
      <c r="AR522" s="627" t="s">
        <v>227</v>
      </c>
      <c r="AS522" s="627" t="s">
        <v>227</v>
      </c>
      <c r="AT522" s="627" t="s">
        <v>227</v>
      </c>
      <c r="AU522" s="627" t="s">
        <v>227</v>
      </c>
      <c r="AV522" s="627" t="s">
        <v>227</v>
      </c>
      <c r="AW522" s="627" t="s">
        <v>227</v>
      </c>
      <c r="AX522" s="627" t="s">
        <v>227</v>
      </c>
      <c r="AY522" s="604" t="s">
        <v>4546</v>
      </c>
      <c r="AZ522" s="632" t="s">
        <v>4547</v>
      </c>
      <c r="BA522" s="632" t="s">
        <v>227</v>
      </c>
      <c r="BB522" s="633" t="s">
        <v>1500</v>
      </c>
    </row>
    <row r="523" spans="1:54" ht="21.6" x14ac:dyDescent="0.65">
      <c r="A523" s="621">
        <v>707116</v>
      </c>
      <c r="B523" s="602" t="s">
        <v>248</v>
      </c>
      <c r="C523" t="s">
        <v>178</v>
      </c>
      <c r="D523" t="s">
        <v>176</v>
      </c>
      <c r="E523" t="s">
        <v>178</v>
      </c>
      <c r="F523" t="s">
        <v>178</v>
      </c>
      <c r="G523" t="s">
        <v>176</v>
      </c>
      <c r="H523" t="s">
        <v>178</v>
      </c>
      <c r="I523" t="s">
        <v>176</v>
      </c>
      <c r="J523" t="s">
        <v>176</v>
      </c>
      <c r="K523" t="s">
        <v>176</v>
      </c>
      <c r="L523" t="s">
        <v>176</v>
      </c>
      <c r="M523" t="s">
        <v>177</v>
      </c>
      <c r="N523" t="s">
        <v>177</v>
      </c>
      <c r="O523" t="s">
        <v>177</v>
      </c>
      <c r="P523" t="s">
        <v>177</v>
      </c>
      <c r="Q523" t="s">
        <v>177</v>
      </c>
      <c r="R523" t="s">
        <v>177</v>
      </c>
      <c r="S523" t="s">
        <v>177</v>
      </c>
      <c r="T523" t="s">
        <v>177</v>
      </c>
      <c r="U523" t="s">
        <v>227</v>
      </c>
      <c r="V523" t="s">
        <v>227</v>
      </c>
      <c r="W523" t="s">
        <v>227</v>
      </c>
      <c r="X523" t="s">
        <v>227</v>
      </c>
      <c r="Y523" t="s">
        <v>227</v>
      </c>
      <c r="Z523" t="s">
        <v>227</v>
      </c>
      <c r="AA523" t="s">
        <v>227</v>
      </c>
      <c r="AB523" t="s">
        <v>227</v>
      </c>
      <c r="AC523" t="s">
        <v>227</v>
      </c>
      <c r="AD523" t="s">
        <v>227</v>
      </c>
      <c r="AE523" t="s">
        <v>227</v>
      </c>
      <c r="AF523" t="s">
        <v>227</v>
      </c>
      <c r="AG523" t="s">
        <v>227</v>
      </c>
      <c r="AH523" t="s">
        <v>227</v>
      </c>
      <c r="AI523" t="s">
        <v>227</v>
      </c>
      <c r="AJ523" t="s">
        <v>227</v>
      </c>
      <c r="AK523" t="s">
        <v>227</v>
      </c>
      <c r="AL523" t="s">
        <v>227</v>
      </c>
      <c r="AM523" t="s">
        <v>227</v>
      </c>
      <c r="AN523" t="s">
        <v>227</v>
      </c>
      <c r="AO523" t="s">
        <v>227</v>
      </c>
      <c r="AP523" t="s">
        <v>227</v>
      </c>
      <c r="AQ523" t="s">
        <v>227</v>
      </c>
      <c r="AR523" t="s">
        <v>227</v>
      </c>
      <c r="AS523" t="s">
        <v>227</v>
      </c>
      <c r="AT523" t="s">
        <v>227</v>
      </c>
      <c r="AU523" t="s">
        <v>227</v>
      </c>
      <c r="AV523" t="s">
        <v>227</v>
      </c>
      <c r="AW523" t="s">
        <v>227</v>
      </c>
      <c r="AX523" t="s">
        <v>227</v>
      </c>
      <c r="AY523" s="602">
        <v>0</v>
      </c>
    </row>
    <row r="524" spans="1:54" ht="21.6" x14ac:dyDescent="0.65">
      <c r="A524" s="621">
        <v>707118</v>
      </c>
      <c r="B524" s="602" t="s">
        <v>247</v>
      </c>
      <c r="C524" t="s">
        <v>1567</v>
      </c>
      <c r="D524" t="s">
        <v>1567</v>
      </c>
      <c r="E524" t="s">
        <v>1567</v>
      </c>
      <c r="F524" t="s">
        <v>1567</v>
      </c>
      <c r="G524" t="s">
        <v>1567</v>
      </c>
      <c r="H524" t="s">
        <v>1567</v>
      </c>
      <c r="I524" t="s">
        <v>1567</v>
      </c>
      <c r="J524" t="s">
        <v>1567</v>
      </c>
      <c r="K524" t="s">
        <v>1567</v>
      </c>
      <c r="L524" t="s">
        <v>1567</v>
      </c>
      <c r="M524" t="s">
        <v>1567</v>
      </c>
      <c r="N524" t="s">
        <v>1567</v>
      </c>
      <c r="O524" t="s">
        <v>227</v>
      </c>
      <c r="P524" t="s">
        <v>227</v>
      </c>
      <c r="Q524" t="s">
        <v>227</v>
      </c>
      <c r="R524" t="s">
        <v>227</v>
      </c>
      <c r="S524" t="s">
        <v>227</v>
      </c>
      <c r="T524" t="s">
        <v>227</v>
      </c>
      <c r="U524" t="s">
        <v>227</v>
      </c>
      <c r="V524" t="s">
        <v>227</v>
      </c>
      <c r="W524" t="s">
        <v>227</v>
      </c>
      <c r="X524" t="s">
        <v>227</v>
      </c>
      <c r="Y524" t="s">
        <v>227</v>
      </c>
      <c r="Z524" t="s">
        <v>227</v>
      </c>
      <c r="AA524" t="s">
        <v>227</v>
      </c>
      <c r="AB524" t="s">
        <v>227</v>
      </c>
      <c r="AC524" t="s">
        <v>227</v>
      </c>
      <c r="AD524" t="s">
        <v>227</v>
      </c>
      <c r="AE524" t="s">
        <v>227</v>
      </c>
      <c r="AF524" t="s">
        <v>227</v>
      </c>
      <c r="AG524" t="s">
        <v>227</v>
      </c>
      <c r="AH524" t="s">
        <v>227</v>
      </c>
      <c r="AI524" t="s">
        <v>227</v>
      </c>
      <c r="AJ524" t="s">
        <v>227</v>
      </c>
      <c r="AK524" t="s">
        <v>227</v>
      </c>
      <c r="AL524" t="s">
        <v>227</v>
      </c>
      <c r="AM524" t="s">
        <v>227</v>
      </c>
      <c r="AN524" t="s">
        <v>227</v>
      </c>
      <c r="AO524" t="s">
        <v>227</v>
      </c>
      <c r="AP524" t="s">
        <v>227</v>
      </c>
      <c r="AQ524" t="s">
        <v>227</v>
      </c>
      <c r="AR524" t="s">
        <v>227</v>
      </c>
      <c r="AS524" t="s">
        <v>227</v>
      </c>
      <c r="AT524" t="s">
        <v>227</v>
      </c>
      <c r="AU524" t="s">
        <v>227</v>
      </c>
      <c r="AV524" t="s">
        <v>227</v>
      </c>
      <c r="AW524" t="s">
        <v>227</v>
      </c>
      <c r="AX524" t="s">
        <v>227</v>
      </c>
      <c r="AY524" s="602" t="s">
        <v>4546</v>
      </c>
      <c r="AZ524"/>
    </row>
    <row r="525" spans="1:54" ht="14.4" x14ac:dyDescent="0.3">
      <c r="A525" s="618">
        <v>707124</v>
      </c>
      <c r="B525" s="604" t="s">
        <v>248</v>
      </c>
      <c r="C525" s="627" t="s">
        <v>227</v>
      </c>
      <c r="D525" s="627" t="s">
        <v>227</v>
      </c>
      <c r="E525" s="627" t="s">
        <v>227</v>
      </c>
      <c r="F525" s="627" t="s">
        <v>227</v>
      </c>
      <c r="G525" s="627" t="s">
        <v>227</v>
      </c>
      <c r="H525" s="627" t="s">
        <v>227</v>
      </c>
      <c r="I525" s="627" t="s">
        <v>227</v>
      </c>
      <c r="J525" s="627" t="s">
        <v>227</v>
      </c>
      <c r="K525" s="627" t="s">
        <v>227</v>
      </c>
      <c r="L525" s="627" t="s">
        <v>227</v>
      </c>
      <c r="M525" s="627" t="s">
        <v>227</v>
      </c>
      <c r="N525" s="627" t="s">
        <v>227</v>
      </c>
      <c r="O525" s="627" t="s">
        <v>177</v>
      </c>
      <c r="P525" s="627" t="s">
        <v>177</v>
      </c>
      <c r="Q525" s="627" t="s">
        <v>177</v>
      </c>
      <c r="R525" s="627" t="s">
        <v>177</v>
      </c>
      <c r="S525" s="627" t="s">
        <v>177</v>
      </c>
      <c r="T525" s="627" t="s">
        <v>177</v>
      </c>
      <c r="U525" s="627" t="s">
        <v>227</v>
      </c>
      <c r="V525" s="627" t="s">
        <v>227</v>
      </c>
      <c r="W525" s="627" t="s">
        <v>227</v>
      </c>
      <c r="X525" s="627" t="s">
        <v>227</v>
      </c>
      <c r="Y525" s="627" t="s">
        <v>227</v>
      </c>
      <c r="Z525" s="627" t="s">
        <v>227</v>
      </c>
      <c r="AA525" s="627" t="s">
        <v>227</v>
      </c>
      <c r="AB525" s="627" t="s">
        <v>227</v>
      </c>
      <c r="AC525" s="627" t="s">
        <v>227</v>
      </c>
      <c r="AD525" s="627" t="s">
        <v>227</v>
      </c>
      <c r="AE525" s="627" t="s">
        <v>227</v>
      </c>
      <c r="AF525" s="627" t="s">
        <v>227</v>
      </c>
      <c r="AG525" s="627" t="s">
        <v>227</v>
      </c>
      <c r="AH525" s="627" t="s">
        <v>227</v>
      </c>
      <c r="AI525" s="627" t="s">
        <v>227</v>
      </c>
      <c r="AJ525" s="627" t="s">
        <v>227</v>
      </c>
      <c r="AK525" s="627" t="s">
        <v>227</v>
      </c>
      <c r="AL525" s="627" t="s">
        <v>227</v>
      </c>
      <c r="AM525" s="627" t="s">
        <v>227</v>
      </c>
      <c r="AN525" s="627" t="s">
        <v>227</v>
      </c>
      <c r="AO525" s="627" t="s">
        <v>227</v>
      </c>
      <c r="AP525" s="627" t="s">
        <v>227</v>
      </c>
      <c r="AQ525" s="627" t="s">
        <v>227</v>
      </c>
      <c r="AR525" s="627" t="s">
        <v>227</v>
      </c>
      <c r="AS525" s="627" t="s">
        <v>227</v>
      </c>
      <c r="AT525" s="627" t="s">
        <v>227</v>
      </c>
      <c r="AU525" s="627" t="s">
        <v>227</v>
      </c>
      <c r="AV525" s="627" t="s">
        <v>227</v>
      </c>
      <c r="AW525" s="627" t="s">
        <v>227</v>
      </c>
      <c r="AX525" s="627" t="s">
        <v>227</v>
      </c>
      <c r="AY525" s="604" t="s">
        <v>4583</v>
      </c>
      <c r="AZ525" s="632" t="s">
        <v>4547</v>
      </c>
      <c r="BA525" s="632" t="s">
        <v>227</v>
      </c>
      <c r="BB525" s="633" t="s">
        <v>1500</v>
      </c>
    </row>
    <row r="526" spans="1:54" ht="14.4" x14ac:dyDescent="0.3">
      <c r="A526" s="618">
        <v>707126</v>
      </c>
      <c r="B526" s="604" t="s">
        <v>247</v>
      </c>
      <c r="C526" s="627" t="s">
        <v>1567</v>
      </c>
      <c r="D526" s="627" t="s">
        <v>1567</v>
      </c>
      <c r="E526" s="627" t="s">
        <v>1567</v>
      </c>
      <c r="F526" s="627" t="s">
        <v>1567</v>
      </c>
      <c r="G526" s="627" t="s">
        <v>1567</v>
      </c>
      <c r="H526" s="627" t="s">
        <v>1567</v>
      </c>
      <c r="I526" s="627" t="s">
        <v>1567</v>
      </c>
      <c r="J526" s="627" t="s">
        <v>1567</v>
      </c>
      <c r="K526" s="627" t="s">
        <v>1567</v>
      </c>
      <c r="L526" s="627" t="s">
        <v>1567</v>
      </c>
      <c r="M526" s="627" t="s">
        <v>1567</v>
      </c>
      <c r="N526" s="627" t="s">
        <v>1567</v>
      </c>
      <c r="O526" s="627" t="s">
        <v>227</v>
      </c>
      <c r="P526" s="627" t="s">
        <v>227</v>
      </c>
      <c r="Q526" s="627" t="s">
        <v>227</v>
      </c>
      <c r="R526" s="627" t="s">
        <v>227</v>
      </c>
      <c r="S526" s="627" t="s">
        <v>227</v>
      </c>
      <c r="T526" s="627" t="s">
        <v>227</v>
      </c>
      <c r="U526" s="627" t="s">
        <v>227</v>
      </c>
      <c r="V526" s="627" t="s">
        <v>227</v>
      </c>
      <c r="W526" s="627" t="s">
        <v>227</v>
      </c>
      <c r="X526" s="627" t="s">
        <v>227</v>
      </c>
      <c r="Y526" s="627" t="s">
        <v>227</v>
      </c>
      <c r="Z526" s="627" t="s">
        <v>227</v>
      </c>
      <c r="AA526" s="627" t="s">
        <v>227</v>
      </c>
      <c r="AB526" s="627" t="s">
        <v>227</v>
      </c>
      <c r="AC526" s="627" t="s">
        <v>227</v>
      </c>
      <c r="AD526" s="627" t="s">
        <v>227</v>
      </c>
      <c r="AE526" s="627" t="s">
        <v>227</v>
      </c>
      <c r="AF526" s="627" t="s">
        <v>227</v>
      </c>
      <c r="AG526" s="627" t="s">
        <v>227</v>
      </c>
      <c r="AH526" s="627" t="s">
        <v>227</v>
      </c>
      <c r="AI526" s="627" t="s">
        <v>227</v>
      </c>
      <c r="AJ526" s="627" t="s">
        <v>227</v>
      </c>
      <c r="AK526" s="627" t="s">
        <v>227</v>
      </c>
      <c r="AL526" s="627" t="s">
        <v>227</v>
      </c>
      <c r="AM526" s="627" t="s">
        <v>227</v>
      </c>
      <c r="AN526" s="627" t="s">
        <v>227</v>
      </c>
      <c r="AO526" s="627" t="s">
        <v>227</v>
      </c>
      <c r="AP526" s="627" t="s">
        <v>227</v>
      </c>
      <c r="AQ526" s="627" t="s">
        <v>227</v>
      </c>
      <c r="AR526" s="627" t="s">
        <v>227</v>
      </c>
      <c r="AS526" s="627" t="s">
        <v>227</v>
      </c>
      <c r="AT526" s="627" t="s">
        <v>227</v>
      </c>
      <c r="AU526" s="627" t="s">
        <v>227</v>
      </c>
      <c r="AV526" s="627" t="s">
        <v>227</v>
      </c>
      <c r="AW526" s="627" t="s">
        <v>227</v>
      </c>
      <c r="AX526" s="627" t="s">
        <v>227</v>
      </c>
      <c r="AY526" s="604" t="s">
        <v>4546</v>
      </c>
      <c r="AZ526" s="632" t="s">
        <v>4547</v>
      </c>
      <c r="BA526" s="632" t="s">
        <v>227</v>
      </c>
      <c r="BB526" s="633" t="s">
        <v>1500</v>
      </c>
    </row>
    <row r="527" spans="1:54" ht="21.6" x14ac:dyDescent="0.65">
      <c r="A527" s="621">
        <v>707127</v>
      </c>
      <c r="B527" s="602" t="s">
        <v>248</v>
      </c>
      <c r="C527" t="s">
        <v>178</v>
      </c>
      <c r="D527" t="s">
        <v>176</v>
      </c>
      <c r="E527" t="s">
        <v>178</v>
      </c>
      <c r="F527" t="s">
        <v>176</v>
      </c>
      <c r="G527" t="s">
        <v>178</v>
      </c>
      <c r="H527" t="s">
        <v>176</v>
      </c>
      <c r="I527" t="s">
        <v>178</v>
      </c>
      <c r="J527" t="s">
        <v>176</v>
      </c>
      <c r="K527" t="s">
        <v>176</v>
      </c>
      <c r="L527" t="s">
        <v>178</v>
      </c>
      <c r="M527" t="s">
        <v>176</v>
      </c>
      <c r="N527" t="s">
        <v>176</v>
      </c>
      <c r="O527" t="s">
        <v>177</v>
      </c>
      <c r="P527" t="s">
        <v>178</v>
      </c>
      <c r="Q527" t="s">
        <v>178</v>
      </c>
      <c r="R527" t="s">
        <v>177</v>
      </c>
      <c r="S527" t="s">
        <v>178</v>
      </c>
      <c r="T527" t="s">
        <v>177</v>
      </c>
      <c r="U527" t="s">
        <v>177</v>
      </c>
      <c r="V527" t="s">
        <v>177</v>
      </c>
      <c r="W527" t="s">
        <v>177</v>
      </c>
      <c r="X527" t="s">
        <v>177</v>
      </c>
      <c r="Y527" t="s">
        <v>177</v>
      </c>
      <c r="Z527" t="s">
        <v>177</v>
      </c>
      <c r="AA527" t="s">
        <v>227</v>
      </c>
      <c r="AB527" t="s">
        <v>227</v>
      </c>
      <c r="AC527" t="s">
        <v>227</v>
      </c>
      <c r="AD527" t="s">
        <v>227</v>
      </c>
      <c r="AE527" t="s">
        <v>227</v>
      </c>
      <c r="AF527" t="s">
        <v>227</v>
      </c>
      <c r="AG527" t="s">
        <v>227</v>
      </c>
      <c r="AH527" t="s">
        <v>227</v>
      </c>
      <c r="AI527" t="s">
        <v>227</v>
      </c>
      <c r="AJ527" t="s">
        <v>227</v>
      </c>
      <c r="AK527" t="s">
        <v>227</v>
      </c>
      <c r="AL527" t="s">
        <v>227</v>
      </c>
      <c r="AM527" t="s">
        <v>227</v>
      </c>
      <c r="AN527" t="s">
        <v>227</v>
      </c>
      <c r="AO527" t="s">
        <v>227</v>
      </c>
      <c r="AP527" t="s">
        <v>227</v>
      </c>
      <c r="AQ527" t="s">
        <v>227</v>
      </c>
      <c r="AR527" t="s">
        <v>227</v>
      </c>
      <c r="AS527" t="s">
        <v>227</v>
      </c>
      <c r="AT527" t="s">
        <v>227</v>
      </c>
      <c r="AU527" t="s">
        <v>227</v>
      </c>
      <c r="AV527" t="s">
        <v>227</v>
      </c>
      <c r="AW527" t="s">
        <v>227</v>
      </c>
      <c r="AX527" t="s">
        <v>227</v>
      </c>
      <c r="AY527" s="602">
        <v>0</v>
      </c>
      <c r="AZ527"/>
    </row>
    <row r="528" spans="1:54" ht="14.4" x14ac:dyDescent="0.3">
      <c r="A528" s="618">
        <v>707128</v>
      </c>
      <c r="B528" s="604" t="s">
        <v>248</v>
      </c>
      <c r="C528" s="627" t="s">
        <v>176</v>
      </c>
      <c r="D528" s="627" t="s">
        <v>178</v>
      </c>
      <c r="E528" s="627" t="s">
        <v>176</v>
      </c>
      <c r="F528" s="627" t="s">
        <v>178</v>
      </c>
      <c r="G528" s="627" t="s">
        <v>176</v>
      </c>
      <c r="H528" s="627" t="s">
        <v>178</v>
      </c>
      <c r="I528" s="627" t="s">
        <v>178</v>
      </c>
      <c r="J528" s="627" t="s">
        <v>176</v>
      </c>
      <c r="K528" s="627" t="s">
        <v>178</v>
      </c>
      <c r="L528" s="627" t="s">
        <v>178</v>
      </c>
      <c r="M528" s="627" t="s">
        <v>178</v>
      </c>
      <c r="N528" s="627" t="s">
        <v>176</v>
      </c>
      <c r="O528" s="627" t="s">
        <v>227</v>
      </c>
      <c r="P528" s="627" t="s">
        <v>227</v>
      </c>
      <c r="Q528" s="627" t="s">
        <v>227</v>
      </c>
      <c r="R528" s="627" t="s">
        <v>227</v>
      </c>
      <c r="S528" s="627" t="s">
        <v>227</v>
      </c>
      <c r="T528" s="627" t="s">
        <v>227</v>
      </c>
      <c r="U528" s="627" t="s">
        <v>227</v>
      </c>
      <c r="V528" s="627" t="s">
        <v>227</v>
      </c>
      <c r="W528" s="627" t="s">
        <v>227</v>
      </c>
      <c r="X528" s="627" t="s">
        <v>227</v>
      </c>
      <c r="Y528" s="627" t="s">
        <v>227</v>
      </c>
      <c r="Z528" s="627" t="s">
        <v>227</v>
      </c>
      <c r="AA528" s="627" t="s">
        <v>227</v>
      </c>
      <c r="AB528" s="627" t="s">
        <v>227</v>
      </c>
      <c r="AC528" s="627" t="s">
        <v>227</v>
      </c>
      <c r="AD528" s="627" t="s">
        <v>227</v>
      </c>
      <c r="AE528" s="627" t="s">
        <v>227</v>
      </c>
      <c r="AF528" s="627" t="s">
        <v>227</v>
      </c>
      <c r="AG528" s="627" t="s">
        <v>227</v>
      </c>
      <c r="AH528" s="627" t="s">
        <v>227</v>
      </c>
      <c r="AI528" s="627" t="s">
        <v>227</v>
      </c>
      <c r="AJ528" s="627" t="s">
        <v>227</v>
      </c>
      <c r="AK528" s="627" t="s">
        <v>227</v>
      </c>
      <c r="AL528" s="627" t="s">
        <v>227</v>
      </c>
      <c r="AM528" s="627" t="s">
        <v>227</v>
      </c>
      <c r="AN528" s="627" t="s">
        <v>227</v>
      </c>
      <c r="AO528" s="627" t="s">
        <v>227</v>
      </c>
      <c r="AP528" s="627" t="s">
        <v>227</v>
      </c>
      <c r="AQ528" s="627" t="s">
        <v>227</v>
      </c>
      <c r="AR528" s="627" t="s">
        <v>227</v>
      </c>
      <c r="AS528" s="627" t="s">
        <v>227</v>
      </c>
      <c r="AT528" s="627" t="s">
        <v>227</v>
      </c>
      <c r="AU528" s="627" t="s">
        <v>227</v>
      </c>
      <c r="AV528" s="627" t="s">
        <v>227</v>
      </c>
      <c r="AW528" s="627" t="s">
        <v>227</v>
      </c>
      <c r="AX528" s="627" t="s">
        <v>227</v>
      </c>
      <c r="AY528" s="604" t="s">
        <v>4583</v>
      </c>
      <c r="AZ528" s="632" t="s">
        <v>227</v>
      </c>
      <c r="BA528" s="632" t="s">
        <v>227</v>
      </c>
      <c r="BB528" s="633" t="s">
        <v>1500</v>
      </c>
    </row>
    <row r="529" spans="1:54" ht="21.6" x14ac:dyDescent="0.65">
      <c r="A529" s="621">
        <v>707130</v>
      </c>
      <c r="B529" s="602" t="s">
        <v>248</v>
      </c>
      <c r="C529" t="s">
        <v>176</v>
      </c>
      <c r="D529" t="s">
        <v>178</v>
      </c>
      <c r="E529" t="s">
        <v>176</v>
      </c>
      <c r="F529" t="s">
        <v>178</v>
      </c>
      <c r="G529" t="s">
        <v>176</v>
      </c>
      <c r="H529" t="s">
        <v>178</v>
      </c>
      <c r="I529" t="s">
        <v>178</v>
      </c>
      <c r="J529" t="s">
        <v>176</v>
      </c>
      <c r="K529" t="s">
        <v>178</v>
      </c>
      <c r="L529" t="s">
        <v>176</v>
      </c>
      <c r="M529" t="s">
        <v>178</v>
      </c>
      <c r="N529" t="s">
        <v>178</v>
      </c>
      <c r="O529" t="s">
        <v>176</v>
      </c>
      <c r="P529" t="s">
        <v>176</v>
      </c>
      <c r="Q529" t="s">
        <v>178</v>
      </c>
      <c r="R529" t="s">
        <v>177</v>
      </c>
      <c r="S529" t="s">
        <v>178</v>
      </c>
      <c r="T529" t="s">
        <v>178</v>
      </c>
      <c r="U529" t="s">
        <v>178</v>
      </c>
      <c r="V529" t="s">
        <v>178</v>
      </c>
      <c r="W529" t="s">
        <v>176</v>
      </c>
      <c r="X529" t="s">
        <v>178</v>
      </c>
      <c r="Y529" t="s">
        <v>178</v>
      </c>
      <c r="Z529" t="s">
        <v>178</v>
      </c>
      <c r="AA529" t="s">
        <v>227</v>
      </c>
      <c r="AB529" t="s">
        <v>227</v>
      </c>
      <c r="AC529" t="s">
        <v>227</v>
      </c>
      <c r="AD529" t="s">
        <v>227</v>
      </c>
      <c r="AE529" t="s">
        <v>227</v>
      </c>
      <c r="AF529" t="s">
        <v>227</v>
      </c>
      <c r="AG529" t="s">
        <v>227</v>
      </c>
      <c r="AH529" t="s">
        <v>227</v>
      </c>
      <c r="AI529" t="s">
        <v>227</v>
      </c>
      <c r="AJ529" t="s">
        <v>227</v>
      </c>
      <c r="AK529" t="s">
        <v>227</v>
      </c>
      <c r="AL529" t="s">
        <v>227</v>
      </c>
      <c r="AM529" t="s">
        <v>227</v>
      </c>
      <c r="AN529" t="s">
        <v>227</v>
      </c>
      <c r="AO529" t="s">
        <v>227</v>
      </c>
      <c r="AP529" t="s">
        <v>227</v>
      </c>
      <c r="AQ529" t="s">
        <v>227</v>
      </c>
      <c r="AR529" t="s">
        <v>227</v>
      </c>
      <c r="AS529" t="s">
        <v>227</v>
      </c>
      <c r="AT529" t="s">
        <v>227</v>
      </c>
      <c r="AU529" t="s">
        <v>227</v>
      </c>
      <c r="AV529" t="s">
        <v>227</v>
      </c>
      <c r="AW529" t="s">
        <v>227</v>
      </c>
      <c r="AX529" t="s">
        <v>227</v>
      </c>
      <c r="AY529" s="602">
        <v>0</v>
      </c>
      <c r="AZ529"/>
    </row>
    <row r="530" spans="1:54" ht="21.6" x14ac:dyDescent="0.65">
      <c r="A530" s="621">
        <v>707132</v>
      </c>
      <c r="B530" s="602" t="s">
        <v>247</v>
      </c>
      <c r="C530" t="s">
        <v>1567</v>
      </c>
      <c r="D530" t="s">
        <v>1567</v>
      </c>
      <c r="E530" t="s">
        <v>1567</v>
      </c>
      <c r="F530" t="s">
        <v>1567</v>
      </c>
      <c r="G530" t="s">
        <v>1567</v>
      </c>
      <c r="H530" t="s">
        <v>1567</v>
      </c>
      <c r="I530" t="s">
        <v>1567</v>
      </c>
      <c r="J530" t="s">
        <v>1567</v>
      </c>
      <c r="K530" t="s">
        <v>1567</v>
      </c>
      <c r="L530" t="s">
        <v>1567</v>
      </c>
      <c r="M530" t="s">
        <v>1567</v>
      </c>
      <c r="N530" t="s">
        <v>1567</v>
      </c>
      <c r="O530">
        <v>0</v>
      </c>
      <c r="P530">
        <v>0</v>
      </c>
      <c r="Q530">
        <v>0</v>
      </c>
      <c r="R530">
        <v>0</v>
      </c>
      <c r="S530">
        <v>0</v>
      </c>
      <c r="T530">
        <v>0</v>
      </c>
      <c r="U530">
        <v>0</v>
      </c>
      <c r="V530">
        <v>0</v>
      </c>
      <c r="W530">
        <v>0</v>
      </c>
      <c r="X530">
        <v>0</v>
      </c>
      <c r="Y530">
        <v>0</v>
      </c>
      <c r="Z530">
        <v>0</v>
      </c>
      <c r="AA530">
        <v>0</v>
      </c>
      <c r="AB530">
        <v>0</v>
      </c>
      <c r="AC530">
        <v>0</v>
      </c>
      <c r="AD530">
        <v>0</v>
      </c>
      <c r="AE530">
        <v>0</v>
      </c>
      <c r="AF530">
        <v>0</v>
      </c>
      <c r="AG530">
        <v>0</v>
      </c>
      <c r="AH530">
        <v>0</v>
      </c>
      <c r="AI530">
        <v>0</v>
      </c>
      <c r="AJ530">
        <v>0</v>
      </c>
      <c r="AK530">
        <v>0</v>
      </c>
      <c r="AL530">
        <v>0</v>
      </c>
      <c r="AM530">
        <v>0</v>
      </c>
      <c r="AN530">
        <v>0</v>
      </c>
      <c r="AO530">
        <v>0</v>
      </c>
      <c r="AP530">
        <v>0</v>
      </c>
      <c r="AQ530">
        <v>0</v>
      </c>
      <c r="AR530">
        <v>0</v>
      </c>
      <c r="AS530">
        <v>0</v>
      </c>
      <c r="AT530">
        <v>0</v>
      </c>
      <c r="AU530">
        <v>0</v>
      </c>
      <c r="AV530">
        <v>0</v>
      </c>
      <c r="AW530">
        <v>0</v>
      </c>
      <c r="AX530">
        <v>0</v>
      </c>
      <c r="AY530" s="602" t="s">
        <v>4546</v>
      </c>
      <c r="AZ530"/>
    </row>
    <row r="531" spans="1:54" ht="14.4" x14ac:dyDescent="0.3">
      <c r="A531" s="618">
        <v>707133</v>
      </c>
      <c r="B531" s="604" t="s">
        <v>247</v>
      </c>
      <c r="C531" s="627" t="s">
        <v>1567</v>
      </c>
      <c r="D531" s="627" t="s">
        <v>1567</v>
      </c>
      <c r="E531" s="627" t="s">
        <v>1567</v>
      </c>
      <c r="F531" s="627" t="s">
        <v>1567</v>
      </c>
      <c r="G531" s="627" t="s">
        <v>1567</v>
      </c>
      <c r="H531" s="627" t="s">
        <v>1567</v>
      </c>
      <c r="I531" s="627" t="s">
        <v>1567</v>
      </c>
      <c r="J531" s="627" t="s">
        <v>1567</v>
      </c>
      <c r="K531" s="627" t="s">
        <v>1567</v>
      </c>
      <c r="L531" s="627" t="s">
        <v>1567</v>
      </c>
      <c r="M531" s="627" t="s">
        <v>1567</v>
      </c>
      <c r="N531" s="627" t="s">
        <v>1567</v>
      </c>
      <c r="O531" s="627" t="s">
        <v>227</v>
      </c>
      <c r="P531" s="627" t="s">
        <v>227</v>
      </c>
      <c r="Q531" s="627" t="s">
        <v>227</v>
      </c>
      <c r="R531" s="627" t="s">
        <v>227</v>
      </c>
      <c r="S531" s="627" t="s">
        <v>227</v>
      </c>
      <c r="T531" s="627" t="s">
        <v>227</v>
      </c>
      <c r="U531" s="627" t="s">
        <v>227</v>
      </c>
      <c r="V531" s="627" t="s">
        <v>227</v>
      </c>
      <c r="W531" s="627" t="s">
        <v>227</v>
      </c>
      <c r="X531" s="627" t="s">
        <v>227</v>
      </c>
      <c r="Y531" s="627" t="s">
        <v>227</v>
      </c>
      <c r="Z531" s="627" t="s">
        <v>227</v>
      </c>
      <c r="AA531" s="627" t="s">
        <v>227</v>
      </c>
      <c r="AB531" s="627" t="s">
        <v>227</v>
      </c>
      <c r="AC531" s="627" t="s">
        <v>227</v>
      </c>
      <c r="AD531" s="627" t="s">
        <v>227</v>
      </c>
      <c r="AE531" s="627" t="s">
        <v>227</v>
      </c>
      <c r="AF531" s="627" t="s">
        <v>227</v>
      </c>
      <c r="AG531" s="627" t="s">
        <v>227</v>
      </c>
      <c r="AH531" s="627" t="s">
        <v>227</v>
      </c>
      <c r="AI531" s="627" t="s">
        <v>227</v>
      </c>
      <c r="AJ531" s="627" t="s">
        <v>227</v>
      </c>
      <c r="AK531" s="627" t="s">
        <v>227</v>
      </c>
      <c r="AL531" s="627" t="s">
        <v>227</v>
      </c>
      <c r="AM531" s="627" t="s">
        <v>227</v>
      </c>
      <c r="AN531" s="627" t="s">
        <v>227</v>
      </c>
      <c r="AO531" s="627" t="s">
        <v>227</v>
      </c>
      <c r="AP531" s="627" t="s">
        <v>227</v>
      </c>
      <c r="AQ531" s="627" t="s">
        <v>227</v>
      </c>
      <c r="AR531" s="627" t="s">
        <v>227</v>
      </c>
      <c r="AS531" s="627" t="s">
        <v>227</v>
      </c>
      <c r="AT531" s="627" t="s">
        <v>227</v>
      </c>
      <c r="AU531" s="627" t="s">
        <v>227</v>
      </c>
      <c r="AV531" s="627" t="s">
        <v>227</v>
      </c>
      <c r="AW531" s="627" t="s">
        <v>227</v>
      </c>
      <c r="AX531" s="627" t="s">
        <v>227</v>
      </c>
      <c r="AY531" s="604" t="s">
        <v>4546</v>
      </c>
      <c r="AZ531" s="632" t="s">
        <v>4547</v>
      </c>
      <c r="BA531" s="632" t="s">
        <v>227</v>
      </c>
      <c r="BB531" s="633" t="s">
        <v>1500</v>
      </c>
    </row>
    <row r="532" spans="1:54" ht="21.6" x14ac:dyDescent="0.65">
      <c r="A532" s="621">
        <v>707135</v>
      </c>
      <c r="B532" s="602" t="s">
        <v>403</v>
      </c>
      <c r="C532" t="s">
        <v>178</v>
      </c>
      <c r="D532" t="s">
        <v>176</v>
      </c>
      <c r="E532" t="s">
        <v>176</v>
      </c>
      <c r="F532" t="s">
        <v>178</v>
      </c>
      <c r="G532" t="s">
        <v>176</v>
      </c>
      <c r="H532" t="s">
        <v>178</v>
      </c>
      <c r="I532" t="s">
        <v>176</v>
      </c>
      <c r="J532" t="s">
        <v>176</v>
      </c>
      <c r="K532" t="s">
        <v>176</v>
      </c>
      <c r="L532" t="s">
        <v>176</v>
      </c>
      <c r="M532" t="s">
        <v>176</v>
      </c>
      <c r="N532" t="s">
        <v>176</v>
      </c>
      <c r="O532" t="s">
        <v>178</v>
      </c>
      <c r="P532" t="s">
        <v>178</v>
      </c>
      <c r="Q532" t="s">
        <v>178</v>
      </c>
      <c r="R532" t="s">
        <v>177</v>
      </c>
      <c r="S532" t="s">
        <v>178</v>
      </c>
      <c r="T532" t="s">
        <v>178</v>
      </c>
      <c r="U532" t="s">
        <v>178</v>
      </c>
      <c r="V532" t="s">
        <v>177</v>
      </c>
      <c r="W532" t="s">
        <v>177</v>
      </c>
      <c r="X532" t="s">
        <v>178</v>
      </c>
      <c r="Y532" t="s">
        <v>178</v>
      </c>
      <c r="Z532" t="s">
        <v>177</v>
      </c>
      <c r="AA532" t="s">
        <v>177</v>
      </c>
      <c r="AB532" t="s">
        <v>177</v>
      </c>
      <c r="AC532" t="s">
        <v>177</v>
      </c>
      <c r="AD532" t="s">
        <v>177</v>
      </c>
      <c r="AE532" t="s">
        <v>177</v>
      </c>
      <c r="AF532" t="s">
        <v>177</v>
      </c>
      <c r="AG532" t="s">
        <v>227</v>
      </c>
      <c r="AH532" t="s">
        <v>227</v>
      </c>
      <c r="AI532" t="s">
        <v>227</v>
      </c>
      <c r="AJ532" t="s">
        <v>227</v>
      </c>
      <c r="AK532" t="s">
        <v>227</v>
      </c>
      <c r="AL532" t="s">
        <v>227</v>
      </c>
      <c r="AM532" t="s">
        <v>227</v>
      </c>
      <c r="AN532" t="s">
        <v>227</v>
      </c>
      <c r="AO532" t="s">
        <v>227</v>
      </c>
      <c r="AP532" t="s">
        <v>227</v>
      </c>
      <c r="AQ532" t="s">
        <v>227</v>
      </c>
      <c r="AR532" t="s">
        <v>227</v>
      </c>
      <c r="AS532" t="s">
        <v>227</v>
      </c>
      <c r="AT532" t="s">
        <v>227</v>
      </c>
      <c r="AU532" t="s">
        <v>227</v>
      </c>
      <c r="AV532" t="s">
        <v>227</v>
      </c>
      <c r="AW532" t="s">
        <v>227</v>
      </c>
      <c r="AX532" t="s">
        <v>227</v>
      </c>
      <c r="AY532" s="602">
        <v>0</v>
      </c>
      <c r="AZ532"/>
    </row>
    <row r="533" spans="1:54" ht="14.4" x14ac:dyDescent="0.3">
      <c r="A533" s="618">
        <v>707137</v>
      </c>
      <c r="B533" s="604" t="s">
        <v>247</v>
      </c>
      <c r="C533" s="627" t="s">
        <v>176</v>
      </c>
      <c r="D533" s="627" t="s">
        <v>176</v>
      </c>
      <c r="E533" s="627" t="s">
        <v>178</v>
      </c>
      <c r="F533" s="627" t="s">
        <v>178</v>
      </c>
      <c r="G533" s="627" t="s">
        <v>176</v>
      </c>
      <c r="H533" s="627" t="s">
        <v>177</v>
      </c>
      <c r="I533" s="627" t="s">
        <v>177</v>
      </c>
      <c r="J533" s="627" t="s">
        <v>177</v>
      </c>
      <c r="K533" s="627" t="s">
        <v>177</v>
      </c>
      <c r="L533" s="627" t="s">
        <v>177</v>
      </c>
      <c r="M533" s="627" t="s">
        <v>176</v>
      </c>
      <c r="N533" s="627" t="s">
        <v>176</v>
      </c>
      <c r="O533" s="627" t="s">
        <v>227</v>
      </c>
      <c r="P533" s="627" t="s">
        <v>227</v>
      </c>
      <c r="Q533" s="627" t="s">
        <v>227</v>
      </c>
      <c r="R533" s="627" t="s">
        <v>227</v>
      </c>
      <c r="S533" s="627" t="s">
        <v>227</v>
      </c>
      <c r="T533" s="627" t="s">
        <v>227</v>
      </c>
      <c r="U533" s="627" t="s">
        <v>227</v>
      </c>
      <c r="V533" s="627" t="s">
        <v>227</v>
      </c>
      <c r="W533" s="627" t="s">
        <v>227</v>
      </c>
      <c r="X533" s="627" t="s">
        <v>227</v>
      </c>
      <c r="Y533" s="627" t="s">
        <v>227</v>
      </c>
      <c r="Z533" s="627" t="s">
        <v>227</v>
      </c>
      <c r="AA533" s="627" t="s">
        <v>227</v>
      </c>
      <c r="AB533" s="627" t="s">
        <v>227</v>
      </c>
      <c r="AC533" s="627" t="s">
        <v>227</v>
      </c>
      <c r="AD533" s="627" t="s">
        <v>227</v>
      </c>
      <c r="AE533" s="627" t="s">
        <v>227</v>
      </c>
      <c r="AF533" s="627" t="s">
        <v>227</v>
      </c>
      <c r="AG533" s="627" t="s">
        <v>227</v>
      </c>
      <c r="AH533" s="627" t="s">
        <v>227</v>
      </c>
      <c r="AI533" s="627" t="s">
        <v>227</v>
      </c>
      <c r="AJ533" s="627" t="s">
        <v>227</v>
      </c>
      <c r="AK533" s="627" t="s">
        <v>227</v>
      </c>
      <c r="AL533" s="627" t="s">
        <v>227</v>
      </c>
      <c r="AM533" s="627" t="s">
        <v>227</v>
      </c>
      <c r="AN533" s="627" t="s">
        <v>227</v>
      </c>
      <c r="AO533" s="627" t="s">
        <v>227</v>
      </c>
      <c r="AP533" s="627" t="s">
        <v>227</v>
      </c>
      <c r="AQ533" s="627" t="s">
        <v>227</v>
      </c>
      <c r="AR533" s="627" t="s">
        <v>227</v>
      </c>
      <c r="AS533" s="627" t="s">
        <v>227</v>
      </c>
      <c r="AT533" s="627" t="s">
        <v>227</v>
      </c>
      <c r="AU533" s="627" t="s">
        <v>227</v>
      </c>
      <c r="AV533" s="627" t="s">
        <v>227</v>
      </c>
      <c r="AW533" s="627" t="s">
        <v>227</v>
      </c>
      <c r="AX533" s="627" t="s">
        <v>227</v>
      </c>
      <c r="AY533" s="604" t="s">
        <v>227</v>
      </c>
      <c r="AZ533" s="632" t="s">
        <v>4547</v>
      </c>
      <c r="BA533" s="632" t="s">
        <v>227</v>
      </c>
      <c r="BB533" s="633" t="s">
        <v>1500</v>
      </c>
    </row>
    <row r="534" spans="1:54" ht="14.4" x14ac:dyDescent="0.3">
      <c r="A534" s="618">
        <v>707147</v>
      </c>
      <c r="B534" s="604" t="s">
        <v>247</v>
      </c>
      <c r="C534" s="627" t="s">
        <v>178</v>
      </c>
      <c r="D534" s="627" t="s">
        <v>178</v>
      </c>
      <c r="E534" s="627" t="s">
        <v>178</v>
      </c>
      <c r="F534" s="627" t="s">
        <v>177</v>
      </c>
      <c r="G534" s="627" t="s">
        <v>177</v>
      </c>
      <c r="H534" s="627" t="s">
        <v>177</v>
      </c>
      <c r="I534" s="627" t="s">
        <v>177</v>
      </c>
      <c r="J534" s="627" t="s">
        <v>177</v>
      </c>
      <c r="K534" s="627" t="s">
        <v>177</v>
      </c>
      <c r="L534" s="627" t="s">
        <v>177</v>
      </c>
      <c r="M534" s="627" t="s">
        <v>176</v>
      </c>
      <c r="N534" s="627" t="s">
        <v>176</v>
      </c>
      <c r="O534" s="627" t="s">
        <v>227</v>
      </c>
      <c r="P534" s="627" t="s">
        <v>227</v>
      </c>
      <c r="Q534" s="627" t="s">
        <v>227</v>
      </c>
      <c r="R534" s="627" t="s">
        <v>227</v>
      </c>
      <c r="S534" s="627" t="s">
        <v>227</v>
      </c>
      <c r="T534" s="627" t="s">
        <v>227</v>
      </c>
      <c r="U534" s="627" t="s">
        <v>227</v>
      </c>
      <c r="V534" s="627" t="s">
        <v>227</v>
      </c>
      <c r="W534" s="627" t="s">
        <v>227</v>
      </c>
      <c r="X534" s="627" t="s">
        <v>227</v>
      </c>
      <c r="Y534" s="627" t="s">
        <v>227</v>
      </c>
      <c r="Z534" s="627" t="s">
        <v>227</v>
      </c>
      <c r="AA534" s="627" t="s">
        <v>227</v>
      </c>
      <c r="AB534" s="627" t="s">
        <v>227</v>
      </c>
      <c r="AC534" s="627" t="s">
        <v>227</v>
      </c>
      <c r="AD534" s="627" t="s">
        <v>227</v>
      </c>
      <c r="AE534" s="627" t="s">
        <v>227</v>
      </c>
      <c r="AF534" s="627" t="s">
        <v>227</v>
      </c>
      <c r="AG534" s="627" t="s">
        <v>227</v>
      </c>
      <c r="AH534" s="627" t="s">
        <v>227</v>
      </c>
      <c r="AI534" s="627" t="s">
        <v>227</v>
      </c>
      <c r="AJ534" s="627" t="s">
        <v>227</v>
      </c>
      <c r="AK534" s="627" t="s">
        <v>227</v>
      </c>
      <c r="AL534" s="627" t="s">
        <v>227</v>
      </c>
      <c r="AM534" s="627" t="s">
        <v>227</v>
      </c>
      <c r="AN534" s="627" t="s">
        <v>227</v>
      </c>
      <c r="AO534" s="627" t="s">
        <v>227</v>
      </c>
      <c r="AP534" s="627" t="s">
        <v>227</v>
      </c>
      <c r="AQ534" s="627" t="s">
        <v>227</v>
      </c>
      <c r="AR534" s="627" t="s">
        <v>227</v>
      </c>
      <c r="AS534" s="627" t="s">
        <v>227</v>
      </c>
      <c r="AT534" s="627" t="s">
        <v>227</v>
      </c>
      <c r="AU534" s="627" t="s">
        <v>227</v>
      </c>
      <c r="AV534" s="627" t="s">
        <v>227</v>
      </c>
      <c r="AW534" s="627" t="s">
        <v>227</v>
      </c>
      <c r="AX534" s="627" t="s">
        <v>227</v>
      </c>
      <c r="AY534" s="604" t="s">
        <v>227</v>
      </c>
      <c r="AZ534" s="632" t="s">
        <v>4547</v>
      </c>
      <c r="BA534" s="632" t="s">
        <v>227</v>
      </c>
      <c r="BB534" s="633" t="s">
        <v>1500</v>
      </c>
    </row>
    <row r="535" spans="1:54" ht="21.6" x14ac:dyDescent="0.65">
      <c r="A535" s="621">
        <v>707148</v>
      </c>
      <c r="B535" s="602" t="s">
        <v>247</v>
      </c>
      <c r="C535" t="s">
        <v>178</v>
      </c>
      <c r="D535" t="s">
        <v>178</v>
      </c>
      <c r="E535" t="s">
        <v>178</v>
      </c>
      <c r="F535" t="s">
        <v>177</v>
      </c>
      <c r="G535" t="s">
        <v>178</v>
      </c>
      <c r="H535" t="s">
        <v>177</v>
      </c>
      <c r="I535" t="s">
        <v>178</v>
      </c>
      <c r="J535" t="s">
        <v>177</v>
      </c>
      <c r="K535" t="s">
        <v>177</v>
      </c>
      <c r="L535" t="s">
        <v>178</v>
      </c>
      <c r="M535" t="s">
        <v>177</v>
      </c>
      <c r="N535" t="s">
        <v>177</v>
      </c>
      <c r="O535" t="s">
        <v>227</v>
      </c>
      <c r="P535" t="s">
        <v>227</v>
      </c>
      <c r="Q535" t="s">
        <v>227</v>
      </c>
      <c r="R535" t="s">
        <v>227</v>
      </c>
      <c r="S535" t="s">
        <v>227</v>
      </c>
      <c r="T535" t="s">
        <v>227</v>
      </c>
      <c r="U535" t="s">
        <v>227</v>
      </c>
      <c r="V535" t="s">
        <v>227</v>
      </c>
      <c r="W535" t="s">
        <v>227</v>
      </c>
      <c r="X535" t="s">
        <v>227</v>
      </c>
      <c r="Y535" t="s">
        <v>227</v>
      </c>
      <c r="Z535" t="s">
        <v>227</v>
      </c>
      <c r="AA535" t="s">
        <v>227</v>
      </c>
      <c r="AB535" t="s">
        <v>227</v>
      </c>
      <c r="AC535" t="s">
        <v>227</v>
      </c>
      <c r="AD535" t="s">
        <v>227</v>
      </c>
      <c r="AE535" t="s">
        <v>227</v>
      </c>
      <c r="AF535" t="s">
        <v>227</v>
      </c>
      <c r="AG535" t="s">
        <v>227</v>
      </c>
      <c r="AH535" t="s">
        <v>227</v>
      </c>
      <c r="AI535" t="s">
        <v>227</v>
      </c>
      <c r="AJ535" t="s">
        <v>227</v>
      </c>
      <c r="AK535" t="s">
        <v>227</v>
      </c>
      <c r="AL535" t="s">
        <v>227</v>
      </c>
      <c r="AM535" t="s">
        <v>227</v>
      </c>
      <c r="AN535" t="s">
        <v>227</v>
      </c>
      <c r="AO535" t="s">
        <v>227</v>
      </c>
      <c r="AP535" t="s">
        <v>227</v>
      </c>
      <c r="AQ535" t="s">
        <v>227</v>
      </c>
      <c r="AR535" t="s">
        <v>227</v>
      </c>
      <c r="AS535" t="s">
        <v>227</v>
      </c>
      <c r="AT535" t="s">
        <v>227</v>
      </c>
      <c r="AU535" t="s">
        <v>227</v>
      </c>
      <c r="AV535" t="s">
        <v>227</v>
      </c>
      <c r="AW535" t="s">
        <v>227</v>
      </c>
      <c r="AX535" t="s">
        <v>227</v>
      </c>
      <c r="AY535" s="602">
        <v>0</v>
      </c>
      <c r="AZ535"/>
    </row>
    <row r="536" spans="1:54" ht="14.4" x14ac:dyDescent="0.3">
      <c r="A536" s="618">
        <v>707149</v>
      </c>
      <c r="B536" s="604" t="s">
        <v>247</v>
      </c>
      <c r="C536" s="627" t="s">
        <v>178</v>
      </c>
      <c r="D536" s="627" t="s">
        <v>177</v>
      </c>
      <c r="E536" s="627" t="s">
        <v>178</v>
      </c>
      <c r="F536" s="627" t="s">
        <v>177</v>
      </c>
      <c r="G536" s="627" t="s">
        <v>177</v>
      </c>
      <c r="H536" s="627" t="s">
        <v>177</v>
      </c>
      <c r="I536" s="627" t="s">
        <v>177</v>
      </c>
      <c r="J536" s="627" t="s">
        <v>177</v>
      </c>
      <c r="K536" s="627" t="s">
        <v>177</v>
      </c>
      <c r="L536" s="627" t="s">
        <v>177</v>
      </c>
      <c r="M536" s="627" t="s">
        <v>176</v>
      </c>
      <c r="N536" s="627" t="s">
        <v>176</v>
      </c>
      <c r="O536" s="627" t="s">
        <v>227</v>
      </c>
      <c r="P536" s="627" t="s">
        <v>227</v>
      </c>
      <c r="Q536" s="627" t="s">
        <v>227</v>
      </c>
      <c r="R536" s="627" t="s">
        <v>227</v>
      </c>
      <c r="S536" s="627" t="s">
        <v>227</v>
      </c>
      <c r="T536" s="627" t="s">
        <v>227</v>
      </c>
      <c r="U536" s="627" t="s">
        <v>227</v>
      </c>
      <c r="V536" s="627" t="s">
        <v>227</v>
      </c>
      <c r="W536" s="627" t="s">
        <v>227</v>
      </c>
      <c r="X536" s="627" t="s">
        <v>227</v>
      </c>
      <c r="Y536" s="627" t="s">
        <v>227</v>
      </c>
      <c r="Z536" s="627" t="s">
        <v>227</v>
      </c>
      <c r="AA536" s="627" t="s">
        <v>227</v>
      </c>
      <c r="AB536" s="627" t="s">
        <v>227</v>
      </c>
      <c r="AC536" s="627" t="s">
        <v>227</v>
      </c>
      <c r="AD536" s="627" t="s">
        <v>227</v>
      </c>
      <c r="AE536" s="627" t="s">
        <v>227</v>
      </c>
      <c r="AF536" s="627" t="s">
        <v>227</v>
      </c>
      <c r="AG536" s="627" t="s">
        <v>227</v>
      </c>
      <c r="AH536" s="627" t="s">
        <v>227</v>
      </c>
      <c r="AI536" s="627" t="s">
        <v>227</v>
      </c>
      <c r="AJ536" s="627" t="s">
        <v>227</v>
      </c>
      <c r="AK536" s="627" t="s">
        <v>227</v>
      </c>
      <c r="AL536" s="627" t="s">
        <v>227</v>
      </c>
      <c r="AM536" s="627" t="s">
        <v>227</v>
      </c>
      <c r="AN536" s="627" t="s">
        <v>227</v>
      </c>
      <c r="AO536" s="627" t="s">
        <v>227</v>
      </c>
      <c r="AP536" s="627" t="s">
        <v>227</v>
      </c>
      <c r="AQ536" s="627" t="s">
        <v>227</v>
      </c>
      <c r="AR536" s="627" t="s">
        <v>227</v>
      </c>
      <c r="AS536" s="627" t="s">
        <v>227</v>
      </c>
      <c r="AT536" s="627" t="s">
        <v>227</v>
      </c>
      <c r="AU536" s="627" t="s">
        <v>227</v>
      </c>
      <c r="AV536" s="627" t="s">
        <v>227</v>
      </c>
      <c r="AW536" s="627" t="s">
        <v>227</v>
      </c>
      <c r="AX536" s="627" t="s">
        <v>227</v>
      </c>
      <c r="AY536" s="604" t="s">
        <v>227</v>
      </c>
      <c r="AZ536" s="632" t="s">
        <v>4547</v>
      </c>
      <c r="BA536" s="632" t="s">
        <v>227</v>
      </c>
      <c r="BB536" s="633" t="s">
        <v>1500</v>
      </c>
    </row>
    <row r="537" spans="1:54" ht="21.6" x14ac:dyDescent="0.65">
      <c r="A537" s="621">
        <v>707150</v>
      </c>
      <c r="B537" s="602" t="s">
        <v>247</v>
      </c>
      <c r="C537" t="s">
        <v>177</v>
      </c>
      <c r="D537" t="s">
        <v>176</v>
      </c>
      <c r="E537" t="s">
        <v>178</v>
      </c>
      <c r="F537" t="s">
        <v>176</v>
      </c>
      <c r="G537" t="s">
        <v>178</v>
      </c>
      <c r="H537" t="s">
        <v>178</v>
      </c>
      <c r="I537" t="s">
        <v>178</v>
      </c>
      <c r="J537" t="s">
        <v>177</v>
      </c>
      <c r="K537" t="s">
        <v>177</v>
      </c>
      <c r="L537" t="s">
        <v>176</v>
      </c>
      <c r="M537" t="s">
        <v>177</v>
      </c>
      <c r="N537" t="s">
        <v>177</v>
      </c>
      <c r="O537">
        <v>0</v>
      </c>
      <c r="P537">
        <v>0</v>
      </c>
      <c r="Q537">
        <v>0</v>
      </c>
      <c r="R537">
        <v>0</v>
      </c>
      <c r="S537">
        <v>0</v>
      </c>
      <c r="T537">
        <v>0</v>
      </c>
      <c r="U537">
        <v>0</v>
      </c>
      <c r="V537">
        <v>0</v>
      </c>
      <c r="W537">
        <v>0</v>
      </c>
      <c r="X537">
        <v>0</v>
      </c>
      <c r="Y537">
        <v>0</v>
      </c>
      <c r="Z537">
        <v>0</v>
      </c>
      <c r="AA537">
        <v>0</v>
      </c>
      <c r="AB537">
        <v>0</v>
      </c>
      <c r="AC537">
        <v>0</v>
      </c>
      <c r="AD537">
        <v>0</v>
      </c>
      <c r="AE537">
        <v>0</v>
      </c>
      <c r="AF537">
        <v>0</v>
      </c>
      <c r="AG537">
        <v>0</v>
      </c>
      <c r="AH537">
        <v>0</v>
      </c>
      <c r="AI537">
        <v>0</v>
      </c>
      <c r="AJ537">
        <v>0</v>
      </c>
      <c r="AK537">
        <v>0</v>
      </c>
      <c r="AL537">
        <v>0</v>
      </c>
      <c r="AM537">
        <v>0</v>
      </c>
      <c r="AN537">
        <v>0</v>
      </c>
      <c r="AO537">
        <v>0</v>
      </c>
      <c r="AP537">
        <v>0</v>
      </c>
      <c r="AQ537">
        <v>0</v>
      </c>
      <c r="AR537">
        <v>0</v>
      </c>
      <c r="AS537">
        <v>0</v>
      </c>
      <c r="AT537">
        <v>0</v>
      </c>
      <c r="AU537">
        <v>0</v>
      </c>
      <c r="AV537">
        <v>0</v>
      </c>
      <c r="AW537">
        <v>0</v>
      </c>
      <c r="AX537">
        <v>0</v>
      </c>
      <c r="AY537" s="602">
        <v>0</v>
      </c>
      <c r="AZ537"/>
    </row>
    <row r="538" spans="1:54" ht="21.6" x14ac:dyDescent="0.65">
      <c r="A538" s="621">
        <v>707151</v>
      </c>
      <c r="B538" s="602" t="s">
        <v>248</v>
      </c>
      <c r="C538" t="s">
        <v>178</v>
      </c>
      <c r="D538" t="s">
        <v>176</v>
      </c>
      <c r="E538" t="s">
        <v>176</v>
      </c>
      <c r="F538" t="s">
        <v>176</v>
      </c>
      <c r="G538" t="s">
        <v>176</v>
      </c>
      <c r="H538" t="s">
        <v>178</v>
      </c>
      <c r="I538" t="s">
        <v>176</v>
      </c>
      <c r="J538" t="s">
        <v>178</v>
      </c>
      <c r="K538" t="s">
        <v>176</v>
      </c>
      <c r="L538" t="s">
        <v>176</v>
      </c>
      <c r="M538" t="s">
        <v>176</v>
      </c>
      <c r="N538" t="s">
        <v>176</v>
      </c>
      <c r="O538" t="s">
        <v>178</v>
      </c>
      <c r="P538" t="s">
        <v>178</v>
      </c>
      <c r="Q538" t="s">
        <v>178</v>
      </c>
      <c r="R538" t="s">
        <v>178</v>
      </c>
      <c r="S538" t="s">
        <v>178</v>
      </c>
      <c r="T538" t="s">
        <v>178</v>
      </c>
      <c r="U538" t="s">
        <v>177</v>
      </c>
      <c r="V538" t="s">
        <v>177</v>
      </c>
      <c r="W538" t="s">
        <v>177</v>
      </c>
      <c r="X538" t="s">
        <v>177</v>
      </c>
      <c r="Y538" t="s">
        <v>177</v>
      </c>
      <c r="Z538" t="s">
        <v>177</v>
      </c>
      <c r="AA538" t="s">
        <v>227</v>
      </c>
      <c r="AB538" t="s">
        <v>227</v>
      </c>
      <c r="AC538" t="s">
        <v>227</v>
      </c>
      <c r="AD538" t="s">
        <v>227</v>
      </c>
      <c r="AE538" t="s">
        <v>227</v>
      </c>
      <c r="AF538" t="s">
        <v>227</v>
      </c>
      <c r="AG538" t="s">
        <v>227</v>
      </c>
      <c r="AH538" t="s">
        <v>227</v>
      </c>
      <c r="AI538" t="s">
        <v>227</v>
      </c>
      <c r="AJ538" t="s">
        <v>227</v>
      </c>
      <c r="AK538" t="s">
        <v>227</v>
      </c>
      <c r="AL538" t="s">
        <v>227</v>
      </c>
      <c r="AM538" t="s">
        <v>227</v>
      </c>
      <c r="AN538" t="s">
        <v>227</v>
      </c>
      <c r="AO538" t="s">
        <v>227</v>
      </c>
      <c r="AP538" t="s">
        <v>227</v>
      </c>
      <c r="AQ538" t="s">
        <v>227</v>
      </c>
      <c r="AR538" t="s">
        <v>227</v>
      </c>
      <c r="AS538" t="s">
        <v>227</v>
      </c>
      <c r="AT538" t="s">
        <v>227</v>
      </c>
      <c r="AU538" t="s">
        <v>227</v>
      </c>
      <c r="AV538" t="s">
        <v>227</v>
      </c>
      <c r="AW538" t="s">
        <v>227</v>
      </c>
      <c r="AX538" t="s">
        <v>227</v>
      </c>
      <c r="AY538" s="602">
        <v>0</v>
      </c>
      <c r="AZ538"/>
    </row>
    <row r="539" spans="1:54" ht="14.4" x14ac:dyDescent="0.3">
      <c r="A539" s="618">
        <v>707152</v>
      </c>
      <c r="B539" s="604" t="s">
        <v>247</v>
      </c>
      <c r="C539" s="627" t="s">
        <v>178</v>
      </c>
      <c r="D539" s="627" t="s">
        <v>178</v>
      </c>
      <c r="E539" s="627" t="s">
        <v>178</v>
      </c>
      <c r="F539" s="627" t="s">
        <v>177</v>
      </c>
      <c r="G539" s="627" t="s">
        <v>178</v>
      </c>
      <c r="H539" s="627" t="s">
        <v>178</v>
      </c>
      <c r="I539" s="627" t="s">
        <v>177</v>
      </c>
      <c r="J539" s="627" t="s">
        <v>177</v>
      </c>
      <c r="K539" s="627" t="s">
        <v>177</v>
      </c>
      <c r="L539" s="627" t="s">
        <v>177</v>
      </c>
      <c r="M539" s="627" t="s">
        <v>176</v>
      </c>
      <c r="N539" s="627" t="s">
        <v>176</v>
      </c>
      <c r="O539" s="627" t="s">
        <v>227</v>
      </c>
      <c r="P539" s="627" t="s">
        <v>227</v>
      </c>
      <c r="Q539" s="627" t="s">
        <v>227</v>
      </c>
      <c r="R539" s="627" t="s">
        <v>227</v>
      </c>
      <c r="S539" s="627" t="s">
        <v>227</v>
      </c>
      <c r="T539" s="627" t="s">
        <v>227</v>
      </c>
      <c r="U539" s="627" t="s">
        <v>227</v>
      </c>
      <c r="V539" s="627" t="s">
        <v>227</v>
      </c>
      <c r="W539" s="627" t="s">
        <v>227</v>
      </c>
      <c r="X539" s="627" t="s">
        <v>227</v>
      </c>
      <c r="Y539" s="627" t="s">
        <v>227</v>
      </c>
      <c r="Z539" s="627" t="s">
        <v>227</v>
      </c>
      <c r="AA539" s="627" t="s">
        <v>227</v>
      </c>
      <c r="AB539" s="627" t="s">
        <v>227</v>
      </c>
      <c r="AC539" s="627" t="s">
        <v>227</v>
      </c>
      <c r="AD539" s="627" t="s">
        <v>227</v>
      </c>
      <c r="AE539" s="627" t="s">
        <v>227</v>
      </c>
      <c r="AF539" s="627" t="s">
        <v>227</v>
      </c>
      <c r="AG539" s="627" t="s">
        <v>227</v>
      </c>
      <c r="AH539" s="627" t="s">
        <v>227</v>
      </c>
      <c r="AI539" s="627" t="s">
        <v>227</v>
      </c>
      <c r="AJ539" s="627" t="s">
        <v>227</v>
      </c>
      <c r="AK539" s="627" t="s">
        <v>227</v>
      </c>
      <c r="AL539" s="627" t="s">
        <v>227</v>
      </c>
      <c r="AM539" s="627" t="s">
        <v>227</v>
      </c>
      <c r="AN539" s="627" t="s">
        <v>227</v>
      </c>
      <c r="AO539" s="627" t="s">
        <v>227</v>
      </c>
      <c r="AP539" s="627" t="s">
        <v>227</v>
      </c>
      <c r="AQ539" s="627" t="s">
        <v>227</v>
      </c>
      <c r="AR539" s="627" t="s">
        <v>227</v>
      </c>
      <c r="AS539" s="627" t="s">
        <v>227</v>
      </c>
      <c r="AT539" s="627" t="s">
        <v>227</v>
      </c>
      <c r="AU539" s="627" t="s">
        <v>227</v>
      </c>
      <c r="AV539" s="627" t="s">
        <v>227</v>
      </c>
      <c r="AW539" s="627" t="s">
        <v>227</v>
      </c>
      <c r="AX539" s="627" t="s">
        <v>227</v>
      </c>
      <c r="AY539" s="604" t="s">
        <v>227</v>
      </c>
      <c r="AZ539" s="632" t="s">
        <v>4547</v>
      </c>
      <c r="BA539" s="632" t="s">
        <v>227</v>
      </c>
      <c r="BB539" s="633" t="s">
        <v>1500</v>
      </c>
    </row>
    <row r="540" spans="1:54" ht="14.4" x14ac:dyDescent="0.3">
      <c r="A540" s="618">
        <v>707153</v>
      </c>
      <c r="B540" s="604" t="s">
        <v>247</v>
      </c>
      <c r="C540" s="627" t="s">
        <v>178</v>
      </c>
      <c r="D540" s="627" t="s">
        <v>177</v>
      </c>
      <c r="E540" s="627" t="s">
        <v>178</v>
      </c>
      <c r="F540" s="627" t="s">
        <v>177</v>
      </c>
      <c r="G540" s="627" t="s">
        <v>178</v>
      </c>
      <c r="H540" s="627" t="s">
        <v>178</v>
      </c>
      <c r="I540" s="627" t="s">
        <v>177</v>
      </c>
      <c r="J540" s="627" t="s">
        <v>177</v>
      </c>
      <c r="K540" s="627" t="s">
        <v>177</v>
      </c>
      <c r="L540" s="627" t="s">
        <v>177</v>
      </c>
      <c r="M540" s="627" t="s">
        <v>176</v>
      </c>
      <c r="N540" s="627" t="s">
        <v>176</v>
      </c>
      <c r="O540" s="627" t="s">
        <v>227</v>
      </c>
      <c r="P540" s="627" t="s">
        <v>227</v>
      </c>
      <c r="Q540" s="627" t="s">
        <v>227</v>
      </c>
      <c r="R540" s="627" t="s">
        <v>227</v>
      </c>
      <c r="S540" s="627" t="s">
        <v>227</v>
      </c>
      <c r="T540" s="627" t="s">
        <v>227</v>
      </c>
      <c r="U540" s="627" t="s">
        <v>227</v>
      </c>
      <c r="V540" s="627" t="s">
        <v>227</v>
      </c>
      <c r="W540" s="627" t="s">
        <v>227</v>
      </c>
      <c r="X540" s="627" t="s">
        <v>227</v>
      </c>
      <c r="Y540" s="627" t="s">
        <v>227</v>
      </c>
      <c r="Z540" s="627" t="s">
        <v>227</v>
      </c>
      <c r="AA540" s="627" t="s">
        <v>227</v>
      </c>
      <c r="AB540" s="627" t="s">
        <v>227</v>
      </c>
      <c r="AC540" s="627" t="s">
        <v>227</v>
      </c>
      <c r="AD540" s="627" t="s">
        <v>227</v>
      </c>
      <c r="AE540" s="627" t="s">
        <v>227</v>
      </c>
      <c r="AF540" s="627" t="s">
        <v>227</v>
      </c>
      <c r="AG540" s="627" t="s">
        <v>227</v>
      </c>
      <c r="AH540" s="627" t="s">
        <v>227</v>
      </c>
      <c r="AI540" s="627" t="s">
        <v>227</v>
      </c>
      <c r="AJ540" s="627" t="s">
        <v>227</v>
      </c>
      <c r="AK540" s="627" t="s">
        <v>227</v>
      </c>
      <c r="AL540" s="627" t="s">
        <v>227</v>
      </c>
      <c r="AM540" s="627" t="s">
        <v>227</v>
      </c>
      <c r="AN540" s="627" t="s">
        <v>227</v>
      </c>
      <c r="AO540" s="627" t="s">
        <v>227</v>
      </c>
      <c r="AP540" s="627" t="s">
        <v>227</v>
      </c>
      <c r="AQ540" s="627" t="s">
        <v>227</v>
      </c>
      <c r="AR540" s="627" t="s">
        <v>227</v>
      </c>
      <c r="AS540" s="627" t="s">
        <v>227</v>
      </c>
      <c r="AT540" s="627" t="s">
        <v>227</v>
      </c>
      <c r="AU540" s="627" t="s">
        <v>227</v>
      </c>
      <c r="AV540" s="627" t="s">
        <v>227</v>
      </c>
      <c r="AW540" s="627" t="s">
        <v>227</v>
      </c>
      <c r="AX540" s="627" t="s">
        <v>227</v>
      </c>
      <c r="AY540" s="604" t="s">
        <v>227</v>
      </c>
      <c r="AZ540" s="632" t="s">
        <v>4547</v>
      </c>
      <c r="BA540" s="632" t="s">
        <v>227</v>
      </c>
      <c r="BB540" s="633" t="s">
        <v>1500</v>
      </c>
    </row>
    <row r="541" spans="1:54" ht="21.6" x14ac:dyDescent="0.65">
      <c r="A541" s="621">
        <v>707154</v>
      </c>
      <c r="B541" s="602" t="s">
        <v>248</v>
      </c>
      <c r="C541" t="s">
        <v>176</v>
      </c>
      <c r="D541" t="s">
        <v>176</v>
      </c>
      <c r="E541" t="s">
        <v>178</v>
      </c>
      <c r="F541" t="s">
        <v>178</v>
      </c>
      <c r="G541" t="s">
        <v>178</v>
      </c>
      <c r="H541" t="s">
        <v>178</v>
      </c>
      <c r="I541" t="s">
        <v>178</v>
      </c>
      <c r="J541" t="s">
        <v>178</v>
      </c>
      <c r="K541" t="s">
        <v>178</v>
      </c>
      <c r="L541" t="s">
        <v>178</v>
      </c>
      <c r="M541" t="s">
        <v>178</v>
      </c>
      <c r="N541" t="s">
        <v>178</v>
      </c>
      <c r="O541" t="s">
        <v>178</v>
      </c>
      <c r="P541" t="s">
        <v>178</v>
      </c>
      <c r="Q541" t="s">
        <v>178</v>
      </c>
      <c r="R541" t="s">
        <v>177</v>
      </c>
      <c r="S541" t="s">
        <v>178</v>
      </c>
      <c r="T541" t="s">
        <v>178</v>
      </c>
      <c r="U541" t="s">
        <v>177</v>
      </c>
      <c r="V541" t="s">
        <v>177</v>
      </c>
      <c r="W541" t="s">
        <v>177</v>
      </c>
      <c r="X541" t="s">
        <v>177</v>
      </c>
      <c r="Y541" t="s">
        <v>177</v>
      </c>
      <c r="Z541" t="s">
        <v>177</v>
      </c>
      <c r="AA541">
        <v>0</v>
      </c>
      <c r="AB541">
        <v>0</v>
      </c>
      <c r="AC541">
        <v>0</v>
      </c>
      <c r="AD541">
        <v>0</v>
      </c>
      <c r="AE541">
        <v>0</v>
      </c>
      <c r="AF541">
        <v>0</v>
      </c>
      <c r="AG541">
        <v>0</v>
      </c>
      <c r="AH541">
        <v>0</v>
      </c>
      <c r="AI541">
        <v>0</v>
      </c>
      <c r="AJ541">
        <v>0</v>
      </c>
      <c r="AK541">
        <v>0</v>
      </c>
      <c r="AL541">
        <v>0</v>
      </c>
      <c r="AM541">
        <v>0</v>
      </c>
      <c r="AN541">
        <v>0</v>
      </c>
      <c r="AO541">
        <v>0</v>
      </c>
      <c r="AP541">
        <v>0</v>
      </c>
      <c r="AQ541">
        <v>0</v>
      </c>
      <c r="AR541">
        <v>0</v>
      </c>
      <c r="AS541">
        <v>0</v>
      </c>
      <c r="AT541">
        <v>0</v>
      </c>
      <c r="AU541">
        <v>0</v>
      </c>
      <c r="AV541">
        <v>0</v>
      </c>
      <c r="AW541">
        <v>0</v>
      </c>
      <c r="AX541">
        <v>0</v>
      </c>
      <c r="AY541" s="602">
        <v>0</v>
      </c>
      <c r="AZ541"/>
    </row>
    <row r="542" spans="1:54" ht="14.4" x14ac:dyDescent="0.3">
      <c r="A542" s="618">
        <v>707155</v>
      </c>
      <c r="B542" s="604" t="s">
        <v>247</v>
      </c>
      <c r="C542" s="627" t="s">
        <v>178</v>
      </c>
      <c r="D542" s="627" t="s">
        <v>178</v>
      </c>
      <c r="E542" s="627" t="s">
        <v>177</v>
      </c>
      <c r="F542" s="627" t="s">
        <v>177</v>
      </c>
      <c r="G542" s="627" t="s">
        <v>177</v>
      </c>
      <c r="H542" s="627" t="s">
        <v>178</v>
      </c>
      <c r="I542" s="627" t="s">
        <v>177</v>
      </c>
      <c r="J542" s="627" t="s">
        <v>177</v>
      </c>
      <c r="K542" s="627" t="s">
        <v>177</v>
      </c>
      <c r="L542" s="627" t="s">
        <v>177</v>
      </c>
      <c r="M542" s="627" t="s">
        <v>176</v>
      </c>
      <c r="N542" s="627" t="s">
        <v>176</v>
      </c>
      <c r="O542" s="627" t="s">
        <v>227</v>
      </c>
      <c r="P542" s="627" t="s">
        <v>227</v>
      </c>
      <c r="Q542" s="627" t="s">
        <v>227</v>
      </c>
      <c r="R542" s="627" t="s">
        <v>227</v>
      </c>
      <c r="S542" s="627" t="s">
        <v>227</v>
      </c>
      <c r="T542" s="627" t="s">
        <v>227</v>
      </c>
      <c r="U542" s="627" t="s">
        <v>227</v>
      </c>
      <c r="V542" s="627" t="s">
        <v>227</v>
      </c>
      <c r="W542" s="627" t="s">
        <v>227</v>
      </c>
      <c r="X542" s="627" t="s">
        <v>227</v>
      </c>
      <c r="Y542" s="627" t="s">
        <v>227</v>
      </c>
      <c r="Z542" s="627" t="s">
        <v>227</v>
      </c>
      <c r="AA542" s="627" t="s">
        <v>227</v>
      </c>
      <c r="AB542" s="627" t="s">
        <v>227</v>
      </c>
      <c r="AC542" s="627" t="s">
        <v>227</v>
      </c>
      <c r="AD542" s="627" t="s">
        <v>227</v>
      </c>
      <c r="AE542" s="627" t="s">
        <v>227</v>
      </c>
      <c r="AF542" s="627" t="s">
        <v>227</v>
      </c>
      <c r="AG542" s="627" t="s">
        <v>227</v>
      </c>
      <c r="AH542" s="627" t="s">
        <v>227</v>
      </c>
      <c r="AI542" s="627" t="s">
        <v>227</v>
      </c>
      <c r="AJ542" s="627" t="s">
        <v>227</v>
      </c>
      <c r="AK542" s="627" t="s">
        <v>227</v>
      </c>
      <c r="AL542" s="627" t="s">
        <v>227</v>
      </c>
      <c r="AM542" s="627" t="s">
        <v>227</v>
      </c>
      <c r="AN542" s="627" t="s">
        <v>227</v>
      </c>
      <c r="AO542" s="627" t="s">
        <v>227</v>
      </c>
      <c r="AP542" s="627" t="s">
        <v>227</v>
      </c>
      <c r="AQ542" s="627" t="s">
        <v>227</v>
      </c>
      <c r="AR542" s="627" t="s">
        <v>227</v>
      </c>
      <c r="AS542" s="627" t="s">
        <v>227</v>
      </c>
      <c r="AT542" s="627" t="s">
        <v>227</v>
      </c>
      <c r="AU542" s="627" t="s">
        <v>227</v>
      </c>
      <c r="AV542" s="627" t="s">
        <v>227</v>
      </c>
      <c r="AW542" s="627" t="s">
        <v>227</v>
      </c>
      <c r="AX542" s="627" t="s">
        <v>227</v>
      </c>
      <c r="AY542" s="604" t="s">
        <v>227</v>
      </c>
      <c r="AZ542" s="632" t="s">
        <v>4547</v>
      </c>
      <c r="BA542" s="632" t="s">
        <v>227</v>
      </c>
      <c r="BB542" s="633" t="s">
        <v>1500</v>
      </c>
    </row>
    <row r="543" spans="1:54" ht="14.4" x14ac:dyDescent="0.3">
      <c r="A543" s="618">
        <v>707156</v>
      </c>
      <c r="B543" s="604" t="s">
        <v>247</v>
      </c>
      <c r="C543" s="627" t="s">
        <v>178</v>
      </c>
      <c r="D543" s="627" t="s">
        <v>177</v>
      </c>
      <c r="E543" s="627" t="s">
        <v>178</v>
      </c>
      <c r="F543" s="627" t="s">
        <v>177</v>
      </c>
      <c r="G543" s="627" t="s">
        <v>178</v>
      </c>
      <c r="H543" s="627" t="s">
        <v>177</v>
      </c>
      <c r="I543" s="627" t="s">
        <v>177</v>
      </c>
      <c r="J543" s="627" t="s">
        <v>177</v>
      </c>
      <c r="K543" s="627" t="s">
        <v>177</v>
      </c>
      <c r="L543" s="627" t="s">
        <v>177</v>
      </c>
      <c r="M543" s="627" t="s">
        <v>176</v>
      </c>
      <c r="N543" s="627" t="s">
        <v>176</v>
      </c>
      <c r="O543" s="627" t="s">
        <v>227</v>
      </c>
      <c r="P543" s="627" t="s">
        <v>227</v>
      </c>
      <c r="Q543" s="627" t="s">
        <v>227</v>
      </c>
      <c r="R543" s="627" t="s">
        <v>227</v>
      </c>
      <c r="S543" s="627" t="s">
        <v>227</v>
      </c>
      <c r="T543" s="627" t="s">
        <v>227</v>
      </c>
      <c r="U543" s="627" t="s">
        <v>227</v>
      </c>
      <c r="V543" s="627" t="s">
        <v>227</v>
      </c>
      <c r="W543" s="627" t="s">
        <v>227</v>
      </c>
      <c r="X543" s="627" t="s">
        <v>227</v>
      </c>
      <c r="Y543" s="627" t="s">
        <v>227</v>
      </c>
      <c r="Z543" s="627" t="s">
        <v>227</v>
      </c>
      <c r="AA543" s="627" t="s">
        <v>227</v>
      </c>
      <c r="AB543" s="627" t="s">
        <v>227</v>
      </c>
      <c r="AC543" s="627" t="s">
        <v>227</v>
      </c>
      <c r="AD543" s="627" t="s">
        <v>227</v>
      </c>
      <c r="AE543" s="627" t="s">
        <v>227</v>
      </c>
      <c r="AF543" s="627" t="s">
        <v>227</v>
      </c>
      <c r="AG543" s="627" t="s">
        <v>227</v>
      </c>
      <c r="AH543" s="627" t="s">
        <v>227</v>
      </c>
      <c r="AI543" s="627" t="s">
        <v>227</v>
      </c>
      <c r="AJ543" s="627" t="s">
        <v>227</v>
      </c>
      <c r="AK543" s="627" t="s">
        <v>227</v>
      </c>
      <c r="AL543" s="627" t="s">
        <v>227</v>
      </c>
      <c r="AM543" s="627" t="s">
        <v>227</v>
      </c>
      <c r="AN543" s="627" t="s">
        <v>227</v>
      </c>
      <c r="AO543" s="627" t="s">
        <v>227</v>
      </c>
      <c r="AP543" s="627" t="s">
        <v>227</v>
      </c>
      <c r="AQ543" s="627" t="s">
        <v>227</v>
      </c>
      <c r="AR543" s="627" t="s">
        <v>227</v>
      </c>
      <c r="AS543" s="627" t="s">
        <v>227</v>
      </c>
      <c r="AT543" s="627" t="s">
        <v>227</v>
      </c>
      <c r="AU543" s="627" t="s">
        <v>227</v>
      </c>
      <c r="AV543" s="627" t="s">
        <v>227</v>
      </c>
      <c r="AW543" s="627" t="s">
        <v>227</v>
      </c>
      <c r="AX543" s="627" t="s">
        <v>227</v>
      </c>
      <c r="AY543" s="604" t="s">
        <v>227</v>
      </c>
      <c r="AZ543" s="632" t="s">
        <v>4547</v>
      </c>
      <c r="BA543" s="632" t="s">
        <v>227</v>
      </c>
      <c r="BB543" s="633" t="s">
        <v>1500</v>
      </c>
    </row>
    <row r="544" spans="1:54" ht="14.4" x14ac:dyDescent="0.3">
      <c r="A544" s="618">
        <v>707157</v>
      </c>
      <c r="B544" s="604" t="s">
        <v>247</v>
      </c>
      <c r="C544" s="627" t="s">
        <v>178</v>
      </c>
      <c r="D544" s="627" t="s">
        <v>178</v>
      </c>
      <c r="E544" s="627" t="s">
        <v>178</v>
      </c>
      <c r="F544" s="627" t="s">
        <v>177</v>
      </c>
      <c r="G544" s="627" t="s">
        <v>177</v>
      </c>
      <c r="H544" s="627" t="s">
        <v>177</v>
      </c>
      <c r="I544" s="627" t="s">
        <v>177</v>
      </c>
      <c r="J544" s="627" t="s">
        <v>177</v>
      </c>
      <c r="K544" s="627" t="s">
        <v>177</v>
      </c>
      <c r="L544" s="627" t="s">
        <v>177</v>
      </c>
      <c r="M544" s="627" t="s">
        <v>176</v>
      </c>
      <c r="N544" s="627" t="s">
        <v>176</v>
      </c>
      <c r="O544" s="627" t="s">
        <v>227</v>
      </c>
      <c r="P544" s="627" t="s">
        <v>227</v>
      </c>
      <c r="Q544" s="627" t="s">
        <v>227</v>
      </c>
      <c r="R544" s="627" t="s">
        <v>227</v>
      </c>
      <c r="S544" s="627" t="s">
        <v>227</v>
      </c>
      <c r="T544" s="627" t="s">
        <v>227</v>
      </c>
      <c r="U544" s="627" t="s">
        <v>227</v>
      </c>
      <c r="V544" s="627" t="s">
        <v>227</v>
      </c>
      <c r="W544" s="627" t="s">
        <v>227</v>
      </c>
      <c r="X544" s="627" t="s">
        <v>227</v>
      </c>
      <c r="Y544" s="627" t="s">
        <v>227</v>
      </c>
      <c r="Z544" s="627" t="s">
        <v>227</v>
      </c>
      <c r="AA544" s="627" t="s">
        <v>227</v>
      </c>
      <c r="AB544" s="627" t="s">
        <v>227</v>
      </c>
      <c r="AC544" s="627" t="s">
        <v>227</v>
      </c>
      <c r="AD544" s="627" t="s">
        <v>227</v>
      </c>
      <c r="AE544" s="627" t="s">
        <v>227</v>
      </c>
      <c r="AF544" s="627" t="s">
        <v>227</v>
      </c>
      <c r="AG544" s="627" t="s">
        <v>227</v>
      </c>
      <c r="AH544" s="627" t="s">
        <v>227</v>
      </c>
      <c r="AI544" s="627" t="s">
        <v>227</v>
      </c>
      <c r="AJ544" s="627" t="s">
        <v>227</v>
      </c>
      <c r="AK544" s="627" t="s">
        <v>227</v>
      </c>
      <c r="AL544" s="627" t="s">
        <v>227</v>
      </c>
      <c r="AM544" s="627" t="s">
        <v>227</v>
      </c>
      <c r="AN544" s="627" t="s">
        <v>227</v>
      </c>
      <c r="AO544" s="627" t="s">
        <v>227</v>
      </c>
      <c r="AP544" s="627" t="s">
        <v>227</v>
      </c>
      <c r="AQ544" s="627" t="s">
        <v>227</v>
      </c>
      <c r="AR544" s="627" t="s">
        <v>227</v>
      </c>
      <c r="AS544" s="627" t="s">
        <v>227</v>
      </c>
      <c r="AT544" s="627" t="s">
        <v>227</v>
      </c>
      <c r="AU544" s="627" t="s">
        <v>227</v>
      </c>
      <c r="AV544" s="627" t="s">
        <v>227</v>
      </c>
      <c r="AW544" s="627" t="s">
        <v>227</v>
      </c>
      <c r="AX544" s="627" t="s">
        <v>227</v>
      </c>
      <c r="AY544" s="604" t="s">
        <v>227</v>
      </c>
      <c r="AZ544" s="632" t="s">
        <v>4547</v>
      </c>
      <c r="BA544" s="632" t="s">
        <v>227</v>
      </c>
      <c r="BB544" s="633" t="s">
        <v>1500</v>
      </c>
    </row>
    <row r="545" spans="1:54" ht="21.6" x14ac:dyDescent="0.65">
      <c r="A545" s="621">
        <v>707158</v>
      </c>
      <c r="B545" s="602" t="s">
        <v>248</v>
      </c>
      <c r="C545" t="s">
        <v>176</v>
      </c>
      <c r="D545" t="s">
        <v>176</v>
      </c>
      <c r="E545" t="s">
        <v>178</v>
      </c>
      <c r="F545" t="s">
        <v>176</v>
      </c>
      <c r="G545" t="s">
        <v>176</v>
      </c>
      <c r="H545" t="s">
        <v>176</v>
      </c>
      <c r="I545" t="s">
        <v>178</v>
      </c>
      <c r="J545" t="s">
        <v>178</v>
      </c>
      <c r="K545" t="s">
        <v>178</v>
      </c>
      <c r="L545" t="s">
        <v>178</v>
      </c>
      <c r="M545" t="s">
        <v>176</v>
      </c>
      <c r="N545" t="s">
        <v>176</v>
      </c>
      <c r="O545" t="s">
        <v>176</v>
      </c>
      <c r="P545" t="s">
        <v>178</v>
      </c>
      <c r="Q545" t="s">
        <v>178</v>
      </c>
      <c r="R545" t="s">
        <v>178</v>
      </c>
      <c r="S545" t="s">
        <v>176</v>
      </c>
      <c r="T545" t="s">
        <v>176</v>
      </c>
      <c r="U545" t="s">
        <v>177</v>
      </c>
      <c r="V545" t="s">
        <v>177</v>
      </c>
      <c r="W545" t="s">
        <v>177</v>
      </c>
      <c r="X545" t="s">
        <v>177</v>
      </c>
      <c r="Y545" t="s">
        <v>177</v>
      </c>
      <c r="Z545" t="s">
        <v>177</v>
      </c>
      <c r="AA545" t="s">
        <v>227</v>
      </c>
      <c r="AB545" t="s">
        <v>227</v>
      </c>
      <c r="AC545" t="s">
        <v>227</v>
      </c>
      <c r="AD545" t="s">
        <v>227</v>
      </c>
      <c r="AE545" t="s">
        <v>227</v>
      </c>
      <c r="AF545" t="s">
        <v>227</v>
      </c>
      <c r="AG545" t="s">
        <v>227</v>
      </c>
      <c r="AH545" t="s">
        <v>227</v>
      </c>
      <c r="AI545" t="s">
        <v>227</v>
      </c>
      <c r="AJ545" t="s">
        <v>227</v>
      </c>
      <c r="AK545" t="s">
        <v>227</v>
      </c>
      <c r="AL545" t="s">
        <v>227</v>
      </c>
      <c r="AM545" t="s">
        <v>227</v>
      </c>
      <c r="AN545" t="s">
        <v>227</v>
      </c>
      <c r="AO545" t="s">
        <v>227</v>
      </c>
      <c r="AP545" t="s">
        <v>227</v>
      </c>
      <c r="AQ545" t="s">
        <v>227</v>
      </c>
      <c r="AR545" t="s">
        <v>227</v>
      </c>
      <c r="AS545" t="s">
        <v>227</v>
      </c>
      <c r="AT545" t="s">
        <v>227</v>
      </c>
      <c r="AU545" t="s">
        <v>227</v>
      </c>
      <c r="AV545" t="s">
        <v>227</v>
      </c>
      <c r="AW545" t="s">
        <v>227</v>
      </c>
      <c r="AX545" t="s">
        <v>227</v>
      </c>
      <c r="AY545" s="602">
        <v>0</v>
      </c>
      <c r="AZ545"/>
    </row>
    <row r="546" spans="1:54" ht="21.6" x14ac:dyDescent="0.65">
      <c r="A546" s="621">
        <v>707159</v>
      </c>
      <c r="B546" s="602" t="s">
        <v>403</v>
      </c>
      <c r="C546" t="s">
        <v>176</v>
      </c>
      <c r="D546" t="s">
        <v>176</v>
      </c>
      <c r="E546" t="s">
        <v>176</v>
      </c>
      <c r="F546" t="s">
        <v>176</v>
      </c>
      <c r="G546" t="s">
        <v>176</v>
      </c>
      <c r="H546" t="s">
        <v>176</v>
      </c>
      <c r="I546" t="s">
        <v>178</v>
      </c>
      <c r="J546" t="s">
        <v>178</v>
      </c>
      <c r="K546" t="s">
        <v>178</v>
      </c>
      <c r="L546" t="s">
        <v>176</v>
      </c>
      <c r="M546" t="s">
        <v>178</v>
      </c>
      <c r="N546" t="s">
        <v>178</v>
      </c>
      <c r="O546" t="s">
        <v>178</v>
      </c>
      <c r="P546" t="s">
        <v>176</v>
      </c>
      <c r="Q546" t="s">
        <v>178</v>
      </c>
      <c r="R546" t="s">
        <v>176</v>
      </c>
      <c r="S546" t="s">
        <v>178</v>
      </c>
      <c r="T546" t="s">
        <v>176</v>
      </c>
      <c r="U546" t="s">
        <v>178</v>
      </c>
      <c r="V546" t="s">
        <v>178</v>
      </c>
      <c r="W546" t="s">
        <v>178</v>
      </c>
      <c r="X546" t="s">
        <v>178</v>
      </c>
      <c r="Y546" t="s">
        <v>178</v>
      </c>
      <c r="Z546" t="s">
        <v>178</v>
      </c>
      <c r="AA546" t="s">
        <v>177</v>
      </c>
      <c r="AB546" t="s">
        <v>177</v>
      </c>
      <c r="AC546" t="s">
        <v>177</v>
      </c>
      <c r="AD546" t="s">
        <v>177</v>
      </c>
      <c r="AE546" t="s">
        <v>177</v>
      </c>
      <c r="AF546" t="s">
        <v>177</v>
      </c>
      <c r="AG546" t="s">
        <v>227</v>
      </c>
      <c r="AH546" t="s">
        <v>227</v>
      </c>
      <c r="AI546" t="s">
        <v>227</v>
      </c>
      <c r="AJ546" t="s">
        <v>227</v>
      </c>
      <c r="AK546" t="s">
        <v>227</v>
      </c>
      <c r="AL546" t="s">
        <v>227</v>
      </c>
      <c r="AM546" t="s">
        <v>227</v>
      </c>
      <c r="AN546" t="s">
        <v>227</v>
      </c>
      <c r="AO546" t="s">
        <v>227</v>
      </c>
      <c r="AP546" t="s">
        <v>227</v>
      </c>
      <c r="AQ546" t="s">
        <v>227</v>
      </c>
      <c r="AR546" t="s">
        <v>227</v>
      </c>
      <c r="AS546" t="s">
        <v>227</v>
      </c>
      <c r="AT546" t="s">
        <v>227</v>
      </c>
      <c r="AU546" t="s">
        <v>227</v>
      </c>
      <c r="AV546" t="s">
        <v>227</v>
      </c>
      <c r="AW546" t="s">
        <v>227</v>
      </c>
      <c r="AX546" t="s">
        <v>227</v>
      </c>
      <c r="AY546" s="602">
        <v>0</v>
      </c>
      <c r="AZ546"/>
    </row>
    <row r="547" spans="1:54" ht="21.6" x14ac:dyDescent="0.65">
      <c r="A547" s="621">
        <v>707160</v>
      </c>
      <c r="B547" s="602" t="s">
        <v>249</v>
      </c>
      <c r="C547" t="s">
        <v>178</v>
      </c>
      <c r="D547" t="s">
        <v>178</v>
      </c>
      <c r="E547" t="s">
        <v>178</v>
      </c>
      <c r="F547" t="s">
        <v>178</v>
      </c>
      <c r="G547" t="s">
        <v>178</v>
      </c>
      <c r="H547" t="s">
        <v>178</v>
      </c>
      <c r="I547" t="s">
        <v>177</v>
      </c>
      <c r="J547" t="s">
        <v>177</v>
      </c>
      <c r="K547" t="s">
        <v>178</v>
      </c>
      <c r="L547" t="s">
        <v>176</v>
      </c>
      <c r="M547" t="s">
        <v>177</v>
      </c>
      <c r="N547" t="s">
        <v>177</v>
      </c>
      <c r="O547" t="s">
        <v>178</v>
      </c>
      <c r="P547" t="s">
        <v>178</v>
      </c>
      <c r="Q547" t="s">
        <v>178</v>
      </c>
      <c r="R547" t="s">
        <v>178</v>
      </c>
      <c r="S547" t="s">
        <v>178</v>
      </c>
      <c r="T547" t="s">
        <v>178</v>
      </c>
      <c r="U547" t="s">
        <v>178</v>
      </c>
      <c r="V547" t="s">
        <v>177</v>
      </c>
      <c r="W547" t="s">
        <v>178</v>
      </c>
      <c r="X547" t="s">
        <v>178</v>
      </c>
      <c r="Y547" t="s">
        <v>177</v>
      </c>
      <c r="Z547" t="s">
        <v>178</v>
      </c>
      <c r="AA547" t="s">
        <v>178</v>
      </c>
      <c r="AB547" t="s">
        <v>178</v>
      </c>
      <c r="AC547" t="s">
        <v>178</v>
      </c>
      <c r="AD547" t="s">
        <v>178</v>
      </c>
      <c r="AE547" t="s">
        <v>178</v>
      </c>
      <c r="AF547" t="s">
        <v>178</v>
      </c>
      <c r="AG547" t="s">
        <v>177</v>
      </c>
      <c r="AH547" t="s">
        <v>177</v>
      </c>
      <c r="AI547" t="s">
        <v>177</v>
      </c>
      <c r="AJ547" t="s">
        <v>177</v>
      </c>
      <c r="AK547" t="s">
        <v>177</v>
      </c>
      <c r="AL547" t="s">
        <v>177</v>
      </c>
      <c r="AM547">
        <v>0</v>
      </c>
      <c r="AN547">
        <v>0</v>
      </c>
      <c r="AO547">
        <v>0</v>
      </c>
      <c r="AP547">
        <v>0</v>
      </c>
      <c r="AQ547">
        <v>0</v>
      </c>
      <c r="AR547">
        <v>0</v>
      </c>
      <c r="AS547">
        <v>0</v>
      </c>
      <c r="AT547">
        <v>0</v>
      </c>
      <c r="AU547">
        <v>0</v>
      </c>
      <c r="AV547">
        <v>0</v>
      </c>
      <c r="AW547">
        <v>0</v>
      </c>
      <c r="AX547">
        <v>0</v>
      </c>
      <c r="AY547" s="602" t="s">
        <v>4583</v>
      </c>
      <c r="AZ547"/>
    </row>
    <row r="548" spans="1:54" ht="21.6" x14ac:dyDescent="0.65">
      <c r="A548" s="621">
        <v>707162</v>
      </c>
      <c r="B548" s="602" t="s">
        <v>249</v>
      </c>
      <c r="C548" t="s">
        <v>178</v>
      </c>
      <c r="D548" t="s">
        <v>176</v>
      </c>
      <c r="E548" t="s">
        <v>176</v>
      </c>
      <c r="F548" t="s">
        <v>176</v>
      </c>
      <c r="G548" t="s">
        <v>178</v>
      </c>
      <c r="H548" t="s">
        <v>178</v>
      </c>
      <c r="I548" t="s">
        <v>176</v>
      </c>
      <c r="J548" t="s">
        <v>178</v>
      </c>
      <c r="K548" t="s">
        <v>176</v>
      </c>
      <c r="L548" t="s">
        <v>178</v>
      </c>
      <c r="M548" t="s">
        <v>176</v>
      </c>
      <c r="N548" t="s">
        <v>176</v>
      </c>
      <c r="O548" t="s">
        <v>178</v>
      </c>
      <c r="P548" t="s">
        <v>176</v>
      </c>
      <c r="Q548" t="s">
        <v>178</v>
      </c>
      <c r="R548" t="s">
        <v>176</v>
      </c>
      <c r="S548" t="s">
        <v>176</v>
      </c>
      <c r="T548" t="s">
        <v>178</v>
      </c>
      <c r="U548" t="s">
        <v>176</v>
      </c>
      <c r="V548" t="s">
        <v>178</v>
      </c>
      <c r="W548" t="s">
        <v>178</v>
      </c>
      <c r="X548" t="s">
        <v>178</v>
      </c>
      <c r="Y548" t="s">
        <v>178</v>
      </c>
      <c r="Z548" t="s">
        <v>178</v>
      </c>
      <c r="AA548" t="s">
        <v>178</v>
      </c>
      <c r="AB548" t="s">
        <v>178</v>
      </c>
      <c r="AC548" t="s">
        <v>178</v>
      </c>
      <c r="AD548" t="s">
        <v>178</v>
      </c>
      <c r="AE548" t="s">
        <v>178</v>
      </c>
      <c r="AF548" t="s">
        <v>178</v>
      </c>
      <c r="AG548" t="s">
        <v>177</v>
      </c>
      <c r="AH548" t="s">
        <v>177</v>
      </c>
      <c r="AI548" t="s">
        <v>177</v>
      </c>
      <c r="AJ548" t="s">
        <v>177</v>
      </c>
      <c r="AK548" t="s">
        <v>177</v>
      </c>
      <c r="AL548" t="s">
        <v>177</v>
      </c>
      <c r="AM548" t="s">
        <v>227</v>
      </c>
      <c r="AN548" t="s">
        <v>227</v>
      </c>
      <c r="AO548" t="s">
        <v>227</v>
      </c>
      <c r="AP548" t="s">
        <v>227</v>
      </c>
      <c r="AQ548" t="s">
        <v>227</v>
      </c>
      <c r="AR548" t="s">
        <v>227</v>
      </c>
      <c r="AS548" t="s">
        <v>227</v>
      </c>
      <c r="AT548" t="s">
        <v>227</v>
      </c>
      <c r="AU548" t="s">
        <v>227</v>
      </c>
      <c r="AV548" t="s">
        <v>227</v>
      </c>
      <c r="AW548" t="s">
        <v>227</v>
      </c>
      <c r="AX548" t="s">
        <v>227</v>
      </c>
      <c r="AY548" s="602">
        <v>0</v>
      </c>
      <c r="AZ548"/>
    </row>
    <row r="549" spans="1:54" ht="14.4" x14ac:dyDescent="0.3">
      <c r="A549" s="618">
        <v>707163</v>
      </c>
      <c r="B549" s="604" t="s">
        <v>247</v>
      </c>
      <c r="C549" s="627" t="s">
        <v>178</v>
      </c>
      <c r="D549" s="627" t="s">
        <v>178</v>
      </c>
      <c r="E549" s="627" t="s">
        <v>178</v>
      </c>
      <c r="F549" s="627" t="s">
        <v>178</v>
      </c>
      <c r="G549" s="627" t="s">
        <v>178</v>
      </c>
      <c r="H549" s="627" t="s">
        <v>178</v>
      </c>
      <c r="I549" s="627" t="s">
        <v>177</v>
      </c>
      <c r="J549" s="627" t="s">
        <v>177</v>
      </c>
      <c r="K549" s="627" t="s">
        <v>177</v>
      </c>
      <c r="L549" s="627" t="s">
        <v>178</v>
      </c>
      <c r="M549" s="627" t="s">
        <v>178</v>
      </c>
      <c r="N549" s="627" t="s">
        <v>177</v>
      </c>
      <c r="O549" s="627" t="s">
        <v>227</v>
      </c>
      <c r="P549" s="627" t="s">
        <v>227</v>
      </c>
      <c r="Q549" s="627" t="s">
        <v>227</v>
      </c>
      <c r="R549" s="627" t="s">
        <v>227</v>
      </c>
      <c r="S549" s="627" t="s">
        <v>227</v>
      </c>
      <c r="T549" s="627" t="s">
        <v>227</v>
      </c>
      <c r="U549" s="627" t="s">
        <v>227</v>
      </c>
      <c r="V549" s="627" t="s">
        <v>227</v>
      </c>
      <c r="W549" s="627" t="s">
        <v>227</v>
      </c>
      <c r="X549" s="627" t="s">
        <v>227</v>
      </c>
      <c r="Y549" s="627" t="s">
        <v>227</v>
      </c>
      <c r="Z549" s="627" t="s">
        <v>227</v>
      </c>
      <c r="AA549" s="627" t="s">
        <v>227</v>
      </c>
      <c r="AB549" s="627" t="s">
        <v>227</v>
      </c>
      <c r="AC549" s="627" t="s">
        <v>227</v>
      </c>
      <c r="AD549" s="627" t="s">
        <v>227</v>
      </c>
      <c r="AE549" s="627" t="s">
        <v>227</v>
      </c>
      <c r="AF549" s="627" t="s">
        <v>227</v>
      </c>
      <c r="AG549" s="627" t="s">
        <v>227</v>
      </c>
      <c r="AH549" s="627" t="s">
        <v>227</v>
      </c>
      <c r="AI549" s="627" t="s">
        <v>227</v>
      </c>
      <c r="AJ549" s="627" t="s">
        <v>227</v>
      </c>
      <c r="AK549" s="627" t="s">
        <v>227</v>
      </c>
      <c r="AL549" s="627" t="s">
        <v>227</v>
      </c>
      <c r="AM549" s="627" t="s">
        <v>227</v>
      </c>
      <c r="AN549" s="627" t="s">
        <v>227</v>
      </c>
      <c r="AO549" s="627" t="s">
        <v>227</v>
      </c>
      <c r="AP549" s="627" t="s">
        <v>227</v>
      </c>
      <c r="AQ549" s="627" t="s">
        <v>227</v>
      </c>
      <c r="AR549" s="627" t="s">
        <v>227</v>
      </c>
      <c r="AS549" s="627" t="s">
        <v>227</v>
      </c>
      <c r="AT549" s="627" t="s">
        <v>227</v>
      </c>
      <c r="AU549" s="627" t="s">
        <v>227</v>
      </c>
      <c r="AV549" s="627" t="s">
        <v>227</v>
      </c>
      <c r="AW549" s="627" t="s">
        <v>227</v>
      </c>
      <c r="AX549" s="627" t="s">
        <v>227</v>
      </c>
      <c r="AY549" s="604" t="s">
        <v>227</v>
      </c>
      <c r="AZ549" s="632" t="s">
        <v>4547</v>
      </c>
      <c r="BA549" s="632" t="s">
        <v>227</v>
      </c>
      <c r="BB549" s="633" t="s">
        <v>1500</v>
      </c>
    </row>
    <row r="550" spans="1:54" ht="14.4" x14ac:dyDescent="0.3">
      <c r="A550" s="618">
        <v>707164</v>
      </c>
      <c r="B550" s="604" t="s">
        <v>248</v>
      </c>
      <c r="C550" s="627" t="s">
        <v>176</v>
      </c>
      <c r="D550" s="627" t="s">
        <v>178</v>
      </c>
      <c r="E550" s="627" t="s">
        <v>178</v>
      </c>
      <c r="F550" s="627" t="s">
        <v>178</v>
      </c>
      <c r="G550" s="627" t="s">
        <v>178</v>
      </c>
      <c r="H550" s="627" t="s">
        <v>178</v>
      </c>
      <c r="I550" s="627" t="s">
        <v>176</v>
      </c>
      <c r="J550" s="627" t="s">
        <v>178</v>
      </c>
      <c r="K550" s="627" t="s">
        <v>176</v>
      </c>
      <c r="L550" s="627" t="s">
        <v>178</v>
      </c>
      <c r="M550" s="627" t="s">
        <v>176</v>
      </c>
      <c r="N550" s="627" t="s">
        <v>176</v>
      </c>
      <c r="O550" s="627" t="s">
        <v>178</v>
      </c>
      <c r="P550" s="627" t="s">
        <v>178</v>
      </c>
      <c r="Q550" s="627" t="s">
        <v>177</v>
      </c>
      <c r="R550" s="627" t="s">
        <v>178</v>
      </c>
      <c r="S550" s="627" t="s">
        <v>178</v>
      </c>
      <c r="T550" s="627" t="s">
        <v>178</v>
      </c>
      <c r="U550" s="627" t="s">
        <v>227</v>
      </c>
      <c r="V550" s="627" t="s">
        <v>227</v>
      </c>
      <c r="W550" s="627" t="s">
        <v>227</v>
      </c>
      <c r="X550" s="627" t="s">
        <v>227</v>
      </c>
      <c r="Y550" s="627" t="s">
        <v>227</v>
      </c>
      <c r="Z550" s="627" t="s">
        <v>227</v>
      </c>
      <c r="AA550" s="627" t="s">
        <v>227</v>
      </c>
      <c r="AB550" s="627" t="s">
        <v>227</v>
      </c>
      <c r="AC550" s="627" t="s">
        <v>227</v>
      </c>
      <c r="AD550" s="627" t="s">
        <v>227</v>
      </c>
      <c r="AE550" s="627" t="s">
        <v>227</v>
      </c>
      <c r="AF550" s="627" t="s">
        <v>227</v>
      </c>
      <c r="AG550" s="627" t="s">
        <v>227</v>
      </c>
      <c r="AH550" s="627" t="s">
        <v>227</v>
      </c>
      <c r="AI550" s="627" t="s">
        <v>227</v>
      </c>
      <c r="AJ550" s="627" t="s">
        <v>227</v>
      </c>
      <c r="AK550" s="627" t="s">
        <v>227</v>
      </c>
      <c r="AL550" s="627" t="s">
        <v>227</v>
      </c>
      <c r="AM550" s="627" t="s">
        <v>227</v>
      </c>
      <c r="AN550" s="627" t="s">
        <v>227</v>
      </c>
      <c r="AO550" s="627" t="s">
        <v>227</v>
      </c>
      <c r="AP550" s="627" t="s">
        <v>227</v>
      </c>
      <c r="AQ550" s="627" t="s">
        <v>227</v>
      </c>
      <c r="AR550" s="627" t="s">
        <v>227</v>
      </c>
      <c r="AS550" s="627" t="s">
        <v>227</v>
      </c>
      <c r="AT550" s="627" t="s">
        <v>227</v>
      </c>
      <c r="AU550" s="627" t="s">
        <v>227</v>
      </c>
      <c r="AV550" s="627" t="s">
        <v>227</v>
      </c>
      <c r="AW550" s="627" t="s">
        <v>227</v>
      </c>
      <c r="AX550" s="627" t="s">
        <v>227</v>
      </c>
      <c r="AY550" s="604" t="s">
        <v>227</v>
      </c>
      <c r="AZ550" s="632" t="s">
        <v>4547</v>
      </c>
      <c r="BA550" s="632" t="s">
        <v>227</v>
      </c>
      <c r="BB550" s="633" t="s">
        <v>1500</v>
      </c>
    </row>
    <row r="551" spans="1:54" ht="14.4" x14ac:dyDescent="0.3">
      <c r="A551" s="618">
        <v>707165</v>
      </c>
      <c r="B551" s="604" t="s">
        <v>247</v>
      </c>
      <c r="C551" s="627" t="s">
        <v>178</v>
      </c>
      <c r="D551" s="627" t="s">
        <v>178</v>
      </c>
      <c r="E551" s="627" t="s">
        <v>178</v>
      </c>
      <c r="F551" s="627" t="s">
        <v>178</v>
      </c>
      <c r="G551" s="627" t="s">
        <v>178</v>
      </c>
      <c r="H551" s="627" t="s">
        <v>178</v>
      </c>
      <c r="I551" s="627" t="s">
        <v>177</v>
      </c>
      <c r="J551" s="627" t="s">
        <v>177</v>
      </c>
      <c r="K551" s="627" t="s">
        <v>177</v>
      </c>
      <c r="L551" s="627" t="s">
        <v>177</v>
      </c>
      <c r="M551" s="627" t="s">
        <v>176</v>
      </c>
      <c r="N551" s="627" t="s">
        <v>176</v>
      </c>
      <c r="O551" s="627" t="s">
        <v>227</v>
      </c>
      <c r="P551" s="627" t="s">
        <v>227</v>
      </c>
      <c r="Q551" s="627" t="s">
        <v>227</v>
      </c>
      <c r="R551" s="627" t="s">
        <v>227</v>
      </c>
      <c r="S551" s="627" t="s">
        <v>227</v>
      </c>
      <c r="T551" s="627" t="s">
        <v>227</v>
      </c>
      <c r="U551" s="627" t="s">
        <v>227</v>
      </c>
      <c r="V551" s="627" t="s">
        <v>227</v>
      </c>
      <c r="W551" s="627" t="s">
        <v>227</v>
      </c>
      <c r="X551" s="627" t="s">
        <v>227</v>
      </c>
      <c r="Y551" s="627" t="s">
        <v>227</v>
      </c>
      <c r="Z551" s="627" t="s">
        <v>227</v>
      </c>
      <c r="AA551" s="627" t="s">
        <v>227</v>
      </c>
      <c r="AB551" s="627" t="s">
        <v>227</v>
      </c>
      <c r="AC551" s="627" t="s">
        <v>227</v>
      </c>
      <c r="AD551" s="627" t="s">
        <v>227</v>
      </c>
      <c r="AE551" s="627" t="s">
        <v>227</v>
      </c>
      <c r="AF551" s="627" t="s">
        <v>227</v>
      </c>
      <c r="AG551" s="627" t="s">
        <v>227</v>
      </c>
      <c r="AH551" s="627" t="s">
        <v>227</v>
      </c>
      <c r="AI551" s="627" t="s">
        <v>227</v>
      </c>
      <c r="AJ551" s="627" t="s">
        <v>227</v>
      </c>
      <c r="AK551" s="627" t="s">
        <v>227</v>
      </c>
      <c r="AL551" s="627" t="s">
        <v>227</v>
      </c>
      <c r="AM551" s="627" t="s">
        <v>227</v>
      </c>
      <c r="AN551" s="627" t="s">
        <v>227</v>
      </c>
      <c r="AO551" s="627" t="s">
        <v>227</v>
      </c>
      <c r="AP551" s="627" t="s">
        <v>227</v>
      </c>
      <c r="AQ551" s="627" t="s">
        <v>227</v>
      </c>
      <c r="AR551" s="627" t="s">
        <v>227</v>
      </c>
      <c r="AS551" s="627" t="s">
        <v>227</v>
      </c>
      <c r="AT551" s="627" t="s">
        <v>227</v>
      </c>
      <c r="AU551" s="627" t="s">
        <v>227</v>
      </c>
      <c r="AV551" s="627" t="s">
        <v>227</v>
      </c>
      <c r="AW551" s="627" t="s">
        <v>227</v>
      </c>
      <c r="AX551" s="627" t="s">
        <v>227</v>
      </c>
      <c r="AY551" s="604" t="s">
        <v>227</v>
      </c>
      <c r="AZ551" s="632" t="s">
        <v>4547</v>
      </c>
      <c r="BA551" s="632" t="s">
        <v>227</v>
      </c>
      <c r="BB551" s="633" t="s">
        <v>1500</v>
      </c>
    </row>
    <row r="552" spans="1:54" ht="14.4" x14ac:dyDescent="0.3">
      <c r="A552" s="618">
        <v>707166</v>
      </c>
      <c r="B552" s="604" t="s">
        <v>247</v>
      </c>
      <c r="C552" s="627" t="s">
        <v>177</v>
      </c>
      <c r="D552" s="627" t="s">
        <v>178</v>
      </c>
      <c r="E552" s="627" t="s">
        <v>178</v>
      </c>
      <c r="F552" s="627" t="s">
        <v>178</v>
      </c>
      <c r="G552" s="627" t="s">
        <v>178</v>
      </c>
      <c r="H552" s="627" t="s">
        <v>178</v>
      </c>
      <c r="I552" s="627" t="s">
        <v>177</v>
      </c>
      <c r="J552" s="627" t="s">
        <v>177</v>
      </c>
      <c r="K552" s="627" t="s">
        <v>177</v>
      </c>
      <c r="L552" s="627" t="s">
        <v>177</v>
      </c>
      <c r="M552" s="627" t="s">
        <v>176</v>
      </c>
      <c r="N552" s="627" t="s">
        <v>176</v>
      </c>
      <c r="O552" s="627" t="s">
        <v>227</v>
      </c>
      <c r="P552" s="627" t="s">
        <v>227</v>
      </c>
      <c r="Q552" s="627" t="s">
        <v>227</v>
      </c>
      <c r="R552" s="627" t="s">
        <v>227</v>
      </c>
      <c r="S552" s="627" t="s">
        <v>227</v>
      </c>
      <c r="T552" s="627" t="s">
        <v>227</v>
      </c>
      <c r="U552" s="627" t="s">
        <v>227</v>
      </c>
      <c r="V552" s="627" t="s">
        <v>227</v>
      </c>
      <c r="W552" s="627" t="s">
        <v>227</v>
      </c>
      <c r="X552" s="627" t="s">
        <v>227</v>
      </c>
      <c r="Y552" s="627" t="s">
        <v>227</v>
      </c>
      <c r="Z552" s="627" t="s">
        <v>227</v>
      </c>
      <c r="AA552" s="627" t="s">
        <v>227</v>
      </c>
      <c r="AB552" s="627" t="s">
        <v>227</v>
      </c>
      <c r="AC552" s="627" t="s">
        <v>227</v>
      </c>
      <c r="AD552" s="627" t="s">
        <v>227</v>
      </c>
      <c r="AE552" s="627" t="s">
        <v>227</v>
      </c>
      <c r="AF552" s="627" t="s">
        <v>227</v>
      </c>
      <c r="AG552" s="627" t="s">
        <v>227</v>
      </c>
      <c r="AH552" s="627" t="s">
        <v>227</v>
      </c>
      <c r="AI552" s="627" t="s">
        <v>227</v>
      </c>
      <c r="AJ552" s="627" t="s">
        <v>227</v>
      </c>
      <c r="AK552" s="627" t="s">
        <v>227</v>
      </c>
      <c r="AL552" s="627" t="s">
        <v>227</v>
      </c>
      <c r="AM552" s="627" t="s">
        <v>227</v>
      </c>
      <c r="AN552" s="627" t="s">
        <v>227</v>
      </c>
      <c r="AO552" s="627" t="s">
        <v>227</v>
      </c>
      <c r="AP552" s="627" t="s">
        <v>227</v>
      </c>
      <c r="AQ552" s="627" t="s">
        <v>227</v>
      </c>
      <c r="AR552" s="627" t="s">
        <v>227</v>
      </c>
      <c r="AS552" s="627" t="s">
        <v>227</v>
      </c>
      <c r="AT552" s="627" t="s">
        <v>227</v>
      </c>
      <c r="AU552" s="627" t="s">
        <v>227</v>
      </c>
      <c r="AV552" s="627" t="s">
        <v>227</v>
      </c>
      <c r="AW552" s="627" t="s">
        <v>227</v>
      </c>
      <c r="AX552" s="627" t="s">
        <v>227</v>
      </c>
      <c r="AY552" s="604" t="s">
        <v>227</v>
      </c>
      <c r="AZ552" s="632" t="s">
        <v>4547</v>
      </c>
      <c r="BA552" s="632" t="s">
        <v>227</v>
      </c>
      <c r="BB552" s="633" t="s">
        <v>1500</v>
      </c>
    </row>
    <row r="553" spans="1:54" ht="14.4" x14ac:dyDescent="0.3">
      <c r="A553" s="618">
        <v>707167</v>
      </c>
      <c r="B553" s="604" t="s">
        <v>247</v>
      </c>
      <c r="C553" s="627" t="s">
        <v>178</v>
      </c>
      <c r="D553" s="627" t="s">
        <v>178</v>
      </c>
      <c r="E553" s="627" t="s">
        <v>178</v>
      </c>
      <c r="F553" s="627" t="s">
        <v>177</v>
      </c>
      <c r="G553" s="627" t="s">
        <v>177</v>
      </c>
      <c r="H553" s="627" t="s">
        <v>178</v>
      </c>
      <c r="I553" s="627" t="s">
        <v>177</v>
      </c>
      <c r="J553" s="627" t="s">
        <v>177</v>
      </c>
      <c r="K553" s="627" t="s">
        <v>177</v>
      </c>
      <c r="L553" s="627" t="s">
        <v>177</v>
      </c>
      <c r="M553" s="627" t="s">
        <v>178</v>
      </c>
      <c r="N553" s="627" t="s">
        <v>176</v>
      </c>
      <c r="O553" s="627" t="s">
        <v>227</v>
      </c>
      <c r="P553" s="627" t="s">
        <v>227</v>
      </c>
      <c r="Q553" s="627" t="s">
        <v>227</v>
      </c>
      <c r="R553" s="627" t="s">
        <v>227</v>
      </c>
      <c r="S553" s="627" t="s">
        <v>227</v>
      </c>
      <c r="T553" s="627" t="s">
        <v>227</v>
      </c>
      <c r="U553" s="627" t="s">
        <v>227</v>
      </c>
      <c r="V553" s="627" t="s">
        <v>227</v>
      </c>
      <c r="W553" s="627" t="s">
        <v>227</v>
      </c>
      <c r="X553" s="627" t="s">
        <v>227</v>
      </c>
      <c r="Y553" s="627" t="s">
        <v>227</v>
      </c>
      <c r="Z553" s="627" t="s">
        <v>227</v>
      </c>
      <c r="AA553" s="627" t="s">
        <v>227</v>
      </c>
      <c r="AB553" s="627" t="s">
        <v>227</v>
      </c>
      <c r="AC553" s="627" t="s">
        <v>227</v>
      </c>
      <c r="AD553" s="627" t="s">
        <v>227</v>
      </c>
      <c r="AE553" s="627" t="s">
        <v>227</v>
      </c>
      <c r="AF553" s="627" t="s">
        <v>227</v>
      </c>
      <c r="AG553" s="627" t="s">
        <v>227</v>
      </c>
      <c r="AH553" s="627" t="s">
        <v>227</v>
      </c>
      <c r="AI553" s="627" t="s">
        <v>227</v>
      </c>
      <c r="AJ553" s="627" t="s">
        <v>227</v>
      </c>
      <c r="AK553" s="627" t="s">
        <v>227</v>
      </c>
      <c r="AL553" s="627" t="s">
        <v>227</v>
      </c>
      <c r="AM553" s="627" t="s">
        <v>227</v>
      </c>
      <c r="AN553" s="627" t="s">
        <v>227</v>
      </c>
      <c r="AO553" s="627" t="s">
        <v>227</v>
      </c>
      <c r="AP553" s="627" t="s">
        <v>227</v>
      </c>
      <c r="AQ553" s="627" t="s">
        <v>227</v>
      </c>
      <c r="AR553" s="627" t="s">
        <v>227</v>
      </c>
      <c r="AS553" s="627" t="s">
        <v>227</v>
      </c>
      <c r="AT553" s="627" t="s">
        <v>227</v>
      </c>
      <c r="AU553" s="627" t="s">
        <v>227</v>
      </c>
      <c r="AV553" s="627" t="s">
        <v>227</v>
      </c>
      <c r="AW553" s="627" t="s">
        <v>227</v>
      </c>
      <c r="AX553" s="627" t="s">
        <v>227</v>
      </c>
      <c r="AY553" s="604" t="s">
        <v>227</v>
      </c>
      <c r="AZ553" s="632" t="s">
        <v>4547</v>
      </c>
      <c r="BA553" s="632" t="s">
        <v>227</v>
      </c>
      <c r="BB553" s="633" t="s">
        <v>1500</v>
      </c>
    </row>
    <row r="554" spans="1:54" ht="14.4" x14ac:dyDescent="0.3">
      <c r="A554" s="618">
        <v>707168</v>
      </c>
      <c r="B554" s="604" t="s">
        <v>247</v>
      </c>
      <c r="C554" s="627" t="s">
        <v>227</v>
      </c>
      <c r="D554" s="627" t="s">
        <v>227</v>
      </c>
      <c r="E554" s="627" t="s">
        <v>227</v>
      </c>
      <c r="F554" s="627" t="s">
        <v>227</v>
      </c>
      <c r="G554" s="627" t="s">
        <v>227</v>
      </c>
      <c r="H554" s="627" t="s">
        <v>227</v>
      </c>
      <c r="I554" s="627" t="s">
        <v>227</v>
      </c>
      <c r="J554" s="627" t="s">
        <v>227</v>
      </c>
      <c r="K554" s="627" t="s">
        <v>227</v>
      </c>
      <c r="L554" s="627" t="s">
        <v>227</v>
      </c>
      <c r="M554" s="627" t="s">
        <v>227</v>
      </c>
      <c r="N554" s="627" t="s">
        <v>227</v>
      </c>
      <c r="O554" s="627" t="s">
        <v>227</v>
      </c>
      <c r="P554" s="627" t="s">
        <v>227</v>
      </c>
      <c r="Q554" s="627" t="s">
        <v>227</v>
      </c>
      <c r="R554" s="627" t="s">
        <v>227</v>
      </c>
      <c r="S554" s="627" t="s">
        <v>227</v>
      </c>
      <c r="T554" s="627" t="s">
        <v>227</v>
      </c>
      <c r="U554" s="627" t="s">
        <v>227</v>
      </c>
      <c r="V554" s="627" t="s">
        <v>227</v>
      </c>
      <c r="W554" s="627" t="s">
        <v>227</v>
      </c>
      <c r="X554" s="627" t="s">
        <v>227</v>
      </c>
      <c r="Y554" s="627" t="s">
        <v>227</v>
      </c>
      <c r="Z554" s="627" t="s">
        <v>227</v>
      </c>
      <c r="AA554" s="627" t="s">
        <v>227</v>
      </c>
      <c r="AB554" s="627" t="s">
        <v>227</v>
      </c>
      <c r="AC554" s="627" t="s">
        <v>227</v>
      </c>
      <c r="AD554" s="627" t="s">
        <v>227</v>
      </c>
      <c r="AE554" s="627" t="s">
        <v>227</v>
      </c>
      <c r="AF554" s="627" t="s">
        <v>227</v>
      </c>
      <c r="AG554" s="627" t="s">
        <v>227</v>
      </c>
      <c r="AH554" s="627" t="s">
        <v>227</v>
      </c>
      <c r="AI554" s="627" t="s">
        <v>227</v>
      </c>
      <c r="AJ554" s="627" t="s">
        <v>227</v>
      </c>
      <c r="AK554" s="627" t="s">
        <v>227</v>
      </c>
      <c r="AL554" s="627" t="s">
        <v>227</v>
      </c>
      <c r="AM554" s="627" t="s">
        <v>227</v>
      </c>
      <c r="AN554" s="627" t="s">
        <v>227</v>
      </c>
      <c r="AO554" s="627" t="s">
        <v>227</v>
      </c>
      <c r="AP554" s="627" t="s">
        <v>227</v>
      </c>
      <c r="AQ554" s="627" t="s">
        <v>227</v>
      </c>
      <c r="AR554" s="627" t="s">
        <v>227</v>
      </c>
      <c r="AS554" s="627" t="s">
        <v>227</v>
      </c>
      <c r="AT554" s="627" t="s">
        <v>227</v>
      </c>
      <c r="AU554" s="627" t="s">
        <v>227</v>
      </c>
      <c r="AV554" s="627" t="s">
        <v>227</v>
      </c>
      <c r="AW554" s="627" t="s">
        <v>227</v>
      </c>
      <c r="AX554" s="627" t="s">
        <v>227</v>
      </c>
      <c r="AY554" s="604" t="s">
        <v>227</v>
      </c>
      <c r="AZ554" s="632" t="s">
        <v>4547</v>
      </c>
      <c r="BA554" s="632" t="s">
        <v>227</v>
      </c>
      <c r="BB554" s="633" t="s">
        <v>1500</v>
      </c>
    </row>
    <row r="555" spans="1:54" ht="14.4" x14ac:dyDescent="0.3">
      <c r="A555" s="618">
        <v>707169</v>
      </c>
      <c r="B555" s="604" t="s">
        <v>247</v>
      </c>
      <c r="C555" s="627" t="s">
        <v>177</v>
      </c>
      <c r="D555" s="627" t="s">
        <v>177</v>
      </c>
      <c r="E555" s="627" t="s">
        <v>178</v>
      </c>
      <c r="F555" s="627" t="s">
        <v>178</v>
      </c>
      <c r="G555" s="627" t="s">
        <v>177</v>
      </c>
      <c r="H555" s="627" t="s">
        <v>177</v>
      </c>
      <c r="I555" s="627" t="s">
        <v>177</v>
      </c>
      <c r="J555" s="627" t="s">
        <v>177</v>
      </c>
      <c r="K555" s="627" t="s">
        <v>177</v>
      </c>
      <c r="L555" s="627" t="s">
        <v>177</v>
      </c>
      <c r="M555" s="627" t="s">
        <v>176</v>
      </c>
      <c r="N555" s="627" t="s">
        <v>176</v>
      </c>
      <c r="O555" s="627" t="s">
        <v>227</v>
      </c>
      <c r="P555" s="627" t="s">
        <v>227</v>
      </c>
      <c r="Q555" s="627" t="s">
        <v>227</v>
      </c>
      <c r="R555" s="627" t="s">
        <v>227</v>
      </c>
      <c r="S555" s="627" t="s">
        <v>227</v>
      </c>
      <c r="T555" s="627" t="s">
        <v>227</v>
      </c>
      <c r="U555" s="627" t="s">
        <v>227</v>
      </c>
      <c r="V555" s="627" t="s">
        <v>227</v>
      </c>
      <c r="W555" s="627" t="s">
        <v>227</v>
      </c>
      <c r="X555" s="627" t="s">
        <v>227</v>
      </c>
      <c r="Y555" s="627" t="s">
        <v>227</v>
      </c>
      <c r="Z555" s="627" t="s">
        <v>227</v>
      </c>
      <c r="AA555" s="627" t="s">
        <v>227</v>
      </c>
      <c r="AB555" s="627" t="s">
        <v>227</v>
      </c>
      <c r="AC555" s="627" t="s">
        <v>227</v>
      </c>
      <c r="AD555" s="627" t="s">
        <v>227</v>
      </c>
      <c r="AE555" s="627" t="s">
        <v>227</v>
      </c>
      <c r="AF555" s="627" t="s">
        <v>227</v>
      </c>
      <c r="AG555" s="627" t="s">
        <v>227</v>
      </c>
      <c r="AH555" s="627" t="s">
        <v>227</v>
      </c>
      <c r="AI555" s="627" t="s">
        <v>227</v>
      </c>
      <c r="AJ555" s="627" t="s">
        <v>227</v>
      </c>
      <c r="AK555" s="627" t="s">
        <v>227</v>
      </c>
      <c r="AL555" s="627" t="s">
        <v>227</v>
      </c>
      <c r="AM555" s="627" t="s">
        <v>227</v>
      </c>
      <c r="AN555" s="627" t="s">
        <v>227</v>
      </c>
      <c r="AO555" s="627" t="s">
        <v>227</v>
      </c>
      <c r="AP555" s="627" t="s">
        <v>227</v>
      </c>
      <c r="AQ555" s="627" t="s">
        <v>227</v>
      </c>
      <c r="AR555" s="627" t="s">
        <v>227</v>
      </c>
      <c r="AS555" s="627" t="s">
        <v>227</v>
      </c>
      <c r="AT555" s="627" t="s">
        <v>227</v>
      </c>
      <c r="AU555" s="627" t="s">
        <v>227</v>
      </c>
      <c r="AV555" s="627" t="s">
        <v>227</v>
      </c>
      <c r="AW555" s="627" t="s">
        <v>227</v>
      </c>
      <c r="AX555" s="627" t="s">
        <v>227</v>
      </c>
      <c r="AY555" s="604" t="s">
        <v>227</v>
      </c>
      <c r="AZ555" s="632" t="s">
        <v>4547</v>
      </c>
      <c r="BA555" s="632" t="s">
        <v>227</v>
      </c>
      <c r="BB555" s="633" t="s">
        <v>1500</v>
      </c>
    </row>
    <row r="556" spans="1:54" ht="21.6" x14ac:dyDescent="0.65">
      <c r="A556" s="621">
        <v>707170</v>
      </c>
      <c r="B556" s="602" t="s">
        <v>247</v>
      </c>
      <c r="C556" t="s">
        <v>176</v>
      </c>
      <c r="D556" t="s">
        <v>176</v>
      </c>
      <c r="E556" t="s">
        <v>176</v>
      </c>
      <c r="F556" t="s">
        <v>176</v>
      </c>
      <c r="G556" t="s">
        <v>176</v>
      </c>
      <c r="H556" t="s">
        <v>176</v>
      </c>
      <c r="I556" t="s">
        <v>176</v>
      </c>
      <c r="J556" t="s">
        <v>176</v>
      </c>
      <c r="K556" t="s">
        <v>178</v>
      </c>
      <c r="L556" t="s">
        <v>177</v>
      </c>
      <c r="M556" t="s">
        <v>176</v>
      </c>
      <c r="N556" t="s">
        <v>176</v>
      </c>
      <c r="O556">
        <v>0</v>
      </c>
      <c r="P556">
        <v>0</v>
      </c>
      <c r="Q556">
        <v>0</v>
      </c>
      <c r="R556">
        <v>0</v>
      </c>
      <c r="S556">
        <v>0</v>
      </c>
      <c r="T556">
        <v>0</v>
      </c>
      <c r="U556">
        <v>0</v>
      </c>
      <c r="V556">
        <v>0</v>
      </c>
      <c r="W556">
        <v>0</v>
      </c>
      <c r="X556">
        <v>0</v>
      </c>
      <c r="Y556">
        <v>0</v>
      </c>
      <c r="Z556">
        <v>0</v>
      </c>
      <c r="AA556">
        <v>0</v>
      </c>
      <c r="AB556">
        <v>0</v>
      </c>
      <c r="AC556">
        <v>0</v>
      </c>
      <c r="AD556">
        <v>0</v>
      </c>
      <c r="AE556">
        <v>0</v>
      </c>
      <c r="AF556">
        <v>0</v>
      </c>
      <c r="AG556">
        <v>0</v>
      </c>
      <c r="AH556">
        <v>0</v>
      </c>
      <c r="AI556">
        <v>0</v>
      </c>
      <c r="AJ556">
        <v>0</v>
      </c>
      <c r="AK556">
        <v>0</v>
      </c>
      <c r="AL556">
        <v>0</v>
      </c>
      <c r="AM556">
        <v>0</v>
      </c>
      <c r="AN556">
        <v>0</v>
      </c>
      <c r="AO556">
        <v>0</v>
      </c>
      <c r="AP556">
        <v>0</v>
      </c>
      <c r="AQ556">
        <v>0</v>
      </c>
      <c r="AR556">
        <v>0</v>
      </c>
      <c r="AS556">
        <v>0</v>
      </c>
      <c r="AT556">
        <v>0</v>
      </c>
      <c r="AU556">
        <v>0</v>
      </c>
      <c r="AV556">
        <v>0</v>
      </c>
      <c r="AW556">
        <v>0</v>
      </c>
      <c r="AX556">
        <v>0</v>
      </c>
      <c r="AY556" s="602">
        <v>0</v>
      </c>
      <c r="AZ556"/>
    </row>
    <row r="557" spans="1:54" ht="21.6" x14ac:dyDescent="0.65">
      <c r="A557" s="621">
        <v>707171</v>
      </c>
      <c r="B557" s="602" t="s">
        <v>247</v>
      </c>
      <c r="C557" t="s">
        <v>176</v>
      </c>
      <c r="D557" t="s">
        <v>176</v>
      </c>
      <c r="E557" t="s">
        <v>178</v>
      </c>
      <c r="F557" t="s">
        <v>178</v>
      </c>
      <c r="G557" t="s">
        <v>176</v>
      </c>
      <c r="H557" t="s">
        <v>176</v>
      </c>
      <c r="I557" t="s">
        <v>178</v>
      </c>
      <c r="J557" t="s">
        <v>178</v>
      </c>
      <c r="K557" t="s">
        <v>178</v>
      </c>
      <c r="L557" t="s">
        <v>177</v>
      </c>
      <c r="M557" t="s">
        <v>177</v>
      </c>
      <c r="N557" t="s">
        <v>177</v>
      </c>
      <c r="O557">
        <v>0</v>
      </c>
      <c r="P557">
        <v>0</v>
      </c>
      <c r="Q557">
        <v>0</v>
      </c>
      <c r="R557">
        <v>0</v>
      </c>
      <c r="S557">
        <v>0</v>
      </c>
      <c r="T557">
        <v>0</v>
      </c>
      <c r="U557">
        <v>0</v>
      </c>
      <c r="V557">
        <v>0</v>
      </c>
      <c r="W557">
        <v>0</v>
      </c>
      <c r="X557">
        <v>0</v>
      </c>
      <c r="Y557">
        <v>0</v>
      </c>
      <c r="Z557">
        <v>0</v>
      </c>
      <c r="AA557">
        <v>0</v>
      </c>
      <c r="AB557">
        <v>0</v>
      </c>
      <c r="AC557">
        <v>0</v>
      </c>
      <c r="AD557">
        <v>0</v>
      </c>
      <c r="AE557">
        <v>0</v>
      </c>
      <c r="AF557">
        <v>0</v>
      </c>
      <c r="AG557">
        <v>0</v>
      </c>
      <c r="AH557">
        <v>0</v>
      </c>
      <c r="AI557">
        <v>0</v>
      </c>
      <c r="AJ557">
        <v>0</v>
      </c>
      <c r="AK557">
        <v>0</v>
      </c>
      <c r="AL557">
        <v>0</v>
      </c>
      <c r="AM557">
        <v>0</v>
      </c>
      <c r="AN557">
        <v>0</v>
      </c>
      <c r="AO557">
        <v>0</v>
      </c>
      <c r="AP557">
        <v>0</v>
      </c>
      <c r="AQ557">
        <v>0</v>
      </c>
      <c r="AR557">
        <v>0</v>
      </c>
      <c r="AS557">
        <v>0</v>
      </c>
      <c r="AT557">
        <v>0</v>
      </c>
      <c r="AU557">
        <v>0</v>
      </c>
      <c r="AV557">
        <v>0</v>
      </c>
      <c r="AW557">
        <v>0</v>
      </c>
      <c r="AX557">
        <v>0</v>
      </c>
      <c r="AY557" s="602">
        <v>0</v>
      </c>
      <c r="AZ557"/>
    </row>
    <row r="558" spans="1:54" ht="14.4" x14ac:dyDescent="0.3">
      <c r="A558" s="618">
        <v>707172</v>
      </c>
      <c r="B558" s="604" t="s">
        <v>247</v>
      </c>
      <c r="C558" s="627" t="s">
        <v>178</v>
      </c>
      <c r="D558" s="627" t="s">
        <v>178</v>
      </c>
      <c r="E558" s="627" t="s">
        <v>178</v>
      </c>
      <c r="F558" s="627" t="s">
        <v>178</v>
      </c>
      <c r="G558" s="627" t="s">
        <v>178</v>
      </c>
      <c r="H558" s="627" t="s">
        <v>177</v>
      </c>
      <c r="I558" s="627" t="s">
        <v>177</v>
      </c>
      <c r="J558" s="627" t="s">
        <v>177</v>
      </c>
      <c r="K558" s="627" t="s">
        <v>177</v>
      </c>
      <c r="L558" s="627" t="s">
        <v>177</v>
      </c>
      <c r="M558" s="627" t="s">
        <v>176</v>
      </c>
      <c r="N558" s="627" t="s">
        <v>176</v>
      </c>
      <c r="O558" s="627" t="s">
        <v>227</v>
      </c>
      <c r="P558" s="627" t="s">
        <v>227</v>
      </c>
      <c r="Q558" s="627" t="s">
        <v>227</v>
      </c>
      <c r="R558" s="627" t="s">
        <v>227</v>
      </c>
      <c r="S558" s="627" t="s">
        <v>227</v>
      </c>
      <c r="T558" s="627" t="s">
        <v>227</v>
      </c>
      <c r="U558" s="627" t="s">
        <v>227</v>
      </c>
      <c r="V558" s="627" t="s">
        <v>227</v>
      </c>
      <c r="W558" s="627" t="s">
        <v>227</v>
      </c>
      <c r="X558" s="627" t="s">
        <v>227</v>
      </c>
      <c r="Y558" s="627" t="s">
        <v>227</v>
      </c>
      <c r="Z558" s="627" t="s">
        <v>227</v>
      </c>
      <c r="AA558" s="627" t="s">
        <v>227</v>
      </c>
      <c r="AB558" s="627" t="s">
        <v>227</v>
      </c>
      <c r="AC558" s="627" t="s">
        <v>227</v>
      </c>
      <c r="AD558" s="627" t="s">
        <v>227</v>
      </c>
      <c r="AE558" s="627" t="s">
        <v>227</v>
      </c>
      <c r="AF558" s="627" t="s">
        <v>227</v>
      </c>
      <c r="AG558" s="627" t="s">
        <v>227</v>
      </c>
      <c r="AH558" s="627" t="s">
        <v>227</v>
      </c>
      <c r="AI558" s="627" t="s">
        <v>227</v>
      </c>
      <c r="AJ558" s="627" t="s">
        <v>227</v>
      </c>
      <c r="AK558" s="627" t="s">
        <v>227</v>
      </c>
      <c r="AL558" s="627" t="s">
        <v>227</v>
      </c>
      <c r="AM558" s="627" t="s">
        <v>227</v>
      </c>
      <c r="AN558" s="627" t="s">
        <v>227</v>
      </c>
      <c r="AO558" s="627" t="s">
        <v>227</v>
      </c>
      <c r="AP558" s="627" t="s">
        <v>227</v>
      </c>
      <c r="AQ558" s="627" t="s">
        <v>227</v>
      </c>
      <c r="AR558" s="627" t="s">
        <v>227</v>
      </c>
      <c r="AS558" s="627" t="s">
        <v>227</v>
      </c>
      <c r="AT558" s="627" t="s">
        <v>227</v>
      </c>
      <c r="AU558" s="627" t="s">
        <v>227</v>
      </c>
      <c r="AV558" s="627" t="s">
        <v>227</v>
      </c>
      <c r="AW558" s="627" t="s">
        <v>227</v>
      </c>
      <c r="AX558" s="627" t="s">
        <v>227</v>
      </c>
      <c r="AY558" s="604" t="s">
        <v>227</v>
      </c>
      <c r="AZ558" s="632" t="s">
        <v>4547</v>
      </c>
      <c r="BA558" s="632" t="s">
        <v>227</v>
      </c>
      <c r="BB558" s="633" t="s">
        <v>1500</v>
      </c>
    </row>
    <row r="559" spans="1:54" ht="14.4" x14ac:dyDescent="0.3">
      <c r="A559" s="618">
        <v>707173</v>
      </c>
      <c r="B559" s="604" t="s">
        <v>247</v>
      </c>
      <c r="C559" s="627" t="s">
        <v>178</v>
      </c>
      <c r="D559" s="627" t="s">
        <v>178</v>
      </c>
      <c r="E559" s="627" t="s">
        <v>178</v>
      </c>
      <c r="F559" s="627" t="s">
        <v>178</v>
      </c>
      <c r="G559" s="627" t="s">
        <v>178</v>
      </c>
      <c r="H559" s="627" t="s">
        <v>178</v>
      </c>
      <c r="I559" s="627" t="s">
        <v>177</v>
      </c>
      <c r="J559" s="627" t="s">
        <v>177</v>
      </c>
      <c r="K559" s="627" t="s">
        <v>177</v>
      </c>
      <c r="L559" s="627" t="s">
        <v>177</v>
      </c>
      <c r="M559" s="627" t="s">
        <v>176</v>
      </c>
      <c r="N559" s="627" t="s">
        <v>176</v>
      </c>
      <c r="O559" s="627" t="s">
        <v>227</v>
      </c>
      <c r="P559" s="627" t="s">
        <v>227</v>
      </c>
      <c r="Q559" s="627" t="s">
        <v>227</v>
      </c>
      <c r="R559" s="627" t="s">
        <v>227</v>
      </c>
      <c r="S559" s="627" t="s">
        <v>227</v>
      </c>
      <c r="T559" s="627" t="s">
        <v>227</v>
      </c>
      <c r="U559" s="627" t="s">
        <v>227</v>
      </c>
      <c r="V559" s="627" t="s">
        <v>227</v>
      </c>
      <c r="W559" s="627" t="s">
        <v>227</v>
      </c>
      <c r="X559" s="627" t="s">
        <v>227</v>
      </c>
      <c r="Y559" s="627" t="s">
        <v>227</v>
      </c>
      <c r="Z559" s="627" t="s">
        <v>227</v>
      </c>
      <c r="AA559" s="627" t="s">
        <v>227</v>
      </c>
      <c r="AB559" s="627" t="s">
        <v>227</v>
      </c>
      <c r="AC559" s="627" t="s">
        <v>227</v>
      </c>
      <c r="AD559" s="627" t="s">
        <v>227</v>
      </c>
      <c r="AE559" s="627" t="s">
        <v>227</v>
      </c>
      <c r="AF559" s="627" t="s">
        <v>227</v>
      </c>
      <c r="AG559" s="627" t="s">
        <v>227</v>
      </c>
      <c r="AH559" s="627" t="s">
        <v>227</v>
      </c>
      <c r="AI559" s="627" t="s">
        <v>227</v>
      </c>
      <c r="AJ559" s="627" t="s">
        <v>227</v>
      </c>
      <c r="AK559" s="627" t="s">
        <v>227</v>
      </c>
      <c r="AL559" s="627" t="s">
        <v>227</v>
      </c>
      <c r="AM559" s="627" t="s">
        <v>227</v>
      </c>
      <c r="AN559" s="627" t="s">
        <v>227</v>
      </c>
      <c r="AO559" s="627" t="s">
        <v>227</v>
      </c>
      <c r="AP559" s="627" t="s">
        <v>227</v>
      </c>
      <c r="AQ559" s="627" t="s">
        <v>227</v>
      </c>
      <c r="AR559" s="627" t="s">
        <v>227</v>
      </c>
      <c r="AS559" s="627" t="s">
        <v>227</v>
      </c>
      <c r="AT559" s="627" t="s">
        <v>227</v>
      </c>
      <c r="AU559" s="627" t="s">
        <v>227</v>
      </c>
      <c r="AV559" s="627" t="s">
        <v>227</v>
      </c>
      <c r="AW559" s="627" t="s">
        <v>227</v>
      </c>
      <c r="AX559" s="627" t="s">
        <v>227</v>
      </c>
      <c r="AY559" s="604" t="s">
        <v>227</v>
      </c>
      <c r="AZ559" s="632" t="s">
        <v>4547</v>
      </c>
      <c r="BA559" s="632" t="s">
        <v>227</v>
      </c>
      <c r="BB559" s="633" t="s">
        <v>1500</v>
      </c>
    </row>
    <row r="560" spans="1:54" ht="14.4" x14ac:dyDescent="0.3">
      <c r="A560" s="618">
        <v>707174</v>
      </c>
      <c r="B560" s="604" t="s">
        <v>247</v>
      </c>
      <c r="C560" s="627" t="s">
        <v>178</v>
      </c>
      <c r="D560" s="627" t="s">
        <v>178</v>
      </c>
      <c r="E560" s="627" t="s">
        <v>178</v>
      </c>
      <c r="F560" s="627" t="s">
        <v>176</v>
      </c>
      <c r="G560" s="627" t="s">
        <v>176</v>
      </c>
      <c r="H560" s="627" t="s">
        <v>178</v>
      </c>
      <c r="I560" s="627" t="s">
        <v>177</v>
      </c>
      <c r="J560" s="627" t="s">
        <v>177</v>
      </c>
      <c r="K560" s="627" t="s">
        <v>177</v>
      </c>
      <c r="L560" s="627" t="s">
        <v>177</v>
      </c>
      <c r="M560" s="627" t="s">
        <v>177</v>
      </c>
      <c r="N560" s="627" t="s">
        <v>177</v>
      </c>
      <c r="O560" s="627" t="s">
        <v>227</v>
      </c>
      <c r="P560" s="627" t="s">
        <v>227</v>
      </c>
      <c r="Q560" s="627" t="s">
        <v>227</v>
      </c>
      <c r="R560" s="627" t="s">
        <v>227</v>
      </c>
      <c r="S560" s="627" t="s">
        <v>227</v>
      </c>
      <c r="T560" s="627" t="s">
        <v>227</v>
      </c>
      <c r="U560" s="627" t="s">
        <v>227</v>
      </c>
      <c r="V560" s="627" t="s">
        <v>227</v>
      </c>
      <c r="W560" s="627" t="s">
        <v>227</v>
      </c>
      <c r="X560" s="627" t="s">
        <v>227</v>
      </c>
      <c r="Y560" s="627" t="s">
        <v>227</v>
      </c>
      <c r="Z560" s="627" t="s">
        <v>227</v>
      </c>
      <c r="AA560" s="627" t="s">
        <v>227</v>
      </c>
      <c r="AB560" s="627" t="s">
        <v>227</v>
      </c>
      <c r="AC560" s="627" t="s">
        <v>227</v>
      </c>
      <c r="AD560" s="627" t="s">
        <v>227</v>
      </c>
      <c r="AE560" s="627" t="s">
        <v>227</v>
      </c>
      <c r="AF560" s="627" t="s">
        <v>227</v>
      </c>
      <c r="AG560" s="627" t="s">
        <v>227</v>
      </c>
      <c r="AH560" s="627" t="s">
        <v>227</v>
      </c>
      <c r="AI560" s="627" t="s">
        <v>227</v>
      </c>
      <c r="AJ560" s="627" t="s">
        <v>227</v>
      </c>
      <c r="AK560" s="627" t="s">
        <v>227</v>
      </c>
      <c r="AL560" s="627" t="s">
        <v>227</v>
      </c>
      <c r="AM560" s="627" t="s">
        <v>227</v>
      </c>
      <c r="AN560" s="627" t="s">
        <v>227</v>
      </c>
      <c r="AO560" s="627" t="s">
        <v>227</v>
      </c>
      <c r="AP560" s="627" t="s">
        <v>227</v>
      </c>
      <c r="AQ560" s="627" t="s">
        <v>227</v>
      </c>
      <c r="AR560" s="627" t="s">
        <v>227</v>
      </c>
      <c r="AS560" s="627" t="s">
        <v>227</v>
      </c>
      <c r="AT560" s="627" t="s">
        <v>227</v>
      </c>
      <c r="AU560" s="627" t="s">
        <v>227</v>
      </c>
      <c r="AV560" s="627" t="s">
        <v>227</v>
      </c>
      <c r="AW560" s="627" t="s">
        <v>227</v>
      </c>
      <c r="AX560" s="627" t="s">
        <v>227</v>
      </c>
      <c r="AY560" s="604" t="s">
        <v>227</v>
      </c>
      <c r="AZ560" s="632" t="s">
        <v>4543</v>
      </c>
      <c r="BA560" s="632" t="s">
        <v>4543</v>
      </c>
      <c r="BB560" s="633" t="s">
        <v>1500</v>
      </c>
    </row>
    <row r="561" spans="1:54" ht="14.4" x14ac:dyDescent="0.3">
      <c r="A561" s="618">
        <v>707175</v>
      </c>
      <c r="B561" s="604" t="s">
        <v>247</v>
      </c>
      <c r="C561" s="627" t="s">
        <v>178</v>
      </c>
      <c r="D561" s="627" t="s">
        <v>177</v>
      </c>
      <c r="E561" s="627" t="s">
        <v>178</v>
      </c>
      <c r="F561" s="627" t="s">
        <v>177</v>
      </c>
      <c r="G561" s="627" t="s">
        <v>177</v>
      </c>
      <c r="H561" s="627" t="s">
        <v>178</v>
      </c>
      <c r="I561" s="627" t="s">
        <v>177</v>
      </c>
      <c r="J561" s="627" t="s">
        <v>177</v>
      </c>
      <c r="K561" s="627" t="s">
        <v>177</v>
      </c>
      <c r="L561" s="627" t="s">
        <v>177</v>
      </c>
      <c r="M561" s="627" t="s">
        <v>178</v>
      </c>
      <c r="N561" s="627" t="s">
        <v>176</v>
      </c>
      <c r="O561" s="627" t="s">
        <v>227</v>
      </c>
      <c r="P561" s="627" t="s">
        <v>227</v>
      </c>
      <c r="Q561" s="627" t="s">
        <v>227</v>
      </c>
      <c r="R561" s="627" t="s">
        <v>227</v>
      </c>
      <c r="S561" s="627" t="s">
        <v>227</v>
      </c>
      <c r="T561" s="627" t="s">
        <v>227</v>
      </c>
      <c r="U561" s="627" t="s">
        <v>227</v>
      </c>
      <c r="V561" s="627" t="s">
        <v>227</v>
      </c>
      <c r="W561" s="627" t="s">
        <v>227</v>
      </c>
      <c r="X561" s="627" t="s">
        <v>227</v>
      </c>
      <c r="Y561" s="627" t="s">
        <v>227</v>
      </c>
      <c r="Z561" s="627" t="s">
        <v>227</v>
      </c>
      <c r="AA561" s="627" t="s">
        <v>227</v>
      </c>
      <c r="AB561" s="627" t="s">
        <v>227</v>
      </c>
      <c r="AC561" s="627" t="s">
        <v>227</v>
      </c>
      <c r="AD561" s="627" t="s">
        <v>227</v>
      </c>
      <c r="AE561" s="627" t="s">
        <v>227</v>
      </c>
      <c r="AF561" s="627" t="s">
        <v>227</v>
      </c>
      <c r="AG561" s="627" t="s">
        <v>227</v>
      </c>
      <c r="AH561" s="627" t="s">
        <v>227</v>
      </c>
      <c r="AI561" s="627" t="s">
        <v>227</v>
      </c>
      <c r="AJ561" s="627" t="s">
        <v>227</v>
      </c>
      <c r="AK561" s="627" t="s">
        <v>227</v>
      </c>
      <c r="AL561" s="627" t="s">
        <v>227</v>
      </c>
      <c r="AM561" s="627" t="s">
        <v>227</v>
      </c>
      <c r="AN561" s="627" t="s">
        <v>227</v>
      </c>
      <c r="AO561" s="627" t="s">
        <v>227</v>
      </c>
      <c r="AP561" s="627" t="s">
        <v>227</v>
      </c>
      <c r="AQ561" s="627" t="s">
        <v>227</v>
      </c>
      <c r="AR561" s="627" t="s">
        <v>227</v>
      </c>
      <c r="AS561" s="627" t="s">
        <v>227</v>
      </c>
      <c r="AT561" s="627" t="s">
        <v>227</v>
      </c>
      <c r="AU561" s="627" t="s">
        <v>227</v>
      </c>
      <c r="AV561" s="627" t="s">
        <v>227</v>
      </c>
      <c r="AW561" s="627" t="s">
        <v>227</v>
      </c>
      <c r="AX561" s="627" t="s">
        <v>227</v>
      </c>
      <c r="AY561" s="604" t="s">
        <v>227</v>
      </c>
      <c r="AZ561" s="632" t="s">
        <v>4547</v>
      </c>
      <c r="BA561" s="632" t="s">
        <v>227</v>
      </c>
      <c r="BB561" s="633" t="s">
        <v>1500</v>
      </c>
    </row>
    <row r="562" spans="1:54" ht="21.6" x14ac:dyDescent="0.65">
      <c r="A562" s="621">
        <v>707176</v>
      </c>
      <c r="B562" s="602" t="s">
        <v>248</v>
      </c>
      <c r="C562" t="s">
        <v>176</v>
      </c>
      <c r="D562" t="s">
        <v>178</v>
      </c>
      <c r="E562" t="s">
        <v>176</v>
      </c>
      <c r="F562" t="s">
        <v>178</v>
      </c>
      <c r="G562" t="s">
        <v>178</v>
      </c>
      <c r="H562" t="s">
        <v>178</v>
      </c>
      <c r="I562" t="s">
        <v>176</v>
      </c>
      <c r="J562" t="s">
        <v>176</v>
      </c>
      <c r="K562" t="s">
        <v>176</v>
      </c>
      <c r="L562" t="s">
        <v>178</v>
      </c>
      <c r="M562" t="s">
        <v>176</v>
      </c>
      <c r="N562" t="s">
        <v>178</v>
      </c>
      <c r="O562" t="s">
        <v>177</v>
      </c>
      <c r="P562" t="s">
        <v>178</v>
      </c>
      <c r="Q562" t="s">
        <v>178</v>
      </c>
      <c r="R562" t="s">
        <v>177</v>
      </c>
      <c r="S562" t="s">
        <v>178</v>
      </c>
      <c r="T562" t="s">
        <v>178</v>
      </c>
      <c r="U562" t="s">
        <v>177</v>
      </c>
      <c r="V562" t="s">
        <v>177</v>
      </c>
      <c r="W562" t="s">
        <v>177</v>
      </c>
      <c r="X562" t="s">
        <v>177</v>
      </c>
      <c r="Y562" t="s">
        <v>177</v>
      </c>
      <c r="Z562" t="s">
        <v>177</v>
      </c>
      <c r="AA562" t="s">
        <v>227</v>
      </c>
      <c r="AB562" t="s">
        <v>227</v>
      </c>
      <c r="AC562" t="s">
        <v>227</v>
      </c>
      <c r="AD562" t="s">
        <v>227</v>
      </c>
      <c r="AE562" t="s">
        <v>227</v>
      </c>
      <c r="AF562" t="s">
        <v>227</v>
      </c>
      <c r="AG562" t="s">
        <v>227</v>
      </c>
      <c r="AH562" t="s">
        <v>227</v>
      </c>
      <c r="AI562" t="s">
        <v>227</v>
      </c>
      <c r="AJ562" t="s">
        <v>227</v>
      </c>
      <c r="AK562" t="s">
        <v>227</v>
      </c>
      <c r="AL562" t="s">
        <v>227</v>
      </c>
      <c r="AM562" t="s">
        <v>227</v>
      </c>
      <c r="AN562" t="s">
        <v>227</v>
      </c>
      <c r="AO562" t="s">
        <v>227</v>
      </c>
      <c r="AP562" t="s">
        <v>227</v>
      </c>
      <c r="AQ562" t="s">
        <v>227</v>
      </c>
      <c r="AR562" t="s">
        <v>227</v>
      </c>
      <c r="AS562" t="s">
        <v>227</v>
      </c>
      <c r="AT562" t="s">
        <v>227</v>
      </c>
      <c r="AU562" t="s">
        <v>227</v>
      </c>
      <c r="AV562" t="s">
        <v>227</v>
      </c>
      <c r="AW562" t="s">
        <v>227</v>
      </c>
      <c r="AX562" t="s">
        <v>227</v>
      </c>
      <c r="AY562" s="602" t="s">
        <v>4583</v>
      </c>
      <c r="AZ562"/>
    </row>
    <row r="563" spans="1:54" ht="14.4" x14ac:dyDescent="0.3">
      <c r="A563" s="618">
        <v>707177</v>
      </c>
      <c r="B563" s="604" t="s">
        <v>247</v>
      </c>
      <c r="C563" s="627" t="s">
        <v>176</v>
      </c>
      <c r="D563" s="627" t="s">
        <v>176</v>
      </c>
      <c r="E563" s="627" t="s">
        <v>178</v>
      </c>
      <c r="F563" s="627" t="s">
        <v>178</v>
      </c>
      <c r="G563" s="627" t="s">
        <v>178</v>
      </c>
      <c r="H563" s="627" t="s">
        <v>178</v>
      </c>
      <c r="I563" s="627" t="s">
        <v>177</v>
      </c>
      <c r="J563" s="627" t="s">
        <v>177</v>
      </c>
      <c r="K563" s="627" t="s">
        <v>178</v>
      </c>
      <c r="L563" s="627" t="s">
        <v>178</v>
      </c>
      <c r="M563" s="627" t="s">
        <v>176</v>
      </c>
      <c r="N563" s="627" t="s">
        <v>176</v>
      </c>
      <c r="O563" s="627" t="s">
        <v>227</v>
      </c>
      <c r="P563" s="627" t="s">
        <v>227</v>
      </c>
      <c r="Q563" s="627" t="s">
        <v>227</v>
      </c>
      <c r="R563" s="627" t="s">
        <v>227</v>
      </c>
      <c r="S563" s="627" t="s">
        <v>227</v>
      </c>
      <c r="T563" s="627" t="s">
        <v>227</v>
      </c>
      <c r="U563" s="627" t="s">
        <v>227</v>
      </c>
      <c r="V563" s="627" t="s">
        <v>227</v>
      </c>
      <c r="W563" s="627" t="s">
        <v>227</v>
      </c>
      <c r="X563" s="627" t="s">
        <v>227</v>
      </c>
      <c r="Y563" s="627" t="s">
        <v>227</v>
      </c>
      <c r="Z563" s="627" t="s">
        <v>227</v>
      </c>
      <c r="AA563" s="627" t="s">
        <v>227</v>
      </c>
      <c r="AB563" s="627" t="s">
        <v>227</v>
      </c>
      <c r="AC563" s="627" t="s">
        <v>227</v>
      </c>
      <c r="AD563" s="627" t="s">
        <v>227</v>
      </c>
      <c r="AE563" s="627" t="s">
        <v>227</v>
      </c>
      <c r="AF563" s="627" t="s">
        <v>227</v>
      </c>
      <c r="AG563" s="627" t="s">
        <v>227</v>
      </c>
      <c r="AH563" s="627" t="s">
        <v>227</v>
      </c>
      <c r="AI563" s="627" t="s">
        <v>227</v>
      </c>
      <c r="AJ563" s="627" t="s">
        <v>227</v>
      </c>
      <c r="AK563" s="627" t="s">
        <v>227</v>
      </c>
      <c r="AL563" s="627" t="s">
        <v>227</v>
      </c>
      <c r="AM563" s="627" t="s">
        <v>227</v>
      </c>
      <c r="AN563" s="627" t="s">
        <v>227</v>
      </c>
      <c r="AO563" s="627" t="s">
        <v>227</v>
      </c>
      <c r="AP563" s="627" t="s">
        <v>227</v>
      </c>
      <c r="AQ563" s="627" t="s">
        <v>227</v>
      </c>
      <c r="AR563" s="627" t="s">
        <v>227</v>
      </c>
      <c r="AS563" s="627" t="s">
        <v>227</v>
      </c>
      <c r="AT563" s="627" t="s">
        <v>227</v>
      </c>
      <c r="AU563" s="627" t="s">
        <v>227</v>
      </c>
      <c r="AV563" s="627" t="s">
        <v>227</v>
      </c>
      <c r="AW563" s="627" t="s">
        <v>227</v>
      </c>
      <c r="AX563" s="627" t="s">
        <v>227</v>
      </c>
      <c r="AY563" s="604" t="s">
        <v>227</v>
      </c>
      <c r="AZ563" s="632" t="s">
        <v>4547</v>
      </c>
      <c r="BA563" s="632" t="s">
        <v>227</v>
      </c>
      <c r="BB563" s="633" t="s">
        <v>1500</v>
      </c>
    </row>
    <row r="564" spans="1:54" ht="14.4" x14ac:dyDescent="0.3">
      <c r="A564" s="618">
        <v>707178</v>
      </c>
      <c r="B564" s="604" t="s">
        <v>247</v>
      </c>
      <c r="C564" s="627" t="s">
        <v>178</v>
      </c>
      <c r="D564" s="627" t="s">
        <v>178</v>
      </c>
      <c r="E564" s="627" t="s">
        <v>178</v>
      </c>
      <c r="F564" s="627" t="s">
        <v>178</v>
      </c>
      <c r="G564" s="627" t="s">
        <v>177</v>
      </c>
      <c r="H564" s="627" t="s">
        <v>177</v>
      </c>
      <c r="I564" s="627" t="s">
        <v>177</v>
      </c>
      <c r="J564" s="627" t="s">
        <v>177</v>
      </c>
      <c r="K564" s="627" t="s">
        <v>177</v>
      </c>
      <c r="L564" s="627" t="s">
        <v>177</v>
      </c>
      <c r="M564" s="627" t="s">
        <v>176</v>
      </c>
      <c r="N564" s="627" t="s">
        <v>176</v>
      </c>
      <c r="O564" s="627" t="s">
        <v>227</v>
      </c>
      <c r="P564" s="627" t="s">
        <v>227</v>
      </c>
      <c r="Q564" s="627" t="s">
        <v>227</v>
      </c>
      <c r="R564" s="627" t="s">
        <v>227</v>
      </c>
      <c r="S564" s="627" t="s">
        <v>227</v>
      </c>
      <c r="T564" s="627" t="s">
        <v>227</v>
      </c>
      <c r="U564" s="627" t="s">
        <v>227</v>
      </c>
      <c r="V564" s="627" t="s">
        <v>227</v>
      </c>
      <c r="W564" s="627" t="s">
        <v>227</v>
      </c>
      <c r="X564" s="627" t="s">
        <v>227</v>
      </c>
      <c r="Y564" s="627" t="s">
        <v>227</v>
      </c>
      <c r="Z564" s="627" t="s">
        <v>227</v>
      </c>
      <c r="AA564" s="627" t="s">
        <v>227</v>
      </c>
      <c r="AB564" s="627" t="s">
        <v>227</v>
      </c>
      <c r="AC564" s="627" t="s">
        <v>227</v>
      </c>
      <c r="AD564" s="627" t="s">
        <v>227</v>
      </c>
      <c r="AE564" s="627" t="s">
        <v>227</v>
      </c>
      <c r="AF564" s="627" t="s">
        <v>227</v>
      </c>
      <c r="AG564" s="627" t="s">
        <v>227</v>
      </c>
      <c r="AH564" s="627" t="s">
        <v>227</v>
      </c>
      <c r="AI564" s="627" t="s">
        <v>227</v>
      </c>
      <c r="AJ564" s="627" t="s">
        <v>227</v>
      </c>
      <c r="AK564" s="627" t="s">
        <v>227</v>
      </c>
      <c r="AL564" s="627" t="s">
        <v>227</v>
      </c>
      <c r="AM564" s="627" t="s">
        <v>227</v>
      </c>
      <c r="AN564" s="627" t="s">
        <v>227</v>
      </c>
      <c r="AO564" s="627" t="s">
        <v>227</v>
      </c>
      <c r="AP564" s="627" t="s">
        <v>227</v>
      </c>
      <c r="AQ564" s="627" t="s">
        <v>227</v>
      </c>
      <c r="AR564" s="627" t="s">
        <v>227</v>
      </c>
      <c r="AS564" s="627" t="s">
        <v>227</v>
      </c>
      <c r="AT564" s="627" t="s">
        <v>227</v>
      </c>
      <c r="AU564" s="627" t="s">
        <v>227</v>
      </c>
      <c r="AV564" s="627" t="s">
        <v>227</v>
      </c>
      <c r="AW564" s="627" t="s">
        <v>227</v>
      </c>
      <c r="AX564" s="627" t="s">
        <v>227</v>
      </c>
      <c r="AY564" s="604" t="s">
        <v>227</v>
      </c>
      <c r="AZ564" s="632" t="s">
        <v>4547</v>
      </c>
      <c r="BA564" s="632" t="s">
        <v>227</v>
      </c>
      <c r="BB564" s="633" t="s">
        <v>1500</v>
      </c>
    </row>
    <row r="565" spans="1:54" ht="14.4" x14ac:dyDescent="0.3">
      <c r="A565" s="618">
        <v>707179</v>
      </c>
      <c r="B565" s="604" t="s">
        <v>247</v>
      </c>
      <c r="C565" s="627" t="s">
        <v>178</v>
      </c>
      <c r="D565" s="627" t="s">
        <v>178</v>
      </c>
      <c r="E565" s="627" t="s">
        <v>178</v>
      </c>
      <c r="F565" s="627" t="s">
        <v>178</v>
      </c>
      <c r="G565" s="627" t="s">
        <v>178</v>
      </c>
      <c r="H565" s="627" t="s">
        <v>178</v>
      </c>
      <c r="I565" s="627" t="s">
        <v>177</v>
      </c>
      <c r="J565" s="627" t="s">
        <v>177</v>
      </c>
      <c r="K565" s="627" t="s">
        <v>177</v>
      </c>
      <c r="L565" s="627" t="s">
        <v>177</v>
      </c>
      <c r="M565" s="627" t="s">
        <v>178</v>
      </c>
      <c r="N565" s="627" t="s">
        <v>176</v>
      </c>
      <c r="O565" s="627" t="s">
        <v>227</v>
      </c>
      <c r="P565" s="627" t="s">
        <v>227</v>
      </c>
      <c r="Q565" s="627" t="s">
        <v>227</v>
      </c>
      <c r="R565" s="627" t="s">
        <v>227</v>
      </c>
      <c r="S565" s="627" t="s">
        <v>227</v>
      </c>
      <c r="T565" s="627" t="s">
        <v>227</v>
      </c>
      <c r="U565" s="627" t="s">
        <v>227</v>
      </c>
      <c r="V565" s="627" t="s">
        <v>227</v>
      </c>
      <c r="W565" s="627" t="s">
        <v>227</v>
      </c>
      <c r="X565" s="627" t="s">
        <v>227</v>
      </c>
      <c r="Y565" s="627" t="s">
        <v>227</v>
      </c>
      <c r="Z565" s="627" t="s">
        <v>227</v>
      </c>
      <c r="AA565" s="627" t="s">
        <v>227</v>
      </c>
      <c r="AB565" s="627" t="s">
        <v>227</v>
      </c>
      <c r="AC565" s="627" t="s">
        <v>227</v>
      </c>
      <c r="AD565" s="627" t="s">
        <v>227</v>
      </c>
      <c r="AE565" s="627" t="s">
        <v>227</v>
      </c>
      <c r="AF565" s="627" t="s">
        <v>227</v>
      </c>
      <c r="AG565" s="627" t="s">
        <v>227</v>
      </c>
      <c r="AH565" s="627" t="s">
        <v>227</v>
      </c>
      <c r="AI565" s="627" t="s">
        <v>227</v>
      </c>
      <c r="AJ565" s="627" t="s">
        <v>227</v>
      </c>
      <c r="AK565" s="627" t="s">
        <v>227</v>
      </c>
      <c r="AL565" s="627" t="s">
        <v>227</v>
      </c>
      <c r="AM565" s="627" t="s">
        <v>227</v>
      </c>
      <c r="AN565" s="627" t="s">
        <v>227</v>
      </c>
      <c r="AO565" s="627" t="s">
        <v>227</v>
      </c>
      <c r="AP565" s="627" t="s">
        <v>227</v>
      </c>
      <c r="AQ565" s="627" t="s">
        <v>227</v>
      </c>
      <c r="AR565" s="627" t="s">
        <v>227</v>
      </c>
      <c r="AS565" s="627" t="s">
        <v>227</v>
      </c>
      <c r="AT565" s="627" t="s">
        <v>227</v>
      </c>
      <c r="AU565" s="627" t="s">
        <v>227</v>
      </c>
      <c r="AV565" s="627" t="s">
        <v>227</v>
      </c>
      <c r="AW565" s="627" t="s">
        <v>227</v>
      </c>
      <c r="AX565" s="627" t="s">
        <v>227</v>
      </c>
      <c r="AY565" s="604" t="s">
        <v>227</v>
      </c>
      <c r="AZ565" s="632" t="s">
        <v>4547</v>
      </c>
      <c r="BA565" s="632" t="s">
        <v>227</v>
      </c>
      <c r="BB565" s="633" t="s">
        <v>1500</v>
      </c>
    </row>
    <row r="566" spans="1:54" ht="14.4" x14ac:dyDescent="0.3">
      <c r="A566" s="618">
        <v>707180</v>
      </c>
      <c r="B566" s="604" t="s">
        <v>247</v>
      </c>
      <c r="C566" s="627" t="s">
        <v>178</v>
      </c>
      <c r="D566" s="627" t="s">
        <v>178</v>
      </c>
      <c r="E566" s="627" t="s">
        <v>178</v>
      </c>
      <c r="F566" s="627" t="s">
        <v>178</v>
      </c>
      <c r="G566" s="627" t="s">
        <v>178</v>
      </c>
      <c r="H566" s="627" t="s">
        <v>177</v>
      </c>
      <c r="I566" s="627" t="s">
        <v>177</v>
      </c>
      <c r="J566" s="627" t="s">
        <v>177</v>
      </c>
      <c r="K566" s="627" t="s">
        <v>177</v>
      </c>
      <c r="L566" s="627" t="s">
        <v>177</v>
      </c>
      <c r="M566" s="627" t="s">
        <v>176</v>
      </c>
      <c r="N566" s="627" t="s">
        <v>176</v>
      </c>
      <c r="O566" s="627" t="s">
        <v>227</v>
      </c>
      <c r="P566" s="627" t="s">
        <v>227</v>
      </c>
      <c r="Q566" s="627" t="s">
        <v>227</v>
      </c>
      <c r="R566" s="627" t="s">
        <v>227</v>
      </c>
      <c r="S566" s="627" t="s">
        <v>227</v>
      </c>
      <c r="T566" s="627" t="s">
        <v>227</v>
      </c>
      <c r="U566" s="627" t="s">
        <v>227</v>
      </c>
      <c r="V566" s="627" t="s">
        <v>227</v>
      </c>
      <c r="W566" s="627" t="s">
        <v>227</v>
      </c>
      <c r="X566" s="627" t="s">
        <v>227</v>
      </c>
      <c r="Y566" s="627" t="s">
        <v>227</v>
      </c>
      <c r="Z566" s="627" t="s">
        <v>227</v>
      </c>
      <c r="AA566" s="627" t="s">
        <v>227</v>
      </c>
      <c r="AB566" s="627" t="s">
        <v>227</v>
      </c>
      <c r="AC566" s="627" t="s">
        <v>227</v>
      </c>
      <c r="AD566" s="627" t="s">
        <v>227</v>
      </c>
      <c r="AE566" s="627" t="s">
        <v>227</v>
      </c>
      <c r="AF566" s="627" t="s">
        <v>227</v>
      </c>
      <c r="AG566" s="627" t="s">
        <v>227</v>
      </c>
      <c r="AH566" s="627" t="s">
        <v>227</v>
      </c>
      <c r="AI566" s="627" t="s">
        <v>227</v>
      </c>
      <c r="AJ566" s="627" t="s">
        <v>227</v>
      </c>
      <c r="AK566" s="627" t="s">
        <v>227</v>
      </c>
      <c r="AL566" s="627" t="s">
        <v>227</v>
      </c>
      <c r="AM566" s="627" t="s">
        <v>227</v>
      </c>
      <c r="AN566" s="627" t="s">
        <v>227</v>
      </c>
      <c r="AO566" s="627" t="s">
        <v>227</v>
      </c>
      <c r="AP566" s="627" t="s">
        <v>227</v>
      </c>
      <c r="AQ566" s="627" t="s">
        <v>227</v>
      </c>
      <c r="AR566" s="627" t="s">
        <v>227</v>
      </c>
      <c r="AS566" s="627" t="s">
        <v>227</v>
      </c>
      <c r="AT566" s="627" t="s">
        <v>227</v>
      </c>
      <c r="AU566" s="627" t="s">
        <v>227</v>
      </c>
      <c r="AV566" s="627" t="s">
        <v>227</v>
      </c>
      <c r="AW566" s="627" t="s">
        <v>227</v>
      </c>
      <c r="AX566" s="627" t="s">
        <v>227</v>
      </c>
      <c r="AY566" s="604" t="s">
        <v>227</v>
      </c>
      <c r="AZ566" s="632" t="s">
        <v>4547</v>
      </c>
      <c r="BA566" s="632" t="s">
        <v>227</v>
      </c>
      <c r="BB566" s="633" t="s">
        <v>1500</v>
      </c>
    </row>
    <row r="567" spans="1:54" ht="14.4" x14ac:dyDescent="0.3">
      <c r="A567" s="618">
        <v>707181</v>
      </c>
      <c r="B567" s="604" t="s">
        <v>247</v>
      </c>
      <c r="C567" s="627" t="s">
        <v>176</v>
      </c>
      <c r="D567" s="627" t="s">
        <v>178</v>
      </c>
      <c r="E567" s="627" t="s">
        <v>178</v>
      </c>
      <c r="F567" s="627" t="s">
        <v>178</v>
      </c>
      <c r="G567" s="627" t="s">
        <v>178</v>
      </c>
      <c r="H567" s="627" t="s">
        <v>178</v>
      </c>
      <c r="I567" s="627" t="s">
        <v>177</v>
      </c>
      <c r="J567" s="627" t="s">
        <v>177</v>
      </c>
      <c r="K567" s="627" t="s">
        <v>177</v>
      </c>
      <c r="L567" s="627" t="s">
        <v>177</v>
      </c>
      <c r="M567" s="627" t="s">
        <v>176</v>
      </c>
      <c r="N567" s="627" t="s">
        <v>176</v>
      </c>
      <c r="O567" s="627" t="s">
        <v>227</v>
      </c>
      <c r="P567" s="627" t="s">
        <v>227</v>
      </c>
      <c r="Q567" s="627" t="s">
        <v>227</v>
      </c>
      <c r="R567" s="627" t="s">
        <v>227</v>
      </c>
      <c r="S567" s="627" t="s">
        <v>227</v>
      </c>
      <c r="T567" s="627" t="s">
        <v>227</v>
      </c>
      <c r="U567" s="627" t="s">
        <v>227</v>
      </c>
      <c r="V567" s="627" t="s">
        <v>227</v>
      </c>
      <c r="W567" s="627" t="s">
        <v>227</v>
      </c>
      <c r="X567" s="627" t="s">
        <v>227</v>
      </c>
      <c r="Y567" s="627" t="s">
        <v>227</v>
      </c>
      <c r="Z567" s="627" t="s">
        <v>227</v>
      </c>
      <c r="AA567" s="627" t="s">
        <v>227</v>
      </c>
      <c r="AB567" s="627" t="s">
        <v>227</v>
      </c>
      <c r="AC567" s="627" t="s">
        <v>227</v>
      </c>
      <c r="AD567" s="627" t="s">
        <v>227</v>
      </c>
      <c r="AE567" s="627" t="s">
        <v>227</v>
      </c>
      <c r="AF567" s="627" t="s">
        <v>227</v>
      </c>
      <c r="AG567" s="627" t="s">
        <v>227</v>
      </c>
      <c r="AH567" s="627" t="s">
        <v>227</v>
      </c>
      <c r="AI567" s="627" t="s">
        <v>227</v>
      </c>
      <c r="AJ567" s="627" t="s">
        <v>227</v>
      </c>
      <c r="AK567" s="627" t="s">
        <v>227</v>
      </c>
      <c r="AL567" s="627" t="s">
        <v>227</v>
      </c>
      <c r="AM567" s="627" t="s">
        <v>227</v>
      </c>
      <c r="AN567" s="627" t="s">
        <v>227</v>
      </c>
      <c r="AO567" s="627" t="s">
        <v>227</v>
      </c>
      <c r="AP567" s="627" t="s">
        <v>227</v>
      </c>
      <c r="AQ567" s="627" t="s">
        <v>227</v>
      </c>
      <c r="AR567" s="627" t="s">
        <v>227</v>
      </c>
      <c r="AS567" s="627" t="s">
        <v>227</v>
      </c>
      <c r="AT567" s="627" t="s">
        <v>227</v>
      </c>
      <c r="AU567" s="627" t="s">
        <v>227</v>
      </c>
      <c r="AV567" s="627" t="s">
        <v>227</v>
      </c>
      <c r="AW567" s="627" t="s">
        <v>227</v>
      </c>
      <c r="AX567" s="627" t="s">
        <v>227</v>
      </c>
      <c r="AY567" s="604" t="s">
        <v>227</v>
      </c>
      <c r="AZ567" s="632" t="s">
        <v>4547</v>
      </c>
      <c r="BA567" s="632" t="s">
        <v>227</v>
      </c>
      <c r="BB567" s="633" t="s">
        <v>1500</v>
      </c>
    </row>
    <row r="568" spans="1:54" ht="14.4" x14ac:dyDescent="0.3">
      <c r="A568" s="618">
        <v>707182</v>
      </c>
      <c r="B568" s="604" t="s">
        <v>247</v>
      </c>
      <c r="C568" s="627" t="s">
        <v>178</v>
      </c>
      <c r="D568" s="627" t="s">
        <v>178</v>
      </c>
      <c r="E568" s="627" t="s">
        <v>178</v>
      </c>
      <c r="F568" s="627" t="s">
        <v>178</v>
      </c>
      <c r="G568" s="627" t="s">
        <v>178</v>
      </c>
      <c r="H568" s="627" t="s">
        <v>178</v>
      </c>
      <c r="I568" s="627" t="s">
        <v>177</v>
      </c>
      <c r="J568" s="627" t="s">
        <v>177</v>
      </c>
      <c r="K568" s="627" t="s">
        <v>177</v>
      </c>
      <c r="L568" s="627" t="s">
        <v>177</v>
      </c>
      <c r="M568" s="627" t="s">
        <v>176</v>
      </c>
      <c r="N568" s="627" t="s">
        <v>176</v>
      </c>
      <c r="O568" s="627" t="s">
        <v>227</v>
      </c>
      <c r="P568" s="627" t="s">
        <v>227</v>
      </c>
      <c r="Q568" s="627" t="s">
        <v>227</v>
      </c>
      <c r="R568" s="627" t="s">
        <v>227</v>
      </c>
      <c r="S568" s="627" t="s">
        <v>227</v>
      </c>
      <c r="T568" s="627" t="s">
        <v>227</v>
      </c>
      <c r="U568" s="627" t="s">
        <v>227</v>
      </c>
      <c r="V568" s="627" t="s">
        <v>227</v>
      </c>
      <c r="W568" s="627" t="s">
        <v>227</v>
      </c>
      <c r="X568" s="627" t="s">
        <v>227</v>
      </c>
      <c r="Y568" s="627" t="s">
        <v>227</v>
      </c>
      <c r="Z568" s="627" t="s">
        <v>227</v>
      </c>
      <c r="AA568" s="627" t="s">
        <v>227</v>
      </c>
      <c r="AB568" s="627" t="s">
        <v>227</v>
      </c>
      <c r="AC568" s="627" t="s">
        <v>227</v>
      </c>
      <c r="AD568" s="627" t="s">
        <v>227</v>
      </c>
      <c r="AE568" s="627" t="s">
        <v>227</v>
      </c>
      <c r="AF568" s="627" t="s">
        <v>227</v>
      </c>
      <c r="AG568" s="627" t="s">
        <v>227</v>
      </c>
      <c r="AH568" s="627" t="s">
        <v>227</v>
      </c>
      <c r="AI568" s="627" t="s">
        <v>227</v>
      </c>
      <c r="AJ568" s="627" t="s">
        <v>227</v>
      </c>
      <c r="AK568" s="627" t="s">
        <v>227</v>
      </c>
      <c r="AL568" s="627" t="s">
        <v>227</v>
      </c>
      <c r="AM568" s="627" t="s">
        <v>227</v>
      </c>
      <c r="AN568" s="627" t="s">
        <v>227</v>
      </c>
      <c r="AO568" s="627" t="s">
        <v>227</v>
      </c>
      <c r="AP568" s="627" t="s">
        <v>227</v>
      </c>
      <c r="AQ568" s="627" t="s">
        <v>227</v>
      </c>
      <c r="AR568" s="627" t="s">
        <v>227</v>
      </c>
      <c r="AS568" s="627" t="s">
        <v>227</v>
      </c>
      <c r="AT568" s="627" t="s">
        <v>227</v>
      </c>
      <c r="AU568" s="627" t="s">
        <v>227</v>
      </c>
      <c r="AV568" s="627" t="s">
        <v>227</v>
      </c>
      <c r="AW568" s="627" t="s">
        <v>227</v>
      </c>
      <c r="AX568" s="627" t="s">
        <v>227</v>
      </c>
      <c r="AY568" s="604" t="s">
        <v>227</v>
      </c>
      <c r="AZ568" s="632" t="s">
        <v>4547</v>
      </c>
      <c r="BA568" s="632" t="s">
        <v>227</v>
      </c>
      <c r="BB568" s="633" t="s">
        <v>1500</v>
      </c>
    </row>
    <row r="569" spans="1:54" ht="21.6" x14ac:dyDescent="0.65">
      <c r="A569" s="621">
        <v>707183</v>
      </c>
      <c r="B569" s="602" t="s">
        <v>248</v>
      </c>
      <c r="C569" t="s">
        <v>176</v>
      </c>
      <c r="D569" t="s">
        <v>176</v>
      </c>
      <c r="E569" t="s">
        <v>176</v>
      </c>
      <c r="F569" t="s">
        <v>176</v>
      </c>
      <c r="G569" t="s">
        <v>176</v>
      </c>
      <c r="H569" t="s">
        <v>176</v>
      </c>
      <c r="I569" t="s">
        <v>178</v>
      </c>
      <c r="J569" t="s">
        <v>178</v>
      </c>
      <c r="K569" t="s">
        <v>178</v>
      </c>
      <c r="L569" t="s">
        <v>176</v>
      </c>
      <c r="M569" t="s">
        <v>176</v>
      </c>
      <c r="N569" t="s">
        <v>176</v>
      </c>
      <c r="O569" t="s">
        <v>178</v>
      </c>
      <c r="P569" t="s">
        <v>178</v>
      </c>
      <c r="Q569" t="s">
        <v>178</v>
      </c>
      <c r="R569" t="s">
        <v>178</v>
      </c>
      <c r="S569" t="s">
        <v>178</v>
      </c>
      <c r="T569" t="s">
        <v>178</v>
      </c>
      <c r="U569" t="s">
        <v>177</v>
      </c>
      <c r="V569" t="s">
        <v>177</v>
      </c>
      <c r="W569" t="s">
        <v>177</v>
      </c>
      <c r="X569" t="s">
        <v>177</v>
      </c>
      <c r="Y569" t="s">
        <v>177</v>
      </c>
      <c r="Z569" t="s">
        <v>177</v>
      </c>
      <c r="AA569" t="s">
        <v>227</v>
      </c>
      <c r="AB569" t="s">
        <v>227</v>
      </c>
      <c r="AC569" t="s">
        <v>227</v>
      </c>
      <c r="AD569" t="s">
        <v>227</v>
      </c>
      <c r="AE569" t="s">
        <v>227</v>
      </c>
      <c r="AF569" t="s">
        <v>227</v>
      </c>
      <c r="AG569" t="s">
        <v>227</v>
      </c>
      <c r="AH569" t="s">
        <v>227</v>
      </c>
      <c r="AI569" t="s">
        <v>227</v>
      </c>
      <c r="AJ569" t="s">
        <v>227</v>
      </c>
      <c r="AK569" t="s">
        <v>227</v>
      </c>
      <c r="AL569" t="s">
        <v>227</v>
      </c>
      <c r="AM569" t="s">
        <v>227</v>
      </c>
      <c r="AN569" t="s">
        <v>227</v>
      </c>
      <c r="AO569" t="s">
        <v>227</v>
      </c>
      <c r="AP569" t="s">
        <v>227</v>
      </c>
      <c r="AQ569" t="s">
        <v>227</v>
      </c>
      <c r="AR569" t="s">
        <v>227</v>
      </c>
      <c r="AS569" t="s">
        <v>227</v>
      </c>
      <c r="AT569" t="s">
        <v>227</v>
      </c>
      <c r="AU569" t="s">
        <v>227</v>
      </c>
      <c r="AV569" t="s">
        <v>227</v>
      </c>
      <c r="AW569" t="s">
        <v>227</v>
      </c>
      <c r="AX569" t="s">
        <v>227</v>
      </c>
      <c r="AY569" s="602" t="s">
        <v>4583</v>
      </c>
      <c r="AZ569"/>
    </row>
    <row r="570" spans="1:54" ht="14.4" x14ac:dyDescent="0.3">
      <c r="A570" s="618">
        <v>707184</v>
      </c>
      <c r="B570" s="604" t="s">
        <v>247</v>
      </c>
      <c r="C570" s="627" t="s">
        <v>177</v>
      </c>
      <c r="D570" s="627" t="s">
        <v>177</v>
      </c>
      <c r="E570" s="627" t="s">
        <v>178</v>
      </c>
      <c r="F570" s="627" t="s">
        <v>178</v>
      </c>
      <c r="G570" s="627" t="s">
        <v>178</v>
      </c>
      <c r="H570" s="627" t="s">
        <v>178</v>
      </c>
      <c r="I570" s="627" t="s">
        <v>177</v>
      </c>
      <c r="J570" s="627" t="s">
        <v>177</v>
      </c>
      <c r="K570" s="627" t="s">
        <v>177</v>
      </c>
      <c r="L570" s="627" t="s">
        <v>177</v>
      </c>
      <c r="M570" s="627" t="s">
        <v>176</v>
      </c>
      <c r="N570" s="627" t="s">
        <v>176</v>
      </c>
      <c r="O570" s="627" t="s">
        <v>227</v>
      </c>
      <c r="P570" s="627" t="s">
        <v>227</v>
      </c>
      <c r="Q570" s="627" t="s">
        <v>227</v>
      </c>
      <c r="R570" s="627" t="s">
        <v>227</v>
      </c>
      <c r="S570" s="627" t="s">
        <v>227</v>
      </c>
      <c r="T570" s="627" t="s">
        <v>227</v>
      </c>
      <c r="U570" s="627" t="s">
        <v>227</v>
      </c>
      <c r="V570" s="627" t="s">
        <v>227</v>
      </c>
      <c r="W570" s="627" t="s">
        <v>227</v>
      </c>
      <c r="X570" s="627" t="s">
        <v>227</v>
      </c>
      <c r="Y570" s="627" t="s">
        <v>227</v>
      </c>
      <c r="Z570" s="627" t="s">
        <v>227</v>
      </c>
      <c r="AA570" s="627" t="s">
        <v>227</v>
      </c>
      <c r="AB570" s="627" t="s">
        <v>227</v>
      </c>
      <c r="AC570" s="627" t="s">
        <v>227</v>
      </c>
      <c r="AD570" s="627" t="s">
        <v>227</v>
      </c>
      <c r="AE570" s="627" t="s">
        <v>227</v>
      </c>
      <c r="AF570" s="627" t="s">
        <v>227</v>
      </c>
      <c r="AG570" s="627" t="s">
        <v>227</v>
      </c>
      <c r="AH570" s="627" t="s">
        <v>227</v>
      </c>
      <c r="AI570" s="627" t="s">
        <v>227</v>
      </c>
      <c r="AJ570" s="627" t="s">
        <v>227</v>
      </c>
      <c r="AK570" s="627" t="s">
        <v>227</v>
      </c>
      <c r="AL570" s="627" t="s">
        <v>227</v>
      </c>
      <c r="AM570" s="627" t="s">
        <v>227</v>
      </c>
      <c r="AN570" s="627" t="s">
        <v>227</v>
      </c>
      <c r="AO570" s="627" t="s">
        <v>227</v>
      </c>
      <c r="AP570" s="627" t="s">
        <v>227</v>
      </c>
      <c r="AQ570" s="627" t="s">
        <v>227</v>
      </c>
      <c r="AR570" s="627" t="s">
        <v>227</v>
      </c>
      <c r="AS570" s="627" t="s">
        <v>227</v>
      </c>
      <c r="AT570" s="627" t="s">
        <v>227</v>
      </c>
      <c r="AU570" s="627" t="s">
        <v>227</v>
      </c>
      <c r="AV570" s="627" t="s">
        <v>227</v>
      </c>
      <c r="AW570" s="627" t="s">
        <v>227</v>
      </c>
      <c r="AX570" s="627" t="s">
        <v>227</v>
      </c>
      <c r="AY570" s="604" t="s">
        <v>227</v>
      </c>
      <c r="AZ570" s="632" t="s">
        <v>4547</v>
      </c>
      <c r="BA570" s="632" t="s">
        <v>227</v>
      </c>
      <c r="BB570" s="633" t="s">
        <v>1500</v>
      </c>
    </row>
    <row r="571" spans="1:54" ht="14.4" x14ac:dyDescent="0.3">
      <c r="A571" s="618">
        <v>707185</v>
      </c>
      <c r="B571" s="604" t="s">
        <v>247</v>
      </c>
      <c r="C571" s="627" t="s">
        <v>177</v>
      </c>
      <c r="D571" s="627" t="s">
        <v>178</v>
      </c>
      <c r="E571" s="627" t="s">
        <v>178</v>
      </c>
      <c r="F571" s="627" t="s">
        <v>178</v>
      </c>
      <c r="G571" s="627" t="s">
        <v>178</v>
      </c>
      <c r="H571" s="627" t="s">
        <v>178</v>
      </c>
      <c r="I571" s="627" t="s">
        <v>177</v>
      </c>
      <c r="J571" s="627" t="s">
        <v>177</v>
      </c>
      <c r="K571" s="627" t="s">
        <v>177</v>
      </c>
      <c r="L571" s="627" t="s">
        <v>177</v>
      </c>
      <c r="M571" s="627" t="s">
        <v>176</v>
      </c>
      <c r="N571" s="627" t="s">
        <v>176</v>
      </c>
      <c r="O571" s="627" t="s">
        <v>227</v>
      </c>
      <c r="P571" s="627" t="s">
        <v>227</v>
      </c>
      <c r="Q571" s="627" t="s">
        <v>227</v>
      </c>
      <c r="R571" s="627" t="s">
        <v>227</v>
      </c>
      <c r="S571" s="627" t="s">
        <v>227</v>
      </c>
      <c r="T571" s="627" t="s">
        <v>227</v>
      </c>
      <c r="U571" s="627" t="s">
        <v>227</v>
      </c>
      <c r="V571" s="627" t="s">
        <v>227</v>
      </c>
      <c r="W571" s="627" t="s">
        <v>227</v>
      </c>
      <c r="X571" s="627" t="s">
        <v>227</v>
      </c>
      <c r="Y571" s="627" t="s">
        <v>227</v>
      </c>
      <c r="Z571" s="627" t="s">
        <v>227</v>
      </c>
      <c r="AA571" s="627" t="s">
        <v>227</v>
      </c>
      <c r="AB571" s="627" t="s">
        <v>227</v>
      </c>
      <c r="AC571" s="627" t="s">
        <v>227</v>
      </c>
      <c r="AD571" s="627" t="s">
        <v>227</v>
      </c>
      <c r="AE571" s="627" t="s">
        <v>227</v>
      </c>
      <c r="AF571" s="627" t="s">
        <v>227</v>
      </c>
      <c r="AG571" s="627" t="s">
        <v>227</v>
      </c>
      <c r="AH571" s="627" t="s">
        <v>227</v>
      </c>
      <c r="AI571" s="627" t="s">
        <v>227</v>
      </c>
      <c r="AJ571" s="627" t="s">
        <v>227</v>
      </c>
      <c r="AK571" s="627" t="s">
        <v>227</v>
      </c>
      <c r="AL571" s="627" t="s">
        <v>227</v>
      </c>
      <c r="AM571" s="627" t="s">
        <v>227</v>
      </c>
      <c r="AN571" s="627" t="s">
        <v>227</v>
      </c>
      <c r="AO571" s="627" t="s">
        <v>227</v>
      </c>
      <c r="AP571" s="627" t="s">
        <v>227</v>
      </c>
      <c r="AQ571" s="627" t="s">
        <v>227</v>
      </c>
      <c r="AR571" s="627" t="s">
        <v>227</v>
      </c>
      <c r="AS571" s="627" t="s">
        <v>227</v>
      </c>
      <c r="AT571" s="627" t="s">
        <v>227</v>
      </c>
      <c r="AU571" s="627" t="s">
        <v>227</v>
      </c>
      <c r="AV571" s="627" t="s">
        <v>227</v>
      </c>
      <c r="AW571" s="627" t="s">
        <v>227</v>
      </c>
      <c r="AX571" s="627" t="s">
        <v>227</v>
      </c>
      <c r="AY571" s="604" t="s">
        <v>227</v>
      </c>
      <c r="AZ571" s="632" t="s">
        <v>4547</v>
      </c>
      <c r="BA571" s="632" t="s">
        <v>227</v>
      </c>
      <c r="BB571" s="633" t="s">
        <v>1500</v>
      </c>
    </row>
    <row r="572" spans="1:54" ht="14.4" x14ac:dyDescent="0.3">
      <c r="A572" s="618">
        <v>707186</v>
      </c>
      <c r="B572" s="604" t="s">
        <v>247</v>
      </c>
      <c r="C572" s="627" t="s">
        <v>177</v>
      </c>
      <c r="D572" s="627" t="s">
        <v>177</v>
      </c>
      <c r="E572" s="627" t="s">
        <v>178</v>
      </c>
      <c r="F572" s="627" t="s">
        <v>178</v>
      </c>
      <c r="G572" s="627" t="s">
        <v>178</v>
      </c>
      <c r="H572" s="627" t="s">
        <v>178</v>
      </c>
      <c r="I572" s="627" t="s">
        <v>177</v>
      </c>
      <c r="J572" s="627" t="s">
        <v>177</v>
      </c>
      <c r="K572" s="627" t="s">
        <v>177</v>
      </c>
      <c r="L572" s="627" t="s">
        <v>177</v>
      </c>
      <c r="M572" s="627" t="s">
        <v>178</v>
      </c>
      <c r="N572" s="627" t="s">
        <v>178</v>
      </c>
      <c r="O572" s="627" t="s">
        <v>227</v>
      </c>
      <c r="P572" s="627" t="s">
        <v>227</v>
      </c>
      <c r="Q572" s="627" t="s">
        <v>227</v>
      </c>
      <c r="R572" s="627" t="s">
        <v>227</v>
      </c>
      <c r="S572" s="627" t="s">
        <v>227</v>
      </c>
      <c r="T572" s="627" t="s">
        <v>227</v>
      </c>
      <c r="U572" s="627" t="s">
        <v>227</v>
      </c>
      <c r="V572" s="627" t="s">
        <v>227</v>
      </c>
      <c r="W572" s="627" t="s">
        <v>227</v>
      </c>
      <c r="X572" s="627" t="s">
        <v>227</v>
      </c>
      <c r="Y572" s="627" t="s">
        <v>227</v>
      </c>
      <c r="Z572" s="627" t="s">
        <v>227</v>
      </c>
      <c r="AA572" s="627" t="s">
        <v>227</v>
      </c>
      <c r="AB572" s="627" t="s">
        <v>227</v>
      </c>
      <c r="AC572" s="627" t="s">
        <v>227</v>
      </c>
      <c r="AD572" s="627" t="s">
        <v>227</v>
      </c>
      <c r="AE572" s="627" t="s">
        <v>227</v>
      </c>
      <c r="AF572" s="627" t="s">
        <v>227</v>
      </c>
      <c r="AG572" s="627" t="s">
        <v>227</v>
      </c>
      <c r="AH572" s="627" t="s">
        <v>227</v>
      </c>
      <c r="AI572" s="627" t="s">
        <v>227</v>
      </c>
      <c r="AJ572" s="627" t="s">
        <v>227</v>
      </c>
      <c r="AK572" s="627" t="s">
        <v>227</v>
      </c>
      <c r="AL572" s="627" t="s">
        <v>227</v>
      </c>
      <c r="AM572" s="627" t="s">
        <v>227</v>
      </c>
      <c r="AN572" s="627" t="s">
        <v>227</v>
      </c>
      <c r="AO572" s="627" t="s">
        <v>227</v>
      </c>
      <c r="AP572" s="627" t="s">
        <v>227</v>
      </c>
      <c r="AQ572" s="627" t="s">
        <v>227</v>
      </c>
      <c r="AR572" s="627" t="s">
        <v>227</v>
      </c>
      <c r="AS572" s="627" t="s">
        <v>227</v>
      </c>
      <c r="AT572" s="627" t="s">
        <v>227</v>
      </c>
      <c r="AU572" s="627" t="s">
        <v>227</v>
      </c>
      <c r="AV572" s="627" t="s">
        <v>227</v>
      </c>
      <c r="AW572" s="627" t="s">
        <v>227</v>
      </c>
      <c r="AX572" s="627" t="s">
        <v>227</v>
      </c>
      <c r="AY572" s="604" t="s">
        <v>227</v>
      </c>
      <c r="AZ572" s="632" t="s">
        <v>4547</v>
      </c>
      <c r="BA572" s="632" t="s">
        <v>227</v>
      </c>
      <c r="BB572" s="633" t="s">
        <v>1500</v>
      </c>
    </row>
    <row r="573" spans="1:54" ht="14.4" x14ac:dyDescent="0.3">
      <c r="A573" s="618">
        <v>707188</v>
      </c>
      <c r="B573" s="604" t="s">
        <v>247</v>
      </c>
      <c r="C573" s="627" t="s">
        <v>178</v>
      </c>
      <c r="D573" s="627" t="s">
        <v>178</v>
      </c>
      <c r="E573" s="627" t="s">
        <v>178</v>
      </c>
      <c r="F573" s="627" t="s">
        <v>178</v>
      </c>
      <c r="G573" s="627" t="s">
        <v>178</v>
      </c>
      <c r="H573" s="627" t="s">
        <v>178</v>
      </c>
      <c r="I573" s="627" t="s">
        <v>177</v>
      </c>
      <c r="J573" s="627" t="s">
        <v>177</v>
      </c>
      <c r="K573" s="627" t="s">
        <v>177</v>
      </c>
      <c r="L573" s="627" t="s">
        <v>177</v>
      </c>
      <c r="M573" s="627" t="s">
        <v>178</v>
      </c>
      <c r="N573" s="627" t="s">
        <v>176</v>
      </c>
      <c r="O573" s="627" t="s">
        <v>227</v>
      </c>
      <c r="P573" s="627" t="s">
        <v>227</v>
      </c>
      <c r="Q573" s="627" t="s">
        <v>227</v>
      </c>
      <c r="R573" s="627" t="s">
        <v>227</v>
      </c>
      <c r="S573" s="627" t="s">
        <v>227</v>
      </c>
      <c r="T573" s="627" t="s">
        <v>227</v>
      </c>
      <c r="U573" s="627" t="s">
        <v>227</v>
      </c>
      <c r="V573" s="627" t="s">
        <v>227</v>
      </c>
      <c r="W573" s="627" t="s">
        <v>227</v>
      </c>
      <c r="X573" s="627" t="s">
        <v>227</v>
      </c>
      <c r="Y573" s="627" t="s">
        <v>227</v>
      </c>
      <c r="Z573" s="627" t="s">
        <v>227</v>
      </c>
      <c r="AA573" s="627" t="s">
        <v>227</v>
      </c>
      <c r="AB573" s="627" t="s">
        <v>227</v>
      </c>
      <c r="AC573" s="627" t="s">
        <v>227</v>
      </c>
      <c r="AD573" s="627" t="s">
        <v>227</v>
      </c>
      <c r="AE573" s="627" t="s">
        <v>227</v>
      </c>
      <c r="AF573" s="627" t="s">
        <v>227</v>
      </c>
      <c r="AG573" s="627" t="s">
        <v>227</v>
      </c>
      <c r="AH573" s="627" t="s">
        <v>227</v>
      </c>
      <c r="AI573" s="627" t="s">
        <v>227</v>
      </c>
      <c r="AJ573" s="627" t="s">
        <v>227</v>
      </c>
      <c r="AK573" s="627" t="s">
        <v>227</v>
      </c>
      <c r="AL573" s="627" t="s">
        <v>227</v>
      </c>
      <c r="AM573" s="627" t="s">
        <v>227</v>
      </c>
      <c r="AN573" s="627" t="s">
        <v>227</v>
      </c>
      <c r="AO573" s="627" t="s">
        <v>227</v>
      </c>
      <c r="AP573" s="627" t="s">
        <v>227</v>
      </c>
      <c r="AQ573" s="627" t="s">
        <v>227</v>
      </c>
      <c r="AR573" s="627" t="s">
        <v>227</v>
      </c>
      <c r="AS573" s="627" t="s">
        <v>227</v>
      </c>
      <c r="AT573" s="627" t="s">
        <v>227</v>
      </c>
      <c r="AU573" s="627" t="s">
        <v>227</v>
      </c>
      <c r="AV573" s="627" t="s">
        <v>227</v>
      </c>
      <c r="AW573" s="627" t="s">
        <v>227</v>
      </c>
      <c r="AX573" s="627" t="s">
        <v>227</v>
      </c>
      <c r="AY573" s="604" t="s">
        <v>227</v>
      </c>
      <c r="AZ573" s="632" t="s">
        <v>4547</v>
      </c>
      <c r="BA573" s="632" t="s">
        <v>227</v>
      </c>
      <c r="BB573" s="633" t="s">
        <v>1500</v>
      </c>
    </row>
    <row r="574" spans="1:54" ht="14.4" x14ac:dyDescent="0.3">
      <c r="A574" s="618">
        <v>707189</v>
      </c>
      <c r="B574" s="604" t="s">
        <v>247</v>
      </c>
      <c r="C574" s="627" t="s">
        <v>177</v>
      </c>
      <c r="D574" s="627" t="s">
        <v>178</v>
      </c>
      <c r="E574" s="627" t="s">
        <v>177</v>
      </c>
      <c r="F574" s="627" t="s">
        <v>178</v>
      </c>
      <c r="G574" s="627" t="s">
        <v>178</v>
      </c>
      <c r="H574" s="627" t="s">
        <v>177</v>
      </c>
      <c r="I574" s="627" t="s">
        <v>177</v>
      </c>
      <c r="J574" s="627" t="s">
        <v>177</v>
      </c>
      <c r="K574" s="627" t="s">
        <v>177</v>
      </c>
      <c r="L574" s="627" t="s">
        <v>177</v>
      </c>
      <c r="M574" s="627" t="s">
        <v>176</v>
      </c>
      <c r="N574" s="627" t="s">
        <v>176</v>
      </c>
      <c r="O574" s="627" t="s">
        <v>227</v>
      </c>
      <c r="P574" s="627" t="s">
        <v>227</v>
      </c>
      <c r="Q574" s="627" t="s">
        <v>227</v>
      </c>
      <c r="R574" s="627" t="s">
        <v>227</v>
      </c>
      <c r="S574" s="627" t="s">
        <v>227</v>
      </c>
      <c r="T574" s="627" t="s">
        <v>227</v>
      </c>
      <c r="U574" s="627" t="s">
        <v>227</v>
      </c>
      <c r="V574" s="627" t="s">
        <v>227</v>
      </c>
      <c r="W574" s="627" t="s">
        <v>227</v>
      </c>
      <c r="X574" s="627" t="s">
        <v>227</v>
      </c>
      <c r="Y574" s="627" t="s">
        <v>227</v>
      </c>
      <c r="Z574" s="627" t="s">
        <v>227</v>
      </c>
      <c r="AA574" s="627" t="s">
        <v>227</v>
      </c>
      <c r="AB574" s="627" t="s">
        <v>227</v>
      </c>
      <c r="AC574" s="627" t="s">
        <v>227</v>
      </c>
      <c r="AD574" s="627" t="s">
        <v>227</v>
      </c>
      <c r="AE574" s="627" t="s">
        <v>227</v>
      </c>
      <c r="AF574" s="627" t="s">
        <v>227</v>
      </c>
      <c r="AG574" s="627" t="s">
        <v>227</v>
      </c>
      <c r="AH574" s="627" t="s">
        <v>227</v>
      </c>
      <c r="AI574" s="627" t="s">
        <v>227</v>
      </c>
      <c r="AJ574" s="627" t="s">
        <v>227</v>
      </c>
      <c r="AK574" s="627" t="s">
        <v>227</v>
      </c>
      <c r="AL574" s="627" t="s">
        <v>227</v>
      </c>
      <c r="AM574" s="627" t="s">
        <v>227</v>
      </c>
      <c r="AN574" s="627" t="s">
        <v>227</v>
      </c>
      <c r="AO574" s="627" t="s">
        <v>227</v>
      </c>
      <c r="AP574" s="627" t="s">
        <v>227</v>
      </c>
      <c r="AQ574" s="627" t="s">
        <v>227</v>
      </c>
      <c r="AR574" s="627" t="s">
        <v>227</v>
      </c>
      <c r="AS574" s="627" t="s">
        <v>227</v>
      </c>
      <c r="AT574" s="627" t="s">
        <v>227</v>
      </c>
      <c r="AU574" s="627" t="s">
        <v>227</v>
      </c>
      <c r="AV574" s="627" t="s">
        <v>227</v>
      </c>
      <c r="AW574" s="627" t="s">
        <v>227</v>
      </c>
      <c r="AX574" s="627" t="s">
        <v>227</v>
      </c>
      <c r="AY574" s="604" t="s">
        <v>227</v>
      </c>
      <c r="AZ574" s="632" t="s">
        <v>4547</v>
      </c>
      <c r="BA574" s="632" t="s">
        <v>227</v>
      </c>
      <c r="BB574" s="633" t="s">
        <v>1500</v>
      </c>
    </row>
    <row r="575" spans="1:54" ht="14.4" x14ac:dyDescent="0.3">
      <c r="A575" s="618">
        <v>707190</v>
      </c>
      <c r="B575" s="604" t="s">
        <v>247</v>
      </c>
      <c r="C575" s="627" t="s">
        <v>178</v>
      </c>
      <c r="D575" s="627" t="s">
        <v>178</v>
      </c>
      <c r="E575" s="627" t="s">
        <v>178</v>
      </c>
      <c r="F575" s="627" t="s">
        <v>178</v>
      </c>
      <c r="G575" s="627" t="s">
        <v>177</v>
      </c>
      <c r="H575" s="627" t="s">
        <v>178</v>
      </c>
      <c r="I575" s="627" t="s">
        <v>177</v>
      </c>
      <c r="J575" s="627" t="s">
        <v>177</v>
      </c>
      <c r="K575" s="627" t="s">
        <v>177</v>
      </c>
      <c r="L575" s="627" t="s">
        <v>177</v>
      </c>
      <c r="M575" s="627" t="s">
        <v>176</v>
      </c>
      <c r="N575" s="627" t="s">
        <v>176</v>
      </c>
      <c r="O575" s="627" t="s">
        <v>227</v>
      </c>
      <c r="P575" s="627" t="s">
        <v>227</v>
      </c>
      <c r="Q575" s="627" t="s">
        <v>227</v>
      </c>
      <c r="R575" s="627" t="s">
        <v>227</v>
      </c>
      <c r="S575" s="627" t="s">
        <v>227</v>
      </c>
      <c r="T575" s="627" t="s">
        <v>227</v>
      </c>
      <c r="U575" s="627" t="s">
        <v>227</v>
      </c>
      <c r="V575" s="627" t="s">
        <v>227</v>
      </c>
      <c r="W575" s="627" t="s">
        <v>227</v>
      </c>
      <c r="X575" s="627" t="s">
        <v>227</v>
      </c>
      <c r="Y575" s="627" t="s">
        <v>227</v>
      </c>
      <c r="Z575" s="627" t="s">
        <v>227</v>
      </c>
      <c r="AA575" s="627" t="s">
        <v>227</v>
      </c>
      <c r="AB575" s="627" t="s">
        <v>227</v>
      </c>
      <c r="AC575" s="627" t="s">
        <v>227</v>
      </c>
      <c r="AD575" s="627" t="s">
        <v>227</v>
      </c>
      <c r="AE575" s="627" t="s">
        <v>227</v>
      </c>
      <c r="AF575" s="627" t="s">
        <v>227</v>
      </c>
      <c r="AG575" s="627" t="s">
        <v>227</v>
      </c>
      <c r="AH575" s="627" t="s">
        <v>227</v>
      </c>
      <c r="AI575" s="627" t="s">
        <v>227</v>
      </c>
      <c r="AJ575" s="627" t="s">
        <v>227</v>
      </c>
      <c r="AK575" s="627" t="s">
        <v>227</v>
      </c>
      <c r="AL575" s="627" t="s">
        <v>227</v>
      </c>
      <c r="AM575" s="627" t="s">
        <v>227</v>
      </c>
      <c r="AN575" s="627" t="s">
        <v>227</v>
      </c>
      <c r="AO575" s="627" t="s">
        <v>227</v>
      </c>
      <c r="AP575" s="627" t="s">
        <v>227</v>
      </c>
      <c r="AQ575" s="627" t="s">
        <v>227</v>
      </c>
      <c r="AR575" s="627" t="s">
        <v>227</v>
      </c>
      <c r="AS575" s="627" t="s">
        <v>227</v>
      </c>
      <c r="AT575" s="627" t="s">
        <v>227</v>
      </c>
      <c r="AU575" s="627" t="s">
        <v>227</v>
      </c>
      <c r="AV575" s="627" t="s">
        <v>227</v>
      </c>
      <c r="AW575" s="627" t="s">
        <v>227</v>
      </c>
      <c r="AX575" s="627" t="s">
        <v>227</v>
      </c>
      <c r="AY575" s="604" t="s">
        <v>227</v>
      </c>
      <c r="AZ575" s="632" t="s">
        <v>4547</v>
      </c>
      <c r="BA575" s="632" t="s">
        <v>227</v>
      </c>
      <c r="BB575" s="633" t="s">
        <v>1500</v>
      </c>
    </row>
    <row r="576" spans="1:54" ht="14.4" x14ac:dyDescent="0.3">
      <c r="A576" s="618">
        <v>707191</v>
      </c>
      <c r="B576" s="604" t="s">
        <v>247</v>
      </c>
      <c r="C576" s="627" t="s">
        <v>177</v>
      </c>
      <c r="D576" s="627" t="s">
        <v>177</v>
      </c>
      <c r="E576" s="627" t="s">
        <v>178</v>
      </c>
      <c r="F576" s="627" t="s">
        <v>178</v>
      </c>
      <c r="G576" s="627" t="s">
        <v>177</v>
      </c>
      <c r="H576" s="627" t="s">
        <v>178</v>
      </c>
      <c r="I576" s="627" t="s">
        <v>177</v>
      </c>
      <c r="J576" s="627" t="s">
        <v>177</v>
      </c>
      <c r="K576" s="627" t="s">
        <v>177</v>
      </c>
      <c r="L576" s="627" t="s">
        <v>177</v>
      </c>
      <c r="M576" s="627" t="s">
        <v>176</v>
      </c>
      <c r="N576" s="627" t="s">
        <v>176</v>
      </c>
      <c r="O576" s="627" t="s">
        <v>227</v>
      </c>
      <c r="P576" s="627" t="s">
        <v>227</v>
      </c>
      <c r="Q576" s="627" t="s">
        <v>227</v>
      </c>
      <c r="R576" s="627" t="s">
        <v>227</v>
      </c>
      <c r="S576" s="627" t="s">
        <v>227</v>
      </c>
      <c r="T576" s="627" t="s">
        <v>227</v>
      </c>
      <c r="U576" s="627" t="s">
        <v>227</v>
      </c>
      <c r="V576" s="627" t="s">
        <v>227</v>
      </c>
      <c r="W576" s="627" t="s">
        <v>227</v>
      </c>
      <c r="X576" s="627" t="s">
        <v>227</v>
      </c>
      <c r="Y576" s="627" t="s">
        <v>227</v>
      </c>
      <c r="Z576" s="627" t="s">
        <v>227</v>
      </c>
      <c r="AA576" s="627" t="s">
        <v>227</v>
      </c>
      <c r="AB576" s="627" t="s">
        <v>227</v>
      </c>
      <c r="AC576" s="627" t="s">
        <v>227</v>
      </c>
      <c r="AD576" s="627" t="s">
        <v>227</v>
      </c>
      <c r="AE576" s="627" t="s">
        <v>227</v>
      </c>
      <c r="AF576" s="627" t="s">
        <v>227</v>
      </c>
      <c r="AG576" s="627" t="s">
        <v>227</v>
      </c>
      <c r="AH576" s="627" t="s">
        <v>227</v>
      </c>
      <c r="AI576" s="627" t="s">
        <v>227</v>
      </c>
      <c r="AJ576" s="627" t="s">
        <v>227</v>
      </c>
      <c r="AK576" s="627" t="s">
        <v>227</v>
      </c>
      <c r="AL576" s="627" t="s">
        <v>227</v>
      </c>
      <c r="AM576" s="627" t="s">
        <v>227</v>
      </c>
      <c r="AN576" s="627" t="s">
        <v>227</v>
      </c>
      <c r="AO576" s="627" t="s">
        <v>227</v>
      </c>
      <c r="AP576" s="627" t="s">
        <v>227</v>
      </c>
      <c r="AQ576" s="627" t="s">
        <v>227</v>
      </c>
      <c r="AR576" s="627" t="s">
        <v>227</v>
      </c>
      <c r="AS576" s="627" t="s">
        <v>227</v>
      </c>
      <c r="AT576" s="627" t="s">
        <v>227</v>
      </c>
      <c r="AU576" s="627" t="s">
        <v>227</v>
      </c>
      <c r="AV576" s="627" t="s">
        <v>227</v>
      </c>
      <c r="AW576" s="627" t="s">
        <v>227</v>
      </c>
      <c r="AX576" s="627" t="s">
        <v>227</v>
      </c>
      <c r="AY576" s="604" t="s">
        <v>227</v>
      </c>
      <c r="AZ576" s="632" t="s">
        <v>4547</v>
      </c>
      <c r="BA576" s="632" t="s">
        <v>227</v>
      </c>
      <c r="BB576" s="633" t="s">
        <v>1500</v>
      </c>
    </row>
    <row r="577" spans="1:54" ht="14.4" x14ac:dyDescent="0.3">
      <c r="A577" s="618">
        <v>707192</v>
      </c>
      <c r="B577" s="604" t="s">
        <v>247</v>
      </c>
      <c r="C577" s="627" t="s">
        <v>176</v>
      </c>
      <c r="D577" s="627" t="s">
        <v>176</v>
      </c>
      <c r="E577" s="627" t="s">
        <v>176</v>
      </c>
      <c r="F577" s="627" t="s">
        <v>176</v>
      </c>
      <c r="G577" s="627" t="s">
        <v>177</v>
      </c>
      <c r="H577" s="627" t="s">
        <v>177</v>
      </c>
      <c r="I577" s="627" t="s">
        <v>177</v>
      </c>
      <c r="J577" s="627" t="s">
        <v>177</v>
      </c>
      <c r="K577" s="627" t="s">
        <v>177</v>
      </c>
      <c r="L577" s="627" t="s">
        <v>177</v>
      </c>
      <c r="M577" s="627" t="s">
        <v>178</v>
      </c>
      <c r="N577" s="627" t="s">
        <v>176</v>
      </c>
      <c r="O577" s="627" t="s">
        <v>227</v>
      </c>
      <c r="P577" s="627" t="s">
        <v>227</v>
      </c>
      <c r="Q577" s="627" t="s">
        <v>227</v>
      </c>
      <c r="R577" s="627" t="s">
        <v>227</v>
      </c>
      <c r="S577" s="627" t="s">
        <v>227</v>
      </c>
      <c r="T577" s="627" t="s">
        <v>227</v>
      </c>
      <c r="U577" s="627" t="s">
        <v>227</v>
      </c>
      <c r="V577" s="627" t="s">
        <v>227</v>
      </c>
      <c r="W577" s="627" t="s">
        <v>227</v>
      </c>
      <c r="X577" s="627" t="s">
        <v>227</v>
      </c>
      <c r="Y577" s="627" t="s">
        <v>227</v>
      </c>
      <c r="Z577" s="627" t="s">
        <v>227</v>
      </c>
      <c r="AA577" s="627" t="s">
        <v>227</v>
      </c>
      <c r="AB577" s="627" t="s">
        <v>227</v>
      </c>
      <c r="AC577" s="627" t="s">
        <v>227</v>
      </c>
      <c r="AD577" s="627" t="s">
        <v>227</v>
      </c>
      <c r="AE577" s="627" t="s">
        <v>227</v>
      </c>
      <c r="AF577" s="627" t="s">
        <v>227</v>
      </c>
      <c r="AG577" s="627" t="s">
        <v>227</v>
      </c>
      <c r="AH577" s="627" t="s">
        <v>227</v>
      </c>
      <c r="AI577" s="627" t="s">
        <v>227</v>
      </c>
      <c r="AJ577" s="627" t="s">
        <v>227</v>
      </c>
      <c r="AK577" s="627" t="s">
        <v>227</v>
      </c>
      <c r="AL577" s="627" t="s">
        <v>227</v>
      </c>
      <c r="AM577" s="627" t="s">
        <v>227</v>
      </c>
      <c r="AN577" s="627" t="s">
        <v>227</v>
      </c>
      <c r="AO577" s="627" t="s">
        <v>227</v>
      </c>
      <c r="AP577" s="627" t="s">
        <v>227</v>
      </c>
      <c r="AQ577" s="627" t="s">
        <v>227</v>
      </c>
      <c r="AR577" s="627" t="s">
        <v>227</v>
      </c>
      <c r="AS577" s="627" t="s">
        <v>227</v>
      </c>
      <c r="AT577" s="627" t="s">
        <v>227</v>
      </c>
      <c r="AU577" s="627" t="s">
        <v>227</v>
      </c>
      <c r="AV577" s="627" t="s">
        <v>227</v>
      </c>
      <c r="AW577" s="627" t="s">
        <v>227</v>
      </c>
      <c r="AX577" s="627" t="s">
        <v>227</v>
      </c>
      <c r="AY577" s="604" t="s">
        <v>227</v>
      </c>
      <c r="AZ577" s="632" t="s">
        <v>4547</v>
      </c>
      <c r="BA577" s="632" t="s">
        <v>227</v>
      </c>
      <c r="BB577" s="633" t="s">
        <v>1500</v>
      </c>
    </row>
    <row r="578" spans="1:54" ht="21.6" x14ac:dyDescent="0.65">
      <c r="A578" s="621">
        <v>707193</v>
      </c>
      <c r="B578" s="602" t="s">
        <v>403</v>
      </c>
      <c r="C578" t="s">
        <v>178</v>
      </c>
      <c r="D578" t="s">
        <v>178</v>
      </c>
      <c r="E578" t="s">
        <v>178</v>
      </c>
      <c r="F578" t="s">
        <v>178</v>
      </c>
      <c r="G578" t="s">
        <v>178</v>
      </c>
      <c r="H578" t="s">
        <v>178</v>
      </c>
      <c r="I578" t="s">
        <v>178</v>
      </c>
      <c r="J578" t="s">
        <v>178</v>
      </c>
      <c r="K578" t="s">
        <v>178</v>
      </c>
      <c r="L578" t="s">
        <v>178</v>
      </c>
      <c r="M578" t="s">
        <v>178</v>
      </c>
      <c r="N578" t="s">
        <v>178</v>
      </c>
      <c r="O578" t="s">
        <v>178</v>
      </c>
      <c r="P578" t="s">
        <v>178</v>
      </c>
      <c r="Q578" t="s">
        <v>178</v>
      </c>
      <c r="R578" t="s">
        <v>178</v>
      </c>
      <c r="S578" t="s">
        <v>178</v>
      </c>
      <c r="T578" t="s">
        <v>178</v>
      </c>
      <c r="U578" t="s">
        <v>178</v>
      </c>
      <c r="V578" t="s">
        <v>177</v>
      </c>
      <c r="W578" t="s">
        <v>178</v>
      </c>
      <c r="X578" t="s">
        <v>178</v>
      </c>
      <c r="Y578" t="s">
        <v>177</v>
      </c>
      <c r="Z578" t="s">
        <v>178</v>
      </c>
      <c r="AA578" t="s">
        <v>177</v>
      </c>
      <c r="AB578" t="s">
        <v>177</v>
      </c>
      <c r="AC578" t="s">
        <v>177</v>
      </c>
      <c r="AD578" t="s">
        <v>177</v>
      </c>
      <c r="AE578" t="s">
        <v>177</v>
      </c>
      <c r="AF578" t="s">
        <v>177</v>
      </c>
      <c r="AG578" t="s">
        <v>227</v>
      </c>
      <c r="AH578" t="s">
        <v>227</v>
      </c>
      <c r="AI578" t="s">
        <v>227</v>
      </c>
      <c r="AJ578" t="s">
        <v>227</v>
      </c>
      <c r="AK578" t="s">
        <v>227</v>
      </c>
      <c r="AL578" t="s">
        <v>227</v>
      </c>
      <c r="AM578" t="s">
        <v>227</v>
      </c>
      <c r="AN578" t="s">
        <v>227</v>
      </c>
      <c r="AO578" t="s">
        <v>227</v>
      </c>
      <c r="AP578" t="s">
        <v>227</v>
      </c>
      <c r="AQ578" t="s">
        <v>227</v>
      </c>
      <c r="AR578" t="s">
        <v>227</v>
      </c>
      <c r="AS578" t="s">
        <v>227</v>
      </c>
      <c r="AT578" t="s">
        <v>227</v>
      </c>
      <c r="AU578" t="s">
        <v>227</v>
      </c>
      <c r="AV578" t="s">
        <v>227</v>
      </c>
      <c r="AW578" t="s">
        <v>227</v>
      </c>
      <c r="AX578" t="s">
        <v>227</v>
      </c>
      <c r="AY578" s="602">
        <v>0</v>
      </c>
      <c r="AZ578"/>
    </row>
    <row r="579" spans="1:54" ht="14.4" x14ac:dyDescent="0.3">
      <c r="A579" s="618">
        <v>707194</v>
      </c>
      <c r="B579" s="604" t="s">
        <v>248</v>
      </c>
      <c r="C579" s="627" t="s">
        <v>178</v>
      </c>
      <c r="D579" s="627" t="s">
        <v>178</v>
      </c>
      <c r="E579" s="627" t="s">
        <v>178</v>
      </c>
      <c r="F579" s="627" t="s">
        <v>178</v>
      </c>
      <c r="G579" s="627" t="s">
        <v>178</v>
      </c>
      <c r="H579" s="627" t="s">
        <v>178</v>
      </c>
      <c r="I579" s="627" t="s">
        <v>177</v>
      </c>
      <c r="J579" s="627" t="s">
        <v>177</v>
      </c>
      <c r="K579" s="627" t="s">
        <v>177</v>
      </c>
      <c r="L579" s="627" t="s">
        <v>178</v>
      </c>
      <c r="M579" s="627" t="s">
        <v>176</v>
      </c>
      <c r="N579" s="627" t="s">
        <v>176</v>
      </c>
      <c r="O579" s="627" t="s">
        <v>178</v>
      </c>
      <c r="P579" s="627" t="s">
        <v>178</v>
      </c>
      <c r="Q579" s="627" t="s">
        <v>178</v>
      </c>
      <c r="R579" s="627" t="s">
        <v>178</v>
      </c>
      <c r="S579" s="627" t="s">
        <v>178</v>
      </c>
      <c r="T579" s="627" t="s">
        <v>178</v>
      </c>
      <c r="U579" s="627" t="s">
        <v>177</v>
      </c>
      <c r="V579" s="627" t="s">
        <v>177</v>
      </c>
      <c r="W579" s="627" t="s">
        <v>177</v>
      </c>
      <c r="X579" s="627" t="s">
        <v>177</v>
      </c>
      <c r="Y579" s="627" t="s">
        <v>177</v>
      </c>
      <c r="Z579" s="627" t="s">
        <v>177</v>
      </c>
      <c r="AA579" s="627" t="s">
        <v>227</v>
      </c>
      <c r="AB579" s="627" t="s">
        <v>227</v>
      </c>
      <c r="AC579" s="627" t="s">
        <v>227</v>
      </c>
      <c r="AD579" s="627" t="s">
        <v>227</v>
      </c>
      <c r="AE579" s="627" t="s">
        <v>227</v>
      </c>
      <c r="AF579" s="627" t="s">
        <v>227</v>
      </c>
      <c r="AG579" s="627" t="s">
        <v>227</v>
      </c>
      <c r="AH579" s="627" t="s">
        <v>227</v>
      </c>
      <c r="AI579" s="627" t="s">
        <v>227</v>
      </c>
      <c r="AJ579" s="627" t="s">
        <v>227</v>
      </c>
      <c r="AK579" s="627" t="s">
        <v>227</v>
      </c>
      <c r="AL579" s="627" t="s">
        <v>227</v>
      </c>
      <c r="AM579" s="627" t="s">
        <v>227</v>
      </c>
      <c r="AN579" s="627" t="s">
        <v>227</v>
      </c>
      <c r="AO579" s="627" t="s">
        <v>227</v>
      </c>
      <c r="AP579" s="627" t="s">
        <v>227</v>
      </c>
      <c r="AQ579" s="627" t="s">
        <v>227</v>
      </c>
      <c r="AR579" s="627" t="s">
        <v>227</v>
      </c>
      <c r="AS579" s="627" t="s">
        <v>227</v>
      </c>
      <c r="AT579" s="627" t="s">
        <v>227</v>
      </c>
      <c r="AU579" s="627" t="s">
        <v>227</v>
      </c>
      <c r="AV579" s="627" t="s">
        <v>227</v>
      </c>
      <c r="AW579" s="627" t="s">
        <v>227</v>
      </c>
      <c r="AX579" s="627" t="s">
        <v>227</v>
      </c>
      <c r="AY579" s="604" t="s">
        <v>227</v>
      </c>
      <c r="AZ579" s="632" t="s">
        <v>4547</v>
      </c>
      <c r="BA579" s="632" t="s">
        <v>227</v>
      </c>
      <c r="BB579" s="633" t="s">
        <v>1500</v>
      </c>
    </row>
    <row r="580" spans="1:54" ht="14.4" x14ac:dyDescent="0.3">
      <c r="A580" s="618">
        <v>707195</v>
      </c>
      <c r="B580" s="604" t="s">
        <v>247</v>
      </c>
      <c r="C580" s="627" t="s">
        <v>178</v>
      </c>
      <c r="D580" s="627" t="s">
        <v>178</v>
      </c>
      <c r="E580" s="627" t="s">
        <v>177</v>
      </c>
      <c r="F580" s="627" t="s">
        <v>177</v>
      </c>
      <c r="G580" s="627" t="s">
        <v>177</v>
      </c>
      <c r="H580" s="627" t="s">
        <v>177</v>
      </c>
      <c r="I580" s="627" t="s">
        <v>177</v>
      </c>
      <c r="J580" s="627" t="s">
        <v>177</v>
      </c>
      <c r="K580" s="627" t="s">
        <v>177</v>
      </c>
      <c r="L580" s="627" t="s">
        <v>177</v>
      </c>
      <c r="M580" s="627" t="s">
        <v>176</v>
      </c>
      <c r="N580" s="627" t="s">
        <v>176</v>
      </c>
      <c r="O580" s="627" t="s">
        <v>227</v>
      </c>
      <c r="P580" s="627" t="s">
        <v>227</v>
      </c>
      <c r="Q580" s="627" t="s">
        <v>227</v>
      </c>
      <c r="R580" s="627" t="s">
        <v>227</v>
      </c>
      <c r="S580" s="627" t="s">
        <v>227</v>
      </c>
      <c r="T580" s="627" t="s">
        <v>227</v>
      </c>
      <c r="U580" s="627" t="s">
        <v>227</v>
      </c>
      <c r="V580" s="627" t="s">
        <v>227</v>
      </c>
      <c r="W580" s="627" t="s">
        <v>227</v>
      </c>
      <c r="X580" s="627" t="s">
        <v>227</v>
      </c>
      <c r="Y580" s="627" t="s">
        <v>227</v>
      </c>
      <c r="Z580" s="627" t="s">
        <v>227</v>
      </c>
      <c r="AA580" s="627" t="s">
        <v>227</v>
      </c>
      <c r="AB580" s="627" t="s">
        <v>227</v>
      </c>
      <c r="AC580" s="627" t="s">
        <v>227</v>
      </c>
      <c r="AD580" s="627" t="s">
        <v>227</v>
      </c>
      <c r="AE580" s="627" t="s">
        <v>227</v>
      </c>
      <c r="AF580" s="627" t="s">
        <v>227</v>
      </c>
      <c r="AG580" s="627" t="s">
        <v>227</v>
      </c>
      <c r="AH580" s="627" t="s">
        <v>227</v>
      </c>
      <c r="AI580" s="627" t="s">
        <v>227</v>
      </c>
      <c r="AJ580" s="627" t="s">
        <v>227</v>
      </c>
      <c r="AK580" s="627" t="s">
        <v>227</v>
      </c>
      <c r="AL580" s="627" t="s">
        <v>227</v>
      </c>
      <c r="AM580" s="627" t="s">
        <v>227</v>
      </c>
      <c r="AN580" s="627" t="s">
        <v>227</v>
      </c>
      <c r="AO580" s="627" t="s">
        <v>227</v>
      </c>
      <c r="AP580" s="627" t="s">
        <v>227</v>
      </c>
      <c r="AQ580" s="627" t="s">
        <v>227</v>
      </c>
      <c r="AR580" s="627" t="s">
        <v>227</v>
      </c>
      <c r="AS580" s="627" t="s">
        <v>227</v>
      </c>
      <c r="AT580" s="627" t="s">
        <v>227</v>
      </c>
      <c r="AU580" s="627" t="s">
        <v>227</v>
      </c>
      <c r="AV580" s="627" t="s">
        <v>227</v>
      </c>
      <c r="AW580" s="627" t="s">
        <v>227</v>
      </c>
      <c r="AX580" s="627" t="s">
        <v>227</v>
      </c>
      <c r="AY580" s="604" t="s">
        <v>227</v>
      </c>
      <c r="AZ580" s="632" t="s">
        <v>4547</v>
      </c>
      <c r="BA580" s="632" t="s">
        <v>227</v>
      </c>
      <c r="BB580" s="633" t="s">
        <v>1500</v>
      </c>
    </row>
    <row r="581" spans="1:54" ht="14.4" x14ac:dyDescent="0.3">
      <c r="A581" s="618">
        <v>707196</v>
      </c>
      <c r="B581" s="604" t="s">
        <v>247</v>
      </c>
      <c r="C581" s="627" t="s">
        <v>178</v>
      </c>
      <c r="D581" s="627" t="s">
        <v>176</v>
      </c>
      <c r="E581" s="627" t="s">
        <v>178</v>
      </c>
      <c r="F581" s="627" t="s">
        <v>176</v>
      </c>
      <c r="G581" s="627" t="s">
        <v>176</v>
      </c>
      <c r="H581" s="627" t="s">
        <v>178</v>
      </c>
      <c r="I581" s="627" t="s">
        <v>176</v>
      </c>
      <c r="J581" s="627" t="s">
        <v>176</v>
      </c>
      <c r="K581" s="627" t="s">
        <v>176</v>
      </c>
      <c r="L581" s="627" t="s">
        <v>178</v>
      </c>
      <c r="M581" s="627" t="s">
        <v>176</v>
      </c>
      <c r="N581" s="627" t="s">
        <v>176</v>
      </c>
      <c r="O581" s="627" t="s">
        <v>227</v>
      </c>
      <c r="P581" s="627" t="s">
        <v>227</v>
      </c>
      <c r="Q581" s="627" t="s">
        <v>227</v>
      </c>
      <c r="R581" s="627" t="s">
        <v>227</v>
      </c>
      <c r="S581" s="627" t="s">
        <v>227</v>
      </c>
      <c r="T581" s="627" t="s">
        <v>227</v>
      </c>
      <c r="U581" s="627" t="s">
        <v>227</v>
      </c>
      <c r="V581" s="627" t="s">
        <v>227</v>
      </c>
      <c r="W581" s="627" t="s">
        <v>227</v>
      </c>
      <c r="X581" s="627" t="s">
        <v>227</v>
      </c>
      <c r="Y581" s="627" t="s">
        <v>227</v>
      </c>
      <c r="Z581" s="627" t="s">
        <v>227</v>
      </c>
      <c r="AA581" s="627" t="s">
        <v>227</v>
      </c>
      <c r="AB581" s="627" t="s">
        <v>227</v>
      </c>
      <c r="AC581" s="627" t="s">
        <v>227</v>
      </c>
      <c r="AD581" s="627" t="s">
        <v>227</v>
      </c>
      <c r="AE581" s="627" t="s">
        <v>227</v>
      </c>
      <c r="AF581" s="627" t="s">
        <v>227</v>
      </c>
      <c r="AG581" s="627" t="s">
        <v>227</v>
      </c>
      <c r="AH581" s="627" t="s">
        <v>227</v>
      </c>
      <c r="AI581" s="627" t="s">
        <v>227</v>
      </c>
      <c r="AJ581" s="627" t="s">
        <v>227</v>
      </c>
      <c r="AK581" s="627" t="s">
        <v>227</v>
      </c>
      <c r="AL581" s="627" t="s">
        <v>227</v>
      </c>
      <c r="AM581" s="627" t="s">
        <v>227</v>
      </c>
      <c r="AN581" s="627" t="s">
        <v>227</v>
      </c>
      <c r="AO581" s="627" t="s">
        <v>227</v>
      </c>
      <c r="AP581" s="627" t="s">
        <v>227</v>
      </c>
      <c r="AQ581" s="627" t="s">
        <v>227</v>
      </c>
      <c r="AR581" s="627" t="s">
        <v>227</v>
      </c>
      <c r="AS581" s="627" t="s">
        <v>227</v>
      </c>
      <c r="AT581" s="627" t="s">
        <v>227</v>
      </c>
      <c r="AU581" s="627" t="s">
        <v>227</v>
      </c>
      <c r="AV581" s="627" t="s">
        <v>227</v>
      </c>
      <c r="AW581" s="627" t="s">
        <v>227</v>
      </c>
      <c r="AX581" s="627" t="s">
        <v>227</v>
      </c>
      <c r="AY581" s="604" t="s">
        <v>227</v>
      </c>
      <c r="AZ581" s="632" t="s">
        <v>4547</v>
      </c>
      <c r="BA581" s="632" t="s">
        <v>227</v>
      </c>
      <c r="BB581" s="633" t="s">
        <v>1500</v>
      </c>
    </row>
    <row r="582" spans="1:54" ht="21.6" x14ac:dyDescent="0.65">
      <c r="A582" s="621">
        <v>707197</v>
      </c>
      <c r="B582" s="602" t="s">
        <v>248</v>
      </c>
      <c r="C582" t="s">
        <v>176</v>
      </c>
      <c r="D582" t="s">
        <v>176</v>
      </c>
      <c r="E582" t="s">
        <v>178</v>
      </c>
      <c r="F582" t="s">
        <v>178</v>
      </c>
      <c r="G582" t="s">
        <v>176</v>
      </c>
      <c r="H582" t="s">
        <v>178</v>
      </c>
      <c r="I582" t="s">
        <v>176</v>
      </c>
      <c r="J582" t="s">
        <v>178</v>
      </c>
      <c r="K582" t="s">
        <v>178</v>
      </c>
      <c r="L582" t="s">
        <v>176</v>
      </c>
      <c r="M582" t="s">
        <v>177</v>
      </c>
      <c r="N582" t="s">
        <v>177</v>
      </c>
      <c r="O582" t="s">
        <v>178</v>
      </c>
      <c r="P582" t="s">
        <v>177</v>
      </c>
      <c r="Q582" t="s">
        <v>178</v>
      </c>
      <c r="R582" t="s">
        <v>178</v>
      </c>
      <c r="S582" t="s">
        <v>177</v>
      </c>
      <c r="T582" t="s">
        <v>178</v>
      </c>
      <c r="U582" t="s">
        <v>178</v>
      </c>
      <c r="V582" t="s">
        <v>177</v>
      </c>
      <c r="W582" t="s">
        <v>177</v>
      </c>
      <c r="X582" t="s">
        <v>178</v>
      </c>
      <c r="Y582" t="s">
        <v>177</v>
      </c>
      <c r="Z582" t="s">
        <v>178</v>
      </c>
      <c r="AA582" t="s">
        <v>227</v>
      </c>
      <c r="AB582" t="s">
        <v>227</v>
      </c>
      <c r="AC582" t="s">
        <v>227</v>
      </c>
      <c r="AD582" t="s">
        <v>227</v>
      </c>
      <c r="AE582" t="s">
        <v>227</v>
      </c>
      <c r="AF582" t="s">
        <v>227</v>
      </c>
      <c r="AG582" t="s">
        <v>227</v>
      </c>
      <c r="AH582" t="s">
        <v>227</v>
      </c>
      <c r="AI582" t="s">
        <v>227</v>
      </c>
      <c r="AJ582" t="s">
        <v>227</v>
      </c>
      <c r="AK582" t="s">
        <v>227</v>
      </c>
      <c r="AL582" t="s">
        <v>227</v>
      </c>
      <c r="AM582" t="s">
        <v>227</v>
      </c>
      <c r="AN582" t="s">
        <v>227</v>
      </c>
      <c r="AO582" t="s">
        <v>227</v>
      </c>
      <c r="AP582" t="s">
        <v>227</v>
      </c>
      <c r="AQ582" t="s">
        <v>227</v>
      </c>
      <c r="AR582" t="s">
        <v>227</v>
      </c>
      <c r="AS582" t="s">
        <v>227</v>
      </c>
      <c r="AT582" t="s">
        <v>227</v>
      </c>
      <c r="AU582" t="s">
        <v>227</v>
      </c>
      <c r="AV582" t="s">
        <v>227</v>
      </c>
      <c r="AW582" t="s">
        <v>227</v>
      </c>
      <c r="AX582" t="s">
        <v>227</v>
      </c>
      <c r="AY582" s="602">
        <v>0</v>
      </c>
      <c r="AZ582"/>
    </row>
    <row r="583" spans="1:54" ht="14.4" x14ac:dyDescent="0.3">
      <c r="A583" s="618">
        <v>707198</v>
      </c>
      <c r="B583" s="604" t="s">
        <v>247</v>
      </c>
      <c r="C583" s="627" t="s">
        <v>178</v>
      </c>
      <c r="D583" s="627" t="s">
        <v>178</v>
      </c>
      <c r="E583" s="627" t="s">
        <v>178</v>
      </c>
      <c r="F583" s="627" t="s">
        <v>178</v>
      </c>
      <c r="G583" s="627" t="s">
        <v>178</v>
      </c>
      <c r="H583" s="627" t="s">
        <v>178</v>
      </c>
      <c r="I583" s="627" t="s">
        <v>177</v>
      </c>
      <c r="J583" s="627" t="s">
        <v>177</v>
      </c>
      <c r="K583" s="627" t="s">
        <v>177</v>
      </c>
      <c r="L583" s="627" t="s">
        <v>177</v>
      </c>
      <c r="M583" s="627" t="s">
        <v>176</v>
      </c>
      <c r="N583" s="627" t="s">
        <v>176</v>
      </c>
      <c r="O583" s="627" t="s">
        <v>227</v>
      </c>
      <c r="P583" s="627" t="s">
        <v>227</v>
      </c>
      <c r="Q583" s="627" t="s">
        <v>227</v>
      </c>
      <c r="R583" s="627" t="s">
        <v>227</v>
      </c>
      <c r="S583" s="627" t="s">
        <v>227</v>
      </c>
      <c r="T583" s="627" t="s">
        <v>227</v>
      </c>
      <c r="U583" s="627" t="s">
        <v>227</v>
      </c>
      <c r="V583" s="627" t="s">
        <v>227</v>
      </c>
      <c r="W583" s="627" t="s">
        <v>227</v>
      </c>
      <c r="X583" s="627" t="s">
        <v>227</v>
      </c>
      <c r="Y583" s="627" t="s">
        <v>227</v>
      </c>
      <c r="Z583" s="627" t="s">
        <v>227</v>
      </c>
      <c r="AA583" s="627" t="s">
        <v>227</v>
      </c>
      <c r="AB583" s="627" t="s">
        <v>227</v>
      </c>
      <c r="AC583" s="627" t="s">
        <v>227</v>
      </c>
      <c r="AD583" s="627" t="s">
        <v>227</v>
      </c>
      <c r="AE583" s="627" t="s">
        <v>227</v>
      </c>
      <c r="AF583" s="627" t="s">
        <v>227</v>
      </c>
      <c r="AG583" s="627" t="s">
        <v>227</v>
      </c>
      <c r="AH583" s="627" t="s">
        <v>227</v>
      </c>
      <c r="AI583" s="627" t="s">
        <v>227</v>
      </c>
      <c r="AJ583" s="627" t="s">
        <v>227</v>
      </c>
      <c r="AK583" s="627" t="s">
        <v>227</v>
      </c>
      <c r="AL583" s="627" t="s">
        <v>227</v>
      </c>
      <c r="AM583" s="627" t="s">
        <v>227</v>
      </c>
      <c r="AN583" s="627" t="s">
        <v>227</v>
      </c>
      <c r="AO583" s="627" t="s">
        <v>227</v>
      </c>
      <c r="AP583" s="627" t="s">
        <v>227</v>
      </c>
      <c r="AQ583" s="627" t="s">
        <v>227</v>
      </c>
      <c r="AR583" s="627" t="s">
        <v>227</v>
      </c>
      <c r="AS583" s="627" t="s">
        <v>227</v>
      </c>
      <c r="AT583" s="627" t="s">
        <v>227</v>
      </c>
      <c r="AU583" s="627" t="s">
        <v>227</v>
      </c>
      <c r="AV583" s="627" t="s">
        <v>227</v>
      </c>
      <c r="AW583" s="627" t="s">
        <v>227</v>
      </c>
      <c r="AX583" s="627" t="s">
        <v>227</v>
      </c>
      <c r="AY583" s="604" t="s">
        <v>227</v>
      </c>
      <c r="AZ583" s="632" t="s">
        <v>4547</v>
      </c>
      <c r="BA583" s="632" t="s">
        <v>227</v>
      </c>
      <c r="BB583" s="633" t="s">
        <v>1500</v>
      </c>
    </row>
    <row r="584" spans="1:54" ht="21.6" x14ac:dyDescent="0.65">
      <c r="A584" s="621">
        <v>707199</v>
      </c>
      <c r="B584" s="602" t="s">
        <v>248</v>
      </c>
      <c r="C584" t="s">
        <v>176</v>
      </c>
      <c r="D584" t="s">
        <v>178</v>
      </c>
      <c r="E584" t="s">
        <v>178</v>
      </c>
      <c r="F584" t="s">
        <v>177</v>
      </c>
      <c r="G584" t="s">
        <v>178</v>
      </c>
      <c r="H584" t="s">
        <v>178</v>
      </c>
      <c r="I584" t="s">
        <v>178</v>
      </c>
      <c r="J584" t="s">
        <v>177</v>
      </c>
      <c r="K584" t="s">
        <v>178</v>
      </c>
      <c r="L584" t="s">
        <v>178</v>
      </c>
      <c r="M584" t="s">
        <v>177</v>
      </c>
      <c r="N584" t="s">
        <v>177</v>
      </c>
      <c r="O584" t="s">
        <v>177</v>
      </c>
      <c r="P584" t="s">
        <v>178</v>
      </c>
      <c r="Q584" t="s">
        <v>178</v>
      </c>
      <c r="R584" t="s">
        <v>178</v>
      </c>
      <c r="S584" t="s">
        <v>178</v>
      </c>
      <c r="T584" t="s">
        <v>178</v>
      </c>
      <c r="U584" t="s">
        <v>178</v>
      </c>
      <c r="V584" t="s">
        <v>177</v>
      </c>
      <c r="W584" t="s">
        <v>177</v>
      </c>
      <c r="X584" t="s">
        <v>177</v>
      </c>
      <c r="Y584" t="s">
        <v>178</v>
      </c>
      <c r="Z584" t="s">
        <v>178</v>
      </c>
      <c r="AA584" t="s">
        <v>227</v>
      </c>
      <c r="AB584" t="s">
        <v>227</v>
      </c>
      <c r="AC584" t="s">
        <v>227</v>
      </c>
      <c r="AD584" t="s">
        <v>227</v>
      </c>
      <c r="AE584" t="s">
        <v>227</v>
      </c>
      <c r="AF584" t="s">
        <v>227</v>
      </c>
      <c r="AG584" t="s">
        <v>227</v>
      </c>
      <c r="AH584" t="s">
        <v>227</v>
      </c>
      <c r="AI584" t="s">
        <v>227</v>
      </c>
      <c r="AJ584" t="s">
        <v>227</v>
      </c>
      <c r="AK584" t="s">
        <v>227</v>
      </c>
      <c r="AL584" t="s">
        <v>227</v>
      </c>
      <c r="AM584" t="s">
        <v>227</v>
      </c>
      <c r="AN584" t="s">
        <v>227</v>
      </c>
      <c r="AO584" t="s">
        <v>227</v>
      </c>
      <c r="AP584" t="s">
        <v>227</v>
      </c>
      <c r="AQ584" t="s">
        <v>227</v>
      </c>
      <c r="AR584" t="s">
        <v>227</v>
      </c>
      <c r="AS584" t="s">
        <v>227</v>
      </c>
      <c r="AT584" t="s">
        <v>227</v>
      </c>
      <c r="AU584" t="s">
        <v>227</v>
      </c>
      <c r="AV584" t="s">
        <v>227</v>
      </c>
      <c r="AW584" t="s">
        <v>227</v>
      </c>
      <c r="AX584" t="s">
        <v>227</v>
      </c>
      <c r="AY584" s="602">
        <v>0</v>
      </c>
      <c r="AZ584"/>
    </row>
    <row r="585" spans="1:54" ht="21.6" x14ac:dyDescent="0.65">
      <c r="A585" s="621">
        <v>707200</v>
      </c>
      <c r="B585" s="602" t="s">
        <v>248</v>
      </c>
      <c r="C585" t="s">
        <v>178</v>
      </c>
      <c r="D585" t="s">
        <v>178</v>
      </c>
      <c r="E585" t="s">
        <v>178</v>
      </c>
      <c r="F585" t="s">
        <v>178</v>
      </c>
      <c r="G585" t="s">
        <v>178</v>
      </c>
      <c r="H585" t="s">
        <v>178</v>
      </c>
      <c r="I585" t="s">
        <v>178</v>
      </c>
      <c r="J585" t="s">
        <v>178</v>
      </c>
      <c r="K585" t="s">
        <v>178</v>
      </c>
      <c r="L585" t="s">
        <v>178</v>
      </c>
      <c r="M585" t="s">
        <v>178</v>
      </c>
      <c r="N585" t="s">
        <v>178</v>
      </c>
      <c r="O585" t="s">
        <v>177</v>
      </c>
      <c r="P585" t="s">
        <v>177</v>
      </c>
      <c r="Q585" t="s">
        <v>178</v>
      </c>
      <c r="R585" t="s">
        <v>178</v>
      </c>
      <c r="S585" t="s">
        <v>177</v>
      </c>
      <c r="T585" t="s">
        <v>178</v>
      </c>
      <c r="U585" t="s">
        <v>178</v>
      </c>
      <c r="V585" t="s">
        <v>177</v>
      </c>
      <c r="W585" t="s">
        <v>177</v>
      </c>
      <c r="X585" t="s">
        <v>177</v>
      </c>
      <c r="Y585" t="s">
        <v>177</v>
      </c>
      <c r="Z585" t="s">
        <v>178</v>
      </c>
      <c r="AA585" t="s">
        <v>227</v>
      </c>
      <c r="AB585" t="s">
        <v>227</v>
      </c>
      <c r="AC585" t="s">
        <v>227</v>
      </c>
      <c r="AD585" t="s">
        <v>227</v>
      </c>
      <c r="AE585" t="s">
        <v>227</v>
      </c>
      <c r="AF585" t="s">
        <v>227</v>
      </c>
      <c r="AG585" t="s">
        <v>227</v>
      </c>
      <c r="AH585" t="s">
        <v>227</v>
      </c>
      <c r="AI585" t="s">
        <v>227</v>
      </c>
      <c r="AJ585" t="s">
        <v>227</v>
      </c>
      <c r="AK585" t="s">
        <v>227</v>
      </c>
      <c r="AL585" t="s">
        <v>227</v>
      </c>
      <c r="AM585" t="s">
        <v>227</v>
      </c>
      <c r="AN585" t="s">
        <v>227</v>
      </c>
      <c r="AO585" t="s">
        <v>227</v>
      </c>
      <c r="AP585" t="s">
        <v>227</v>
      </c>
      <c r="AQ585" t="s">
        <v>227</v>
      </c>
      <c r="AR585" t="s">
        <v>227</v>
      </c>
      <c r="AS585" t="s">
        <v>227</v>
      </c>
      <c r="AT585" t="s">
        <v>227</v>
      </c>
      <c r="AU585" t="s">
        <v>227</v>
      </c>
      <c r="AV585" t="s">
        <v>227</v>
      </c>
      <c r="AW585" t="s">
        <v>227</v>
      </c>
      <c r="AX585" t="s">
        <v>227</v>
      </c>
      <c r="AY585" s="602">
        <v>0</v>
      </c>
    </row>
    <row r="586" spans="1:54" ht="14.4" x14ac:dyDescent="0.3">
      <c r="A586" s="618">
        <v>707201</v>
      </c>
      <c r="B586" s="604" t="s">
        <v>247</v>
      </c>
      <c r="C586" s="627" t="s">
        <v>178</v>
      </c>
      <c r="D586" s="627" t="s">
        <v>178</v>
      </c>
      <c r="E586" s="627" t="s">
        <v>178</v>
      </c>
      <c r="F586" s="627" t="s">
        <v>178</v>
      </c>
      <c r="G586" s="627" t="s">
        <v>178</v>
      </c>
      <c r="H586" s="627" t="s">
        <v>178</v>
      </c>
      <c r="I586" s="627" t="s">
        <v>177</v>
      </c>
      <c r="J586" s="627" t="s">
        <v>177</v>
      </c>
      <c r="K586" s="627" t="s">
        <v>177</v>
      </c>
      <c r="L586" s="627" t="s">
        <v>177</v>
      </c>
      <c r="M586" s="627" t="s">
        <v>176</v>
      </c>
      <c r="N586" s="627" t="s">
        <v>176</v>
      </c>
      <c r="O586" s="627" t="s">
        <v>227</v>
      </c>
      <c r="P586" s="627" t="s">
        <v>227</v>
      </c>
      <c r="Q586" s="627" t="s">
        <v>227</v>
      </c>
      <c r="R586" s="627" t="s">
        <v>227</v>
      </c>
      <c r="S586" s="627" t="s">
        <v>227</v>
      </c>
      <c r="T586" s="627" t="s">
        <v>227</v>
      </c>
      <c r="U586" s="627" t="s">
        <v>227</v>
      </c>
      <c r="V586" s="627" t="s">
        <v>227</v>
      </c>
      <c r="W586" s="627" t="s">
        <v>227</v>
      </c>
      <c r="X586" s="627" t="s">
        <v>227</v>
      </c>
      <c r="Y586" s="627" t="s">
        <v>227</v>
      </c>
      <c r="Z586" s="627" t="s">
        <v>227</v>
      </c>
      <c r="AA586" s="627" t="s">
        <v>227</v>
      </c>
      <c r="AB586" s="627" t="s">
        <v>227</v>
      </c>
      <c r="AC586" s="627" t="s">
        <v>227</v>
      </c>
      <c r="AD586" s="627" t="s">
        <v>227</v>
      </c>
      <c r="AE586" s="627" t="s">
        <v>227</v>
      </c>
      <c r="AF586" s="627" t="s">
        <v>227</v>
      </c>
      <c r="AG586" s="627" t="s">
        <v>227</v>
      </c>
      <c r="AH586" s="627" t="s">
        <v>227</v>
      </c>
      <c r="AI586" s="627" t="s">
        <v>227</v>
      </c>
      <c r="AJ586" s="627" t="s">
        <v>227</v>
      </c>
      <c r="AK586" s="627" t="s">
        <v>227</v>
      </c>
      <c r="AL586" s="627" t="s">
        <v>227</v>
      </c>
      <c r="AM586" s="627" t="s">
        <v>227</v>
      </c>
      <c r="AN586" s="627" t="s">
        <v>227</v>
      </c>
      <c r="AO586" s="627" t="s">
        <v>227</v>
      </c>
      <c r="AP586" s="627" t="s">
        <v>227</v>
      </c>
      <c r="AQ586" s="627" t="s">
        <v>227</v>
      </c>
      <c r="AR586" s="627" t="s">
        <v>227</v>
      </c>
      <c r="AS586" s="627" t="s">
        <v>227</v>
      </c>
      <c r="AT586" s="627" t="s">
        <v>227</v>
      </c>
      <c r="AU586" s="627" t="s">
        <v>227</v>
      </c>
      <c r="AV586" s="627" t="s">
        <v>227</v>
      </c>
      <c r="AW586" s="627" t="s">
        <v>227</v>
      </c>
      <c r="AX586" s="627" t="s">
        <v>227</v>
      </c>
      <c r="AY586" s="604" t="s">
        <v>227</v>
      </c>
      <c r="AZ586" s="632" t="s">
        <v>4547</v>
      </c>
      <c r="BA586" s="632" t="s">
        <v>227</v>
      </c>
      <c r="BB586" s="633" t="s">
        <v>1500</v>
      </c>
    </row>
    <row r="587" spans="1:54" ht="21.6" x14ac:dyDescent="0.65">
      <c r="A587" s="621">
        <v>707202</v>
      </c>
      <c r="B587" s="602" t="s">
        <v>248</v>
      </c>
      <c r="C587" t="s">
        <v>178</v>
      </c>
      <c r="D587" t="s">
        <v>176</v>
      </c>
      <c r="E587" t="s">
        <v>176</v>
      </c>
      <c r="F587" t="s">
        <v>176</v>
      </c>
      <c r="G587" t="s">
        <v>176</v>
      </c>
      <c r="H587" t="s">
        <v>178</v>
      </c>
      <c r="I587" t="s">
        <v>176</v>
      </c>
      <c r="J587" t="s">
        <v>176</v>
      </c>
      <c r="K587" t="s">
        <v>176</v>
      </c>
      <c r="L587" t="s">
        <v>176</v>
      </c>
      <c r="M587" t="s">
        <v>176</v>
      </c>
      <c r="N587" t="s">
        <v>176</v>
      </c>
      <c r="O587" t="s">
        <v>178</v>
      </c>
      <c r="P587" t="s">
        <v>178</v>
      </c>
      <c r="Q587" t="s">
        <v>178</v>
      </c>
      <c r="R587" t="s">
        <v>178</v>
      </c>
      <c r="S587" t="s">
        <v>178</v>
      </c>
      <c r="T587" t="s">
        <v>178</v>
      </c>
      <c r="U587" t="s">
        <v>177</v>
      </c>
      <c r="V587" t="s">
        <v>177</v>
      </c>
      <c r="W587" t="s">
        <v>177</v>
      </c>
      <c r="X587" t="s">
        <v>177</v>
      </c>
      <c r="Y587" t="s">
        <v>177</v>
      </c>
      <c r="Z587" t="s">
        <v>177</v>
      </c>
      <c r="AA587" t="s">
        <v>227</v>
      </c>
      <c r="AB587" t="s">
        <v>227</v>
      </c>
      <c r="AC587" t="s">
        <v>227</v>
      </c>
      <c r="AD587" t="s">
        <v>227</v>
      </c>
      <c r="AE587" t="s">
        <v>227</v>
      </c>
      <c r="AF587" t="s">
        <v>227</v>
      </c>
      <c r="AG587" t="s">
        <v>227</v>
      </c>
      <c r="AH587" t="s">
        <v>227</v>
      </c>
      <c r="AI587" t="s">
        <v>227</v>
      </c>
      <c r="AJ587" t="s">
        <v>227</v>
      </c>
      <c r="AK587" t="s">
        <v>227</v>
      </c>
      <c r="AL587" t="s">
        <v>227</v>
      </c>
      <c r="AM587" t="s">
        <v>227</v>
      </c>
      <c r="AN587" t="s">
        <v>227</v>
      </c>
      <c r="AO587" t="s">
        <v>227</v>
      </c>
      <c r="AP587" t="s">
        <v>227</v>
      </c>
      <c r="AQ587" t="s">
        <v>227</v>
      </c>
      <c r="AR587" t="s">
        <v>227</v>
      </c>
      <c r="AS587" t="s">
        <v>227</v>
      </c>
      <c r="AT587" t="s">
        <v>227</v>
      </c>
      <c r="AU587" t="s">
        <v>227</v>
      </c>
      <c r="AV587" t="s">
        <v>227</v>
      </c>
      <c r="AW587" t="s">
        <v>227</v>
      </c>
      <c r="AX587" t="s">
        <v>227</v>
      </c>
      <c r="AY587" s="602" t="s">
        <v>4583</v>
      </c>
      <c r="AZ587"/>
    </row>
    <row r="588" spans="1:54" ht="14.4" x14ac:dyDescent="0.3">
      <c r="A588" s="618">
        <v>707203</v>
      </c>
      <c r="B588" s="604" t="s">
        <v>247</v>
      </c>
      <c r="C588" s="627" t="s">
        <v>177</v>
      </c>
      <c r="D588" s="627" t="s">
        <v>176</v>
      </c>
      <c r="E588" s="627" t="s">
        <v>178</v>
      </c>
      <c r="F588" s="627" t="s">
        <v>176</v>
      </c>
      <c r="G588" s="627" t="s">
        <v>178</v>
      </c>
      <c r="H588" s="627" t="s">
        <v>176</v>
      </c>
      <c r="I588" s="627" t="s">
        <v>177</v>
      </c>
      <c r="J588" s="627" t="s">
        <v>177</v>
      </c>
      <c r="K588" s="627" t="s">
        <v>177</v>
      </c>
      <c r="L588" s="627" t="s">
        <v>177</v>
      </c>
      <c r="M588" s="627" t="s">
        <v>176</v>
      </c>
      <c r="N588" s="627" t="s">
        <v>176</v>
      </c>
      <c r="O588" s="627" t="s">
        <v>227</v>
      </c>
      <c r="P588" s="627" t="s">
        <v>227</v>
      </c>
      <c r="Q588" s="627" t="s">
        <v>227</v>
      </c>
      <c r="R588" s="627" t="s">
        <v>227</v>
      </c>
      <c r="S588" s="627" t="s">
        <v>227</v>
      </c>
      <c r="T588" s="627" t="s">
        <v>227</v>
      </c>
      <c r="U588" s="627" t="s">
        <v>227</v>
      </c>
      <c r="V588" s="627" t="s">
        <v>227</v>
      </c>
      <c r="W588" s="627" t="s">
        <v>227</v>
      </c>
      <c r="X588" s="627" t="s">
        <v>227</v>
      </c>
      <c r="Y588" s="627" t="s">
        <v>227</v>
      </c>
      <c r="Z588" s="627" t="s">
        <v>227</v>
      </c>
      <c r="AA588" s="627" t="s">
        <v>227</v>
      </c>
      <c r="AB588" s="627" t="s">
        <v>227</v>
      </c>
      <c r="AC588" s="627" t="s">
        <v>227</v>
      </c>
      <c r="AD588" s="627" t="s">
        <v>227</v>
      </c>
      <c r="AE588" s="627" t="s">
        <v>227</v>
      </c>
      <c r="AF588" s="627" t="s">
        <v>227</v>
      </c>
      <c r="AG588" s="627" t="s">
        <v>227</v>
      </c>
      <c r="AH588" s="627" t="s">
        <v>227</v>
      </c>
      <c r="AI588" s="627" t="s">
        <v>227</v>
      </c>
      <c r="AJ588" s="627" t="s">
        <v>227</v>
      </c>
      <c r="AK588" s="627" t="s">
        <v>227</v>
      </c>
      <c r="AL588" s="627" t="s">
        <v>227</v>
      </c>
      <c r="AM588" s="627" t="s">
        <v>227</v>
      </c>
      <c r="AN588" s="627" t="s">
        <v>227</v>
      </c>
      <c r="AO588" s="627" t="s">
        <v>227</v>
      </c>
      <c r="AP588" s="627" t="s">
        <v>227</v>
      </c>
      <c r="AQ588" s="627" t="s">
        <v>227</v>
      </c>
      <c r="AR588" s="627" t="s">
        <v>227</v>
      </c>
      <c r="AS588" s="627" t="s">
        <v>227</v>
      </c>
      <c r="AT588" s="627" t="s">
        <v>227</v>
      </c>
      <c r="AU588" s="627" t="s">
        <v>227</v>
      </c>
      <c r="AV588" s="627" t="s">
        <v>227</v>
      </c>
      <c r="AW588" s="627" t="s">
        <v>227</v>
      </c>
      <c r="AX588" s="627" t="s">
        <v>227</v>
      </c>
      <c r="AY588" s="604" t="s">
        <v>227</v>
      </c>
      <c r="AZ588" s="632" t="s">
        <v>4547</v>
      </c>
      <c r="BA588" s="632" t="s">
        <v>227</v>
      </c>
      <c r="BB588" s="633" t="s">
        <v>1500</v>
      </c>
    </row>
    <row r="589" spans="1:54" ht="14.4" x14ac:dyDescent="0.3">
      <c r="A589" s="618">
        <v>707204</v>
      </c>
      <c r="B589" s="604" t="s">
        <v>247</v>
      </c>
      <c r="C589" s="627" t="s">
        <v>178</v>
      </c>
      <c r="D589" s="627" t="s">
        <v>178</v>
      </c>
      <c r="E589" s="627" t="s">
        <v>178</v>
      </c>
      <c r="F589" s="627" t="s">
        <v>177</v>
      </c>
      <c r="G589" s="627" t="s">
        <v>177</v>
      </c>
      <c r="H589" s="627" t="s">
        <v>178</v>
      </c>
      <c r="I589" s="627" t="s">
        <v>177</v>
      </c>
      <c r="J589" s="627" t="s">
        <v>177</v>
      </c>
      <c r="K589" s="627" t="s">
        <v>177</v>
      </c>
      <c r="L589" s="627" t="s">
        <v>177</v>
      </c>
      <c r="M589" s="627" t="s">
        <v>178</v>
      </c>
      <c r="N589" s="627" t="s">
        <v>176</v>
      </c>
      <c r="O589" s="627" t="s">
        <v>227</v>
      </c>
      <c r="P589" s="627" t="s">
        <v>227</v>
      </c>
      <c r="Q589" s="627" t="s">
        <v>227</v>
      </c>
      <c r="R589" s="627" t="s">
        <v>227</v>
      </c>
      <c r="S589" s="627" t="s">
        <v>227</v>
      </c>
      <c r="T589" s="627" t="s">
        <v>227</v>
      </c>
      <c r="U589" s="627" t="s">
        <v>227</v>
      </c>
      <c r="V589" s="627" t="s">
        <v>227</v>
      </c>
      <c r="W589" s="627" t="s">
        <v>227</v>
      </c>
      <c r="X589" s="627" t="s">
        <v>227</v>
      </c>
      <c r="Y589" s="627" t="s">
        <v>227</v>
      </c>
      <c r="Z589" s="627" t="s">
        <v>227</v>
      </c>
      <c r="AA589" s="627" t="s">
        <v>227</v>
      </c>
      <c r="AB589" s="627" t="s">
        <v>227</v>
      </c>
      <c r="AC589" s="627" t="s">
        <v>227</v>
      </c>
      <c r="AD589" s="627" t="s">
        <v>227</v>
      </c>
      <c r="AE589" s="627" t="s">
        <v>227</v>
      </c>
      <c r="AF589" s="627" t="s">
        <v>227</v>
      </c>
      <c r="AG589" s="627" t="s">
        <v>227</v>
      </c>
      <c r="AH589" s="627" t="s">
        <v>227</v>
      </c>
      <c r="AI589" s="627" t="s">
        <v>227</v>
      </c>
      <c r="AJ589" s="627" t="s">
        <v>227</v>
      </c>
      <c r="AK589" s="627" t="s">
        <v>227</v>
      </c>
      <c r="AL589" s="627" t="s">
        <v>227</v>
      </c>
      <c r="AM589" s="627" t="s">
        <v>227</v>
      </c>
      <c r="AN589" s="627" t="s">
        <v>227</v>
      </c>
      <c r="AO589" s="627" t="s">
        <v>227</v>
      </c>
      <c r="AP589" s="627" t="s">
        <v>227</v>
      </c>
      <c r="AQ589" s="627" t="s">
        <v>227</v>
      </c>
      <c r="AR589" s="627" t="s">
        <v>227</v>
      </c>
      <c r="AS589" s="627" t="s">
        <v>227</v>
      </c>
      <c r="AT589" s="627" t="s">
        <v>227</v>
      </c>
      <c r="AU589" s="627" t="s">
        <v>227</v>
      </c>
      <c r="AV589" s="627" t="s">
        <v>227</v>
      </c>
      <c r="AW589" s="627" t="s">
        <v>227</v>
      </c>
      <c r="AX589" s="627" t="s">
        <v>227</v>
      </c>
      <c r="AY589" s="604" t="s">
        <v>227</v>
      </c>
      <c r="AZ589" s="632" t="s">
        <v>4547</v>
      </c>
      <c r="BA589" s="632" t="s">
        <v>227</v>
      </c>
      <c r="BB589" s="633" t="s">
        <v>1500</v>
      </c>
    </row>
    <row r="590" spans="1:54" ht="14.4" x14ac:dyDescent="0.3">
      <c r="A590" s="618">
        <v>707205</v>
      </c>
      <c r="B590" s="604" t="s">
        <v>247</v>
      </c>
      <c r="C590" s="627" t="s">
        <v>178</v>
      </c>
      <c r="D590" s="627" t="s">
        <v>178</v>
      </c>
      <c r="E590" s="627" t="s">
        <v>178</v>
      </c>
      <c r="F590" s="627" t="s">
        <v>178</v>
      </c>
      <c r="G590" s="627" t="s">
        <v>178</v>
      </c>
      <c r="H590" s="627" t="s">
        <v>178</v>
      </c>
      <c r="I590" s="627" t="s">
        <v>178</v>
      </c>
      <c r="J590" s="627" t="s">
        <v>178</v>
      </c>
      <c r="K590" s="627" t="s">
        <v>177</v>
      </c>
      <c r="L590" s="627" t="s">
        <v>177</v>
      </c>
      <c r="M590" s="627" t="s">
        <v>177</v>
      </c>
      <c r="N590" s="627" t="s">
        <v>177</v>
      </c>
      <c r="O590" s="627" t="s">
        <v>227</v>
      </c>
      <c r="P590" s="627" t="s">
        <v>227</v>
      </c>
      <c r="Q590" s="627" t="s">
        <v>227</v>
      </c>
      <c r="R590" s="627" t="s">
        <v>227</v>
      </c>
      <c r="S590" s="627" t="s">
        <v>227</v>
      </c>
      <c r="T590" s="627" t="s">
        <v>227</v>
      </c>
      <c r="U590" s="627" t="s">
        <v>227</v>
      </c>
      <c r="V590" s="627" t="s">
        <v>227</v>
      </c>
      <c r="W590" s="627" t="s">
        <v>227</v>
      </c>
      <c r="X590" s="627" t="s">
        <v>227</v>
      </c>
      <c r="Y590" s="627" t="s">
        <v>227</v>
      </c>
      <c r="Z590" s="627" t="s">
        <v>227</v>
      </c>
      <c r="AA590" s="627" t="s">
        <v>227</v>
      </c>
      <c r="AB590" s="627" t="s">
        <v>227</v>
      </c>
      <c r="AC590" s="627" t="s">
        <v>227</v>
      </c>
      <c r="AD590" s="627" t="s">
        <v>227</v>
      </c>
      <c r="AE590" s="627" t="s">
        <v>227</v>
      </c>
      <c r="AF590" s="627" t="s">
        <v>227</v>
      </c>
      <c r="AG590" s="627" t="s">
        <v>227</v>
      </c>
      <c r="AH590" s="627" t="s">
        <v>227</v>
      </c>
      <c r="AI590" s="627" t="s">
        <v>227</v>
      </c>
      <c r="AJ590" s="627" t="s">
        <v>227</v>
      </c>
      <c r="AK590" s="627" t="s">
        <v>227</v>
      </c>
      <c r="AL590" s="627" t="s">
        <v>227</v>
      </c>
      <c r="AM590" s="627" t="s">
        <v>227</v>
      </c>
      <c r="AN590" s="627" t="s">
        <v>227</v>
      </c>
      <c r="AO590" s="627" t="s">
        <v>227</v>
      </c>
      <c r="AP590" s="627" t="s">
        <v>227</v>
      </c>
      <c r="AQ590" s="627" t="s">
        <v>227</v>
      </c>
      <c r="AR590" s="627" t="s">
        <v>227</v>
      </c>
      <c r="AS590" s="627" t="s">
        <v>227</v>
      </c>
      <c r="AT590" s="627" t="s">
        <v>227</v>
      </c>
      <c r="AU590" s="627" t="s">
        <v>227</v>
      </c>
      <c r="AV590" s="627" t="s">
        <v>227</v>
      </c>
      <c r="AW590" s="627" t="s">
        <v>227</v>
      </c>
      <c r="AX590" s="627" t="s">
        <v>227</v>
      </c>
      <c r="AY590" s="604" t="s">
        <v>227</v>
      </c>
      <c r="AZ590" s="632" t="s">
        <v>4547</v>
      </c>
      <c r="BA590" s="632" t="s">
        <v>227</v>
      </c>
      <c r="BB590" s="633" t="s">
        <v>1500</v>
      </c>
    </row>
    <row r="591" spans="1:54" ht="14.4" x14ac:dyDescent="0.3">
      <c r="A591" s="618">
        <v>707206</v>
      </c>
      <c r="B591" s="604" t="s">
        <v>247</v>
      </c>
      <c r="C591" s="627" t="s">
        <v>227</v>
      </c>
      <c r="D591" s="627" t="s">
        <v>227</v>
      </c>
      <c r="E591" s="627" t="s">
        <v>227</v>
      </c>
      <c r="F591" s="627" t="s">
        <v>227</v>
      </c>
      <c r="G591" s="627" t="s">
        <v>227</v>
      </c>
      <c r="H591" s="627" t="s">
        <v>227</v>
      </c>
      <c r="I591" s="627" t="s">
        <v>227</v>
      </c>
      <c r="J591" s="627" t="s">
        <v>227</v>
      </c>
      <c r="K591" s="627" t="s">
        <v>227</v>
      </c>
      <c r="L591" s="627" t="s">
        <v>227</v>
      </c>
      <c r="M591" s="627" t="s">
        <v>227</v>
      </c>
      <c r="N591" s="627" t="s">
        <v>227</v>
      </c>
      <c r="O591" s="627" t="s">
        <v>227</v>
      </c>
      <c r="P591" s="627" t="s">
        <v>227</v>
      </c>
      <c r="Q591" s="627" t="s">
        <v>227</v>
      </c>
      <c r="R591" s="627" t="s">
        <v>227</v>
      </c>
      <c r="S591" s="627" t="s">
        <v>227</v>
      </c>
      <c r="T591" s="627" t="s">
        <v>227</v>
      </c>
      <c r="U591" s="627" t="s">
        <v>227</v>
      </c>
      <c r="V591" s="627" t="s">
        <v>227</v>
      </c>
      <c r="W591" s="627" t="s">
        <v>227</v>
      </c>
      <c r="X591" s="627" t="s">
        <v>227</v>
      </c>
      <c r="Y591" s="627" t="s">
        <v>227</v>
      </c>
      <c r="Z591" s="627" t="s">
        <v>227</v>
      </c>
      <c r="AA591" s="627" t="s">
        <v>227</v>
      </c>
      <c r="AB591" s="627" t="s">
        <v>227</v>
      </c>
      <c r="AC591" s="627" t="s">
        <v>227</v>
      </c>
      <c r="AD591" s="627" t="s">
        <v>227</v>
      </c>
      <c r="AE591" s="627" t="s">
        <v>227</v>
      </c>
      <c r="AF591" s="627" t="s">
        <v>227</v>
      </c>
      <c r="AG591" s="627" t="s">
        <v>227</v>
      </c>
      <c r="AH591" s="627" t="s">
        <v>227</v>
      </c>
      <c r="AI591" s="627" t="s">
        <v>227</v>
      </c>
      <c r="AJ591" s="627" t="s">
        <v>227</v>
      </c>
      <c r="AK591" s="627" t="s">
        <v>227</v>
      </c>
      <c r="AL591" s="627" t="s">
        <v>227</v>
      </c>
      <c r="AM591" s="627" t="s">
        <v>227</v>
      </c>
      <c r="AN591" s="627" t="s">
        <v>227</v>
      </c>
      <c r="AO591" s="627" t="s">
        <v>227</v>
      </c>
      <c r="AP591" s="627" t="s">
        <v>227</v>
      </c>
      <c r="AQ591" s="627" t="s">
        <v>227</v>
      </c>
      <c r="AR591" s="627" t="s">
        <v>227</v>
      </c>
      <c r="AS591" s="627" t="s">
        <v>227</v>
      </c>
      <c r="AT591" s="627" t="s">
        <v>227</v>
      </c>
      <c r="AU591" s="627" t="s">
        <v>227</v>
      </c>
      <c r="AV591" s="627" t="s">
        <v>227</v>
      </c>
      <c r="AW591" s="627" t="s">
        <v>227</v>
      </c>
      <c r="AX591" s="627" t="s">
        <v>227</v>
      </c>
      <c r="AY591" s="604" t="s">
        <v>227</v>
      </c>
      <c r="AZ591" s="632" t="s">
        <v>4547</v>
      </c>
      <c r="BA591" s="632" t="s">
        <v>227</v>
      </c>
      <c r="BB591" s="633" t="s">
        <v>1500</v>
      </c>
    </row>
    <row r="592" spans="1:54" ht="21.6" x14ac:dyDescent="0.65">
      <c r="A592" s="621">
        <v>707207</v>
      </c>
      <c r="B592" s="602" t="s">
        <v>247</v>
      </c>
      <c r="C592" t="s">
        <v>176</v>
      </c>
      <c r="D592" t="s">
        <v>176</v>
      </c>
      <c r="E592" t="s">
        <v>176</v>
      </c>
      <c r="F592" t="s">
        <v>176</v>
      </c>
      <c r="G592" t="s">
        <v>176</v>
      </c>
      <c r="H592" t="s">
        <v>177</v>
      </c>
      <c r="I592" t="s">
        <v>176</v>
      </c>
      <c r="J592" t="s">
        <v>176</v>
      </c>
      <c r="K592" t="s">
        <v>176</v>
      </c>
      <c r="L592" t="s">
        <v>178</v>
      </c>
      <c r="M592" t="s">
        <v>176</v>
      </c>
      <c r="N592" t="s">
        <v>176</v>
      </c>
      <c r="O592" t="s">
        <v>227</v>
      </c>
      <c r="P592" t="s">
        <v>227</v>
      </c>
      <c r="Q592" t="s">
        <v>227</v>
      </c>
      <c r="R592" t="s">
        <v>227</v>
      </c>
      <c r="S592" t="s">
        <v>227</v>
      </c>
      <c r="T592" t="s">
        <v>227</v>
      </c>
      <c r="U592" t="s">
        <v>227</v>
      </c>
      <c r="V592" t="s">
        <v>227</v>
      </c>
      <c r="W592" t="s">
        <v>227</v>
      </c>
      <c r="X592" t="s">
        <v>227</v>
      </c>
      <c r="Y592" t="s">
        <v>227</v>
      </c>
      <c r="Z592" t="s">
        <v>227</v>
      </c>
      <c r="AA592" t="s">
        <v>227</v>
      </c>
      <c r="AB592" t="s">
        <v>227</v>
      </c>
      <c r="AC592" t="s">
        <v>227</v>
      </c>
      <c r="AD592" t="s">
        <v>227</v>
      </c>
      <c r="AE592" t="s">
        <v>227</v>
      </c>
      <c r="AF592" t="s">
        <v>227</v>
      </c>
      <c r="AG592" t="s">
        <v>227</v>
      </c>
      <c r="AH592" t="s">
        <v>227</v>
      </c>
      <c r="AI592" t="s">
        <v>227</v>
      </c>
      <c r="AJ592" t="s">
        <v>227</v>
      </c>
      <c r="AK592" t="s">
        <v>227</v>
      </c>
      <c r="AL592" t="s">
        <v>227</v>
      </c>
      <c r="AM592" t="s">
        <v>227</v>
      </c>
      <c r="AN592" t="s">
        <v>227</v>
      </c>
      <c r="AO592" t="s">
        <v>227</v>
      </c>
      <c r="AP592" t="s">
        <v>227</v>
      </c>
      <c r="AQ592" t="s">
        <v>227</v>
      </c>
      <c r="AR592" t="s">
        <v>227</v>
      </c>
      <c r="AS592" t="s">
        <v>227</v>
      </c>
      <c r="AT592" t="s">
        <v>227</v>
      </c>
      <c r="AU592" t="s">
        <v>227</v>
      </c>
      <c r="AV592" t="s">
        <v>227</v>
      </c>
      <c r="AW592" t="s">
        <v>227</v>
      </c>
      <c r="AX592" t="s">
        <v>227</v>
      </c>
      <c r="AY592" s="602">
        <v>0</v>
      </c>
      <c r="AZ592"/>
    </row>
    <row r="593" spans="1:54" ht="14.4" x14ac:dyDescent="0.3">
      <c r="A593" s="618">
        <v>707208</v>
      </c>
      <c r="B593" s="604" t="s">
        <v>247</v>
      </c>
      <c r="C593" s="627" t="s">
        <v>178</v>
      </c>
      <c r="D593" s="627" t="s">
        <v>178</v>
      </c>
      <c r="E593" s="627" t="s">
        <v>178</v>
      </c>
      <c r="F593" s="627" t="s">
        <v>178</v>
      </c>
      <c r="G593" s="627" t="s">
        <v>178</v>
      </c>
      <c r="H593" s="627" t="s">
        <v>178</v>
      </c>
      <c r="I593" s="627" t="s">
        <v>177</v>
      </c>
      <c r="J593" s="627" t="s">
        <v>177</v>
      </c>
      <c r="K593" s="627" t="s">
        <v>177</v>
      </c>
      <c r="L593" s="627" t="s">
        <v>177</v>
      </c>
      <c r="M593" s="627" t="s">
        <v>178</v>
      </c>
      <c r="N593" s="627" t="s">
        <v>176</v>
      </c>
      <c r="O593" s="627" t="s">
        <v>227</v>
      </c>
      <c r="P593" s="627" t="s">
        <v>227</v>
      </c>
      <c r="Q593" s="627" t="s">
        <v>227</v>
      </c>
      <c r="R593" s="627" t="s">
        <v>227</v>
      </c>
      <c r="S593" s="627" t="s">
        <v>227</v>
      </c>
      <c r="T593" s="627" t="s">
        <v>227</v>
      </c>
      <c r="U593" s="627" t="s">
        <v>227</v>
      </c>
      <c r="V593" s="627" t="s">
        <v>227</v>
      </c>
      <c r="W593" s="627" t="s">
        <v>227</v>
      </c>
      <c r="X593" s="627" t="s">
        <v>227</v>
      </c>
      <c r="Y593" s="627" t="s">
        <v>227</v>
      </c>
      <c r="Z593" s="627" t="s">
        <v>227</v>
      </c>
      <c r="AA593" s="627" t="s">
        <v>227</v>
      </c>
      <c r="AB593" s="627" t="s">
        <v>227</v>
      </c>
      <c r="AC593" s="627" t="s">
        <v>227</v>
      </c>
      <c r="AD593" s="627" t="s">
        <v>227</v>
      </c>
      <c r="AE593" s="627" t="s">
        <v>227</v>
      </c>
      <c r="AF593" s="627" t="s">
        <v>227</v>
      </c>
      <c r="AG593" s="627" t="s">
        <v>227</v>
      </c>
      <c r="AH593" s="627" t="s">
        <v>227</v>
      </c>
      <c r="AI593" s="627" t="s">
        <v>227</v>
      </c>
      <c r="AJ593" s="627" t="s">
        <v>227</v>
      </c>
      <c r="AK593" s="627" t="s">
        <v>227</v>
      </c>
      <c r="AL593" s="627" t="s">
        <v>227</v>
      </c>
      <c r="AM593" s="627" t="s">
        <v>227</v>
      </c>
      <c r="AN593" s="627" t="s">
        <v>227</v>
      </c>
      <c r="AO593" s="627" t="s">
        <v>227</v>
      </c>
      <c r="AP593" s="627" t="s">
        <v>227</v>
      </c>
      <c r="AQ593" s="627" t="s">
        <v>227</v>
      </c>
      <c r="AR593" s="627" t="s">
        <v>227</v>
      </c>
      <c r="AS593" s="627" t="s">
        <v>227</v>
      </c>
      <c r="AT593" s="627" t="s">
        <v>227</v>
      </c>
      <c r="AU593" s="627" t="s">
        <v>227</v>
      </c>
      <c r="AV593" s="627" t="s">
        <v>227</v>
      </c>
      <c r="AW593" s="627" t="s">
        <v>227</v>
      </c>
      <c r="AX593" s="627" t="s">
        <v>227</v>
      </c>
      <c r="AY593" s="604" t="s">
        <v>227</v>
      </c>
      <c r="AZ593" s="632" t="s">
        <v>4547</v>
      </c>
      <c r="BA593" s="632" t="s">
        <v>227</v>
      </c>
      <c r="BB593" s="633" t="s">
        <v>1500</v>
      </c>
    </row>
    <row r="594" spans="1:54" ht="14.4" x14ac:dyDescent="0.3">
      <c r="A594" s="618">
        <v>707209</v>
      </c>
      <c r="B594" s="604" t="s">
        <v>247</v>
      </c>
      <c r="C594" s="627" t="s">
        <v>176</v>
      </c>
      <c r="D594" s="627" t="s">
        <v>176</v>
      </c>
      <c r="E594" s="627" t="s">
        <v>176</v>
      </c>
      <c r="F594" s="627" t="s">
        <v>176</v>
      </c>
      <c r="G594" s="627" t="s">
        <v>176</v>
      </c>
      <c r="H594" s="627" t="s">
        <v>176</v>
      </c>
      <c r="I594" s="627" t="s">
        <v>177</v>
      </c>
      <c r="J594" s="627" t="s">
        <v>177</v>
      </c>
      <c r="K594" s="627" t="s">
        <v>177</v>
      </c>
      <c r="L594" s="627" t="s">
        <v>177</v>
      </c>
      <c r="M594" s="627" t="s">
        <v>177</v>
      </c>
      <c r="N594" s="627" t="s">
        <v>177</v>
      </c>
      <c r="O594" s="627" t="s">
        <v>227</v>
      </c>
      <c r="P594" s="627" t="s">
        <v>227</v>
      </c>
      <c r="Q594" s="627" t="s">
        <v>227</v>
      </c>
      <c r="R594" s="627" t="s">
        <v>227</v>
      </c>
      <c r="S594" s="627" t="s">
        <v>227</v>
      </c>
      <c r="T594" s="627" t="s">
        <v>227</v>
      </c>
      <c r="U594" s="627" t="s">
        <v>227</v>
      </c>
      <c r="V594" s="627" t="s">
        <v>227</v>
      </c>
      <c r="W594" s="627" t="s">
        <v>227</v>
      </c>
      <c r="X594" s="627" t="s">
        <v>227</v>
      </c>
      <c r="Y594" s="627" t="s">
        <v>227</v>
      </c>
      <c r="Z594" s="627" t="s">
        <v>227</v>
      </c>
      <c r="AA594" s="627" t="s">
        <v>227</v>
      </c>
      <c r="AB594" s="627" t="s">
        <v>227</v>
      </c>
      <c r="AC594" s="627" t="s">
        <v>227</v>
      </c>
      <c r="AD594" s="627" t="s">
        <v>227</v>
      </c>
      <c r="AE594" s="627" t="s">
        <v>227</v>
      </c>
      <c r="AF594" s="627" t="s">
        <v>227</v>
      </c>
      <c r="AG594" s="627" t="s">
        <v>227</v>
      </c>
      <c r="AH594" s="627" t="s">
        <v>227</v>
      </c>
      <c r="AI594" s="627" t="s">
        <v>227</v>
      </c>
      <c r="AJ594" s="627" t="s">
        <v>227</v>
      </c>
      <c r="AK594" s="627" t="s">
        <v>227</v>
      </c>
      <c r="AL594" s="627" t="s">
        <v>227</v>
      </c>
      <c r="AM594" s="627" t="s">
        <v>227</v>
      </c>
      <c r="AN594" s="627" t="s">
        <v>227</v>
      </c>
      <c r="AO594" s="627" t="s">
        <v>227</v>
      </c>
      <c r="AP594" s="627" t="s">
        <v>227</v>
      </c>
      <c r="AQ594" s="627" t="s">
        <v>227</v>
      </c>
      <c r="AR594" s="627" t="s">
        <v>227</v>
      </c>
      <c r="AS594" s="627" t="s">
        <v>227</v>
      </c>
      <c r="AT594" s="627" t="s">
        <v>227</v>
      </c>
      <c r="AU594" s="627" t="s">
        <v>227</v>
      </c>
      <c r="AV594" s="627" t="s">
        <v>227</v>
      </c>
      <c r="AW594" s="627" t="s">
        <v>227</v>
      </c>
      <c r="AX594" s="627" t="s">
        <v>227</v>
      </c>
      <c r="AY594" s="604" t="s">
        <v>227</v>
      </c>
      <c r="AZ594" s="632" t="s">
        <v>227</v>
      </c>
      <c r="BA594" s="632" t="s">
        <v>227</v>
      </c>
      <c r="BB594" s="633" t="s">
        <v>1500</v>
      </c>
    </row>
    <row r="595" spans="1:54" ht="21.6" x14ac:dyDescent="0.65">
      <c r="A595" s="621">
        <v>707210</v>
      </c>
      <c r="B595" s="602" t="s">
        <v>247</v>
      </c>
      <c r="C595" t="s">
        <v>176</v>
      </c>
      <c r="D595" t="s">
        <v>176</v>
      </c>
      <c r="E595" t="s">
        <v>176</v>
      </c>
      <c r="F595" t="s">
        <v>176</v>
      </c>
      <c r="G595" t="s">
        <v>176</v>
      </c>
      <c r="H595" t="s">
        <v>176</v>
      </c>
      <c r="I595" t="s">
        <v>176</v>
      </c>
      <c r="J595" t="s">
        <v>176</v>
      </c>
      <c r="K595" t="s">
        <v>178</v>
      </c>
      <c r="L595" t="s">
        <v>176</v>
      </c>
      <c r="M595" t="s">
        <v>176</v>
      </c>
      <c r="N595" t="s">
        <v>176</v>
      </c>
      <c r="O595" t="s">
        <v>227</v>
      </c>
      <c r="P595" t="s">
        <v>227</v>
      </c>
      <c r="Q595" t="s">
        <v>227</v>
      </c>
      <c r="R595" t="s">
        <v>227</v>
      </c>
      <c r="S595" t="s">
        <v>227</v>
      </c>
      <c r="T595" t="s">
        <v>227</v>
      </c>
      <c r="U595" t="s">
        <v>227</v>
      </c>
      <c r="V595" t="s">
        <v>227</v>
      </c>
      <c r="W595" t="s">
        <v>227</v>
      </c>
      <c r="X595" t="s">
        <v>227</v>
      </c>
      <c r="Y595" t="s">
        <v>227</v>
      </c>
      <c r="Z595" t="s">
        <v>227</v>
      </c>
      <c r="AA595" t="s">
        <v>227</v>
      </c>
      <c r="AB595" t="s">
        <v>227</v>
      </c>
      <c r="AC595" t="s">
        <v>227</v>
      </c>
      <c r="AD595" t="s">
        <v>227</v>
      </c>
      <c r="AE595" t="s">
        <v>227</v>
      </c>
      <c r="AF595" t="s">
        <v>227</v>
      </c>
      <c r="AG595" t="s">
        <v>227</v>
      </c>
      <c r="AH595" t="s">
        <v>227</v>
      </c>
      <c r="AI595" t="s">
        <v>227</v>
      </c>
      <c r="AJ595" t="s">
        <v>227</v>
      </c>
      <c r="AK595" t="s">
        <v>227</v>
      </c>
      <c r="AL595" t="s">
        <v>227</v>
      </c>
      <c r="AM595" t="s">
        <v>227</v>
      </c>
      <c r="AN595" t="s">
        <v>227</v>
      </c>
      <c r="AO595" t="s">
        <v>227</v>
      </c>
      <c r="AP595" t="s">
        <v>227</v>
      </c>
      <c r="AQ595" t="s">
        <v>227</v>
      </c>
      <c r="AR595" t="s">
        <v>227</v>
      </c>
      <c r="AS595" t="s">
        <v>227</v>
      </c>
      <c r="AT595" t="s">
        <v>227</v>
      </c>
      <c r="AU595" t="s">
        <v>227</v>
      </c>
      <c r="AV595" t="s">
        <v>227</v>
      </c>
      <c r="AW595" t="s">
        <v>227</v>
      </c>
      <c r="AX595" t="s">
        <v>227</v>
      </c>
      <c r="AY595" s="602">
        <v>0</v>
      </c>
      <c r="AZ595"/>
    </row>
    <row r="596" spans="1:54" ht="21.6" x14ac:dyDescent="0.65">
      <c r="A596" s="621">
        <v>707211</v>
      </c>
      <c r="B596" s="602" t="s">
        <v>247</v>
      </c>
      <c r="C596" t="s">
        <v>176</v>
      </c>
      <c r="D596" t="s">
        <v>176</v>
      </c>
      <c r="E596" t="s">
        <v>178</v>
      </c>
      <c r="F596" t="s">
        <v>178</v>
      </c>
      <c r="G596" t="s">
        <v>176</v>
      </c>
      <c r="H596" t="s">
        <v>177</v>
      </c>
      <c r="I596" t="s">
        <v>176</v>
      </c>
      <c r="J596" t="s">
        <v>176</v>
      </c>
      <c r="K596" t="s">
        <v>176</v>
      </c>
      <c r="L596" t="s">
        <v>176</v>
      </c>
      <c r="M596" t="s">
        <v>178</v>
      </c>
      <c r="N596" t="s">
        <v>178</v>
      </c>
      <c r="O596" t="s">
        <v>227</v>
      </c>
      <c r="P596" t="s">
        <v>227</v>
      </c>
      <c r="Q596" t="s">
        <v>227</v>
      </c>
      <c r="R596" t="s">
        <v>227</v>
      </c>
      <c r="S596" t="s">
        <v>227</v>
      </c>
      <c r="T596" t="s">
        <v>227</v>
      </c>
      <c r="U596" t="s">
        <v>227</v>
      </c>
      <c r="V596" t="s">
        <v>227</v>
      </c>
      <c r="W596" t="s">
        <v>227</v>
      </c>
      <c r="X596" t="s">
        <v>227</v>
      </c>
      <c r="Y596" t="s">
        <v>227</v>
      </c>
      <c r="Z596" t="s">
        <v>227</v>
      </c>
      <c r="AA596" t="s">
        <v>227</v>
      </c>
      <c r="AB596" t="s">
        <v>227</v>
      </c>
      <c r="AC596" t="s">
        <v>227</v>
      </c>
      <c r="AD596" t="s">
        <v>227</v>
      </c>
      <c r="AE596" t="s">
        <v>227</v>
      </c>
      <c r="AF596" t="s">
        <v>227</v>
      </c>
      <c r="AG596" t="s">
        <v>227</v>
      </c>
      <c r="AH596" t="s">
        <v>227</v>
      </c>
      <c r="AI596" t="s">
        <v>227</v>
      </c>
      <c r="AJ596" t="s">
        <v>227</v>
      </c>
      <c r="AK596" t="s">
        <v>227</v>
      </c>
      <c r="AL596" t="s">
        <v>227</v>
      </c>
      <c r="AM596" t="s">
        <v>227</v>
      </c>
      <c r="AN596" t="s">
        <v>227</v>
      </c>
      <c r="AO596" t="s">
        <v>227</v>
      </c>
      <c r="AP596" t="s">
        <v>227</v>
      </c>
      <c r="AQ596" t="s">
        <v>227</v>
      </c>
      <c r="AR596" t="s">
        <v>227</v>
      </c>
      <c r="AS596" t="s">
        <v>227</v>
      </c>
      <c r="AT596" t="s">
        <v>227</v>
      </c>
      <c r="AU596" t="s">
        <v>227</v>
      </c>
      <c r="AV596" t="s">
        <v>227</v>
      </c>
      <c r="AW596" t="s">
        <v>227</v>
      </c>
      <c r="AX596" t="s">
        <v>227</v>
      </c>
      <c r="AY596" s="602">
        <v>0</v>
      </c>
      <c r="AZ596"/>
    </row>
    <row r="597" spans="1:54" ht="14.4" x14ac:dyDescent="0.3">
      <c r="A597" s="618">
        <v>707212</v>
      </c>
      <c r="B597" s="604" t="s">
        <v>247</v>
      </c>
      <c r="C597" s="627" t="s">
        <v>178</v>
      </c>
      <c r="D597" s="627" t="s">
        <v>178</v>
      </c>
      <c r="E597" s="627" t="s">
        <v>178</v>
      </c>
      <c r="F597" s="627" t="s">
        <v>178</v>
      </c>
      <c r="G597" s="627" t="s">
        <v>178</v>
      </c>
      <c r="H597" s="627" t="s">
        <v>177</v>
      </c>
      <c r="I597" s="627" t="s">
        <v>177</v>
      </c>
      <c r="J597" s="627" t="s">
        <v>177</v>
      </c>
      <c r="K597" s="627" t="s">
        <v>177</v>
      </c>
      <c r="L597" s="627" t="s">
        <v>177</v>
      </c>
      <c r="M597" s="627" t="s">
        <v>178</v>
      </c>
      <c r="N597" s="627" t="s">
        <v>176</v>
      </c>
      <c r="O597" s="627" t="s">
        <v>227</v>
      </c>
      <c r="P597" s="627" t="s">
        <v>227</v>
      </c>
      <c r="Q597" s="627" t="s">
        <v>227</v>
      </c>
      <c r="R597" s="627" t="s">
        <v>227</v>
      </c>
      <c r="S597" s="627" t="s">
        <v>227</v>
      </c>
      <c r="T597" s="627" t="s">
        <v>227</v>
      </c>
      <c r="U597" s="627" t="s">
        <v>227</v>
      </c>
      <c r="V597" s="627" t="s">
        <v>227</v>
      </c>
      <c r="W597" s="627" t="s">
        <v>227</v>
      </c>
      <c r="X597" s="627" t="s">
        <v>227</v>
      </c>
      <c r="Y597" s="627" t="s">
        <v>227</v>
      </c>
      <c r="Z597" s="627" t="s">
        <v>227</v>
      </c>
      <c r="AA597" s="627" t="s">
        <v>227</v>
      </c>
      <c r="AB597" s="627" t="s">
        <v>227</v>
      </c>
      <c r="AC597" s="627" t="s">
        <v>227</v>
      </c>
      <c r="AD597" s="627" t="s">
        <v>227</v>
      </c>
      <c r="AE597" s="627" t="s">
        <v>227</v>
      </c>
      <c r="AF597" s="627" t="s">
        <v>227</v>
      </c>
      <c r="AG597" s="627" t="s">
        <v>227</v>
      </c>
      <c r="AH597" s="627" t="s">
        <v>227</v>
      </c>
      <c r="AI597" s="627" t="s">
        <v>227</v>
      </c>
      <c r="AJ597" s="627" t="s">
        <v>227</v>
      </c>
      <c r="AK597" s="627" t="s">
        <v>227</v>
      </c>
      <c r="AL597" s="627" t="s">
        <v>227</v>
      </c>
      <c r="AM597" s="627" t="s">
        <v>227</v>
      </c>
      <c r="AN597" s="627" t="s">
        <v>227</v>
      </c>
      <c r="AO597" s="627" t="s">
        <v>227</v>
      </c>
      <c r="AP597" s="627" t="s">
        <v>227</v>
      </c>
      <c r="AQ597" s="627" t="s">
        <v>227</v>
      </c>
      <c r="AR597" s="627" t="s">
        <v>227</v>
      </c>
      <c r="AS597" s="627" t="s">
        <v>227</v>
      </c>
      <c r="AT597" s="627" t="s">
        <v>227</v>
      </c>
      <c r="AU597" s="627" t="s">
        <v>227</v>
      </c>
      <c r="AV597" s="627" t="s">
        <v>227</v>
      </c>
      <c r="AW597" s="627" t="s">
        <v>227</v>
      </c>
      <c r="AX597" s="627" t="s">
        <v>227</v>
      </c>
      <c r="AY597" s="604" t="s">
        <v>227</v>
      </c>
      <c r="AZ597" s="632" t="s">
        <v>4547</v>
      </c>
      <c r="BA597" s="632" t="s">
        <v>227</v>
      </c>
      <c r="BB597" s="633" t="s">
        <v>1500</v>
      </c>
    </row>
    <row r="598" spans="1:54" ht="21.6" x14ac:dyDescent="0.65">
      <c r="A598" s="621">
        <v>707213</v>
      </c>
      <c r="B598" s="602" t="s">
        <v>248</v>
      </c>
      <c r="C598" t="s">
        <v>176</v>
      </c>
      <c r="D598" t="s">
        <v>176</v>
      </c>
      <c r="E598" t="s">
        <v>176</v>
      </c>
      <c r="F598" t="s">
        <v>178</v>
      </c>
      <c r="G598" t="s">
        <v>176</v>
      </c>
      <c r="H598" t="s">
        <v>178</v>
      </c>
      <c r="I598" t="s">
        <v>176</v>
      </c>
      <c r="J598" t="s">
        <v>178</v>
      </c>
      <c r="K598" t="s">
        <v>178</v>
      </c>
      <c r="L598" t="s">
        <v>176</v>
      </c>
      <c r="M598" t="s">
        <v>178</v>
      </c>
      <c r="N598" t="s">
        <v>178</v>
      </c>
      <c r="O598" t="s">
        <v>178</v>
      </c>
      <c r="P598" t="s">
        <v>176</v>
      </c>
      <c r="Q598" t="s">
        <v>178</v>
      </c>
      <c r="R598" t="s">
        <v>178</v>
      </c>
      <c r="S598" t="s">
        <v>178</v>
      </c>
      <c r="T598" t="s">
        <v>178</v>
      </c>
      <c r="U598" t="s">
        <v>177</v>
      </c>
      <c r="V598" t="s">
        <v>177</v>
      </c>
      <c r="W598" t="s">
        <v>177</v>
      </c>
      <c r="X598" t="s">
        <v>177</v>
      </c>
      <c r="Y598" t="s">
        <v>177</v>
      </c>
      <c r="Z598" t="s">
        <v>178</v>
      </c>
      <c r="AA598" t="s">
        <v>227</v>
      </c>
      <c r="AB598" t="s">
        <v>227</v>
      </c>
      <c r="AC598" t="s">
        <v>227</v>
      </c>
      <c r="AD598" t="s">
        <v>227</v>
      </c>
      <c r="AE598" t="s">
        <v>227</v>
      </c>
      <c r="AF598" t="s">
        <v>227</v>
      </c>
      <c r="AG598" t="s">
        <v>227</v>
      </c>
      <c r="AH598" t="s">
        <v>227</v>
      </c>
      <c r="AI598" t="s">
        <v>227</v>
      </c>
      <c r="AJ598" t="s">
        <v>227</v>
      </c>
      <c r="AK598" t="s">
        <v>227</v>
      </c>
      <c r="AL598" t="s">
        <v>227</v>
      </c>
      <c r="AM598" t="s">
        <v>227</v>
      </c>
      <c r="AN598" t="s">
        <v>227</v>
      </c>
      <c r="AO598" t="s">
        <v>227</v>
      </c>
      <c r="AP598" t="s">
        <v>227</v>
      </c>
      <c r="AQ598" t="s">
        <v>227</v>
      </c>
      <c r="AR598" t="s">
        <v>227</v>
      </c>
      <c r="AS598" t="s">
        <v>227</v>
      </c>
      <c r="AT598" t="s">
        <v>227</v>
      </c>
      <c r="AU598" t="s">
        <v>227</v>
      </c>
      <c r="AV598" t="s">
        <v>227</v>
      </c>
      <c r="AW598" t="s">
        <v>227</v>
      </c>
      <c r="AX598" t="s">
        <v>227</v>
      </c>
      <c r="AY598" s="602">
        <v>0</v>
      </c>
    </row>
    <row r="599" spans="1:54" ht="14.4" x14ac:dyDescent="0.3">
      <c r="A599" s="618">
        <v>707214</v>
      </c>
      <c r="B599" s="604" t="s">
        <v>247</v>
      </c>
      <c r="C599" s="627" t="s">
        <v>177</v>
      </c>
      <c r="D599" s="627" t="s">
        <v>177</v>
      </c>
      <c r="E599" s="627" t="s">
        <v>177</v>
      </c>
      <c r="F599" s="627" t="s">
        <v>178</v>
      </c>
      <c r="G599" s="627" t="s">
        <v>178</v>
      </c>
      <c r="H599" s="627" t="s">
        <v>178</v>
      </c>
      <c r="I599" s="627" t="s">
        <v>177</v>
      </c>
      <c r="J599" s="627" t="s">
        <v>177</v>
      </c>
      <c r="K599" s="627" t="s">
        <v>177</v>
      </c>
      <c r="L599" s="627" t="s">
        <v>177</v>
      </c>
      <c r="M599" s="627" t="s">
        <v>176</v>
      </c>
      <c r="N599" s="627" t="s">
        <v>176</v>
      </c>
      <c r="O599" s="627" t="s">
        <v>227</v>
      </c>
      <c r="P599" s="627" t="s">
        <v>227</v>
      </c>
      <c r="Q599" s="627" t="s">
        <v>227</v>
      </c>
      <c r="R599" s="627" t="s">
        <v>227</v>
      </c>
      <c r="S599" s="627" t="s">
        <v>227</v>
      </c>
      <c r="T599" s="627" t="s">
        <v>227</v>
      </c>
      <c r="U599" s="627" t="s">
        <v>227</v>
      </c>
      <c r="V599" s="627" t="s">
        <v>227</v>
      </c>
      <c r="W599" s="627" t="s">
        <v>227</v>
      </c>
      <c r="X599" s="627" t="s">
        <v>227</v>
      </c>
      <c r="Y599" s="627" t="s">
        <v>227</v>
      </c>
      <c r="Z599" s="627" t="s">
        <v>227</v>
      </c>
      <c r="AA599" s="627" t="s">
        <v>227</v>
      </c>
      <c r="AB599" s="627" t="s">
        <v>227</v>
      </c>
      <c r="AC599" s="627" t="s">
        <v>227</v>
      </c>
      <c r="AD599" s="627" t="s">
        <v>227</v>
      </c>
      <c r="AE599" s="627" t="s">
        <v>227</v>
      </c>
      <c r="AF599" s="627" t="s">
        <v>227</v>
      </c>
      <c r="AG599" s="627" t="s">
        <v>227</v>
      </c>
      <c r="AH599" s="627" t="s">
        <v>227</v>
      </c>
      <c r="AI599" s="627" t="s">
        <v>227</v>
      </c>
      <c r="AJ599" s="627" t="s">
        <v>227</v>
      </c>
      <c r="AK599" s="627" t="s">
        <v>227</v>
      </c>
      <c r="AL599" s="627" t="s">
        <v>227</v>
      </c>
      <c r="AM599" s="627" t="s">
        <v>227</v>
      </c>
      <c r="AN599" s="627" t="s">
        <v>227</v>
      </c>
      <c r="AO599" s="627" t="s">
        <v>227</v>
      </c>
      <c r="AP599" s="627" t="s">
        <v>227</v>
      </c>
      <c r="AQ599" s="627" t="s">
        <v>227</v>
      </c>
      <c r="AR599" s="627" t="s">
        <v>227</v>
      </c>
      <c r="AS599" s="627" t="s">
        <v>227</v>
      </c>
      <c r="AT599" s="627" t="s">
        <v>227</v>
      </c>
      <c r="AU599" s="627" t="s">
        <v>227</v>
      </c>
      <c r="AV599" s="627" t="s">
        <v>227</v>
      </c>
      <c r="AW599" s="627" t="s">
        <v>227</v>
      </c>
      <c r="AX599" s="627" t="s">
        <v>227</v>
      </c>
      <c r="AY599" s="604" t="s">
        <v>227</v>
      </c>
      <c r="AZ599" s="632" t="s">
        <v>4547</v>
      </c>
      <c r="BA599" s="632" t="s">
        <v>227</v>
      </c>
      <c r="BB599" s="633" t="s">
        <v>1500</v>
      </c>
    </row>
    <row r="600" spans="1:54" ht="21.6" x14ac:dyDescent="0.65">
      <c r="A600" s="621">
        <v>707215</v>
      </c>
      <c r="B600" s="602" t="s">
        <v>248</v>
      </c>
      <c r="C600" t="s">
        <v>178</v>
      </c>
      <c r="D600" t="s">
        <v>176</v>
      </c>
      <c r="E600" t="s">
        <v>176</v>
      </c>
      <c r="F600" t="s">
        <v>178</v>
      </c>
      <c r="G600" t="s">
        <v>176</v>
      </c>
      <c r="H600" t="s">
        <v>178</v>
      </c>
      <c r="I600" t="s">
        <v>178</v>
      </c>
      <c r="J600" t="s">
        <v>178</v>
      </c>
      <c r="K600" t="s">
        <v>177</v>
      </c>
      <c r="L600" t="s">
        <v>178</v>
      </c>
      <c r="M600" t="s">
        <v>177</v>
      </c>
      <c r="N600" t="s">
        <v>177</v>
      </c>
      <c r="O600" t="s">
        <v>177</v>
      </c>
      <c r="P600" t="s">
        <v>177</v>
      </c>
      <c r="Q600" t="s">
        <v>177</v>
      </c>
      <c r="R600" t="s">
        <v>177</v>
      </c>
      <c r="S600" t="s">
        <v>177</v>
      </c>
      <c r="T600" t="s">
        <v>177</v>
      </c>
      <c r="U600" t="s">
        <v>177</v>
      </c>
      <c r="V600" t="s">
        <v>177</v>
      </c>
      <c r="W600" t="s">
        <v>177</v>
      </c>
      <c r="X600" t="s">
        <v>177</v>
      </c>
      <c r="Y600" t="s">
        <v>177</v>
      </c>
      <c r="Z600" t="s">
        <v>177</v>
      </c>
      <c r="AA600">
        <v>0</v>
      </c>
      <c r="AB600">
        <v>0</v>
      </c>
      <c r="AC600">
        <v>0</v>
      </c>
      <c r="AD600">
        <v>0</v>
      </c>
      <c r="AE600">
        <v>0</v>
      </c>
      <c r="AF600">
        <v>0</v>
      </c>
      <c r="AG600">
        <v>0</v>
      </c>
      <c r="AH600">
        <v>0</v>
      </c>
      <c r="AI600">
        <v>0</v>
      </c>
      <c r="AJ600">
        <v>0</v>
      </c>
      <c r="AK600">
        <v>0</v>
      </c>
      <c r="AL600">
        <v>0</v>
      </c>
      <c r="AM600">
        <v>0</v>
      </c>
      <c r="AN600">
        <v>0</v>
      </c>
      <c r="AO600">
        <v>0</v>
      </c>
      <c r="AP600">
        <v>0</v>
      </c>
      <c r="AQ600">
        <v>0</v>
      </c>
      <c r="AR600">
        <v>0</v>
      </c>
      <c r="AS600">
        <v>0</v>
      </c>
      <c r="AT600">
        <v>0</v>
      </c>
      <c r="AU600">
        <v>0</v>
      </c>
      <c r="AV600">
        <v>0</v>
      </c>
      <c r="AW600">
        <v>0</v>
      </c>
      <c r="AX600">
        <v>0</v>
      </c>
      <c r="AY600" s="602" t="s">
        <v>4583</v>
      </c>
      <c r="AZ600"/>
    </row>
    <row r="601" spans="1:54" ht="14.4" x14ac:dyDescent="0.3">
      <c r="A601" s="618">
        <v>707216</v>
      </c>
      <c r="B601" s="604" t="s">
        <v>247</v>
      </c>
      <c r="C601" s="627" t="s">
        <v>178</v>
      </c>
      <c r="D601" s="627" t="s">
        <v>178</v>
      </c>
      <c r="E601" s="627" t="s">
        <v>177</v>
      </c>
      <c r="F601" s="627" t="s">
        <v>177</v>
      </c>
      <c r="G601" s="627" t="s">
        <v>177</v>
      </c>
      <c r="H601" s="627" t="s">
        <v>178</v>
      </c>
      <c r="I601" s="627" t="s">
        <v>177</v>
      </c>
      <c r="J601" s="627" t="s">
        <v>177</v>
      </c>
      <c r="K601" s="627" t="s">
        <v>177</v>
      </c>
      <c r="L601" s="627" t="s">
        <v>177</v>
      </c>
      <c r="M601" s="627" t="s">
        <v>178</v>
      </c>
      <c r="N601" s="627" t="s">
        <v>176</v>
      </c>
      <c r="O601" s="627" t="s">
        <v>227</v>
      </c>
      <c r="P601" s="627" t="s">
        <v>227</v>
      </c>
      <c r="Q601" s="627" t="s">
        <v>227</v>
      </c>
      <c r="R601" s="627" t="s">
        <v>227</v>
      </c>
      <c r="S601" s="627" t="s">
        <v>227</v>
      </c>
      <c r="T601" s="627" t="s">
        <v>227</v>
      </c>
      <c r="U601" s="627" t="s">
        <v>227</v>
      </c>
      <c r="V601" s="627" t="s">
        <v>227</v>
      </c>
      <c r="W601" s="627" t="s">
        <v>227</v>
      </c>
      <c r="X601" s="627" t="s">
        <v>227</v>
      </c>
      <c r="Y601" s="627" t="s">
        <v>227</v>
      </c>
      <c r="Z601" s="627" t="s">
        <v>227</v>
      </c>
      <c r="AA601" s="627" t="s">
        <v>227</v>
      </c>
      <c r="AB601" s="627" t="s">
        <v>227</v>
      </c>
      <c r="AC601" s="627" t="s">
        <v>227</v>
      </c>
      <c r="AD601" s="627" t="s">
        <v>227</v>
      </c>
      <c r="AE601" s="627" t="s">
        <v>227</v>
      </c>
      <c r="AF601" s="627" t="s">
        <v>227</v>
      </c>
      <c r="AG601" s="627" t="s">
        <v>227</v>
      </c>
      <c r="AH601" s="627" t="s">
        <v>227</v>
      </c>
      <c r="AI601" s="627" t="s">
        <v>227</v>
      </c>
      <c r="AJ601" s="627" t="s">
        <v>227</v>
      </c>
      <c r="AK601" s="627" t="s">
        <v>227</v>
      </c>
      <c r="AL601" s="627" t="s">
        <v>227</v>
      </c>
      <c r="AM601" s="627" t="s">
        <v>227</v>
      </c>
      <c r="AN601" s="627" t="s">
        <v>227</v>
      </c>
      <c r="AO601" s="627" t="s">
        <v>227</v>
      </c>
      <c r="AP601" s="627" t="s">
        <v>227</v>
      </c>
      <c r="AQ601" s="627" t="s">
        <v>227</v>
      </c>
      <c r="AR601" s="627" t="s">
        <v>227</v>
      </c>
      <c r="AS601" s="627" t="s">
        <v>227</v>
      </c>
      <c r="AT601" s="627" t="s">
        <v>227</v>
      </c>
      <c r="AU601" s="627" t="s">
        <v>227</v>
      </c>
      <c r="AV601" s="627" t="s">
        <v>227</v>
      </c>
      <c r="AW601" s="627" t="s">
        <v>227</v>
      </c>
      <c r="AX601" s="627" t="s">
        <v>227</v>
      </c>
      <c r="AY601" s="604" t="s">
        <v>227</v>
      </c>
      <c r="AZ601" s="632" t="s">
        <v>4547</v>
      </c>
      <c r="BA601" s="632" t="s">
        <v>227</v>
      </c>
      <c r="BB601" s="633" t="s">
        <v>1500</v>
      </c>
    </row>
    <row r="602" spans="1:54" ht="21.6" x14ac:dyDescent="0.65">
      <c r="A602" s="621">
        <v>707217</v>
      </c>
      <c r="B602" s="602" t="s">
        <v>249</v>
      </c>
      <c r="C602" t="s">
        <v>177</v>
      </c>
      <c r="D602" t="s">
        <v>178</v>
      </c>
      <c r="E602" t="s">
        <v>178</v>
      </c>
      <c r="F602" t="s">
        <v>176</v>
      </c>
      <c r="G602" t="s">
        <v>178</v>
      </c>
      <c r="H602" t="s">
        <v>178</v>
      </c>
      <c r="I602" t="s">
        <v>178</v>
      </c>
      <c r="J602" t="s">
        <v>178</v>
      </c>
      <c r="K602" t="s">
        <v>176</v>
      </c>
      <c r="L602" t="s">
        <v>178</v>
      </c>
      <c r="M602" t="s">
        <v>178</v>
      </c>
      <c r="N602" t="s">
        <v>178</v>
      </c>
      <c r="O602" t="s">
        <v>176</v>
      </c>
      <c r="P602" t="s">
        <v>178</v>
      </c>
      <c r="Q602" t="s">
        <v>178</v>
      </c>
      <c r="R602" t="s">
        <v>178</v>
      </c>
      <c r="S602" t="s">
        <v>178</v>
      </c>
      <c r="T602" t="s">
        <v>178</v>
      </c>
      <c r="U602" t="s">
        <v>178</v>
      </c>
      <c r="V602" t="s">
        <v>178</v>
      </c>
      <c r="W602" t="s">
        <v>178</v>
      </c>
      <c r="X602" t="s">
        <v>178</v>
      </c>
      <c r="Y602" t="s">
        <v>178</v>
      </c>
      <c r="Z602" t="s">
        <v>178</v>
      </c>
      <c r="AA602" t="s">
        <v>178</v>
      </c>
      <c r="AB602" t="s">
        <v>178</v>
      </c>
      <c r="AC602" t="s">
        <v>178</v>
      </c>
      <c r="AD602" t="s">
        <v>178</v>
      </c>
      <c r="AE602" t="s">
        <v>178</v>
      </c>
      <c r="AF602" t="s">
        <v>178</v>
      </c>
      <c r="AG602" t="s">
        <v>177</v>
      </c>
      <c r="AH602" t="s">
        <v>177</v>
      </c>
      <c r="AI602" t="s">
        <v>177</v>
      </c>
      <c r="AJ602" t="s">
        <v>177</v>
      </c>
      <c r="AK602" t="s">
        <v>177</v>
      </c>
      <c r="AL602" t="s">
        <v>177</v>
      </c>
      <c r="AM602" t="s">
        <v>227</v>
      </c>
      <c r="AN602" t="s">
        <v>227</v>
      </c>
      <c r="AO602" t="s">
        <v>227</v>
      </c>
      <c r="AP602" t="s">
        <v>227</v>
      </c>
      <c r="AQ602" t="s">
        <v>227</v>
      </c>
      <c r="AR602" t="s">
        <v>227</v>
      </c>
      <c r="AS602" t="s">
        <v>227</v>
      </c>
      <c r="AT602" t="s">
        <v>227</v>
      </c>
      <c r="AU602" t="s">
        <v>227</v>
      </c>
      <c r="AV602" t="s">
        <v>227</v>
      </c>
      <c r="AW602" t="s">
        <v>227</v>
      </c>
      <c r="AX602" t="s">
        <v>227</v>
      </c>
      <c r="AY602" s="602">
        <v>0</v>
      </c>
      <c r="AZ602"/>
    </row>
    <row r="603" spans="1:54" ht="14.4" x14ac:dyDescent="0.3">
      <c r="A603" s="618">
        <v>707218</v>
      </c>
      <c r="B603" s="604" t="s">
        <v>247</v>
      </c>
      <c r="C603" s="627" t="s">
        <v>178</v>
      </c>
      <c r="D603" s="627" t="s">
        <v>178</v>
      </c>
      <c r="E603" s="627" t="s">
        <v>177</v>
      </c>
      <c r="F603" s="627" t="s">
        <v>177</v>
      </c>
      <c r="G603" s="627" t="s">
        <v>177</v>
      </c>
      <c r="H603" s="627" t="s">
        <v>178</v>
      </c>
      <c r="I603" s="627" t="s">
        <v>177</v>
      </c>
      <c r="J603" s="627" t="s">
        <v>177</v>
      </c>
      <c r="K603" s="627" t="s">
        <v>177</v>
      </c>
      <c r="L603" s="627" t="s">
        <v>177</v>
      </c>
      <c r="M603" s="627" t="s">
        <v>176</v>
      </c>
      <c r="N603" s="627" t="s">
        <v>176</v>
      </c>
      <c r="O603" s="627" t="s">
        <v>227</v>
      </c>
      <c r="P603" s="627" t="s">
        <v>227</v>
      </c>
      <c r="Q603" s="627" t="s">
        <v>227</v>
      </c>
      <c r="R603" s="627" t="s">
        <v>227</v>
      </c>
      <c r="S603" s="627" t="s">
        <v>227</v>
      </c>
      <c r="T603" s="627" t="s">
        <v>227</v>
      </c>
      <c r="U603" s="627" t="s">
        <v>227</v>
      </c>
      <c r="V603" s="627" t="s">
        <v>227</v>
      </c>
      <c r="W603" s="627" t="s">
        <v>227</v>
      </c>
      <c r="X603" s="627" t="s">
        <v>227</v>
      </c>
      <c r="Y603" s="627" t="s">
        <v>227</v>
      </c>
      <c r="Z603" s="627" t="s">
        <v>227</v>
      </c>
      <c r="AA603" s="627" t="s">
        <v>227</v>
      </c>
      <c r="AB603" s="627" t="s">
        <v>227</v>
      </c>
      <c r="AC603" s="627" t="s">
        <v>227</v>
      </c>
      <c r="AD603" s="627" t="s">
        <v>227</v>
      </c>
      <c r="AE603" s="627" t="s">
        <v>227</v>
      </c>
      <c r="AF603" s="627" t="s">
        <v>227</v>
      </c>
      <c r="AG603" s="627" t="s">
        <v>227</v>
      </c>
      <c r="AH603" s="627" t="s">
        <v>227</v>
      </c>
      <c r="AI603" s="627" t="s">
        <v>227</v>
      </c>
      <c r="AJ603" s="627" t="s">
        <v>227</v>
      </c>
      <c r="AK603" s="627" t="s">
        <v>227</v>
      </c>
      <c r="AL603" s="627" t="s">
        <v>227</v>
      </c>
      <c r="AM603" s="627" t="s">
        <v>227</v>
      </c>
      <c r="AN603" s="627" t="s">
        <v>227</v>
      </c>
      <c r="AO603" s="627" t="s">
        <v>227</v>
      </c>
      <c r="AP603" s="627" t="s">
        <v>227</v>
      </c>
      <c r="AQ603" s="627" t="s">
        <v>227</v>
      </c>
      <c r="AR603" s="627" t="s">
        <v>227</v>
      </c>
      <c r="AS603" s="627" t="s">
        <v>227</v>
      </c>
      <c r="AT603" s="627" t="s">
        <v>227</v>
      </c>
      <c r="AU603" s="627" t="s">
        <v>227</v>
      </c>
      <c r="AV603" s="627" t="s">
        <v>227</v>
      </c>
      <c r="AW603" s="627" t="s">
        <v>227</v>
      </c>
      <c r="AX603" s="627" t="s">
        <v>227</v>
      </c>
      <c r="AY603" s="604" t="s">
        <v>227</v>
      </c>
      <c r="AZ603" s="632" t="s">
        <v>4547</v>
      </c>
      <c r="BA603" s="632" t="s">
        <v>227</v>
      </c>
      <c r="BB603" s="633" t="s">
        <v>1500</v>
      </c>
    </row>
    <row r="604" spans="1:54" ht="14.4" x14ac:dyDescent="0.3">
      <c r="A604" s="618">
        <v>707219</v>
      </c>
      <c r="B604" s="604" t="s">
        <v>247</v>
      </c>
      <c r="C604" s="627" t="s">
        <v>178</v>
      </c>
      <c r="D604" s="627" t="s">
        <v>178</v>
      </c>
      <c r="E604" s="627" t="s">
        <v>176</v>
      </c>
      <c r="F604" s="627" t="s">
        <v>178</v>
      </c>
      <c r="G604" s="627" t="s">
        <v>178</v>
      </c>
      <c r="H604" s="627" t="s">
        <v>178</v>
      </c>
      <c r="I604" s="627" t="s">
        <v>177</v>
      </c>
      <c r="J604" s="627" t="s">
        <v>177</v>
      </c>
      <c r="K604" s="627" t="s">
        <v>178</v>
      </c>
      <c r="L604" s="627" t="s">
        <v>177</v>
      </c>
      <c r="M604" s="627" t="s">
        <v>176</v>
      </c>
      <c r="N604" s="627" t="s">
        <v>176</v>
      </c>
      <c r="O604" s="627" t="s">
        <v>227</v>
      </c>
      <c r="P604" s="627" t="s">
        <v>227</v>
      </c>
      <c r="Q604" s="627" t="s">
        <v>227</v>
      </c>
      <c r="R604" s="627" t="s">
        <v>227</v>
      </c>
      <c r="S604" s="627" t="s">
        <v>227</v>
      </c>
      <c r="T604" s="627" t="s">
        <v>227</v>
      </c>
      <c r="U604" s="627" t="s">
        <v>227</v>
      </c>
      <c r="V604" s="627" t="s">
        <v>227</v>
      </c>
      <c r="W604" s="627" t="s">
        <v>227</v>
      </c>
      <c r="X604" s="627" t="s">
        <v>227</v>
      </c>
      <c r="Y604" s="627" t="s">
        <v>227</v>
      </c>
      <c r="Z604" s="627" t="s">
        <v>227</v>
      </c>
      <c r="AA604" s="627" t="s">
        <v>227</v>
      </c>
      <c r="AB604" s="627" t="s">
        <v>227</v>
      </c>
      <c r="AC604" s="627" t="s">
        <v>227</v>
      </c>
      <c r="AD604" s="627" t="s">
        <v>227</v>
      </c>
      <c r="AE604" s="627" t="s">
        <v>227</v>
      </c>
      <c r="AF604" s="627" t="s">
        <v>227</v>
      </c>
      <c r="AG604" s="627" t="s">
        <v>227</v>
      </c>
      <c r="AH604" s="627" t="s">
        <v>227</v>
      </c>
      <c r="AI604" s="627" t="s">
        <v>227</v>
      </c>
      <c r="AJ604" s="627" t="s">
        <v>227</v>
      </c>
      <c r="AK604" s="627" t="s">
        <v>227</v>
      </c>
      <c r="AL604" s="627" t="s">
        <v>227</v>
      </c>
      <c r="AM604" s="627" t="s">
        <v>227</v>
      </c>
      <c r="AN604" s="627" t="s">
        <v>227</v>
      </c>
      <c r="AO604" s="627" t="s">
        <v>227</v>
      </c>
      <c r="AP604" s="627" t="s">
        <v>227</v>
      </c>
      <c r="AQ604" s="627" t="s">
        <v>227</v>
      </c>
      <c r="AR604" s="627" t="s">
        <v>227</v>
      </c>
      <c r="AS604" s="627" t="s">
        <v>227</v>
      </c>
      <c r="AT604" s="627" t="s">
        <v>227</v>
      </c>
      <c r="AU604" s="627" t="s">
        <v>227</v>
      </c>
      <c r="AV604" s="627" t="s">
        <v>227</v>
      </c>
      <c r="AW604" s="627" t="s">
        <v>227</v>
      </c>
      <c r="AX604" s="627" t="s">
        <v>227</v>
      </c>
      <c r="AY604" s="604" t="s">
        <v>227</v>
      </c>
      <c r="AZ604" s="632" t="s">
        <v>4547</v>
      </c>
      <c r="BA604" s="632" t="s">
        <v>227</v>
      </c>
      <c r="BB604" s="633" t="s">
        <v>1500</v>
      </c>
    </row>
    <row r="605" spans="1:54" ht="21.6" x14ac:dyDescent="0.65">
      <c r="A605" s="621">
        <v>707220</v>
      </c>
      <c r="B605" s="602" t="s">
        <v>247</v>
      </c>
      <c r="C605" t="s">
        <v>176</v>
      </c>
      <c r="D605" t="s">
        <v>176</v>
      </c>
      <c r="E605" t="s">
        <v>176</v>
      </c>
      <c r="F605" t="s">
        <v>177</v>
      </c>
      <c r="G605" t="s">
        <v>176</v>
      </c>
      <c r="H605" t="s">
        <v>176</v>
      </c>
      <c r="I605" t="s">
        <v>178</v>
      </c>
      <c r="J605" t="s">
        <v>177</v>
      </c>
      <c r="K605" t="s">
        <v>177</v>
      </c>
      <c r="L605" t="s">
        <v>177</v>
      </c>
      <c r="M605" t="s">
        <v>177</v>
      </c>
      <c r="N605" t="s">
        <v>178</v>
      </c>
      <c r="O605" t="s">
        <v>227</v>
      </c>
      <c r="P605" t="s">
        <v>227</v>
      </c>
      <c r="Q605" t="s">
        <v>227</v>
      </c>
      <c r="R605" t="s">
        <v>227</v>
      </c>
      <c r="S605" t="s">
        <v>227</v>
      </c>
      <c r="T605" t="s">
        <v>227</v>
      </c>
      <c r="U605" t="s">
        <v>227</v>
      </c>
      <c r="V605" t="s">
        <v>227</v>
      </c>
      <c r="W605" t="s">
        <v>227</v>
      </c>
      <c r="X605" t="s">
        <v>227</v>
      </c>
      <c r="Y605" t="s">
        <v>227</v>
      </c>
      <c r="Z605" t="s">
        <v>227</v>
      </c>
      <c r="AA605" t="s">
        <v>227</v>
      </c>
      <c r="AB605" t="s">
        <v>227</v>
      </c>
      <c r="AC605" t="s">
        <v>227</v>
      </c>
      <c r="AD605" t="s">
        <v>227</v>
      </c>
      <c r="AE605" t="s">
        <v>227</v>
      </c>
      <c r="AF605" t="s">
        <v>227</v>
      </c>
      <c r="AG605" t="s">
        <v>227</v>
      </c>
      <c r="AH605" t="s">
        <v>227</v>
      </c>
      <c r="AI605" t="s">
        <v>227</v>
      </c>
      <c r="AJ605" t="s">
        <v>227</v>
      </c>
      <c r="AK605" t="s">
        <v>227</v>
      </c>
      <c r="AL605" t="s">
        <v>227</v>
      </c>
      <c r="AM605" t="s">
        <v>227</v>
      </c>
      <c r="AN605" t="s">
        <v>227</v>
      </c>
      <c r="AO605" t="s">
        <v>227</v>
      </c>
      <c r="AP605" t="s">
        <v>227</v>
      </c>
      <c r="AQ605" t="s">
        <v>227</v>
      </c>
      <c r="AR605" t="s">
        <v>227</v>
      </c>
      <c r="AS605" t="s">
        <v>227</v>
      </c>
      <c r="AT605" t="s">
        <v>227</v>
      </c>
      <c r="AU605" t="s">
        <v>227</v>
      </c>
      <c r="AV605" t="s">
        <v>227</v>
      </c>
      <c r="AW605" t="s">
        <v>227</v>
      </c>
      <c r="AX605" t="s">
        <v>227</v>
      </c>
      <c r="AY605" s="602">
        <v>0</v>
      </c>
      <c r="AZ605"/>
    </row>
    <row r="606" spans="1:54" ht="21.6" x14ac:dyDescent="0.65">
      <c r="A606" s="621">
        <v>707221</v>
      </c>
      <c r="B606" s="602" t="s">
        <v>249</v>
      </c>
      <c r="C606" t="s">
        <v>178</v>
      </c>
      <c r="D606" t="s">
        <v>178</v>
      </c>
      <c r="E606" t="s">
        <v>178</v>
      </c>
      <c r="F606" t="s">
        <v>178</v>
      </c>
      <c r="G606" t="s">
        <v>178</v>
      </c>
      <c r="H606" t="s">
        <v>178</v>
      </c>
      <c r="I606" t="s">
        <v>178</v>
      </c>
      <c r="J606" t="s">
        <v>178</v>
      </c>
      <c r="K606" t="s">
        <v>176</v>
      </c>
      <c r="L606" t="s">
        <v>178</v>
      </c>
      <c r="M606" t="s">
        <v>178</v>
      </c>
      <c r="N606" t="s">
        <v>178</v>
      </c>
      <c r="O606" t="s">
        <v>178</v>
      </c>
      <c r="P606" t="s">
        <v>178</v>
      </c>
      <c r="Q606" t="s">
        <v>178</v>
      </c>
      <c r="R606" t="s">
        <v>178</v>
      </c>
      <c r="S606" t="s">
        <v>178</v>
      </c>
      <c r="T606" t="s">
        <v>178</v>
      </c>
      <c r="U606" t="s">
        <v>178</v>
      </c>
      <c r="V606" t="s">
        <v>178</v>
      </c>
      <c r="W606" t="s">
        <v>178</v>
      </c>
      <c r="X606" t="s">
        <v>178</v>
      </c>
      <c r="Y606" t="s">
        <v>178</v>
      </c>
      <c r="Z606" t="s">
        <v>178</v>
      </c>
      <c r="AA606" t="s">
        <v>178</v>
      </c>
      <c r="AB606" t="s">
        <v>178</v>
      </c>
      <c r="AC606" t="s">
        <v>178</v>
      </c>
      <c r="AD606" t="s">
        <v>178</v>
      </c>
      <c r="AE606" t="s">
        <v>178</v>
      </c>
      <c r="AF606" t="s">
        <v>178</v>
      </c>
      <c r="AG606" t="s">
        <v>177</v>
      </c>
      <c r="AH606" t="s">
        <v>177</v>
      </c>
      <c r="AI606" t="s">
        <v>177</v>
      </c>
      <c r="AJ606" t="s">
        <v>177</v>
      </c>
      <c r="AK606" t="s">
        <v>177</v>
      </c>
      <c r="AL606" t="s">
        <v>177</v>
      </c>
      <c r="AM606">
        <v>0</v>
      </c>
      <c r="AN606">
        <v>0</v>
      </c>
      <c r="AO606">
        <v>0</v>
      </c>
      <c r="AP606">
        <v>0</v>
      </c>
      <c r="AQ606">
        <v>0</v>
      </c>
      <c r="AR606">
        <v>0</v>
      </c>
      <c r="AS606">
        <v>0</v>
      </c>
      <c r="AT606">
        <v>0</v>
      </c>
      <c r="AU606">
        <v>0</v>
      </c>
      <c r="AV606">
        <v>0</v>
      </c>
      <c r="AW606">
        <v>0</v>
      </c>
      <c r="AX606">
        <v>0</v>
      </c>
      <c r="AY606" s="602" t="s">
        <v>4583</v>
      </c>
      <c r="AZ606"/>
    </row>
    <row r="607" spans="1:54" ht="14.4" x14ac:dyDescent="0.3">
      <c r="A607" s="618">
        <v>707222</v>
      </c>
      <c r="B607" s="604" t="s">
        <v>247</v>
      </c>
      <c r="C607" s="627" t="s">
        <v>178</v>
      </c>
      <c r="D607" s="627" t="s">
        <v>178</v>
      </c>
      <c r="E607" s="627" t="s">
        <v>178</v>
      </c>
      <c r="F607" s="627" t="s">
        <v>178</v>
      </c>
      <c r="G607" s="627" t="s">
        <v>178</v>
      </c>
      <c r="H607" s="627" t="s">
        <v>178</v>
      </c>
      <c r="I607" s="627" t="s">
        <v>177</v>
      </c>
      <c r="J607" s="627" t="s">
        <v>177</v>
      </c>
      <c r="K607" s="627" t="s">
        <v>177</v>
      </c>
      <c r="L607" s="627" t="s">
        <v>177</v>
      </c>
      <c r="M607" s="627" t="s">
        <v>176</v>
      </c>
      <c r="N607" s="627" t="s">
        <v>176</v>
      </c>
      <c r="O607" s="627" t="s">
        <v>227</v>
      </c>
      <c r="P607" s="627" t="s">
        <v>227</v>
      </c>
      <c r="Q607" s="627" t="s">
        <v>227</v>
      </c>
      <c r="R607" s="627" t="s">
        <v>227</v>
      </c>
      <c r="S607" s="627" t="s">
        <v>227</v>
      </c>
      <c r="T607" s="627" t="s">
        <v>227</v>
      </c>
      <c r="U607" s="627" t="s">
        <v>227</v>
      </c>
      <c r="V607" s="627" t="s">
        <v>227</v>
      </c>
      <c r="W607" s="627" t="s">
        <v>227</v>
      </c>
      <c r="X607" s="627" t="s">
        <v>227</v>
      </c>
      <c r="Y607" s="627" t="s">
        <v>227</v>
      </c>
      <c r="Z607" s="627" t="s">
        <v>227</v>
      </c>
      <c r="AA607" s="627" t="s">
        <v>227</v>
      </c>
      <c r="AB607" s="627" t="s">
        <v>227</v>
      </c>
      <c r="AC607" s="627" t="s">
        <v>227</v>
      </c>
      <c r="AD607" s="627" t="s">
        <v>227</v>
      </c>
      <c r="AE607" s="627" t="s">
        <v>227</v>
      </c>
      <c r="AF607" s="627" t="s">
        <v>227</v>
      </c>
      <c r="AG607" s="627" t="s">
        <v>227</v>
      </c>
      <c r="AH607" s="627" t="s">
        <v>227</v>
      </c>
      <c r="AI607" s="627" t="s">
        <v>227</v>
      </c>
      <c r="AJ607" s="627" t="s">
        <v>227</v>
      </c>
      <c r="AK607" s="627" t="s">
        <v>227</v>
      </c>
      <c r="AL607" s="627" t="s">
        <v>227</v>
      </c>
      <c r="AM607" s="627" t="s">
        <v>227</v>
      </c>
      <c r="AN607" s="627" t="s">
        <v>227</v>
      </c>
      <c r="AO607" s="627" t="s">
        <v>227</v>
      </c>
      <c r="AP607" s="627" t="s">
        <v>227</v>
      </c>
      <c r="AQ607" s="627" t="s">
        <v>227</v>
      </c>
      <c r="AR607" s="627" t="s">
        <v>227</v>
      </c>
      <c r="AS607" s="627" t="s">
        <v>227</v>
      </c>
      <c r="AT607" s="627" t="s">
        <v>227</v>
      </c>
      <c r="AU607" s="627" t="s">
        <v>227</v>
      </c>
      <c r="AV607" s="627" t="s">
        <v>227</v>
      </c>
      <c r="AW607" s="627" t="s">
        <v>227</v>
      </c>
      <c r="AX607" s="627" t="s">
        <v>227</v>
      </c>
      <c r="AY607" s="604" t="s">
        <v>227</v>
      </c>
      <c r="AZ607" s="632" t="s">
        <v>4547</v>
      </c>
      <c r="BA607" s="632" t="s">
        <v>227</v>
      </c>
      <c r="BB607" s="633" t="s">
        <v>1500</v>
      </c>
    </row>
    <row r="608" spans="1:54" ht="14.4" x14ac:dyDescent="0.3">
      <c r="A608" s="618">
        <v>707223</v>
      </c>
      <c r="B608" s="604" t="s">
        <v>247</v>
      </c>
      <c r="C608" s="627" t="s">
        <v>178</v>
      </c>
      <c r="D608" s="627" t="s">
        <v>178</v>
      </c>
      <c r="E608" s="627" t="s">
        <v>177</v>
      </c>
      <c r="F608" s="627" t="s">
        <v>177</v>
      </c>
      <c r="G608" s="627" t="s">
        <v>177</v>
      </c>
      <c r="H608" s="627" t="s">
        <v>178</v>
      </c>
      <c r="I608" s="627" t="s">
        <v>177</v>
      </c>
      <c r="J608" s="627" t="s">
        <v>177</v>
      </c>
      <c r="K608" s="627" t="s">
        <v>177</v>
      </c>
      <c r="L608" s="627" t="s">
        <v>177</v>
      </c>
      <c r="M608" s="627" t="s">
        <v>176</v>
      </c>
      <c r="N608" s="627" t="s">
        <v>176</v>
      </c>
      <c r="O608" s="627" t="s">
        <v>227</v>
      </c>
      <c r="P608" s="627" t="s">
        <v>227</v>
      </c>
      <c r="Q608" s="627" t="s">
        <v>227</v>
      </c>
      <c r="R608" s="627" t="s">
        <v>227</v>
      </c>
      <c r="S608" s="627" t="s">
        <v>227</v>
      </c>
      <c r="T608" s="627" t="s">
        <v>227</v>
      </c>
      <c r="U608" s="627" t="s">
        <v>227</v>
      </c>
      <c r="V608" s="627" t="s">
        <v>227</v>
      </c>
      <c r="W608" s="627" t="s">
        <v>227</v>
      </c>
      <c r="X608" s="627" t="s">
        <v>227</v>
      </c>
      <c r="Y608" s="627" t="s">
        <v>227</v>
      </c>
      <c r="Z608" s="627" t="s">
        <v>227</v>
      </c>
      <c r="AA608" s="627" t="s">
        <v>227</v>
      </c>
      <c r="AB608" s="627" t="s">
        <v>227</v>
      </c>
      <c r="AC608" s="627" t="s">
        <v>227</v>
      </c>
      <c r="AD608" s="627" t="s">
        <v>227</v>
      </c>
      <c r="AE608" s="627" t="s">
        <v>227</v>
      </c>
      <c r="AF608" s="627" t="s">
        <v>227</v>
      </c>
      <c r="AG608" s="627" t="s">
        <v>227</v>
      </c>
      <c r="AH608" s="627" t="s">
        <v>227</v>
      </c>
      <c r="AI608" s="627" t="s">
        <v>227</v>
      </c>
      <c r="AJ608" s="627" t="s">
        <v>227</v>
      </c>
      <c r="AK608" s="627" t="s">
        <v>227</v>
      </c>
      <c r="AL608" s="627" t="s">
        <v>227</v>
      </c>
      <c r="AM608" s="627" t="s">
        <v>227</v>
      </c>
      <c r="AN608" s="627" t="s">
        <v>227</v>
      </c>
      <c r="AO608" s="627" t="s">
        <v>227</v>
      </c>
      <c r="AP608" s="627" t="s">
        <v>227</v>
      </c>
      <c r="AQ608" s="627" t="s">
        <v>227</v>
      </c>
      <c r="AR608" s="627" t="s">
        <v>227</v>
      </c>
      <c r="AS608" s="627" t="s">
        <v>227</v>
      </c>
      <c r="AT608" s="627" t="s">
        <v>227</v>
      </c>
      <c r="AU608" s="627" t="s">
        <v>227</v>
      </c>
      <c r="AV608" s="627" t="s">
        <v>227</v>
      </c>
      <c r="AW608" s="627" t="s">
        <v>227</v>
      </c>
      <c r="AX608" s="627" t="s">
        <v>227</v>
      </c>
      <c r="AY608" s="604" t="s">
        <v>227</v>
      </c>
      <c r="AZ608" s="632" t="s">
        <v>4547</v>
      </c>
      <c r="BA608" s="632" t="s">
        <v>227</v>
      </c>
      <c r="BB608" s="633" t="s">
        <v>1500</v>
      </c>
    </row>
    <row r="609" spans="1:54" ht="14.4" x14ac:dyDescent="0.3">
      <c r="A609" s="618">
        <v>707224</v>
      </c>
      <c r="B609" s="604" t="s">
        <v>247</v>
      </c>
      <c r="C609" s="627" t="s">
        <v>177</v>
      </c>
      <c r="D609" s="627" t="s">
        <v>178</v>
      </c>
      <c r="E609" s="627" t="s">
        <v>177</v>
      </c>
      <c r="F609" s="627" t="s">
        <v>177</v>
      </c>
      <c r="G609" s="627" t="s">
        <v>178</v>
      </c>
      <c r="H609" s="627" t="s">
        <v>178</v>
      </c>
      <c r="I609" s="627" t="s">
        <v>177</v>
      </c>
      <c r="J609" s="627" t="s">
        <v>177</v>
      </c>
      <c r="K609" s="627" t="s">
        <v>177</v>
      </c>
      <c r="L609" s="627" t="s">
        <v>177</v>
      </c>
      <c r="M609" s="627" t="s">
        <v>178</v>
      </c>
      <c r="N609" s="627" t="s">
        <v>176</v>
      </c>
      <c r="O609" s="627" t="s">
        <v>227</v>
      </c>
      <c r="P609" s="627" t="s">
        <v>227</v>
      </c>
      <c r="Q609" s="627" t="s">
        <v>227</v>
      </c>
      <c r="R609" s="627" t="s">
        <v>227</v>
      </c>
      <c r="S609" s="627" t="s">
        <v>227</v>
      </c>
      <c r="T609" s="627" t="s">
        <v>227</v>
      </c>
      <c r="U609" s="627" t="s">
        <v>227</v>
      </c>
      <c r="V609" s="627" t="s">
        <v>227</v>
      </c>
      <c r="W609" s="627" t="s">
        <v>227</v>
      </c>
      <c r="X609" s="627" t="s">
        <v>227</v>
      </c>
      <c r="Y609" s="627" t="s">
        <v>227</v>
      </c>
      <c r="Z609" s="627" t="s">
        <v>227</v>
      </c>
      <c r="AA609" s="627" t="s">
        <v>227</v>
      </c>
      <c r="AB609" s="627" t="s">
        <v>227</v>
      </c>
      <c r="AC609" s="627" t="s">
        <v>227</v>
      </c>
      <c r="AD609" s="627" t="s">
        <v>227</v>
      </c>
      <c r="AE609" s="627" t="s">
        <v>227</v>
      </c>
      <c r="AF609" s="627" t="s">
        <v>227</v>
      </c>
      <c r="AG609" s="627" t="s">
        <v>227</v>
      </c>
      <c r="AH609" s="627" t="s">
        <v>227</v>
      </c>
      <c r="AI609" s="627" t="s">
        <v>227</v>
      </c>
      <c r="AJ609" s="627" t="s">
        <v>227</v>
      </c>
      <c r="AK609" s="627" t="s">
        <v>227</v>
      </c>
      <c r="AL609" s="627" t="s">
        <v>227</v>
      </c>
      <c r="AM609" s="627" t="s">
        <v>227</v>
      </c>
      <c r="AN609" s="627" t="s">
        <v>227</v>
      </c>
      <c r="AO609" s="627" t="s">
        <v>227</v>
      </c>
      <c r="AP609" s="627" t="s">
        <v>227</v>
      </c>
      <c r="AQ609" s="627" t="s">
        <v>227</v>
      </c>
      <c r="AR609" s="627" t="s">
        <v>227</v>
      </c>
      <c r="AS609" s="627" t="s">
        <v>227</v>
      </c>
      <c r="AT609" s="627" t="s">
        <v>227</v>
      </c>
      <c r="AU609" s="627" t="s">
        <v>227</v>
      </c>
      <c r="AV609" s="627" t="s">
        <v>227</v>
      </c>
      <c r="AW609" s="627" t="s">
        <v>227</v>
      </c>
      <c r="AX609" s="627" t="s">
        <v>227</v>
      </c>
      <c r="AY609" s="604" t="s">
        <v>227</v>
      </c>
      <c r="AZ609" s="632" t="s">
        <v>4547</v>
      </c>
      <c r="BA609" s="632" t="s">
        <v>227</v>
      </c>
      <c r="BB609" s="633" t="s">
        <v>1500</v>
      </c>
    </row>
    <row r="610" spans="1:54" ht="14.4" x14ac:dyDescent="0.3">
      <c r="A610" s="618">
        <v>707225</v>
      </c>
      <c r="B610" s="604" t="s">
        <v>247</v>
      </c>
      <c r="C610" s="627" t="s">
        <v>178</v>
      </c>
      <c r="D610" s="627" t="s">
        <v>178</v>
      </c>
      <c r="E610" s="627" t="s">
        <v>178</v>
      </c>
      <c r="F610" s="627" t="s">
        <v>178</v>
      </c>
      <c r="G610" s="627" t="s">
        <v>178</v>
      </c>
      <c r="H610" s="627" t="s">
        <v>178</v>
      </c>
      <c r="I610" s="627" t="s">
        <v>177</v>
      </c>
      <c r="J610" s="627" t="s">
        <v>177</v>
      </c>
      <c r="K610" s="627" t="s">
        <v>177</v>
      </c>
      <c r="L610" s="627" t="s">
        <v>177</v>
      </c>
      <c r="M610" s="627" t="s">
        <v>176</v>
      </c>
      <c r="N610" s="627" t="s">
        <v>176</v>
      </c>
      <c r="O610" s="627" t="s">
        <v>227</v>
      </c>
      <c r="P610" s="627" t="s">
        <v>227</v>
      </c>
      <c r="Q610" s="627" t="s">
        <v>227</v>
      </c>
      <c r="R610" s="627" t="s">
        <v>227</v>
      </c>
      <c r="S610" s="627" t="s">
        <v>227</v>
      </c>
      <c r="T610" s="627" t="s">
        <v>227</v>
      </c>
      <c r="U610" s="627" t="s">
        <v>227</v>
      </c>
      <c r="V610" s="627" t="s">
        <v>227</v>
      </c>
      <c r="W610" s="627" t="s">
        <v>227</v>
      </c>
      <c r="X610" s="627" t="s">
        <v>227</v>
      </c>
      <c r="Y610" s="627" t="s">
        <v>227</v>
      </c>
      <c r="Z610" s="627" t="s">
        <v>227</v>
      </c>
      <c r="AA610" s="627" t="s">
        <v>227</v>
      </c>
      <c r="AB610" s="627" t="s">
        <v>227</v>
      </c>
      <c r="AC610" s="627" t="s">
        <v>227</v>
      </c>
      <c r="AD610" s="627" t="s">
        <v>227</v>
      </c>
      <c r="AE610" s="627" t="s">
        <v>227</v>
      </c>
      <c r="AF610" s="627" t="s">
        <v>227</v>
      </c>
      <c r="AG610" s="627" t="s">
        <v>227</v>
      </c>
      <c r="AH610" s="627" t="s">
        <v>227</v>
      </c>
      <c r="AI610" s="627" t="s">
        <v>227</v>
      </c>
      <c r="AJ610" s="627" t="s">
        <v>227</v>
      </c>
      <c r="AK610" s="627" t="s">
        <v>227</v>
      </c>
      <c r="AL610" s="627" t="s">
        <v>227</v>
      </c>
      <c r="AM610" s="627" t="s">
        <v>227</v>
      </c>
      <c r="AN610" s="627" t="s">
        <v>227</v>
      </c>
      <c r="AO610" s="627" t="s">
        <v>227</v>
      </c>
      <c r="AP610" s="627" t="s">
        <v>227</v>
      </c>
      <c r="AQ610" s="627" t="s">
        <v>227</v>
      </c>
      <c r="AR610" s="627" t="s">
        <v>227</v>
      </c>
      <c r="AS610" s="627" t="s">
        <v>227</v>
      </c>
      <c r="AT610" s="627" t="s">
        <v>227</v>
      </c>
      <c r="AU610" s="627" t="s">
        <v>227</v>
      </c>
      <c r="AV610" s="627" t="s">
        <v>227</v>
      </c>
      <c r="AW610" s="627" t="s">
        <v>227</v>
      </c>
      <c r="AX610" s="627" t="s">
        <v>227</v>
      </c>
      <c r="AY610" s="604" t="s">
        <v>227</v>
      </c>
      <c r="AZ610" s="632" t="s">
        <v>4547</v>
      </c>
      <c r="BA610" s="632" t="s">
        <v>227</v>
      </c>
      <c r="BB610" s="633" t="s">
        <v>1500</v>
      </c>
    </row>
    <row r="611" spans="1:54" ht="14.4" x14ac:dyDescent="0.3">
      <c r="A611" s="618">
        <v>707226</v>
      </c>
      <c r="B611" s="604" t="s">
        <v>247</v>
      </c>
      <c r="C611" s="627" t="s">
        <v>178</v>
      </c>
      <c r="D611" s="627" t="s">
        <v>178</v>
      </c>
      <c r="E611" s="627" t="s">
        <v>178</v>
      </c>
      <c r="F611" s="627" t="s">
        <v>178</v>
      </c>
      <c r="G611" s="627" t="s">
        <v>178</v>
      </c>
      <c r="H611" s="627" t="s">
        <v>178</v>
      </c>
      <c r="I611" s="627" t="s">
        <v>177</v>
      </c>
      <c r="J611" s="627" t="s">
        <v>177</v>
      </c>
      <c r="K611" s="627" t="s">
        <v>177</v>
      </c>
      <c r="L611" s="627" t="s">
        <v>177</v>
      </c>
      <c r="M611" s="627" t="s">
        <v>176</v>
      </c>
      <c r="N611" s="627" t="s">
        <v>176</v>
      </c>
      <c r="O611" s="627" t="s">
        <v>227</v>
      </c>
      <c r="P611" s="627" t="s">
        <v>227</v>
      </c>
      <c r="Q611" s="627" t="s">
        <v>227</v>
      </c>
      <c r="R611" s="627" t="s">
        <v>227</v>
      </c>
      <c r="S611" s="627" t="s">
        <v>227</v>
      </c>
      <c r="T611" s="627" t="s">
        <v>227</v>
      </c>
      <c r="U611" s="627" t="s">
        <v>227</v>
      </c>
      <c r="V611" s="627" t="s">
        <v>227</v>
      </c>
      <c r="W611" s="627" t="s">
        <v>227</v>
      </c>
      <c r="X611" s="627" t="s">
        <v>227</v>
      </c>
      <c r="Y611" s="627" t="s">
        <v>227</v>
      </c>
      <c r="Z611" s="627" t="s">
        <v>227</v>
      </c>
      <c r="AA611" s="627" t="s">
        <v>227</v>
      </c>
      <c r="AB611" s="627" t="s">
        <v>227</v>
      </c>
      <c r="AC611" s="627" t="s">
        <v>227</v>
      </c>
      <c r="AD611" s="627" t="s">
        <v>227</v>
      </c>
      <c r="AE611" s="627" t="s">
        <v>227</v>
      </c>
      <c r="AF611" s="627" t="s">
        <v>227</v>
      </c>
      <c r="AG611" s="627" t="s">
        <v>227</v>
      </c>
      <c r="AH611" s="627" t="s">
        <v>227</v>
      </c>
      <c r="AI611" s="627" t="s">
        <v>227</v>
      </c>
      <c r="AJ611" s="627" t="s">
        <v>227</v>
      </c>
      <c r="AK611" s="627" t="s">
        <v>227</v>
      </c>
      <c r="AL611" s="627" t="s">
        <v>227</v>
      </c>
      <c r="AM611" s="627" t="s">
        <v>227</v>
      </c>
      <c r="AN611" s="627" t="s">
        <v>227</v>
      </c>
      <c r="AO611" s="627" t="s">
        <v>227</v>
      </c>
      <c r="AP611" s="627" t="s">
        <v>227</v>
      </c>
      <c r="AQ611" s="627" t="s">
        <v>227</v>
      </c>
      <c r="AR611" s="627" t="s">
        <v>227</v>
      </c>
      <c r="AS611" s="627" t="s">
        <v>227</v>
      </c>
      <c r="AT611" s="627" t="s">
        <v>227</v>
      </c>
      <c r="AU611" s="627" t="s">
        <v>227</v>
      </c>
      <c r="AV611" s="627" t="s">
        <v>227</v>
      </c>
      <c r="AW611" s="627" t="s">
        <v>227</v>
      </c>
      <c r="AX611" s="627" t="s">
        <v>227</v>
      </c>
      <c r="AY611" s="604" t="s">
        <v>227</v>
      </c>
      <c r="AZ611" s="632" t="s">
        <v>4547</v>
      </c>
      <c r="BA611" s="632" t="s">
        <v>227</v>
      </c>
      <c r="BB611" s="633" t="s">
        <v>1500</v>
      </c>
    </row>
    <row r="612" spans="1:54" ht="14.4" x14ac:dyDescent="0.3">
      <c r="A612" s="618">
        <v>707227</v>
      </c>
      <c r="B612" s="604" t="s">
        <v>247</v>
      </c>
      <c r="C612" s="627" t="s">
        <v>177</v>
      </c>
      <c r="D612" s="627" t="s">
        <v>178</v>
      </c>
      <c r="E612" s="627" t="s">
        <v>177</v>
      </c>
      <c r="F612" s="627" t="s">
        <v>178</v>
      </c>
      <c r="G612" s="627" t="s">
        <v>178</v>
      </c>
      <c r="H612" s="627" t="s">
        <v>177</v>
      </c>
      <c r="I612" s="627" t="s">
        <v>177</v>
      </c>
      <c r="J612" s="627" t="s">
        <v>177</v>
      </c>
      <c r="K612" s="627" t="s">
        <v>177</v>
      </c>
      <c r="L612" s="627" t="s">
        <v>177</v>
      </c>
      <c r="M612" s="627" t="s">
        <v>176</v>
      </c>
      <c r="N612" s="627" t="s">
        <v>176</v>
      </c>
      <c r="O612" s="627" t="s">
        <v>227</v>
      </c>
      <c r="P612" s="627" t="s">
        <v>227</v>
      </c>
      <c r="Q612" s="627" t="s">
        <v>227</v>
      </c>
      <c r="R612" s="627" t="s">
        <v>227</v>
      </c>
      <c r="S612" s="627" t="s">
        <v>227</v>
      </c>
      <c r="T612" s="627" t="s">
        <v>227</v>
      </c>
      <c r="U612" s="627" t="s">
        <v>227</v>
      </c>
      <c r="V612" s="627" t="s">
        <v>227</v>
      </c>
      <c r="W612" s="627" t="s">
        <v>227</v>
      </c>
      <c r="X612" s="627" t="s">
        <v>227</v>
      </c>
      <c r="Y612" s="627" t="s">
        <v>227</v>
      </c>
      <c r="Z612" s="627" t="s">
        <v>227</v>
      </c>
      <c r="AA612" s="627" t="s">
        <v>227</v>
      </c>
      <c r="AB612" s="627" t="s">
        <v>227</v>
      </c>
      <c r="AC612" s="627" t="s">
        <v>227</v>
      </c>
      <c r="AD612" s="627" t="s">
        <v>227</v>
      </c>
      <c r="AE612" s="627" t="s">
        <v>227</v>
      </c>
      <c r="AF612" s="627" t="s">
        <v>227</v>
      </c>
      <c r="AG612" s="627" t="s">
        <v>227</v>
      </c>
      <c r="AH612" s="627" t="s">
        <v>227</v>
      </c>
      <c r="AI612" s="627" t="s">
        <v>227</v>
      </c>
      <c r="AJ612" s="627" t="s">
        <v>227</v>
      </c>
      <c r="AK612" s="627" t="s">
        <v>227</v>
      </c>
      <c r="AL612" s="627" t="s">
        <v>227</v>
      </c>
      <c r="AM612" s="627" t="s">
        <v>227</v>
      </c>
      <c r="AN612" s="627" t="s">
        <v>227</v>
      </c>
      <c r="AO612" s="627" t="s">
        <v>227</v>
      </c>
      <c r="AP612" s="627" t="s">
        <v>227</v>
      </c>
      <c r="AQ612" s="627" t="s">
        <v>227</v>
      </c>
      <c r="AR612" s="627" t="s">
        <v>227</v>
      </c>
      <c r="AS612" s="627" t="s">
        <v>227</v>
      </c>
      <c r="AT612" s="627" t="s">
        <v>227</v>
      </c>
      <c r="AU612" s="627" t="s">
        <v>227</v>
      </c>
      <c r="AV612" s="627" t="s">
        <v>227</v>
      </c>
      <c r="AW612" s="627" t="s">
        <v>227</v>
      </c>
      <c r="AX612" s="627" t="s">
        <v>227</v>
      </c>
      <c r="AY612" s="604" t="s">
        <v>227</v>
      </c>
      <c r="AZ612" s="632" t="s">
        <v>4547</v>
      </c>
      <c r="BA612" s="632" t="s">
        <v>227</v>
      </c>
      <c r="BB612" s="633" t="s">
        <v>1500</v>
      </c>
    </row>
    <row r="613" spans="1:54" ht="21.6" x14ac:dyDescent="0.65">
      <c r="A613" s="621">
        <v>707228</v>
      </c>
      <c r="B613" s="602" t="s">
        <v>248</v>
      </c>
      <c r="C613" t="s">
        <v>176</v>
      </c>
      <c r="D613" t="s">
        <v>176</v>
      </c>
      <c r="E613" t="s">
        <v>178</v>
      </c>
      <c r="F613" t="s">
        <v>178</v>
      </c>
      <c r="G613" t="s">
        <v>176</v>
      </c>
      <c r="H613" t="s">
        <v>178</v>
      </c>
      <c r="I613" t="s">
        <v>178</v>
      </c>
      <c r="J613" t="s">
        <v>178</v>
      </c>
      <c r="K613" t="s">
        <v>176</v>
      </c>
      <c r="L613" t="s">
        <v>178</v>
      </c>
      <c r="M613" t="s">
        <v>176</v>
      </c>
      <c r="N613" t="s">
        <v>176</v>
      </c>
      <c r="O613" t="s">
        <v>178</v>
      </c>
      <c r="P613" t="s">
        <v>178</v>
      </c>
      <c r="Q613" t="s">
        <v>178</v>
      </c>
      <c r="R613" t="s">
        <v>178</v>
      </c>
      <c r="S613" t="s">
        <v>178</v>
      </c>
      <c r="T613" t="s">
        <v>178</v>
      </c>
      <c r="U613" t="s">
        <v>227</v>
      </c>
      <c r="V613" t="s">
        <v>227</v>
      </c>
      <c r="W613" t="s">
        <v>227</v>
      </c>
      <c r="X613" t="s">
        <v>227</v>
      </c>
      <c r="Y613" t="s">
        <v>227</v>
      </c>
      <c r="Z613" t="s">
        <v>227</v>
      </c>
      <c r="AA613" t="s">
        <v>227</v>
      </c>
      <c r="AB613" t="s">
        <v>227</v>
      </c>
      <c r="AC613" t="s">
        <v>227</v>
      </c>
      <c r="AD613" t="s">
        <v>227</v>
      </c>
      <c r="AE613" t="s">
        <v>227</v>
      </c>
      <c r="AF613" t="s">
        <v>227</v>
      </c>
      <c r="AG613" t="s">
        <v>227</v>
      </c>
      <c r="AH613" t="s">
        <v>227</v>
      </c>
      <c r="AI613" t="s">
        <v>227</v>
      </c>
      <c r="AJ613" t="s">
        <v>227</v>
      </c>
      <c r="AK613" t="s">
        <v>227</v>
      </c>
      <c r="AL613" t="s">
        <v>227</v>
      </c>
      <c r="AM613" t="s">
        <v>227</v>
      </c>
      <c r="AN613" t="s">
        <v>227</v>
      </c>
      <c r="AO613" t="s">
        <v>227</v>
      </c>
      <c r="AP613" t="s">
        <v>227</v>
      </c>
      <c r="AQ613" t="s">
        <v>227</v>
      </c>
      <c r="AR613" t="s">
        <v>227</v>
      </c>
      <c r="AS613" t="s">
        <v>227</v>
      </c>
      <c r="AT613" t="s">
        <v>227</v>
      </c>
      <c r="AU613" t="s">
        <v>227</v>
      </c>
      <c r="AV613" t="s">
        <v>227</v>
      </c>
      <c r="AW613" t="s">
        <v>227</v>
      </c>
      <c r="AX613" t="s">
        <v>227</v>
      </c>
      <c r="AY613" s="602">
        <v>0</v>
      </c>
      <c r="AZ613"/>
    </row>
    <row r="614" spans="1:54" ht="14.4" x14ac:dyDescent="0.3">
      <c r="A614" s="618">
        <v>707229</v>
      </c>
      <c r="B614" s="604" t="s">
        <v>247</v>
      </c>
      <c r="C614" s="627" t="s">
        <v>178</v>
      </c>
      <c r="D614" s="627" t="s">
        <v>178</v>
      </c>
      <c r="E614" s="627" t="s">
        <v>178</v>
      </c>
      <c r="F614" s="627" t="s">
        <v>178</v>
      </c>
      <c r="G614" s="627" t="s">
        <v>178</v>
      </c>
      <c r="H614" s="627" t="s">
        <v>178</v>
      </c>
      <c r="I614" s="627" t="s">
        <v>177</v>
      </c>
      <c r="J614" s="627" t="s">
        <v>177</v>
      </c>
      <c r="K614" s="627" t="s">
        <v>177</v>
      </c>
      <c r="L614" s="627" t="s">
        <v>177</v>
      </c>
      <c r="M614" s="627" t="s">
        <v>176</v>
      </c>
      <c r="N614" s="627" t="s">
        <v>176</v>
      </c>
      <c r="O614" s="627" t="s">
        <v>227</v>
      </c>
      <c r="P614" s="627" t="s">
        <v>227</v>
      </c>
      <c r="Q614" s="627" t="s">
        <v>227</v>
      </c>
      <c r="R614" s="627" t="s">
        <v>227</v>
      </c>
      <c r="S614" s="627" t="s">
        <v>227</v>
      </c>
      <c r="T614" s="627" t="s">
        <v>227</v>
      </c>
      <c r="U614" s="627" t="s">
        <v>227</v>
      </c>
      <c r="V614" s="627" t="s">
        <v>227</v>
      </c>
      <c r="W614" s="627" t="s">
        <v>227</v>
      </c>
      <c r="X614" s="627" t="s">
        <v>227</v>
      </c>
      <c r="Y614" s="627" t="s">
        <v>227</v>
      </c>
      <c r="Z614" s="627" t="s">
        <v>227</v>
      </c>
      <c r="AA614" s="627" t="s">
        <v>227</v>
      </c>
      <c r="AB614" s="627" t="s">
        <v>227</v>
      </c>
      <c r="AC614" s="627" t="s">
        <v>227</v>
      </c>
      <c r="AD614" s="627" t="s">
        <v>227</v>
      </c>
      <c r="AE614" s="627" t="s">
        <v>227</v>
      </c>
      <c r="AF614" s="627" t="s">
        <v>227</v>
      </c>
      <c r="AG614" s="627" t="s">
        <v>227</v>
      </c>
      <c r="AH614" s="627" t="s">
        <v>227</v>
      </c>
      <c r="AI614" s="627" t="s">
        <v>227</v>
      </c>
      <c r="AJ614" s="627" t="s">
        <v>227</v>
      </c>
      <c r="AK614" s="627" t="s">
        <v>227</v>
      </c>
      <c r="AL614" s="627" t="s">
        <v>227</v>
      </c>
      <c r="AM614" s="627" t="s">
        <v>227</v>
      </c>
      <c r="AN614" s="627" t="s">
        <v>227</v>
      </c>
      <c r="AO614" s="627" t="s">
        <v>227</v>
      </c>
      <c r="AP614" s="627" t="s">
        <v>227</v>
      </c>
      <c r="AQ614" s="627" t="s">
        <v>227</v>
      </c>
      <c r="AR614" s="627" t="s">
        <v>227</v>
      </c>
      <c r="AS614" s="627" t="s">
        <v>227</v>
      </c>
      <c r="AT614" s="627" t="s">
        <v>227</v>
      </c>
      <c r="AU614" s="627" t="s">
        <v>227</v>
      </c>
      <c r="AV614" s="627" t="s">
        <v>227</v>
      </c>
      <c r="AW614" s="627" t="s">
        <v>227</v>
      </c>
      <c r="AX614" s="627" t="s">
        <v>227</v>
      </c>
      <c r="AY614" s="604" t="s">
        <v>227</v>
      </c>
      <c r="AZ614" s="632" t="s">
        <v>4547</v>
      </c>
      <c r="BA614" s="632" t="s">
        <v>227</v>
      </c>
      <c r="BB614" s="633" t="s">
        <v>1500</v>
      </c>
    </row>
    <row r="615" spans="1:54" ht="14.4" x14ac:dyDescent="0.3">
      <c r="A615" s="618">
        <v>707230</v>
      </c>
      <c r="B615" s="604" t="s">
        <v>247</v>
      </c>
      <c r="C615" s="627" t="s">
        <v>178</v>
      </c>
      <c r="D615" s="627" t="s">
        <v>178</v>
      </c>
      <c r="E615" s="627" t="s">
        <v>176</v>
      </c>
      <c r="F615" s="627" t="s">
        <v>176</v>
      </c>
      <c r="G615" s="627" t="s">
        <v>178</v>
      </c>
      <c r="H615" s="627" t="s">
        <v>177</v>
      </c>
      <c r="I615" s="627" t="s">
        <v>177</v>
      </c>
      <c r="J615" s="627" t="s">
        <v>177</v>
      </c>
      <c r="K615" s="627" t="s">
        <v>177</v>
      </c>
      <c r="L615" s="627" t="s">
        <v>177</v>
      </c>
      <c r="M615" s="627" t="s">
        <v>177</v>
      </c>
      <c r="N615" s="627" t="s">
        <v>177</v>
      </c>
      <c r="O615" s="627" t="s">
        <v>227</v>
      </c>
      <c r="P615" s="627" t="s">
        <v>227</v>
      </c>
      <c r="Q615" s="627" t="s">
        <v>227</v>
      </c>
      <c r="R615" s="627" t="s">
        <v>227</v>
      </c>
      <c r="S615" s="627" t="s">
        <v>227</v>
      </c>
      <c r="T615" s="627" t="s">
        <v>227</v>
      </c>
      <c r="U615" s="627" t="s">
        <v>227</v>
      </c>
      <c r="V615" s="627" t="s">
        <v>227</v>
      </c>
      <c r="W615" s="627" t="s">
        <v>227</v>
      </c>
      <c r="X615" s="627" t="s">
        <v>227</v>
      </c>
      <c r="Y615" s="627" t="s">
        <v>227</v>
      </c>
      <c r="Z615" s="627" t="s">
        <v>227</v>
      </c>
      <c r="AA615" s="627" t="s">
        <v>227</v>
      </c>
      <c r="AB615" s="627" t="s">
        <v>227</v>
      </c>
      <c r="AC615" s="627" t="s">
        <v>227</v>
      </c>
      <c r="AD615" s="627" t="s">
        <v>227</v>
      </c>
      <c r="AE615" s="627" t="s">
        <v>227</v>
      </c>
      <c r="AF615" s="627" t="s">
        <v>227</v>
      </c>
      <c r="AG615" s="627" t="s">
        <v>227</v>
      </c>
      <c r="AH615" s="627" t="s">
        <v>227</v>
      </c>
      <c r="AI615" s="627" t="s">
        <v>227</v>
      </c>
      <c r="AJ615" s="627" t="s">
        <v>227</v>
      </c>
      <c r="AK615" s="627" t="s">
        <v>227</v>
      </c>
      <c r="AL615" s="627" t="s">
        <v>227</v>
      </c>
      <c r="AM615" s="627" t="s">
        <v>227</v>
      </c>
      <c r="AN615" s="627" t="s">
        <v>227</v>
      </c>
      <c r="AO615" s="627" t="s">
        <v>227</v>
      </c>
      <c r="AP615" s="627" t="s">
        <v>227</v>
      </c>
      <c r="AQ615" s="627" t="s">
        <v>227</v>
      </c>
      <c r="AR615" s="627" t="s">
        <v>227</v>
      </c>
      <c r="AS615" s="627" t="s">
        <v>227</v>
      </c>
      <c r="AT615" s="627" t="s">
        <v>227</v>
      </c>
      <c r="AU615" s="627" t="s">
        <v>227</v>
      </c>
      <c r="AV615" s="627" t="s">
        <v>227</v>
      </c>
      <c r="AW615" s="627" t="s">
        <v>227</v>
      </c>
      <c r="AX615" s="627" t="s">
        <v>227</v>
      </c>
      <c r="AY615" s="604" t="s">
        <v>227</v>
      </c>
      <c r="AZ615" s="632" t="s">
        <v>4547</v>
      </c>
      <c r="BA615" s="632" t="s">
        <v>227</v>
      </c>
      <c r="BB615" s="633" t="s">
        <v>1500</v>
      </c>
    </row>
    <row r="616" spans="1:54" ht="14.4" x14ac:dyDescent="0.3">
      <c r="A616" s="618">
        <v>707231</v>
      </c>
      <c r="B616" s="604" t="s">
        <v>247</v>
      </c>
      <c r="C616" s="627" t="s">
        <v>178</v>
      </c>
      <c r="D616" s="627" t="s">
        <v>178</v>
      </c>
      <c r="E616" s="627" t="s">
        <v>178</v>
      </c>
      <c r="F616" s="627" t="s">
        <v>178</v>
      </c>
      <c r="G616" s="627" t="s">
        <v>178</v>
      </c>
      <c r="H616" s="627" t="s">
        <v>178</v>
      </c>
      <c r="I616" s="627" t="s">
        <v>177</v>
      </c>
      <c r="J616" s="627" t="s">
        <v>177</v>
      </c>
      <c r="K616" s="627" t="s">
        <v>177</v>
      </c>
      <c r="L616" s="627" t="s">
        <v>177</v>
      </c>
      <c r="M616" s="627" t="s">
        <v>176</v>
      </c>
      <c r="N616" s="627" t="s">
        <v>176</v>
      </c>
      <c r="O616" s="627" t="s">
        <v>227</v>
      </c>
      <c r="P616" s="627" t="s">
        <v>227</v>
      </c>
      <c r="Q616" s="627" t="s">
        <v>227</v>
      </c>
      <c r="R616" s="627" t="s">
        <v>227</v>
      </c>
      <c r="S616" s="627" t="s">
        <v>227</v>
      </c>
      <c r="T616" s="627" t="s">
        <v>227</v>
      </c>
      <c r="U616" s="627" t="s">
        <v>227</v>
      </c>
      <c r="V616" s="627" t="s">
        <v>227</v>
      </c>
      <c r="W616" s="627" t="s">
        <v>227</v>
      </c>
      <c r="X616" s="627" t="s">
        <v>227</v>
      </c>
      <c r="Y616" s="627" t="s">
        <v>227</v>
      </c>
      <c r="Z616" s="627" t="s">
        <v>227</v>
      </c>
      <c r="AA616" s="627" t="s">
        <v>227</v>
      </c>
      <c r="AB616" s="627" t="s">
        <v>227</v>
      </c>
      <c r="AC616" s="627" t="s">
        <v>227</v>
      </c>
      <c r="AD616" s="627" t="s">
        <v>227</v>
      </c>
      <c r="AE616" s="627" t="s">
        <v>227</v>
      </c>
      <c r="AF616" s="627" t="s">
        <v>227</v>
      </c>
      <c r="AG616" s="627" t="s">
        <v>227</v>
      </c>
      <c r="AH616" s="627" t="s">
        <v>227</v>
      </c>
      <c r="AI616" s="627" t="s">
        <v>227</v>
      </c>
      <c r="AJ616" s="627" t="s">
        <v>227</v>
      </c>
      <c r="AK616" s="627" t="s">
        <v>227</v>
      </c>
      <c r="AL616" s="627" t="s">
        <v>227</v>
      </c>
      <c r="AM616" s="627" t="s">
        <v>227</v>
      </c>
      <c r="AN616" s="627" t="s">
        <v>227</v>
      </c>
      <c r="AO616" s="627" t="s">
        <v>227</v>
      </c>
      <c r="AP616" s="627" t="s">
        <v>227</v>
      </c>
      <c r="AQ616" s="627" t="s">
        <v>227</v>
      </c>
      <c r="AR616" s="627" t="s">
        <v>227</v>
      </c>
      <c r="AS616" s="627" t="s">
        <v>227</v>
      </c>
      <c r="AT616" s="627" t="s">
        <v>227</v>
      </c>
      <c r="AU616" s="627" t="s">
        <v>227</v>
      </c>
      <c r="AV616" s="627" t="s">
        <v>227</v>
      </c>
      <c r="AW616" s="627" t="s">
        <v>227</v>
      </c>
      <c r="AX616" s="627" t="s">
        <v>227</v>
      </c>
      <c r="AY616" s="604" t="s">
        <v>227</v>
      </c>
      <c r="AZ616" s="632" t="s">
        <v>4547</v>
      </c>
      <c r="BA616" s="632" t="s">
        <v>227</v>
      </c>
      <c r="BB616" s="633" t="s">
        <v>1500</v>
      </c>
    </row>
    <row r="617" spans="1:54" ht="14.4" x14ac:dyDescent="0.3">
      <c r="A617" s="625">
        <v>707232</v>
      </c>
      <c r="B617" s="625" t="s">
        <v>247</v>
      </c>
      <c r="C617" s="630" t="s">
        <v>178</v>
      </c>
      <c r="D617" s="630" t="s">
        <v>178</v>
      </c>
      <c r="E617" s="630" t="s">
        <v>178</v>
      </c>
      <c r="F617" s="630" t="s">
        <v>178</v>
      </c>
      <c r="G617" s="630" t="s">
        <v>177</v>
      </c>
      <c r="H617" s="630" t="s">
        <v>177</v>
      </c>
      <c r="I617" s="630" t="s">
        <v>177</v>
      </c>
      <c r="J617" s="630" t="s">
        <v>177</v>
      </c>
      <c r="K617" s="630" t="s">
        <v>177</v>
      </c>
      <c r="L617" s="630" t="s">
        <v>177</v>
      </c>
      <c r="M617" s="630" t="s">
        <v>178</v>
      </c>
      <c r="N617" s="630" t="s">
        <v>176</v>
      </c>
      <c r="O617" s="630" t="s">
        <v>227</v>
      </c>
      <c r="P617" s="630" t="s">
        <v>227</v>
      </c>
      <c r="Q617" s="630" t="s">
        <v>227</v>
      </c>
      <c r="R617" s="630" t="s">
        <v>227</v>
      </c>
      <c r="S617" s="630" t="s">
        <v>227</v>
      </c>
      <c r="T617" s="630" t="s">
        <v>227</v>
      </c>
      <c r="U617" s="630" t="s">
        <v>227</v>
      </c>
      <c r="V617" s="630" t="s">
        <v>227</v>
      </c>
      <c r="W617" s="630" t="s">
        <v>227</v>
      </c>
      <c r="X617" s="630" t="s">
        <v>227</v>
      </c>
      <c r="Y617" s="630" t="s">
        <v>227</v>
      </c>
      <c r="Z617" s="630" t="s">
        <v>227</v>
      </c>
      <c r="AA617" s="630" t="s">
        <v>227</v>
      </c>
      <c r="AB617" s="630" t="s">
        <v>227</v>
      </c>
      <c r="AC617" s="630" t="s">
        <v>227</v>
      </c>
      <c r="AD617" s="630" t="s">
        <v>227</v>
      </c>
      <c r="AE617" s="630" t="s">
        <v>227</v>
      </c>
      <c r="AF617" s="630" t="s">
        <v>227</v>
      </c>
      <c r="AG617" s="630" t="s">
        <v>227</v>
      </c>
      <c r="AH617" s="630" t="s">
        <v>227</v>
      </c>
      <c r="AI617" s="630" t="s">
        <v>227</v>
      </c>
      <c r="AJ617" s="630" t="s">
        <v>227</v>
      </c>
      <c r="AK617" s="630" t="s">
        <v>227</v>
      </c>
      <c r="AL617" s="630" t="s">
        <v>227</v>
      </c>
      <c r="AM617" s="630" t="s">
        <v>227</v>
      </c>
      <c r="AN617" s="630" t="s">
        <v>227</v>
      </c>
      <c r="AO617" s="630" t="s">
        <v>227</v>
      </c>
      <c r="AP617" s="630" t="s">
        <v>227</v>
      </c>
      <c r="AQ617" s="630" t="s">
        <v>227</v>
      </c>
      <c r="AR617" s="630" t="s">
        <v>227</v>
      </c>
      <c r="AS617" s="630" t="s">
        <v>227</v>
      </c>
      <c r="AT617" s="630" t="s">
        <v>227</v>
      </c>
      <c r="AU617" s="630" t="s">
        <v>227</v>
      </c>
      <c r="AV617" s="630" t="s">
        <v>227</v>
      </c>
      <c r="AW617" s="630" t="s">
        <v>227</v>
      </c>
      <c r="AX617" s="630" t="s">
        <v>227</v>
      </c>
      <c r="AY617" s="625" t="s">
        <v>227</v>
      </c>
      <c r="AZ617" s="625" t="s">
        <v>4547</v>
      </c>
      <c r="BA617" s="625" t="s">
        <v>227</v>
      </c>
      <c r="BB617" s="633" t="s">
        <v>1500</v>
      </c>
    </row>
    <row r="618" spans="1:54" ht="14.4" x14ac:dyDescent="0.3">
      <c r="A618" s="604">
        <v>707233</v>
      </c>
      <c r="B618" s="604" t="s">
        <v>247</v>
      </c>
      <c r="C618" s="605" t="s">
        <v>178</v>
      </c>
      <c r="D618" s="605" t="s">
        <v>178</v>
      </c>
      <c r="E618" s="605" t="s">
        <v>178</v>
      </c>
      <c r="F618" s="605" t="s">
        <v>178</v>
      </c>
      <c r="G618" s="605" t="s">
        <v>178</v>
      </c>
      <c r="H618" s="605" t="s">
        <v>178</v>
      </c>
      <c r="I618" s="605" t="s">
        <v>178</v>
      </c>
      <c r="J618" s="605" t="s">
        <v>178</v>
      </c>
      <c r="K618" s="605" t="s">
        <v>177</v>
      </c>
      <c r="L618" s="605" t="s">
        <v>177</v>
      </c>
      <c r="M618" s="605" t="s">
        <v>177</v>
      </c>
      <c r="N618" s="605" t="s">
        <v>177</v>
      </c>
      <c r="O618" s="605" t="s">
        <v>227</v>
      </c>
      <c r="P618" s="605" t="s">
        <v>227</v>
      </c>
      <c r="Q618" s="605" t="s">
        <v>227</v>
      </c>
      <c r="R618" s="605" t="s">
        <v>227</v>
      </c>
      <c r="S618" s="605" t="s">
        <v>227</v>
      </c>
      <c r="T618" s="605" t="s">
        <v>227</v>
      </c>
      <c r="U618" s="605" t="s">
        <v>227</v>
      </c>
      <c r="V618" s="605" t="s">
        <v>227</v>
      </c>
      <c r="W618" s="605" t="s">
        <v>227</v>
      </c>
      <c r="X618" s="605" t="s">
        <v>227</v>
      </c>
      <c r="Y618" s="605" t="s">
        <v>227</v>
      </c>
      <c r="Z618" s="605" t="s">
        <v>227</v>
      </c>
      <c r="AA618" s="605" t="s">
        <v>227</v>
      </c>
      <c r="AB618" s="605" t="s">
        <v>227</v>
      </c>
      <c r="AC618" s="605" t="s">
        <v>227</v>
      </c>
      <c r="AD618" s="605" t="s">
        <v>227</v>
      </c>
      <c r="AE618" s="605" t="s">
        <v>227</v>
      </c>
      <c r="AF618" s="605" t="s">
        <v>227</v>
      </c>
      <c r="AG618" s="605" t="s">
        <v>227</v>
      </c>
      <c r="AH618" s="605" t="s">
        <v>227</v>
      </c>
      <c r="AI618" s="605" t="s">
        <v>227</v>
      </c>
      <c r="AJ618" s="605" t="s">
        <v>227</v>
      </c>
      <c r="AK618" s="605" t="s">
        <v>227</v>
      </c>
      <c r="AL618" s="605" t="s">
        <v>227</v>
      </c>
      <c r="AM618" s="605" t="s">
        <v>227</v>
      </c>
      <c r="AN618" s="605" t="s">
        <v>227</v>
      </c>
      <c r="AO618" s="605" t="s">
        <v>227</v>
      </c>
      <c r="AP618" s="605" t="s">
        <v>227</v>
      </c>
      <c r="AQ618" s="605" t="s">
        <v>227</v>
      </c>
      <c r="AR618" s="605" t="s">
        <v>227</v>
      </c>
      <c r="AS618" s="605" t="s">
        <v>227</v>
      </c>
      <c r="AT618" s="605" t="s">
        <v>227</v>
      </c>
      <c r="AU618" s="605" t="s">
        <v>227</v>
      </c>
      <c r="AV618" s="605" t="s">
        <v>227</v>
      </c>
      <c r="AW618" s="605" t="s">
        <v>227</v>
      </c>
      <c r="AX618" s="605" t="s">
        <v>227</v>
      </c>
      <c r="AY618" s="604" t="s">
        <v>227</v>
      </c>
      <c r="AZ618" s="604" t="s">
        <v>227</v>
      </c>
      <c r="BA618" s="604" t="s">
        <v>227</v>
      </c>
      <c r="BB618" s="606" t="s">
        <v>1500</v>
      </c>
    </row>
    <row r="619" spans="1:54" ht="21.6" x14ac:dyDescent="0.65">
      <c r="A619" s="620">
        <v>707234</v>
      </c>
      <c r="B619" s="602" t="s">
        <v>249</v>
      </c>
      <c r="C619" s="628" t="s">
        <v>178</v>
      </c>
      <c r="D619" s="628" t="s">
        <v>178</v>
      </c>
      <c r="E619" s="628" t="s">
        <v>176</v>
      </c>
      <c r="F619" s="628" t="s">
        <v>176</v>
      </c>
      <c r="G619" s="628" t="s">
        <v>178</v>
      </c>
      <c r="H619" s="628" t="s">
        <v>178</v>
      </c>
      <c r="I619" s="628" t="s">
        <v>178</v>
      </c>
      <c r="J619" s="628" t="s">
        <v>178</v>
      </c>
      <c r="K619" s="628" t="s">
        <v>176</v>
      </c>
      <c r="L619" s="628" t="s">
        <v>178</v>
      </c>
      <c r="M619" s="628" t="s">
        <v>178</v>
      </c>
      <c r="N619" s="628" t="s">
        <v>178</v>
      </c>
      <c r="O619" s="628" t="s">
        <v>178</v>
      </c>
      <c r="P619" s="628" t="s">
        <v>178</v>
      </c>
      <c r="Q619" s="628" t="s">
        <v>178</v>
      </c>
      <c r="R619" s="628" t="s">
        <v>178</v>
      </c>
      <c r="S619" s="628" t="s">
        <v>176</v>
      </c>
      <c r="T619" s="628" t="s">
        <v>178</v>
      </c>
      <c r="U619" s="628" t="s">
        <v>176</v>
      </c>
      <c r="V619" s="628" t="s">
        <v>177</v>
      </c>
      <c r="W619" s="628" t="s">
        <v>178</v>
      </c>
      <c r="X619" s="628" t="s">
        <v>178</v>
      </c>
      <c r="Y619" s="628" t="s">
        <v>178</v>
      </c>
      <c r="Z619" s="628" t="s">
        <v>178</v>
      </c>
      <c r="AA619" s="628" t="s">
        <v>178</v>
      </c>
      <c r="AB619" s="628" t="s">
        <v>178</v>
      </c>
      <c r="AC619" s="628" t="s">
        <v>177</v>
      </c>
      <c r="AD619" s="628" t="s">
        <v>178</v>
      </c>
      <c r="AE619" s="628" t="s">
        <v>178</v>
      </c>
      <c r="AF619" s="628" t="s">
        <v>178</v>
      </c>
      <c r="AG619" s="628" t="s">
        <v>177</v>
      </c>
      <c r="AH619" s="628" t="s">
        <v>177</v>
      </c>
      <c r="AI619" s="628" t="s">
        <v>177</v>
      </c>
      <c r="AJ619" s="628" t="s">
        <v>177</v>
      </c>
      <c r="AK619" s="628" t="s">
        <v>177</v>
      </c>
      <c r="AL619" s="628" t="s">
        <v>177</v>
      </c>
      <c r="AM619" s="628" t="s">
        <v>227</v>
      </c>
      <c r="AN619" s="628" t="s">
        <v>227</v>
      </c>
      <c r="AO619" s="628" t="s">
        <v>227</v>
      </c>
      <c r="AP619" s="628" t="s">
        <v>227</v>
      </c>
      <c r="AQ619" s="628" t="s">
        <v>227</v>
      </c>
      <c r="AR619" s="628" t="s">
        <v>227</v>
      </c>
      <c r="AS619" s="628" t="s">
        <v>227</v>
      </c>
      <c r="AT619" s="628" t="s">
        <v>227</v>
      </c>
      <c r="AU619" s="628" t="s">
        <v>227</v>
      </c>
      <c r="AV619" s="628" t="s">
        <v>227</v>
      </c>
      <c r="AW619" s="628" t="s">
        <v>227</v>
      </c>
      <c r="AX619" s="628" t="s">
        <v>227</v>
      </c>
      <c r="AY619" s="602" t="s">
        <v>4583</v>
      </c>
      <c r="AZ619" s="628"/>
      <c r="BA619" s="629"/>
      <c r="BB619" s="634"/>
    </row>
    <row r="620" spans="1:54" ht="14.4" x14ac:dyDescent="0.3">
      <c r="A620" s="604">
        <v>707235</v>
      </c>
      <c r="B620" s="604" t="s">
        <v>247</v>
      </c>
      <c r="C620" s="605" t="s">
        <v>177</v>
      </c>
      <c r="D620" s="605" t="s">
        <v>178</v>
      </c>
      <c r="E620" s="605" t="s">
        <v>178</v>
      </c>
      <c r="F620" s="605" t="s">
        <v>177</v>
      </c>
      <c r="G620" s="605" t="s">
        <v>177</v>
      </c>
      <c r="H620" s="605" t="s">
        <v>177</v>
      </c>
      <c r="I620" s="605" t="s">
        <v>177</v>
      </c>
      <c r="J620" s="605" t="s">
        <v>177</v>
      </c>
      <c r="K620" s="605" t="s">
        <v>177</v>
      </c>
      <c r="L620" s="605" t="s">
        <v>177</v>
      </c>
      <c r="M620" s="605" t="s">
        <v>177</v>
      </c>
      <c r="N620" s="605" t="s">
        <v>177</v>
      </c>
      <c r="O620" s="605" t="s">
        <v>227</v>
      </c>
      <c r="P620" s="605" t="s">
        <v>227</v>
      </c>
      <c r="Q620" s="605" t="s">
        <v>227</v>
      </c>
      <c r="R620" s="605" t="s">
        <v>227</v>
      </c>
      <c r="S620" s="605" t="s">
        <v>227</v>
      </c>
      <c r="T620" s="605" t="s">
        <v>227</v>
      </c>
      <c r="U620" s="605" t="s">
        <v>227</v>
      </c>
      <c r="V620" s="605" t="s">
        <v>227</v>
      </c>
      <c r="W620" s="605" t="s">
        <v>227</v>
      </c>
      <c r="X620" s="605" t="s">
        <v>227</v>
      </c>
      <c r="Y620" s="605" t="s">
        <v>227</v>
      </c>
      <c r="Z620" s="605" t="s">
        <v>227</v>
      </c>
      <c r="AA620" s="605" t="s">
        <v>227</v>
      </c>
      <c r="AB620" s="605" t="s">
        <v>227</v>
      </c>
      <c r="AC620" s="605" t="s">
        <v>227</v>
      </c>
      <c r="AD620" s="605" t="s">
        <v>227</v>
      </c>
      <c r="AE620" s="605" t="s">
        <v>227</v>
      </c>
      <c r="AF620" s="605" t="s">
        <v>227</v>
      </c>
      <c r="AG620" s="605" t="s">
        <v>227</v>
      </c>
      <c r="AH620" s="605" t="s">
        <v>227</v>
      </c>
      <c r="AI620" s="605" t="s">
        <v>227</v>
      </c>
      <c r="AJ620" s="605" t="s">
        <v>227</v>
      </c>
      <c r="AK620" s="605" t="s">
        <v>227</v>
      </c>
      <c r="AL620" s="605" t="s">
        <v>227</v>
      </c>
      <c r="AM620" s="605" t="s">
        <v>227</v>
      </c>
      <c r="AN620" s="605" t="s">
        <v>227</v>
      </c>
      <c r="AO620" s="605" t="s">
        <v>227</v>
      </c>
      <c r="AP620" s="605" t="s">
        <v>227</v>
      </c>
      <c r="AQ620" s="605" t="s">
        <v>227</v>
      </c>
      <c r="AR620" s="605" t="s">
        <v>227</v>
      </c>
      <c r="AS620" s="605" t="s">
        <v>227</v>
      </c>
      <c r="AT620" s="605" t="s">
        <v>227</v>
      </c>
      <c r="AU620" s="605" t="s">
        <v>227</v>
      </c>
      <c r="AV620" s="605" t="s">
        <v>227</v>
      </c>
      <c r="AW620" s="605" t="s">
        <v>227</v>
      </c>
      <c r="AX620" s="605" t="s">
        <v>227</v>
      </c>
      <c r="AY620" s="604" t="s">
        <v>227</v>
      </c>
      <c r="AZ620" s="604" t="s">
        <v>4547</v>
      </c>
      <c r="BA620" s="604" t="s">
        <v>227</v>
      </c>
      <c r="BB620" s="606" t="s">
        <v>1500</v>
      </c>
    </row>
    <row r="621" spans="1:54" ht="14.4" x14ac:dyDescent="0.3">
      <c r="A621" s="604">
        <v>707236</v>
      </c>
      <c r="B621" s="604" t="s">
        <v>247</v>
      </c>
      <c r="C621" s="605" t="s">
        <v>178</v>
      </c>
      <c r="D621" s="605" t="s">
        <v>178</v>
      </c>
      <c r="E621" s="605" t="s">
        <v>178</v>
      </c>
      <c r="F621" s="605" t="s">
        <v>178</v>
      </c>
      <c r="G621" s="605" t="s">
        <v>178</v>
      </c>
      <c r="H621" s="605" t="s">
        <v>178</v>
      </c>
      <c r="I621" s="605" t="s">
        <v>177</v>
      </c>
      <c r="J621" s="605" t="s">
        <v>177</v>
      </c>
      <c r="K621" s="605" t="s">
        <v>177</v>
      </c>
      <c r="L621" s="605" t="s">
        <v>177</v>
      </c>
      <c r="M621" s="605" t="s">
        <v>178</v>
      </c>
      <c r="N621" s="605" t="s">
        <v>176</v>
      </c>
      <c r="O621" s="605" t="s">
        <v>227</v>
      </c>
      <c r="P621" s="605" t="s">
        <v>227</v>
      </c>
      <c r="Q621" s="605" t="s">
        <v>227</v>
      </c>
      <c r="R621" s="605" t="s">
        <v>227</v>
      </c>
      <c r="S621" s="605" t="s">
        <v>227</v>
      </c>
      <c r="T621" s="605" t="s">
        <v>227</v>
      </c>
      <c r="U621" s="605" t="s">
        <v>227</v>
      </c>
      <c r="V621" s="605" t="s">
        <v>227</v>
      </c>
      <c r="W621" s="605" t="s">
        <v>227</v>
      </c>
      <c r="X621" s="605" t="s">
        <v>227</v>
      </c>
      <c r="Y621" s="605" t="s">
        <v>227</v>
      </c>
      <c r="Z621" s="605" t="s">
        <v>227</v>
      </c>
      <c r="AA621" s="605" t="s">
        <v>227</v>
      </c>
      <c r="AB621" s="605" t="s">
        <v>227</v>
      </c>
      <c r="AC621" s="605" t="s">
        <v>227</v>
      </c>
      <c r="AD621" s="605" t="s">
        <v>227</v>
      </c>
      <c r="AE621" s="605" t="s">
        <v>227</v>
      </c>
      <c r="AF621" s="605" t="s">
        <v>227</v>
      </c>
      <c r="AG621" s="605" t="s">
        <v>227</v>
      </c>
      <c r="AH621" s="605" t="s">
        <v>227</v>
      </c>
      <c r="AI621" s="605" t="s">
        <v>227</v>
      </c>
      <c r="AJ621" s="605" t="s">
        <v>227</v>
      </c>
      <c r="AK621" s="605" t="s">
        <v>227</v>
      </c>
      <c r="AL621" s="605" t="s">
        <v>227</v>
      </c>
      <c r="AM621" s="605" t="s">
        <v>227</v>
      </c>
      <c r="AN621" s="605" t="s">
        <v>227</v>
      </c>
      <c r="AO621" s="605" t="s">
        <v>227</v>
      </c>
      <c r="AP621" s="605" t="s">
        <v>227</v>
      </c>
      <c r="AQ621" s="605" t="s">
        <v>227</v>
      </c>
      <c r="AR621" s="605" t="s">
        <v>227</v>
      </c>
      <c r="AS621" s="605" t="s">
        <v>227</v>
      </c>
      <c r="AT621" s="605" t="s">
        <v>227</v>
      </c>
      <c r="AU621" s="605" t="s">
        <v>227</v>
      </c>
      <c r="AV621" s="605" t="s">
        <v>227</v>
      </c>
      <c r="AW621" s="605" t="s">
        <v>227</v>
      </c>
      <c r="AX621" s="605" t="s">
        <v>227</v>
      </c>
      <c r="AY621" s="604" t="s">
        <v>227</v>
      </c>
      <c r="AZ621" s="604" t="s">
        <v>4547</v>
      </c>
      <c r="BA621" s="604" t="s">
        <v>227</v>
      </c>
      <c r="BB621" s="606" t="s">
        <v>1500</v>
      </c>
    </row>
    <row r="622" spans="1:54" ht="14.4" x14ac:dyDescent="0.3">
      <c r="A622" s="604">
        <v>707237</v>
      </c>
      <c r="B622" s="604" t="s">
        <v>247</v>
      </c>
      <c r="C622" s="605" t="s">
        <v>227</v>
      </c>
      <c r="D622" s="605" t="s">
        <v>227</v>
      </c>
      <c r="E622" s="605" t="s">
        <v>227</v>
      </c>
      <c r="F622" s="605" t="s">
        <v>227</v>
      </c>
      <c r="G622" s="605" t="s">
        <v>227</v>
      </c>
      <c r="H622" s="605" t="s">
        <v>227</v>
      </c>
      <c r="I622" s="605" t="s">
        <v>227</v>
      </c>
      <c r="J622" s="605" t="s">
        <v>227</v>
      </c>
      <c r="K622" s="605" t="s">
        <v>227</v>
      </c>
      <c r="L622" s="605" t="s">
        <v>227</v>
      </c>
      <c r="M622" s="605" t="s">
        <v>227</v>
      </c>
      <c r="N622" s="605" t="s">
        <v>227</v>
      </c>
      <c r="O622" s="605" t="s">
        <v>227</v>
      </c>
      <c r="P622" s="605" t="s">
        <v>227</v>
      </c>
      <c r="Q622" s="605" t="s">
        <v>227</v>
      </c>
      <c r="R622" s="605" t="s">
        <v>227</v>
      </c>
      <c r="S622" s="605" t="s">
        <v>227</v>
      </c>
      <c r="T622" s="605" t="s">
        <v>227</v>
      </c>
      <c r="U622" s="605" t="s">
        <v>227</v>
      </c>
      <c r="V622" s="605" t="s">
        <v>227</v>
      </c>
      <c r="W622" s="605" t="s">
        <v>227</v>
      </c>
      <c r="X622" s="605" t="s">
        <v>227</v>
      </c>
      <c r="Y622" s="605" t="s">
        <v>227</v>
      </c>
      <c r="Z622" s="605" t="s">
        <v>227</v>
      </c>
      <c r="AA622" s="605" t="s">
        <v>227</v>
      </c>
      <c r="AB622" s="605" t="s">
        <v>227</v>
      </c>
      <c r="AC622" s="605" t="s">
        <v>227</v>
      </c>
      <c r="AD622" s="605" t="s">
        <v>227</v>
      </c>
      <c r="AE622" s="605" t="s">
        <v>227</v>
      </c>
      <c r="AF622" s="605" t="s">
        <v>227</v>
      </c>
      <c r="AG622" s="605" t="s">
        <v>227</v>
      </c>
      <c r="AH622" s="605" t="s">
        <v>227</v>
      </c>
      <c r="AI622" s="605" t="s">
        <v>227</v>
      </c>
      <c r="AJ622" s="605" t="s">
        <v>227</v>
      </c>
      <c r="AK622" s="605" t="s">
        <v>227</v>
      </c>
      <c r="AL622" s="605" t="s">
        <v>227</v>
      </c>
      <c r="AM622" s="605" t="s">
        <v>227</v>
      </c>
      <c r="AN622" s="605" t="s">
        <v>227</v>
      </c>
      <c r="AO622" s="605" t="s">
        <v>227</v>
      </c>
      <c r="AP622" s="605" t="s">
        <v>227</v>
      </c>
      <c r="AQ622" s="605" t="s">
        <v>227</v>
      </c>
      <c r="AR622" s="605" t="s">
        <v>227</v>
      </c>
      <c r="AS622" s="605" t="s">
        <v>227</v>
      </c>
      <c r="AT622" s="605" t="s">
        <v>227</v>
      </c>
      <c r="AU622" s="605" t="s">
        <v>227</v>
      </c>
      <c r="AV622" s="605" t="s">
        <v>227</v>
      </c>
      <c r="AW622" s="605" t="s">
        <v>227</v>
      </c>
      <c r="AX622" s="605" t="s">
        <v>227</v>
      </c>
      <c r="AY622" s="604" t="s">
        <v>227</v>
      </c>
      <c r="AZ622" s="604" t="s">
        <v>4547</v>
      </c>
      <c r="BA622" s="604" t="s">
        <v>227</v>
      </c>
      <c r="BB622" s="606" t="s">
        <v>1500</v>
      </c>
    </row>
    <row r="623" spans="1:54" ht="21.6" x14ac:dyDescent="0.65">
      <c r="A623" s="620">
        <v>707238</v>
      </c>
      <c r="B623" s="602" t="s">
        <v>249</v>
      </c>
      <c r="C623" s="628" t="s">
        <v>177</v>
      </c>
      <c r="D623" s="628" t="s">
        <v>178</v>
      </c>
      <c r="E623" s="628" t="s">
        <v>178</v>
      </c>
      <c r="F623" s="628" t="s">
        <v>178</v>
      </c>
      <c r="G623" s="628" t="s">
        <v>178</v>
      </c>
      <c r="H623" s="628" t="s">
        <v>176</v>
      </c>
      <c r="I623" s="628" t="s">
        <v>178</v>
      </c>
      <c r="J623" s="628" t="s">
        <v>178</v>
      </c>
      <c r="K623" s="628" t="s">
        <v>176</v>
      </c>
      <c r="L623" s="628" t="s">
        <v>178</v>
      </c>
      <c r="M623" s="628" t="s">
        <v>178</v>
      </c>
      <c r="N623" s="628" t="s">
        <v>178</v>
      </c>
      <c r="O623" s="628" t="s">
        <v>178</v>
      </c>
      <c r="P623" s="628" t="s">
        <v>178</v>
      </c>
      <c r="Q623" s="628" t="s">
        <v>176</v>
      </c>
      <c r="R623" s="628" t="s">
        <v>178</v>
      </c>
      <c r="S623" s="628" t="s">
        <v>176</v>
      </c>
      <c r="T623" s="628" t="s">
        <v>178</v>
      </c>
      <c r="U623" s="628" t="s">
        <v>178</v>
      </c>
      <c r="V623" s="628" t="s">
        <v>177</v>
      </c>
      <c r="W623" s="628" t="s">
        <v>178</v>
      </c>
      <c r="X623" s="628" t="s">
        <v>178</v>
      </c>
      <c r="Y623" s="628" t="s">
        <v>178</v>
      </c>
      <c r="Z623" s="628" t="s">
        <v>178</v>
      </c>
      <c r="AA623" s="628" t="s">
        <v>178</v>
      </c>
      <c r="AB623" s="628" t="s">
        <v>178</v>
      </c>
      <c r="AC623" s="628" t="s">
        <v>178</v>
      </c>
      <c r="AD623" s="628" t="s">
        <v>178</v>
      </c>
      <c r="AE623" s="628" t="s">
        <v>178</v>
      </c>
      <c r="AF623" s="628" t="s">
        <v>178</v>
      </c>
      <c r="AG623" s="628" t="s">
        <v>177</v>
      </c>
      <c r="AH623" s="628" t="s">
        <v>177</v>
      </c>
      <c r="AI623" s="628" t="s">
        <v>177</v>
      </c>
      <c r="AJ623" s="628" t="s">
        <v>177</v>
      </c>
      <c r="AK623" s="628" t="s">
        <v>177</v>
      </c>
      <c r="AL623" s="628" t="s">
        <v>177</v>
      </c>
      <c r="AM623" s="628" t="s">
        <v>227</v>
      </c>
      <c r="AN623" s="628" t="s">
        <v>227</v>
      </c>
      <c r="AO623" s="628" t="s">
        <v>227</v>
      </c>
      <c r="AP623" s="628" t="s">
        <v>227</v>
      </c>
      <c r="AQ623" s="628" t="s">
        <v>227</v>
      </c>
      <c r="AR623" s="628" t="s">
        <v>227</v>
      </c>
      <c r="AS623" s="628" t="s">
        <v>227</v>
      </c>
      <c r="AT623" s="628" t="s">
        <v>227</v>
      </c>
      <c r="AU623" s="628" t="s">
        <v>227</v>
      </c>
      <c r="AV623" s="628" t="s">
        <v>227</v>
      </c>
      <c r="AW623" s="628" t="s">
        <v>227</v>
      </c>
      <c r="AX623" s="628" t="s">
        <v>227</v>
      </c>
      <c r="AY623" s="602">
        <v>0</v>
      </c>
      <c r="AZ623" s="628"/>
      <c r="BA623" s="629"/>
      <c r="BB623" s="634"/>
    </row>
    <row r="624" spans="1:54" ht="14.4" x14ac:dyDescent="0.3">
      <c r="A624" s="604">
        <v>707239</v>
      </c>
      <c r="B624" s="604" t="s">
        <v>247</v>
      </c>
      <c r="C624" s="605" t="s">
        <v>178</v>
      </c>
      <c r="D624" s="605" t="s">
        <v>178</v>
      </c>
      <c r="E624" s="605" t="s">
        <v>178</v>
      </c>
      <c r="F624" s="605" t="s">
        <v>178</v>
      </c>
      <c r="G624" s="605" t="s">
        <v>178</v>
      </c>
      <c r="H624" s="605" t="s">
        <v>178</v>
      </c>
      <c r="I624" s="605" t="s">
        <v>177</v>
      </c>
      <c r="J624" s="605" t="s">
        <v>177</v>
      </c>
      <c r="K624" s="605" t="s">
        <v>177</v>
      </c>
      <c r="L624" s="605" t="s">
        <v>177</v>
      </c>
      <c r="M624" s="605" t="s">
        <v>176</v>
      </c>
      <c r="N624" s="605" t="s">
        <v>176</v>
      </c>
      <c r="O624" s="605" t="s">
        <v>227</v>
      </c>
      <c r="P624" s="605" t="s">
        <v>227</v>
      </c>
      <c r="Q624" s="605" t="s">
        <v>227</v>
      </c>
      <c r="R624" s="605" t="s">
        <v>227</v>
      </c>
      <c r="S624" s="605" t="s">
        <v>227</v>
      </c>
      <c r="T624" s="605" t="s">
        <v>227</v>
      </c>
      <c r="U624" s="605" t="s">
        <v>227</v>
      </c>
      <c r="V624" s="605" t="s">
        <v>227</v>
      </c>
      <c r="W624" s="605" t="s">
        <v>227</v>
      </c>
      <c r="X624" s="605" t="s">
        <v>227</v>
      </c>
      <c r="Y624" s="605" t="s">
        <v>227</v>
      </c>
      <c r="Z624" s="605" t="s">
        <v>227</v>
      </c>
      <c r="AA624" s="605" t="s">
        <v>227</v>
      </c>
      <c r="AB624" s="605" t="s">
        <v>227</v>
      </c>
      <c r="AC624" s="605" t="s">
        <v>227</v>
      </c>
      <c r="AD624" s="605" t="s">
        <v>227</v>
      </c>
      <c r="AE624" s="605" t="s">
        <v>227</v>
      </c>
      <c r="AF624" s="605" t="s">
        <v>227</v>
      </c>
      <c r="AG624" s="605" t="s">
        <v>227</v>
      </c>
      <c r="AH624" s="605" t="s">
        <v>227</v>
      </c>
      <c r="AI624" s="605" t="s">
        <v>227</v>
      </c>
      <c r="AJ624" s="605" t="s">
        <v>227</v>
      </c>
      <c r="AK624" s="605" t="s">
        <v>227</v>
      </c>
      <c r="AL624" s="605" t="s">
        <v>227</v>
      </c>
      <c r="AM624" s="605" t="s">
        <v>227</v>
      </c>
      <c r="AN624" s="605" t="s">
        <v>227</v>
      </c>
      <c r="AO624" s="605" t="s">
        <v>227</v>
      </c>
      <c r="AP624" s="605" t="s">
        <v>227</v>
      </c>
      <c r="AQ624" s="605" t="s">
        <v>227</v>
      </c>
      <c r="AR624" s="605" t="s">
        <v>227</v>
      </c>
      <c r="AS624" s="605" t="s">
        <v>227</v>
      </c>
      <c r="AT624" s="605" t="s">
        <v>227</v>
      </c>
      <c r="AU624" s="605" t="s">
        <v>227</v>
      </c>
      <c r="AV624" s="605" t="s">
        <v>227</v>
      </c>
      <c r="AW624" s="605" t="s">
        <v>227</v>
      </c>
      <c r="AX624" s="605" t="s">
        <v>227</v>
      </c>
      <c r="AY624" s="604" t="s">
        <v>227</v>
      </c>
      <c r="AZ624" s="604" t="s">
        <v>4547</v>
      </c>
      <c r="BA624" s="604" t="s">
        <v>227</v>
      </c>
      <c r="BB624" s="606" t="s">
        <v>1500</v>
      </c>
    </row>
    <row r="625" spans="1:54" ht="14.4" x14ac:dyDescent="0.3">
      <c r="A625" s="604">
        <v>707240</v>
      </c>
      <c r="B625" s="604" t="s">
        <v>247</v>
      </c>
      <c r="C625" s="605" t="s">
        <v>178</v>
      </c>
      <c r="D625" s="605" t="s">
        <v>178</v>
      </c>
      <c r="E625" s="605" t="s">
        <v>178</v>
      </c>
      <c r="F625" s="605" t="s">
        <v>178</v>
      </c>
      <c r="G625" s="605" t="s">
        <v>178</v>
      </c>
      <c r="H625" s="605" t="s">
        <v>178</v>
      </c>
      <c r="I625" s="605" t="s">
        <v>177</v>
      </c>
      <c r="J625" s="605" t="s">
        <v>177</v>
      </c>
      <c r="K625" s="605" t="s">
        <v>177</v>
      </c>
      <c r="L625" s="605" t="s">
        <v>177</v>
      </c>
      <c r="M625" s="605" t="s">
        <v>177</v>
      </c>
      <c r="N625" s="605" t="s">
        <v>177</v>
      </c>
      <c r="O625" s="605" t="s">
        <v>227</v>
      </c>
      <c r="P625" s="605" t="s">
        <v>227</v>
      </c>
      <c r="Q625" s="605" t="s">
        <v>227</v>
      </c>
      <c r="R625" s="605" t="s">
        <v>227</v>
      </c>
      <c r="S625" s="605" t="s">
        <v>227</v>
      </c>
      <c r="T625" s="605" t="s">
        <v>227</v>
      </c>
      <c r="U625" s="605" t="s">
        <v>227</v>
      </c>
      <c r="V625" s="605" t="s">
        <v>227</v>
      </c>
      <c r="W625" s="605" t="s">
        <v>227</v>
      </c>
      <c r="X625" s="605" t="s">
        <v>227</v>
      </c>
      <c r="Y625" s="605" t="s">
        <v>227</v>
      </c>
      <c r="Z625" s="605" t="s">
        <v>227</v>
      </c>
      <c r="AA625" s="605" t="s">
        <v>227</v>
      </c>
      <c r="AB625" s="605" t="s">
        <v>227</v>
      </c>
      <c r="AC625" s="605" t="s">
        <v>227</v>
      </c>
      <c r="AD625" s="605" t="s">
        <v>227</v>
      </c>
      <c r="AE625" s="605" t="s">
        <v>227</v>
      </c>
      <c r="AF625" s="605" t="s">
        <v>227</v>
      </c>
      <c r="AG625" s="605" t="s">
        <v>227</v>
      </c>
      <c r="AH625" s="605" t="s">
        <v>227</v>
      </c>
      <c r="AI625" s="605" t="s">
        <v>227</v>
      </c>
      <c r="AJ625" s="605" t="s">
        <v>227</v>
      </c>
      <c r="AK625" s="605" t="s">
        <v>227</v>
      </c>
      <c r="AL625" s="605" t="s">
        <v>227</v>
      </c>
      <c r="AM625" s="605" t="s">
        <v>227</v>
      </c>
      <c r="AN625" s="605" t="s">
        <v>227</v>
      </c>
      <c r="AO625" s="605" t="s">
        <v>227</v>
      </c>
      <c r="AP625" s="605" t="s">
        <v>227</v>
      </c>
      <c r="AQ625" s="605" t="s">
        <v>227</v>
      </c>
      <c r="AR625" s="605" t="s">
        <v>227</v>
      </c>
      <c r="AS625" s="605" t="s">
        <v>227</v>
      </c>
      <c r="AT625" s="605" t="s">
        <v>227</v>
      </c>
      <c r="AU625" s="605" t="s">
        <v>227</v>
      </c>
      <c r="AV625" s="605" t="s">
        <v>227</v>
      </c>
      <c r="AW625" s="605" t="s">
        <v>227</v>
      </c>
      <c r="AX625" s="605" t="s">
        <v>227</v>
      </c>
      <c r="AY625" s="604" t="s">
        <v>227</v>
      </c>
      <c r="AZ625" s="604" t="s">
        <v>4547</v>
      </c>
      <c r="BA625" s="604" t="s">
        <v>227</v>
      </c>
      <c r="BB625" s="606" t="s">
        <v>1500</v>
      </c>
    </row>
    <row r="626" spans="1:54" ht="14.4" x14ac:dyDescent="0.3">
      <c r="A626" s="604">
        <v>707241</v>
      </c>
      <c r="B626" s="604" t="s">
        <v>247</v>
      </c>
      <c r="C626" s="605" t="s">
        <v>178</v>
      </c>
      <c r="D626" s="605" t="s">
        <v>178</v>
      </c>
      <c r="E626" s="605" t="s">
        <v>178</v>
      </c>
      <c r="F626" s="605" t="s">
        <v>177</v>
      </c>
      <c r="G626" s="605" t="s">
        <v>177</v>
      </c>
      <c r="H626" s="605" t="s">
        <v>177</v>
      </c>
      <c r="I626" s="605" t="s">
        <v>177</v>
      </c>
      <c r="J626" s="605" t="s">
        <v>177</v>
      </c>
      <c r="K626" s="605" t="s">
        <v>177</v>
      </c>
      <c r="L626" s="605" t="s">
        <v>177</v>
      </c>
      <c r="M626" s="605" t="s">
        <v>176</v>
      </c>
      <c r="N626" s="605" t="s">
        <v>176</v>
      </c>
      <c r="O626" s="605" t="s">
        <v>227</v>
      </c>
      <c r="P626" s="605" t="s">
        <v>227</v>
      </c>
      <c r="Q626" s="605" t="s">
        <v>227</v>
      </c>
      <c r="R626" s="605" t="s">
        <v>227</v>
      </c>
      <c r="S626" s="605" t="s">
        <v>227</v>
      </c>
      <c r="T626" s="605" t="s">
        <v>227</v>
      </c>
      <c r="U626" s="605" t="s">
        <v>227</v>
      </c>
      <c r="V626" s="605" t="s">
        <v>227</v>
      </c>
      <c r="W626" s="605" t="s">
        <v>227</v>
      </c>
      <c r="X626" s="605" t="s">
        <v>227</v>
      </c>
      <c r="Y626" s="605" t="s">
        <v>227</v>
      </c>
      <c r="Z626" s="605" t="s">
        <v>227</v>
      </c>
      <c r="AA626" s="605" t="s">
        <v>227</v>
      </c>
      <c r="AB626" s="605" t="s">
        <v>227</v>
      </c>
      <c r="AC626" s="605" t="s">
        <v>227</v>
      </c>
      <c r="AD626" s="605" t="s">
        <v>227</v>
      </c>
      <c r="AE626" s="605" t="s">
        <v>227</v>
      </c>
      <c r="AF626" s="605" t="s">
        <v>227</v>
      </c>
      <c r="AG626" s="605" t="s">
        <v>227</v>
      </c>
      <c r="AH626" s="605" t="s">
        <v>227</v>
      </c>
      <c r="AI626" s="605" t="s">
        <v>227</v>
      </c>
      <c r="AJ626" s="605" t="s">
        <v>227</v>
      </c>
      <c r="AK626" s="605" t="s">
        <v>227</v>
      </c>
      <c r="AL626" s="605" t="s">
        <v>227</v>
      </c>
      <c r="AM626" s="605" t="s">
        <v>227</v>
      </c>
      <c r="AN626" s="605" t="s">
        <v>227</v>
      </c>
      <c r="AO626" s="605" t="s">
        <v>227</v>
      </c>
      <c r="AP626" s="605" t="s">
        <v>227</v>
      </c>
      <c r="AQ626" s="605" t="s">
        <v>227</v>
      </c>
      <c r="AR626" s="605" t="s">
        <v>227</v>
      </c>
      <c r="AS626" s="605" t="s">
        <v>227</v>
      </c>
      <c r="AT626" s="605" t="s">
        <v>227</v>
      </c>
      <c r="AU626" s="605" t="s">
        <v>227</v>
      </c>
      <c r="AV626" s="605" t="s">
        <v>227</v>
      </c>
      <c r="AW626" s="605" t="s">
        <v>227</v>
      </c>
      <c r="AX626" s="605" t="s">
        <v>227</v>
      </c>
      <c r="AY626" s="604" t="s">
        <v>227</v>
      </c>
      <c r="AZ626" s="604" t="s">
        <v>4547</v>
      </c>
      <c r="BA626" s="604" t="s">
        <v>227</v>
      </c>
      <c r="BB626" s="606" t="s">
        <v>1500</v>
      </c>
    </row>
    <row r="627" spans="1:54" ht="14.4" x14ac:dyDescent="0.3">
      <c r="A627" s="604">
        <v>707242</v>
      </c>
      <c r="B627" s="604" t="s">
        <v>247</v>
      </c>
      <c r="C627" s="605" t="s">
        <v>178</v>
      </c>
      <c r="D627" s="605" t="s">
        <v>178</v>
      </c>
      <c r="E627" s="605" t="s">
        <v>178</v>
      </c>
      <c r="F627" s="605" t="s">
        <v>178</v>
      </c>
      <c r="G627" s="605" t="s">
        <v>178</v>
      </c>
      <c r="H627" s="605" t="s">
        <v>178</v>
      </c>
      <c r="I627" s="605" t="s">
        <v>177</v>
      </c>
      <c r="J627" s="605" t="s">
        <v>177</v>
      </c>
      <c r="K627" s="605" t="s">
        <v>177</v>
      </c>
      <c r="L627" s="605" t="s">
        <v>177</v>
      </c>
      <c r="M627" s="605" t="s">
        <v>177</v>
      </c>
      <c r="N627" s="605" t="s">
        <v>177</v>
      </c>
      <c r="O627" s="605" t="s">
        <v>227</v>
      </c>
      <c r="P627" s="605" t="s">
        <v>227</v>
      </c>
      <c r="Q627" s="605" t="s">
        <v>227</v>
      </c>
      <c r="R627" s="605" t="s">
        <v>227</v>
      </c>
      <c r="S627" s="605" t="s">
        <v>227</v>
      </c>
      <c r="T627" s="605" t="s">
        <v>227</v>
      </c>
      <c r="U627" s="605" t="s">
        <v>227</v>
      </c>
      <c r="V627" s="605" t="s">
        <v>227</v>
      </c>
      <c r="W627" s="605" t="s">
        <v>227</v>
      </c>
      <c r="X627" s="605" t="s">
        <v>227</v>
      </c>
      <c r="Y627" s="605" t="s">
        <v>227</v>
      </c>
      <c r="Z627" s="605" t="s">
        <v>227</v>
      </c>
      <c r="AA627" s="605" t="s">
        <v>227</v>
      </c>
      <c r="AB627" s="605" t="s">
        <v>227</v>
      </c>
      <c r="AC627" s="605" t="s">
        <v>227</v>
      </c>
      <c r="AD627" s="605" t="s">
        <v>227</v>
      </c>
      <c r="AE627" s="605" t="s">
        <v>227</v>
      </c>
      <c r="AF627" s="605" t="s">
        <v>227</v>
      </c>
      <c r="AG627" s="605" t="s">
        <v>227</v>
      </c>
      <c r="AH627" s="605" t="s">
        <v>227</v>
      </c>
      <c r="AI627" s="605" t="s">
        <v>227</v>
      </c>
      <c r="AJ627" s="605" t="s">
        <v>227</v>
      </c>
      <c r="AK627" s="605" t="s">
        <v>227</v>
      </c>
      <c r="AL627" s="605" t="s">
        <v>227</v>
      </c>
      <c r="AM627" s="605" t="s">
        <v>227</v>
      </c>
      <c r="AN627" s="605" t="s">
        <v>227</v>
      </c>
      <c r="AO627" s="605" t="s">
        <v>227</v>
      </c>
      <c r="AP627" s="605" t="s">
        <v>227</v>
      </c>
      <c r="AQ627" s="605" t="s">
        <v>227</v>
      </c>
      <c r="AR627" s="605" t="s">
        <v>227</v>
      </c>
      <c r="AS627" s="605" t="s">
        <v>227</v>
      </c>
      <c r="AT627" s="605" t="s">
        <v>227</v>
      </c>
      <c r="AU627" s="605" t="s">
        <v>227</v>
      </c>
      <c r="AV627" s="605" t="s">
        <v>227</v>
      </c>
      <c r="AW627" s="605" t="s">
        <v>227</v>
      </c>
      <c r="AX627" s="605" t="s">
        <v>227</v>
      </c>
      <c r="AY627" s="604" t="s">
        <v>227</v>
      </c>
      <c r="AZ627" s="604" t="s">
        <v>4547</v>
      </c>
      <c r="BA627" s="604" t="s">
        <v>227</v>
      </c>
      <c r="BB627" s="606" t="s">
        <v>1500</v>
      </c>
    </row>
    <row r="628" spans="1:54" ht="14.4" x14ac:dyDescent="0.3">
      <c r="A628" s="604">
        <v>707243</v>
      </c>
      <c r="B628" s="604" t="s">
        <v>247</v>
      </c>
      <c r="C628" s="605" t="s">
        <v>178</v>
      </c>
      <c r="D628" s="605" t="s">
        <v>178</v>
      </c>
      <c r="E628" s="605" t="s">
        <v>178</v>
      </c>
      <c r="F628" s="605" t="s">
        <v>178</v>
      </c>
      <c r="G628" s="605" t="s">
        <v>178</v>
      </c>
      <c r="H628" s="605" t="s">
        <v>178</v>
      </c>
      <c r="I628" s="605" t="s">
        <v>177</v>
      </c>
      <c r="J628" s="605" t="s">
        <v>177</v>
      </c>
      <c r="K628" s="605" t="s">
        <v>177</v>
      </c>
      <c r="L628" s="605" t="s">
        <v>177</v>
      </c>
      <c r="M628" s="605" t="s">
        <v>176</v>
      </c>
      <c r="N628" s="605" t="s">
        <v>176</v>
      </c>
      <c r="O628" s="605" t="s">
        <v>227</v>
      </c>
      <c r="P628" s="605" t="s">
        <v>227</v>
      </c>
      <c r="Q628" s="605" t="s">
        <v>227</v>
      </c>
      <c r="R628" s="605" t="s">
        <v>227</v>
      </c>
      <c r="S628" s="605" t="s">
        <v>227</v>
      </c>
      <c r="T628" s="605" t="s">
        <v>227</v>
      </c>
      <c r="U628" s="605" t="s">
        <v>227</v>
      </c>
      <c r="V628" s="605" t="s">
        <v>227</v>
      </c>
      <c r="W628" s="605" t="s">
        <v>227</v>
      </c>
      <c r="X628" s="605" t="s">
        <v>227</v>
      </c>
      <c r="Y628" s="605" t="s">
        <v>227</v>
      </c>
      <c r="Z628" s="605" t="s">
        <v>227</v>
      </c>
      <c r="AA628" s="605" t="s">
        <v>227</v>
      </c>
      <c r="AB628" s="605" t="s">
        <v>227</v>
      </c>
      <c r="AC628" s="605" t="s">
        <v>227</v>
      </c>
      <c r="AD628" s="605" t="s">
        <v>227</v>
      </c>
      <c r="AE628" s="605" t="s">
        <v>227</v>
      </c>
      <c r="AF628" s="605" t="s">
        <v>227</v>
      </c>
      <c r="AG628" s="605" t="s">
        <v>227</v>
      </c>
      <c r="AH628" s="605" t="s">
        <v>227</v>
      </c>
      <c r="AI628" s="605" t="s">
        <v>227</v>
      </c>
      <c r="AJ628" s="605" t="s">
        <v>227</v>
      </c>
      <c r="AK628" s="605" t="s">
        <v>227</v>
      </c>
      <c r="AL628" s="605" t="s">
        <v>227</v>
      </c>
      <c r="AM628" s="605" t="s">
        <v>227</v>
      </c>
      <c r="AN628" s="605" t="s">
        <v>227</v>
      </c>
      <c r="AO628" s="605" t="s">
        <v>227</v>
      </c>
      <c r="AP628" s="605" t="s">
        <v>227</v>
      </c>
      <c r="AQ628" s="605" t="s">
        <v>227</v>
      </c>
      <c r="AR628" s="605" t="s">
        <v>227</v>
      </c>
      <c r="AS628" s="605" t="s">
        <v>227</v>
      </c>
      <c r="AT628" s="605" t="s">
        <v>227</v>
      </c>
      <c r="AU628" s="605" t="s">
        <v>227</v>
      </c>
      <c r="AV628" s="605" t="s">
        <v>227</v>
      </c>
      <c r="AW628" s="605" t="s">
        <v>227</v>
      </c>
      <c r="AX628" s="605" t="s">
        <v>227</v>
      </c>
      <c r="AY628" s="604" t="s">
        <v>227</v>
      </c>
      <c r="AZ628" s="604" t="s">
        <v>4547</v>
      </c>
      <c r="BA628" s="604" t="s">
        <v>227</v>
      </c>
      <c r="BB628" s="606" t="s">
        <v>1500</v>
      </c>
    </row>
    <row r="629" spans="1:54" ht="14.4" x14ac:dyDescent="0.3">
      <c r="A629" s="604">
        <v>707244</v>
      </c>
      <c r="B629" s="604" t="s">
        <v>247</v>
      </c>
      <c r="C629" s="605" t="s">
        <v>178</v>
      </c>
      <c r="D629" s="605" t="s">
        <v>178</v>
      </c>
      <c r="E629" s="605" t="s">
        <v>178</v>
      </c>
      <c r="F629" s="605" t="s">
        <v>178</v>
      </c>
      <c r="G629" s="605" t="s">
        <v>178</v>
      </c>
      <c r="H629" s="605" t="s">
        <v>178</v>
      </c>
      <c r="I629" s="605" t="s">
        <v>177</v>
      </c>
      <c r="J629" s="605" t="s">
        <v>177</v>
      </c>
      <c r="K629" s="605" t="s">
        <v>177</v>
      </c>
      <c r="L629" s="605" t="s">
        <v>177</v>
      </c>
      <c r="M629" s="605" t="s">
        <v>178</v>
      </c>
      <c r="N629" s="605" t="s">
        <v>176</v>
      </c>
      <c r="O629" s="605" t="s">
        <v>227</v>
      </c>
      <c r="P629" s="605" t="s">
        <v>227</v>
      </c>
      <c r="Q629" s="605" t="s">
        <v>227</v>
      </c>
      <c r="R629" s="605" t="s">
        <v>227</v>
      </c>
      <c r="S629" s="605" t="s">
        <v>227</v>
      </c>
      <c r="T629" s="605" t="s">
        <v>227</v>
      </c>
      <c r="U629" s="605" t="s">
        <v>227</v>
      </c>
      <c r="V629" s="605" t="s">
        <v>227</v>
      </c>
      <c r="W629" s="605" t="s">
        <v>227</v>
      </c>
      <c r="X629" s="605" t="s">
        <v>227</v>
      </c>
      <c r="Y629" s="605" t="s">
        <v>227</v>
      </c>
      <c r="Z629" s="605" t="s">
        <v>227</v>
      </c>
      <c r="AA629" s="605" t="s">
        <v>227</v>
      </c>
      <c r="AB629" s="605" t="s">
        <v>227</v>
      </c>
      <c r="AC629" s="605" t="s">
        <v>227</v>
      </c>
      <c r="AD629" s="605" t="s">
        <v>227</v>
      </c>
      <c r="AE629" s="605" t="s">
        <v>227</v>
      </c>
      <c r="AF629" s="605" t="s">
        <v>227</v>
      </c>
      <c r="AG629" s="605" t="s">
        <v>227</v>
      </c>
      <c r="AH629" s="605" t="s">
        <v>227</v>
      </c>
      <c r="AI629" s="605" t="s">
        <v>227</v>
      </c>
      <c r="AJ629" s="605" t="s">
        <v>227</v>
      </c>
      <c r="AK629" s="605" t="s">
        <v>227</v>
      </c>
      <c r="AL629" s="605" t="s">
        <v>227</v>
      </c>
      <c r="AM629" s="605" t="s">
        <v>227</v>
      </c>
      <c r="AN629" s="605" t="s">
        <v>227</v>
      </c>
      <c r="AO629" s="605" t="s">
        <v>227</v>
      </c>
      <c r="AP629" s="605" t="s">
        <v>227</v>
      </c>
      <c r="AQ629" s="605" t="s">
        <v>227</v>
      </c>
      <c r="AR629" s="605" t="s">
        <v>227</v>
      </c>
      <c r="AS629" s="605" t="s">
        <v>227</v>
      </c>
      <c r="AT629" s="605" t="s">
        <v>227</v>
      </c>
      <c r="AU629" s="605" t="s">
        <v>227</v>
      </c>
      <c r="AV629" s="605" t="s">
        <v>227</v>
      </c>
      <c r="AW629" s="605" t="s">
        <v>227</v>
      </c>
      <c r="AX629" s="605" t="s">
        <v>227</v>
      </c>
      <c r="AY629" s="604" t="s">
        <v>227</v>
      </c>
      <c r="AZ629" s="604" t="s">
        <v>4547</v>
      </c>
      <c r="BA629" s="604" t="s">
        <v>227</v>
      </c>
      <c r="BB629" s="606" t="s">
        <v>1500</v>
      </c>
    </row>
    <row r="630" spans="1:54" ht="14.4" x14ac:dyDescent="0.3">
      <c r="A630" s="604">
        <v>707245</v>
      </c>
      <c r="B630" s="604" t="s">
        <v>247</v>
      </c>
      <c r="C630" s="605" t="s">
        <v>178</v>
      </c>
      <c r="D630" s="605" t="s">
        <v>178</v>
      </c>
      <c r="E630" s="605" t="s">
        <v>177</v>
      </c>
      <c r="F630" s="605" t="s">
        <v>177</v>
      </c>
      <c r="G630" s="605" t="s">
        <v>178</v>
      </c>
      <c r="H630" s="605" t="s">
        <v>178</v>
      </c>
      <c r="I630" s="605" t="s">
        <v>177</v>
      </c>
      <c r="J630" s="605" t="s">
        <v>177</v>
      </c>
      <c r="K630" s="605" t="s">
        <v>177</v>
      </c>
      <c r="L630" s="605" t="s">
        <v>177</v>
      </c>
      <c r="M630" s="605" t="s">
        <v>177</v>
      </c>
      <c r="N630" s="605" t="s">
        <v>177</v>
      </c>
      <c r="O630" s="605" t="s">
        <v>227</v>
      </c>
      <c r="P630" s="605" t="s">
        <v>227</v>
      </c>
      <c r="Q630" s="605" t="s">
        <v>227</v>
      </c>
      <c r="R630" s="605" t="s">
        <v>227</v>
      </c>
      <c r="S630" s="605" t="s">
        <v>227</v>
      </c>
      <c r="T630" s="605" t="s">
        <v>227</v>
      </c>
      <c r="U630" s="605" t="s">
        <v>227</v>
      </c>
      <c r="V630" s="605" t="s">
        <v>227</v>
      </c>
      <c r="W630" s="605" t="s">
        <v>227</v>
      </c>
      <c r="X630" s="605" t="s">
        <v>227</v>
      </c>
      <c r="Y630" s="605" t="s">
        <v>227</v>
      </c>
      <c r="Z630" s="605" t="s">
        <v>227</v>
      </c>
      <c r="AA630" s="605" t="s">
        <v>227</v>
      </c>
      <c r="AB630" s="605" t="s">
        <v>227</v>
      </c>
      <c r="AC630" s="605" t="s">
        <v>227</v>
      </c>
      <c r="AD630" s="605" t="s">
        <v>227</v>
      </c>
      <c r="AE630" s="605" t="s">
        <v>227</v>
      </c>
      <c r="AF630" s="605" t="s">
        <v>227</v>
      </c>
      <c r="AG630" s="605" t="s">
        <v>227</v>
      </c>
      <c r="AH630" s="605" t="s">
        <v>227</v>
      </c>
      <c r="AI630" s="605" t="s">
        <v>227</v>
      </c>
      <c r="AJ630" s="605" t="s">
        <v>227</v>
      </c>
      <c r="AK630" s="605" t="s">
        <v>227</v>
      </c>
      <c r="AL630" s="605" t="s">
        <v>227</v>
      </c>
      <c r="AM630" s="605" t="s">
        <v>227</v>
      </c>
      <c r="AN630" s="605" t="s">
        <v>227</v>
      </c>
      <c r="AO630" s="605" t="s">
        <v>227</v>
      </c>
      <c r="AP630" s="605" t="s">
        <v>227</v>
      </c>
      <c r="AQ630" s="605" t="s">
        <v>227</v>
      </c>
      <c r="AR630" s="605" t="s">
        <v>227</v>
      </c>
      <c r="AS630" s="605" t="s">
        <v>227</v>
      </c>
      <c r="AT630" s="605" t="s">
        <v>227</v>
      </c>
      <c r="AU630" s="605" t="s">
        <v>227</v>
      </c>
      <c r="AV630" s="605" t="s">
        <v>227</v>
      </c>
      <c r="AW630" s="605" t="s">
        <v>227</v>
      </c>
      <c r="AX630" s="605" t="s">
        <v>227</v>
      </c>
      <c r="AY630" s="604" t="s">
        <v>227</v>
      </c>
      <c r="AZ630" s="604" t="s">
        <v>4547</v>
      </c>
      <c r="BA630" s="604" t="s">
        <v>227</v>
      </c>
      <c r="BB630" s="606" t="s">
        <v>1500</v>
      </c>
    </row>
    <row r="631" spans="1:54" ht="21.6" x14ac:dyDescent="0.65">
      <c r="A631" s="620">
        <v>707246</v>
      </c>
      <c r="B631" s="602" t="s">
        <v>403</v>
      </c>
      <c r="C631" s="628" t="s">
        <v>178</v>
      </c>
      <c r="D631" s="628" t="s">
        <v>178</v>
      </c>
      <c r="E631" s="628" t="s">
        <v>178</v>
      </c>
      <c r="F631" s="628" t="s">
        <v>178</v>
      </c>
      <c r="G631" s="628" t="s">
        <v>178</v>
      </c>
      <c r="H631" s="628" t="s">
        <v>178</v>
      </c>
      <c r="I631" s="628" t="s">
        <v>178</v>
      </c>
      <c r="J631" s="628" t="s">
        <v>178</v>
      </c>
      <c r="K631" s="628" t="s">
        <v>178</v>
      </c>
      <c r="L631" s="628" t="s">
        <v>178</v>
      </c>
      <c r="M631" s="628" t="s">
        <v>178</v>
      </c>
      <c r="N631" s="628" t="s">
        <v>177</v>
      </c>
      <c r="O631" s="628" t="s">
        <v>178</v>
      </c>
      <c r="P631" s="628" t="s">
        <v>178</v>
      </c>
      <c r="Q631" s="628" t="s">
        <v>178</v>
      </c>
      <c r="R631" s="628" t="s">
        <v>176</v>
      </c>
      <c r="S631" s="628" t="s">
        <v>176</v>
      </c>
      <c r="T631" s="628" t="s">
        <v>178</v>
      </c>
      <c r="U631" s="628" t="s">
        <v>178</v>
      </c>
      <c r="V631" s="628" t="s">
        <v>178</v>
      </c>
      <c r="W631" s="628" t="s">
        <v>178</v>
      </c>
      <c r="X631" s="628" t="s">
        <v>178</v>
      </c>
      <c r="Y631" s="628" t="s">
        <v>178</v>
      </c>
      <c r="Z631" s="628" t="s">
        <v>178</v>
      </c>
      <c r="AA631" s="628" t="s">
        <v>177</v>
      </c>
      <c r="AB631" s="628" t="s">
        <v>177</v>
      </c>
      <c r="AC631" s="628" t="s">
        <v>177</v>
      </c>
      <c r="AD631" s="628" t="s">
        <v>177</v>
      </c>
      <c r="AE631" s="628" t="s">
        <v>177</v>
      </c>
      <c r="AF631" s="628" t="s">
        <v>177</v>
      </c>
      <c r="AG631" s="628" t="s">
        <v>227</v>
      </c>
      <c r="AH631" s="628" t="s">
        <v>227</v>
      </c>
      <c r="AI631" s="628" t="s">
        <v>227</v>
      </c>
      <c r="AJ631" s="628" t="s">
        <v>227</v>
      </c>
      <c r="AK631" s="628" t="s">
        <v>227</v>
      </c>
      <c r="AL631" s="628" t="s">
        <v>227</v>
      </c>
      <c r="AM631" s="628" t="s">
        <v>227</v>
      </c>
      <c r="AN631" s="628" t="s">
        <v>227</v>
      </c>
      <c r="AO631" s="628" t="s">
        <v>227</v>
      </c>
      <c r="AP631" s="628" t="s">
        <v>227</v>
      </c>
      <c r="AQ631" s="628" t="s">
        <v>227</v>
      </c>
      <c r="AR631" s="628" t="s">
        <v>227</v>
      </c>
      <c r="AS631" s="628" t="s">
        <v>227</v>
      </c>
      <c r="AT631" s="628" t="s">
        <v>227</v>
      </c>
      <c r="AU631" s="628" t="s">
        <v>227</v>
      </c>
      <c r="AV631" s="628" t="s">
        <v>227</v>
      </c>
      <c r="AW631" s="628" t="s">
        <v>227</v>
      </c>
      <c r="AX631" s="628" t="s">
        <v>227</v>
      </c>
      <c r="AY631" s="602">
        <v>0</v>
      </c>
      <c r="AZ631" s="628"/>
      <c r="BA631" s="629"/>
      <c r="BB631" s="634"/>
    </row>
    <row r="632" spans="1:54" ht="21.6" x14ac:dyDescent="0.65">
      <c r="A632" s="620">
        <v>707247</v>
      </c>
      <c r="B632" s="602" t="s">
        <v>248</v>
      </c>
      <c r="C632" s="628">
        <v>0</v>
      </c>
      <c r="D632" s="628">
        <v>0</v>
      </c>
      <c r="E632" s="628">
        <v>0</v>
      </c>
      <c r="F632" s="628">
        <v>0</v>
      </c>
      <c r="G632" s="628">
        <v>0</v>
      </c>
      <c r="H632" s="628">
        <v>0</v>
      </c>
      <c r="I632" s="628">
        <v>0</v>
      </c>
      <c r="J632" s="628">
        <v>0</v>
      </c>
      <c r="K632" s="628">
        <v>0</v>
      </c>
      <c r="L632" s="628">
        <v>0</v>
      </c>
      <c r="M632" s="628">
        <v>0</v>
      </c>
      <c r="N632" s="628">
        <v>0</v>
      </c>
      <c r="O632" s="628" t="s">
        <v>178</v>
      </c>
      <c r="P632" s="628">
        <v>0</v>
      </c>
      <c r="Q632" s="628">
        <v>0</v>
      </c>
      <c r="R632" s="628">
        <v>0</v>
      </c>
      <c r="S632" s="628">
        <v>0</v>
      </c>
      <c r="T632" s="628">
        <v>0</v>
      </c>
      <c r="U632" s="628">
        <v>0</v>
      </c>
      <c r="V632" s="628">
        <v>0</v>
      </c>
      <c r="W632" s="628" t="s">
        <v>176</v>
      </c>
      <c r="X632" s="628" t="s">
        <v>176</v>
      </c>
      <c r="Y632" s="628" t="s">
        <v>176</v>
      </c>
      <c r="Z632" s="628">
        <v>0</v>
      </c>
      <c r="AA632" s="628">
        <v>0</v>
      </c>
      <c r="AB632" s="628">
        <v>0</v>
      </c>
      <c r="AC632" s="628">
        <v>0</v>
      </c>
      <c r="AD632" s="628">
        <v>0</v>
      </c>
      <c r="AE632" s="628">
        <v>0</v>
      </c>
      <c r="AF632" s="628">
        <v>0</v>
      </c>
      <c r="AG632" s="628">
        <v>0</v>
      </c>
      <c r="AH632" s="628">
        <v>0</v>
      </c>
      <c r="AI632" s="628">
        <v>0</v>
      </c>
      <c r="AJ632" s="628">
        <v>0</v>
      </c>
      <c r="AK632" s="628">
        <v>0</v>
      </c>
      <c r="AL632" s="628">
        <v>0</v>
      </c>
      <c r="AM632" s="628">
        <v>0</v>
      </c>
      <c r="AN632" s="628">
        <v>0</v>
      </c>
      <c r="AO632" s="628">
        <v>0</v>
      </c>
      <c r="AP632" s="628">
        <v>0</v>
      </c>
      <c r="AQ632" s="628">
        <v>0</v>
      </c>
      <c r="AR632" s="628">
        <v>0</v>
      </c>
      <c r="AS632" s="628">
        <v>0</v>
      </c>
      <c r="AT632" s="628">
        <v>0</v>
      </c>
      <c r="AU632" s="628">
        <v>0</v>
      </c>
      <c r="AV632" s="628">
        <v>0</v>
      </c>
      <c r="AW632" s="628">
        <v>0</v>
      </c>
      <c r="AX632" s="628">
        <v>0</v>
      </c>
      <c r="AY632" s="602">
        <v>0</v>
      </c>
      <c r="AZ632" s="628"/>
      <c r="BA632" s="629"/>
      <c r="BB632" s="634"/>
    </row>
    <row r="633" spans="1:54" ht="14.4" x14ac:dyDescent="0.3">
      <c r="A633" s="604">
        <v>707248</v>
      </c>
      <c r="B633" s="604" t="s">
        <v>247</v>
      </c>
      <c r="C633" s="605" t="s">
        <v>178</v>
      </c>
      <c r="D633" s="605" t="s">
        <v>178</v>
      </c>
      <c r="E633" s="605" t="s">
        <v>178</v>
      </c>
      <c r="F633" s="605" t="s">
        <v>178</v>
      </c>
      <c r="G633" s="605" t="s">
        <v>178</v>
      </c>
      <c r="H633" s="605" t="s">
        <v>178</v>
      </c>
      <c r="I633" s="605" t="s">
        <v>177</v>
      </c>
      <c r="J633" s="605" t="s">
        <v>177</v>
      </c>
      <c r="K633" s="605" t="s">
        <v>177</v>
      </c>
      <c r="L633" s="605" t="s">
        <v>177</v>
      </c>
      <c r="M633" s="605" t="s">
        <v>178</v>
      </c>
      <c r="N633" s="605" t="s">
        <v>176</v>
      </c>
      <c r="O633" s="605" t="s">
        <v>227</v>
      </c>
      <c r="P633" s="605" t="s">
        <v>227</v>
      </c>
      <c r="Q633" s="605" t="s">
        <v>227</v>
      </c>
      <c r="R633" s="605" t="s">
        <v>227</v>
      </c>
      <c r="S633" s="605" t="s">
        <v>227</v>
      </c>
      <c r="T633" s="605" t="s">
        <v>227</v>
      </c>
      <c r="U633" s="605" t="s">
        <v>227</v>
      </c>
      <c r="V633" s="605" t="s">
        <v>227</v>
      </c>
      <c r="W633" s="605" t="s">
        <v>227</v>
      </c>
      <c r="X633" s="605" t="s">
        <v>227</v>
      </c>
      <c r="Y633" s="605" t="s">
        <v>227</v>
      </c>
      <c r="Z633" s="605" t="s">
        <v>227</v>
      </c>
      <c r="AA633" s="605" t="s">
        <v>227</v>
      </c>
      <c r="AB633" s="605" t="s">
        <v>227</v>
      </c>
      <c r="AC633" s="605" t="s">
        <v>227</v>
      </c>
      <c r="AD633" s="605" t="s">
        <v>227</v>
      </c>
      <c r="AE633" s="605" t="s">
        <v>227</v>
      </c>
      <c r="AF633" s="605" t="s">
        <v>227</v>
      </c>
      <c r="AG633" s="605" t="s">
        <v>227</v>
      </c>
      <c r="AH633" s="605" t="s">
        <v>227</v>
      </c>
      <c r="AI633" s="605" t="s">
        <v>227</v>
      </c>
      <c r="AJ633" s="605" t="s">
        <v>227</v>
      </c>
      <c r="AK633" s="605" t="s">
        <v>227</v>
      </c>
      <c r="AL633" s="605" t="s">
        <v>227</v>
      </c>
      <c r="AM633" s="605" t="s">
        <v>227</v>
      </c>
      <c r="AN633" s="605" t="s">
        <v>227</v>
      </c>
      <c r="AO633" s="605" t="s">
        <v>227</v>
      </c>
      <c r="AP633" s="605" t="s">
        <v>227</v>
      </c>
      <c r="AQ633" s="605" t="s">
        <v>227</v>
      </c>
      <c r="AR633" s="605" t="s">
        <v>227</v>
      </c>
      <c r="AS633" s="605" t="s">
        <v>227</v>
      </c>
      <c r="AT633" s="605" t="s">
        <v>227</v>
      </c>
      <c r="AU633" s="605" t="s">
        <v>227</v>
      </c>
      <c r="AV633" s="605" t="s">
        <v>227</v>
      </c>
      <c r="AW633" s="605" t="s">
        <v>227</v>
      </c>
      <c r="AX633" s="605" t="s">
        <v>227</v>
      </c>
      <c r="AY633" s="604" t="s">
        <v>227</v>
      </c>
      <c r="AZ633" s="604" t="s">
        <v>4547</v>
      </c>
      <c r="BA633" s="604" t="s">
        <v>227</v>
      </c>
      <c r="BB633" s="606" t="s">
        <v>1500</v>
      </c>
    </row>
    <row r="634" spans="1:54" ht="14.4" x14ac:dyDescent="0.3">
      <c r="A634" s="604">
        <v>707249</v>
      </c>
      <c r="B634" s="604" t="s">
        <v>247</v>
      </c>
      <c r="C634" s="605" t="s">
        <v>227</v>
      </c>
      <c r="D634" s="605" t="s">
        <v>227</v>
      </c>
      <c r="E634" s="605" t="s">
        <v>227</v>
      </c>
      <c r="F634" s="605" t="s">
        <v>227</v>
      </c>
      <c r="G634" s="605" t="s">
        <v>227</v>
      </c>
      <c r="H634" s="605" t="s">
        <v>227</v>
      </c>
      <c r="I634" s="605" t="s">
        <v>227</v>
      </c>
      <c r="J634" s="605" t="s">
        <v>227</v>
      </c>
      <c r="K634" s="605" t="s">
        <v>227</v>
      </c>
      <c r="L634" s="605" t="s">
        <v>227</v>
      </c>
      <c r="M634" s="605" t="s">
        <v>227</v>
      </c>
      <c r="N634" s="605" t="s">
        <v>227</v>
      </c>
      <c r="O634" s="605" t="s">
        <v>227</v>
      </c>
      <c r="P634" s="605" t="s">
        <v>227</v>
      </c>
      <c r="Q634" s="605" t="s">
        <v>227</v>
      </c>
      <c r="R634" s="605" t="s">
        <v>227</v>
      </c>
      <c r="S634" s="605" t="s">
        <v>227</v>
      </c>
      <c r="T634" s="605" t="s">
        <v>227</v>
      </c>
      <c r="U634" s="605" t="s">
        <v>227</v>
      </c>
      <c r="V634" s="605" t="s">
        <v>227</v>
      </c>
      <c r="W634" s="605" t="s">
        <v>227</v>
      </c>
      <c r="X634" s="605" t="s">
        <v>227</v>
      </c>
      <c r="Y634" s="605" t="s">
        <v>227</v>
      </c>
      <c r="Z634" s="605" t="s">
        <v>227</v>
      </c>
      <c r="AA634" s="605" t="s">
        <v>227</v>
      </c>
      <c r="AB634" s="605" t="s">
        <v>227</v>
      </c>
      <c r="AC634" s="605" t="s">
        <v>227</v>
      </c>
      <c r="AD634" s="605" t="s">
        <v>227</v>
      </c>
      <c r="AE634" s="605" t="s">
        <v>227</v>
      </c>
      <c r="AF634" s="605" t="s">
        <v>227</v>
      </c>
      <c r="AG634" s="605" t="s">
        <v>227</v>
      </c>
      <c r="AH634" s="605" t="s">
        <v>227</v>
      </c>
      <c r="AI634" s="605" t="s">
        <v>227</v>
      </c>
      <c r="AJ634" s="605" t="s">
        <v>227</v>
      </c>
      <c r="AK634" s="605" t="s">
        <v>227</v>
      </c>
      <c r="AL634" s="605" t="s">
        <v>227</v>
      </c>
      <c r="AM634" s="605" t="s">
        <v>227</v>
      </c>
      <c r="AN634" s="605" t="s">
        <v>227</v>
      </c>
      <c r="AO634" s="605" t="s">
        <v>227</v>
      </c>
      <c r="AP634" s="605" t="s">
        <v>227</v>
      </c>
      <c r="AQ634" s="605" t="s">
        <v>227</v>
      </c>
      <c r="AR634" s="605" t="s">
        <v>227</v>
      </c>
      <c r="AS634" s="605" t="s">
        <v>227</v>
      </c>
      <c r="AT634" s="605" t="s">
        <v>227</v>
      </c>
      <c r="AU634" s="605" t="s">
        <v>227</v>
      </c>
      <c r="AV634" s="605" t="s">
        <v>227</v>
      </c>
      <c r="AW634" s="605" t="s">
        <v>227</v>
      </c>
      <c r="AX634" s="605" t="s">
        <v>227</v>
      </c>
      <c r="AY634" s="604" t="s">
        <v>227</v>
      </c>
      <c r="AZ634" s="604" t="s">
        <v>4547</v>
      </c>
      <c r="BA634" s="604" t="s">
        <v>227</v>
      </c>
      <c r="BB634" s="606" t="s">
        <v>1500</v>
      </c>
    </row>
    <row r="635" spans="1:54" ht="14.4" x14ac:dyDescent="0.3">
      <c r="A635" s="604">
        <v>707250</v>
      </c>
      <c r="B635" s="604" t="s">
        <v>247</v>
      </c>
      <c r="C635" s="605" t="s">
        <v>177</v>
      </c>
      <c r="D635" s="605" t="s">
        <v>177</v>
      </c>
      <c r="E635" s="605" t="s">
        <v>178</v>
      </c>
      <c r="F635" s="605" t="s">
        <v>176</v>
      </c>
      <c r="G635" s="605" t="s">
        <v>176</v>
      </c>
      <c r="H635" s="605" t="s">
        <v>177</v>
      </c>
      <c r="I635" s="605" t="s">
        <v>177</v>
      </c>
      <c r="J635" s="605" t="s">
        <v>178</v>
      </c>
      <c r="K635" s="605" t="s">
        <v>178</v>
      </c>
      <c r="L635" s="605" t="s">
        <v>177</v>
      </c>
      <c r="M635" s="605" t="s">
        <v>176</v>
      </c>
      <c r="N635" s="605" t="s">
        <v>176</v>
      </c>
      <c r="O635" s="605" t="s">
        <v>227</v>
      </c>
      <c r="P635" s="605" t="s">
        <v>227</v>
      </c>
      <c r="Q635" s="605" t="s">
        <v>227</v>
      </c>
      <c r="R635" s="605" t="s">
        <v>227</v>
      </c>
      <c r="S635" s="605" t="s">
        <v>227</v>
      </c>
      <c r="T635" s="605" t="s">
        <v>227</v>
      </c>
      <c r="U635" s="605" t="s">
        <v>227</v>
      </c>
      <c r="V635" s="605" t="s">
        <v>227</v>
      </c>
      <c r="W635" s="605" t="s">
        <v>227</v>
      </c>
      <c r="X635" s="605" t="s">
        <v>227</v>
      </c>
      <c r="Y635" s="605" t="s">
        <v>227</v>
      </c>
      <c r="Z635" s="605" t="s">
        <v>227</v>
      </c>
      <c r="AA635" s="605" t="s">
        <v>227</v>
      </c>
      <c r="AB635" s="605" t="s">
        <v>227</v>
      </c>
      <c r="AC635" s="605" t="s">
        <v>227</v>
      </c>
      <c r="AD635" s="605" t="s">
        <v>227</v>
      </c>
      <c r="AE635" s="605" t="s">
        <v>227</v>
      </c>
      <c r="AF635" s="605" t="s">
        <v>227</v>
      </c>
      <c r="AG635" s="605" t="s">
        <v>227</v>
      </c>
      <c r="AH635" s="605" t="s">
        <v>227</v>
      </c>
      <c r="AI635" s="605" t="s">
        <v>227</v>
      </c>
      <c r="AJ635" s="605" t="s">
        <v>227</v>
      </c>
      <c r="AK635" s="605" t="s">
        <v>227</v>
      </c>
      <c r="AL635" s="605" t="s">
        <v>227</v>
      </c>
      <c r="AM635" s="605" t="s">
        <v>227</v>
      </c>
      <c r="AN635" s="605" t="s">
        <v>227</v>
      </c>
      <c r="AO635" s="605" t="s">
        <v>227</v>
      </c>
      <c r="AP635" s="605" t="s">
        <v>227</v>
      </c>
      <c r="AQ635" s="605" t="s">
        <v>227</v>
      </c>
      <c r="AR635" s="605" t="s">
        <v>227</v>
      </c>
      <c r="AS635" s="605" t="s">
        <v>227</v>
      </c>
      <c r="AT635" s="605" t="s">
        <v>227</v>
      </c>
      <c r="AU635" s="605" t="s">
        <v>227</v>
      </c>
      <c r="AV635" s="605" t="s">
        <v>227</v>
      </c>
      <c r="AW635" s="605" t="s">
        <v>227</v>
      </c>
      <c r="AX635" s="605" t="s">
        <v>227</v>
      </c>
      <c r="AY635" s="604" t="s">
        <v>227</v>
      </c>
      <c r="AZ635" s="604" t="s">
        <v>4547</v>
      </c>
      <c r="BA635" s="604" t="s">
        <v>227</v>
      </c>
      <c r="BB635" s="606" t="s">
        <v>1500</v>
      </c>
    </row>
    <row r="636" spans="1:54" ht="21.6" x14ac:dyDescent="0.65">
      <c r="A636" s="620">
        <v>707251</v>
      </c>
      <c r="B636" s="602" t="s">
        <v>403</v>
      </c>
      <c r="C636" s="628" t="s">
        <v>178</v>
      </c>
      <c r="D636" s="628" t="s">
        <v>178</v>
      </c>
      <c r="E636" s="628" t="s">
        <v>178</v>
      </c>
      <c r="F636" s="628" t="s">
        <v>178</v>
      </c>
      <c r="G636" s="628" t="s">
        <v>178</v>
      </c>
      <c r="H636" s="628" t="s">
        <v>178</v>
      </c>
      <c r="I636" s="628" t="s">
        <v>178</v>
      </c>
      <c r="J636" s="628" t="s">
        <v>178</v>
      </c>
      <c r="K636" s="628" t="s">
        <v>178</v>
      </c>
      <c r="L636" s="628" t="s">
        <v>178</v>
      </c>
      <c r="M636" s="628" t="s">
        <v>178</v>
      </c>
      <c r="N636" s="628" t="s">
        <v>178</v>
      </c>
      <c r="O636" s="628" t="s">
        <v>176</v>
      </c>
      <c r="P636" s="628" t="s">
        <v>176</v>
      </c>
      <c r="Q636" s="628" t="s">
        <v>176</v>
      </c>
      <c r="R636" s="628" t="s">
        <v>176</v>
      </c>
      <c r="S636" s="628" t="s">
        <v>176</v>
      </c>
      <c r="T636" s="628" t="s">
        <v>176</v>
      </c>
      <c r="U636" s="628" t="s">
        <v>176</v>
      </c>
      <c r="V636" s="628" t="s">
        <v>176</v>
      </c>
      <c r="W636" s="628" t="s">
        <v>178</v>
      </c>
      <c r="X636" s="628" t="s">
        <v>176</v>
      </c>
      <c r="Y636" s="628" t="s">
        <v>178</v>
      </c>
      <c r="Z636" s="628" t="s">
        <v>178</v>
      </c>
      <c r="AA636" s="628" t="s">
        <v>177</v>
      </c>
      <c r="AB636" s="628" t="s">
        <v>177</v>
      </c>
      <c r="AC636" s="628" t="s">
        <v>177</v>
      </c>
      <c r="AD636" s="628" t="s">
        <v>177</v>
      </c>
      <c r="AE636" s="628" t="s">
        <v>177</v>
      </c>
      <c r="AF636" s="628" t="s">
        <v>177</v>
      </c>
      <c r="AG636" s="628">
        <v>0</v>
      </c>
      <c r="AH636" s="628">
        <v>0</v>
      </c>
      <c r="AI636" s="628">
        <v>0</v>
      </c>
      <c r="AJ636" s="628">
        <v>0</v>
      </c>
      <c r="AK636" s="628">
        <v>0</v>
      </c>
      <c r="AL636" s="628">
        <v>0</v>
      </c>
      <c r="AM636" s="628">
        <v>0</v>
      </c>
      <c r="AN636" s="628">
        <v>0</v>
      </c>
      <c r="AO636" s="628">
        <v>0</v>
      </c>
      <c r="AP636" s="628">
        <v>0</v>
      </c>
      <c r="AQ636" s="628">
        <v>0</v>
      </c>
      <c r="AR636" s="628">
        <v>0</v>
      </c>
      <c r="AS636" s="628">
        <v>0</v>
      </c>
      <c r="AT636" s="628">
        <v>0</v>
      </c>
      <c r="AU636" s="628">
        <v>0</v>
      </c>
      <c r="AV636" s="628">
        <v>0</v>
      </c>
      <c r="AW636" s="628">
        <v>0</v>
      </c>
      <c r="AX636" s="628">
        <v>0</v>
      </c>
      <c r="AY636" s="602">
        <v>0</v>
      </c>
      <c r="AZ636" s="628"/>
      <c r="BA636" s="629"/>
      <c r="BB636" s="634"/>
    </row>
    <row r="637" spans="1:54" ht="14.4" x14ac:dyDescent="0.3">
      <c r="A637" s="604">
        <v>707252</v>
      </c>
      <c r="B637" s="604" t="s">
        <v>247</v>
      </c>
      <c r="C637" s="605" t="s">
        <v>177</v>
      </c>
      <c r="D637" s="605" t="s">
        <v>177</v>
      </c>
      <c r="E637" s="605" t="s">
        <v>178</v>
      </c>
      <c r="F637" s="605" t="s">
        <v>178</v>
      </c>
      <c r="G637" s="605" t="s">
        <v>177</v>
      </c>
      <c r="H637" s="605" t="s">
        <v>177</v>
      </c>
      <c r="I637" s="605" t="s">
        <v>177</v>
      </c>
      <c r="J637" s="605" t="s">
        <v>177</v>
      </c>
      <c r="K637" s="605" t="s">
        <v>177</v>
      </c>
      <c r="L637" s="605" t="s">
        <v>177</v>
      </c>
      <c r="M637" s="605" t="s">
        <v>178</v>
      </c>
      <c r="N637" s="605" t="s">
        <v>176</v>
      </c>
      <c r="O637" s="605" t="s">
        <v>227</v>
      </c>
      <c r="P637" s="605" t="s">
        <v>227</v>
      </c>
      <c r="Q637" s="605" t="s">
        <v>227</v>
      </c>
      <c r="R637" s="605" t="s">
        <v>227</v>
      </c>
      <c r="S637" s="605" t="s">
        <v>227</v>
      </c>
      <c r="T637" s="605" t="s">
        <v>227</v>
      </c>
      <c r="U637" s="605" t="s">
        <v>227</v>
      </c>
      <c r="V637" s="605" t="s">
        <v>227</v>
      </c>
      <c r="W637" s="605" t="s">
        <v>227</v>
      </c>
      <c r="X637" s="605" t="s">
        <v>227</v>
      </c>
      <c r="Y637" s="605" t="s">
        <v>227</v>
      </c>
      <c r="Z637" s="605" t="s">
        <v>227</v>
      </c>
      <c r="AA637" s="605" t="s">
        <v>227</v>
      </c>
      <c r="AB637" s="605" t="s">
        <v>227</v>
      </c>
      <c r="AC637" s="605" t="s">
        <v>227</v>
      </c>
      <c r="AD637" s="605" t="s">
        <v>227</v>
      </c>
      <c r="AE637" s="605" t="s">
        <v>227</v>
      </c>
      <c r="AF637" s="605" t="s">
        <v>227</v>
      </c>
      <c r="AG637" s="605" t="s">
        <v>227</v>
      </c>
      <c r="AH637" s="605" t="s">
        <v>227</v>
      </c>
      <c r="AI637" s="605" t="s">
        <v>227</v>
      </c>
      <c r="AJ637" s="605" t="s">
        <v>227</v>
      </c>
      <c r="AK637" s="605" t="s">
        <v>227</v>
      </c>
      <c r="AL637" s="605" t="s">
        <v>227</v>
      </c>
      <c r="AM637" s="605" t="s">
        <v>227</v>
      </c>
      <c r="AN637" s="605" t="s">
        <v>227</v>
      </c>
      <c r="AO637" s="605" t="s">
        <v>227</v>
      </c>
      <c r="AP637" s="605" t="s">
        <v>227</v>
      </c>
      <c r="AQ637" s="605" t="s">
        <v>227</v>
      </c>
      <c r="AR637" s="605" t="s">
        <v>227</v>
      </c>
      <c r="AS637" s="605" t="s">
        <v>227</v>
      </c>
      <c r="AT637" s="605" t="s">
        <v>227</v>
      </c>
      <c r="AU637" s="605" t="s">
        <v>227</v>
      </c>
      <c r="AV637" s="605" t="s">
        <v>227</v>
      </c>
      <c r="AW637" s="605" t="s">
        <v>227</v>
      </c>
      <c r="AX637" s="605" t="s">
        <v>227</v>
      </c>
      <c r="AY637" s="604" t="s">
        <v>227</v>
      </c>
      <c r="AZ637" s="604" t="s">
        <v>4547</v>
      </c>
      <c r="BA637" s="604" t="s">
        <v>227</v>
      </c>
      <c r="BB637" s="606" t="s">
        <v>1500</v>
      </c>
    </row>
    <row r="638" spans="1:54" ht="14.4" x14ac:dyDescent="0.3">
      <c r="A638" s="604">
        <v>707253</v>
      </c>
      <c r="B638" s="604" t="s">
        <v>247</v>
      </c>
      <c r="C638" s="605" t="s">
        <v>177</v>
      </c>
      <c r="D638" s="605" t="s">
        <v>178</v>
      </c>
      <c r="E638" s="605" t="s">
        <v>178</v>
      </c>
      <c r="F638" s="605" t="s">
        <v>178</v>
      </c>
      <c r="G638" s="605" t="s">
        <v>177</v>
      </c>
      <c r="H638" s="605" t="s">
        <v>177</v>
      </c>
      <c r="I638" s="605" t="s">
        <v>177</v>
      </c>
      <c r="J638" s="605" t="s">
        <v>177</v>
      </c>
      <c r="K638" s="605" t="s">
        <v>177</v>
      </c>
      <c r="L638" s="605" t="s">
        <v>177</v>
      </c>
      <c r="M638" s="605" t="s">
        <v>176</v>
      </c>
      <c r="N638" s="605" t="s">
        <v>176</v>
      </c>
      <c r="O638" s="605" t="s">
        <v>227</v>
      </c>
      <c r="P638" s="605" t="s">
        <v>227</v>
      </c>
      <c r="Q638" s="605" t="s">
        <v>227</v>
      </c>
      <c r="R638" s="605" t="s">
        <v>227</v>
      </c>
      <c r="S638" s="605" t="s">
        <v>227</v>
      </c>
      <c r="T638" s="605" t="s">
        <v>227</v>
      </c>
      <c r="U638" s="605" t="s">
        <v>227</v>
      </c>
      <c r="V638" s="605" t="s">
        <v>227</v>
      </c>
      <c r="W638" s="605" t="s">
        <v>227</v>
      </c>
      <c r="X638" s="605" t="s">
        <v>227</v>
      </c>
      <c r="Y638" s="605" t="s">
        <v>227</v>
      </c>
      <c r="Z638" s="605" t="s">
        <v>227</v>
      </c>
      <c r="AA638" s="605" t="s">
        <v>227</v>
      </c>
      <c r="AB638" s="605" t="s">
        <v>227</v>
      </c>
      <c r="AC638" s="605" t="s">
        <v>227</v>
      </c>
      <c r="AD638" s="605" t="s">
        <v>227</v>
      </c>
      <c r="AE638" s="605" t="s">
        <v>227</v>
      </c>
      <c r="AF638" s="605" t="s">
        <v>227</v>
      </c>
      <c r="AG638" s="605" t="s">
        <v>227</v>
      </c>
      <c r="AH638" s="605" t="s">
        <v>227</v>
      </c>
      <c r="AI638" s="605" t="s">
        <v>227</v>
      </c>
      <c r="AJ638" s="605" t="s">
        <v>227</v>
      </c>
      <c r="AK638" s="605" t="s">
        <v>227</v>
      </c>
      <c r="AL638" s="605" t="s">
        <v>227</v>
      </c>
      <c r="AM638" s="605" t="s">
        <v>227</v>
      </c>
      <c r="AN638" s="605" t="s">
        <v>227</v>
      </c>
      <c r="AO638" s="605" t="s">
        <v>227</v>
      </c>
      <c r="AP638" s="605" t="s">
        <v>227</v>
      </c>
      <c r="AQ638" s="605" t="s">
        <v>227</v>
      </c>
      <c r="AR638" s="605" t="s">
        <v>227</v>
      </c>
      <c r="AS638" s="605" t="s">
        <v>227</v>
      </c>
      <c r="AT638" s="605" t="s">
        <v>227</v>
      </c>
      <c r="AU638" s="605" t="s">
        <v>227</v>
      </c>
      <c r="AV638" s="605" t="s">
        <v>227</v>
      </c>
      <c r="AW638" s="605" t="s">
        <v>227</v>
      </c>
      <c r="AX638" s="605" t="s">
        <v>227</v>
      </c>
      <c r="AY638" s="604" t="s">
        <v>227</v>
      </c>
      <c r="AZ638" s="604" t="s">
        <v>4547</v>
      </c>
      <c r="BA638" s="604" t="s">
        <v>227</v>
      </c>
      <c r="BB638" s="606" t="s">
        <v>1500</v>
      </c>
    </row>
    <row r="639" spans="1:54" ht="14.4" x14ac:dyDescent="0.3">
      <c r="A639" s="604">
        <v>707254</v>
      </c>
      <c r="B639" s="604" t="s">
        <v>247</v>
      </c>
      <c r="C639" s="605" t="s">
        <v>178</v>
      </c>
      <c r="D639" s="605" t="s">
        <v>178</v>
      </c>
      <c r="E639" s="605" t="s">
        <v>178</v>
      </c>
      <c r="F639" s="605" t="s">
        <v>178</v>
      </c>
      <c r="G639" s="605" t="s">
        <v>178</v>
      </c>
      <c r="H639" s="605" t="s">
        <v>178</v>
      </c>
      <c r="I639" s="605" t="s">
        <v>177</v>
      </c>
      <c r="J639" s="605" t="s">
        <v>177</v>
      </c>
      <c r="K639" s="605" t="s">
        <v>177</v>
      </c>
      <c r="L639" s="605" t="s">
        <v>177</v>
      </c>
      <c r="M639" s="605" t="s">
        <v>176</v>
      </c>
      <c r="N639" s="605" t="s">
        <v>176</v>
      </c>
      <c r="O639" s="605" t="s">
        <v>227</v>
      </c>
      <c r="P639" s="605" t="s">
        <v>227</v>
      </c>
      <c r="Q639" s="605" t="s">
        <v>227</v>
      </c>
      <c r="R639" s="605" t="s">
        <v>227</v>
      </c>
      <c r="S639" s="605" t="s">
        <v>227</v>
      </c>
      <c r="T639" s="605" t="s">
        <v>227</v>
      </c>
      <c r="U639" s="605" t="s">
        <v>227</v>
      </c>
      <c r="V639" s="605" t="s">
        <v>227</v>
      </c>
      <c r="W639" s="605" t="s">
        <v>227</v>
      </c>
      <c r="X639" s="605" t="s">
        <v>227</v>
      </c>
      <c r="Y639" s="605" t="s">
        <v>227</v>
      </c>
      <c r="Z639" s="605" t="s">
        <v>227</v>
      </c>
      <c r="AA639" s="605" t="s">
        <v>227</v>
      </c>
      <c r="AB639" s="605" t="s">
        <v>227</v>
      </c>
      <c r="AC639" s="605" t="s">
        <v>227</v>
      </c>
      <c r="AD639" s="605" t="s">
        <v>227</v>
      </c>
      <c r="AE639" s="605" t="s">
        <v>227</v>
      </c>
      <c r="AF639" s="605" t="s">
        <v>227</v>
      </c>
      <c r="AG639" s="605" t="s">
        <v>227</v>
      </c>
      <c r="AH639" s="605" t="s">
        <v>227</v>
      </c>
      <c r="AI639" s="605" t="s">
        <v>227</v>
      </c>
      <c r="AJ639" s="605" t="s">
        <v>227</v>
      </c>
      <c r="AK639" s="605" t="s">
        <v>227</v>
      </c>
      <c r="AL639" s="605" t="s">
        <v>227</v>
      </c>
      <c r="AM639" s="605" t="s">
        <v>227</v>
      </c>
      <c r="AN639" s="605" t="s">
        <v>227</v>
      </c>
      <c r="AO639" s="605" t="s">
        <v>227</v>
      </c>
      <c r="AP639" s="605" t="s">
        <v>227</v>
      </c>
      <c r="AQ639" s="605" t="s">
        <v>227</v>
      </c>
      <c r="AR639" s="605" t="s">
        <v>227</v>
      </c>
      <c r="AS639" s="605" t="s">
        <v>227</v>
      </c>
      <c r="AT639" s="605" t="s">
        <v>227</v>
      </c>
      <c r="AU639" s="605" t="s">
        <v>227</v>
      </c>
      <c r="AV639" s="605" t="s">
        <v>227</v>
      </c>
      <c r="AW639" s="605" t="s">
        <v>227</v>
      </c>
      <c r="AX639" s="605" t="s">
        <v>227</v>
      </c>
      <c r="AY639" s="604" t="s">
        <v>227</v>
      </c>
      <c r="AZ639" s="604" t="s">
        <v>4547</v>
      </c>
      <c r="BA639" s="604" t="s">
        <v>227</v>
      </c>
      <c r="BB639" s="606" t="s">
        <v>1500</v>
      </c>
    </row>
    <row r="640" spans="1:54" ht="14.4" x14ac:dyDescent="0.3">
      <c r="A640" s="604">
        <v>707255</v>
      </c>
      <c r="B640" s="604" t="s">
        <v>247</v>
      </c>
      <c r="C640" s="605" t="s">
        <v>178</v>
      </c>
      <c r="D640" s="605" t="s">
        <v>178</v>
      </c>
      <c r="E640" s="605" t="s">
        <v>178</v>
      </c>
      <c r="F640" s="605" t="s">
        <v>178</v>
      </c>
      <c r="G640" s="605" t="s">
        <v>178</v>
      </c>
      <c r="H640" s="605" t="s">
        <v>178</v>
      </c>
      <c r="I640" s="605" t="s">
        <v>177</v>
      </c>
      <c r="J640" s="605" t="s">
        <v>177</v>
      </c>
      <c r="K640" s="605" t="s">
        <v>177</v>
      </c>
      <c r="L640" s="605" t="s">
        <v>177</v>
      </c>
      <c r="M640" s="605" t="s">
        <v>176</v>
      </c>
      <c r="N640" s="605" t="s">
        <v>176</v>
      </c>
      <c r="O640" s="605" t="s">
        <v>227</v>
      </c>
      <c r="P640" s="605" t="s">
        <v>227</v>
      </c>
      <c r="Q640" s="605" t="s">
        <v>227</v>
      </c>
      <c r="R640" s="605" t="s">
        <v>227</v>
      </c>
      <c r="S640" s="605" t="s">
        <v>227</v>
      </c>
      <c r="T640" s="605" t="s">
        <v>227</v>
      </c>
      <c r="U640" s="605" t="s">
        <v>227</v>
      </c>
      <c r="V640" s="605" t="s">
        <v>227</v>
      </c>
      <c r="W640" s="605" t="s">
        <v>227</v>
      </c>
      <c r="X640" s="605" t="s">
        <v>227</v>
      </c>
      <c r="Y640" s="605" t="s">
        <v>227</v>
      </c>
      <c r="Z640" s="605" t="s">
        <v>227</v>
      </c>
      <c r="AA640" s="605" t="s">
        <v>227</v>
      </c>
      <c r="AB640" s="605" t="s">
        <v>227</v>
      </c>
      <c r="AC640" s="605" t="s">
        <v>227</v>
      </c>
      <c r="AD640" s="605" t="s">
        <v>227</v>
      </c>
      <c r="AE640" s="605" t="s">
        <v>227</v>
      </c>
      <c r="AF640" s="605" t="s">
        <v>227</v>
      </c>
      <c r="AG640" s="605" t="s">
        <v>227</v>
      </c>
      <c r="AH640" s="605" t="s">
        <v>227</v>
      </c>
      <c r="AI640" s="605" t="s">
        <v>227</v>
      </c>
      <c r="AJ640" s="605" t="s">
        <v>227</v>
      </c>
      <c r="AK640" s="605" t="s">
        <v>227</v>
      </c>
      <c r="AL640" s="605" t="s">
        <v>227</v>
      </c>
      <c r="AM640" s="605" t="s">
        <v>227</v>
      </c>
      <c r="AN640" s="605" t="s">
        <v>227</v>
      </c>
      <c r="AO640" s="605" t="s">
        <v>227</v>
      </c>
      <c r="AP640" s="605" t="s">
        <v>227</v>
      </c>
      <c r="AQ640" s="605" t="s">
        <v>227</v>
      </c>
      <c r="AR640" s="605" t="s">
        <v>227</v>
      </c>
      <c r="AS640" s="605" t="s">
        <v>227</v>
      </c>
      <c r="AT640" s="605" t="s">
        <v>227</v>
      </c>
      <c r="AU640" s="605" t="s">
        <v>227</v>
      </c>
      <c r="AV640" s="605" t="s">
        <v>227</v>
      </c>
      <c r="AW640" s="605" t="s">
        <v>227</v>
      </c>
      <c r="AX640" s="605" t="s">
        <v>227</v>
      </c>
      <c r="AY640" s="604" t="s">
        <v>227</v>
      </c>
      <c r="AZ640" s="604" t="s">
        <v>4547</v>
      </c>
      <c r="BA640" s="604" t="s">
        <v>227</v>
      </c>
      <c r="BB640" s="606" t="s">
        <v>1500</v>
      </c>
    </row>
    <row r="641" spans="1:54" ht="14.4" x14ac:dyDescent="0.3">
      <c r="A641" s="604">
        <v>707256</v>
      </c>
      <c r="B641" s="604" t="s">
        <v>247</v>
      </c>
      <c r="C641" s="605" t="s">
        <v>177</v>
      </c>
      <c r="D641" s="605" t="s">
        <v>178</v>
      </c>
      <c r="E641" s="605" t="s">
        <v>178</v>
      </c>
      <c r="F641" s="605" t="s">
        <v>177</v>
      </c>
      <c r="G641" s="605" t="s">
        <v>178</v>
      </c>
      <c r="H641" s="605" t="s">
        <v>177</v>
      </c>
      <c r="I641" s="605" t="s">
        <v>177</v>
      </c>
      <c r="J641" s="605" t="s">
        <v>177</v>
      </c>
      <c r="K641" s="605" t="s">
        <v>177</v>
      </c>
      <c r="L641" s="605" t="s">
        <v>177</v>
      </c>
      <c r="M641" s="605" t="s">
        <v>178</v>
      </c>
      <c r="N641" s="605" t="s">
        <v>176</v>
      </c>
      <c r="O641" s="605" t="s">
        <v>227</v>
      </c>
      <c r="P641" s="605" t="s">
        <v>227</v>
      </c>
      <c r="Q641" s="605" t="s">
        <v>227</v>
      </c>
      <c r="R641" s="605" t="s">
        <v>227</v>
      </c>
      <c r="S641" s="605" t="s">
        <v>227</v>
      </c>
      <c r="T641" s="605" t="s">
        <v>227</v>
      </c>
      <c r="U641" s="605" t="s">
        <v>227</v>
      </c>
      <c r="V641" s="605" t="s">
        <v>227</v>
      </c>
      <c r="W641" s="605" t="s">
        <v>227</v>
      </c>
      <c r="X641" s="605" t="s">
        <v>227</v>
      </c>
      <c r="Y641" s="605" t="s">
        <v>227</v>
      </c>
      <c r="Z641" s="605" t="s">
        <v>227</v>
      </c>
      <c r="AA641" s="605" t="s">
        <v>227</v>
      </c>
      <c r="AB641" s="605" t="s">
        <v>227</v>
      </c>
      <c r="AC641" s="605" t="s">
        <v>227</v>
      </c>
      <c r="AD641" s="605" t="s">
        <v>227</v>
      </c>
      <c r="AE641" s="605" t="s">
        <v>227</v>
      </c>
      <c r="AF641" s="605" t="s">
        <v>227</v>
      </c>
      <c r="AG641" s="605" t="s">
        <v>227</v>
      </c>
      <c r="AH641" s="605" t="s">
        <v>227</v>
      </c>
      <c r="AI641" s="605" t="s">
        <v>227</v>
      </c>
      <c r="AJ641" s="605" t="s">
        <v>227</v>
      </c>
      <c r="AK641" s="605" t="s">
        <v>227</v>
      </c>
      <c r="AL641" s="605" t="s">
        <v>227</v>
      </c>
      <c r="AM641" s="605" t="s">
        <v>227</v>
      </c>
      <c r="AN641" s="605" t="s">
        <v>227</v>
      </c>
      <c r="AO641" s="605" t="s">
        <v>227</v>
      </c>
      <c r="AP641" s="605" t="s">
        <v>227</v>
      </c>
      <c r="AQ641" s="605" t="s">
        <v>227</v>
      </c>
      <c r="AR641" s="605" t="s">
        <v>227</v>
      </c>
      <c r="AS641" s="605" t="s">
        <v>227</v>
      </c>
      <c r="AT641" s="605" t="s">
        <v>227</v>
      </c>
      <c r="AU641" s="605" t="s">
        <v>227</v>
      </c>
      <c r="AV641" s="605" t="s">
        <v>227</v>
      </c>
      <c r="AW641" s="605" t="s">
        <v>227</v>
      </c>
      <c r="AX641" s="605" t="s">
        <v>227</v>
      </c>
      <c r="AY641" s="604" t="s">
        <v>227</v>
      </c>
      <c r="AZ641" s="604" t="s">
        <v>4547</v>
      </c>
      <c r="BA641" s="604" t="s">
        <v>227</v>
      </c>
      <c r="BB641" s="606" t="s">
        <v>1500</v>
      </c>
    </row>
    <row r="642" spans="1:54" ht="14.4" x14ac:dyDescent="0.3">
      <c r="A642" s="604">
        <v>707257</v>
      </c>
      <c r="B642" s="604" t="s">
        <v>247</v>
      </c>
      <c r="C642" s="605" t="s">
        <v>178</v>
      </c>
      <c r="D642" s="605" t="s">
        <v>178</v>
      </c>
      <c r="E642" s="605" t="s">
        <v>178</v>
      </c>
      <c r="F642" s="605" t="s">
        <v>178</v>
      </c>
      <c r="G642" s="605" t="s">
        <v>178</v>
      </c>
      <c r="H642" s="605" t="s">
        <v>178</v>
      </c>
      <c r="I642" s="605" t="s">
        <v>177</v>
      </c>
      <c r="J642" s="605" t="s">
        <v>177</v>
      </c>
      <c r="K642" s="605" t="s">
        <v>177</v>
      </c>
      <c r="L642" s="605" t="s">
        <v>177</v>
      </c>
      <c r="M642" s="605" t="s">
        <v>176</v>
      </c>
      <c r="N642" s="605" t="s">
        <v>176</v>
      </c>
      <c r="O642" s="605" t="s">
        <v>227</v>
      </c>
      <c r="P642" s="605" t="s">
        <v>227</v>
      </c>
      <c r="Q642" s="605" t="s">
        <v>227</v>
      </c>
      <c r="R642" s="605" t="s">
        <v>227</v>
      </c>
      <c r="S642" s="605" t="s">
        <v>227</v>
      </c>
      <c r="T642" s="605" t="s">
        <v>227</v>
      </c>
      <c r="U642" s="605" t="s">
        <v>227</v>
      </c>
      <c r="V642" s="605" t="s">
        <v>227</v>
      </c>
      <c r="W642" s="605" t="s">
        <v>227</v>
      </c>
      <c r="X642" s="605" t="s">
        <v>227</v>
      </c>
      <c r="Y642" s="605" t="s">
        <v>227</v>
      </c>
      <c r="Z642" s="605" t="s">
        <v>227</v>
      </c>
      <c r="AA642" s="605" t="s">
        <v>227</v>
      </c>
      <c r="AB642" s="605" t="s">
        <v>227</v>
      </c>
      <c r="AC642" s="605" t="s">
        <v>227</v>
      </c>
      <c r="AD642" s="605" t="s">
        <v>227</v>
      </c>
      <c r="AE642" s="605" t="s">
        <v>227</v>
      </c>
      <c r="AF642" s="605" t="s">
        <v>227</v>
      </c>
      <c r="AG642" s="605" t="s">
        <v>227</v>
      </c>
      <c r="AH642" s="605" t="s">
        <v>227</v>
      </c>
      <c r="AI642" s="605" t="s">
        <v>227</v>
      </c>
      <c r="AJ642" s="605" t="s">
        <v>227</v>
      </c>
      <c r="AK642" s="605" t="s">
        <v>227</v>
      </c>
      <c r="AL642" s="605" t="s">
        <v>227</v>
      </c>
      <c r="AM642" s="605" t="s">
        <v>227</v>
      </c>
      <c r="AN642" s="605" t="s">
        <v>227</v>
      </c>
      <c r="AO642" s="605" t="s">
        <v>227</v>
      </c>
      <c r="AP642" s="605" t="s">
        <v>227</v>
      </c>
      <c r="AQ642" s="605" t="s">
        <v>227</v>
      </c>
      <c r="AR642" s="605" t="s">
        <v>227</v>
      </c>
      <c r="AS642" s="605" t="s">
        <v>227</v>
      </c>
      <c r="AT642" s="605" t="s">
        <v>227</v>
      </c>
      <c r="AU642" s="605" t="s">
        <v>227</v>
      </c>
      <c r="AV642" s="605" t="s">
        <v>227</v>
      </c>
      <c r="AW642" s="605" t="s">
        <v>227</v>
      </c>
      <c r="AX642" s="605" t="s">
        <v>227</v>
      </c>
      <c r="AY642" s="604" t="s">
        <v>227</v>
      </c>
      <c r="AZ642" s="604" t="s">
        <v>4547</v>
      </c>
      <c r="BA642" s="604" t="s">
        <v>227</v>
      </c>
      <c r="BB642" s="606" t="s">
        <v>1500</v>
      </c>
    </row>
    <row r="643" spans="1:54" ht="14.4" x14ac:dyDescent="0.3">
      <c r="A643" s="604">
        <v>707258</v>
      </c>
      <c r="B643" s="604" t="s">
        <v>247</v>
      </c>
      <c r="C643" s="605" t="s">
        <v>176</v>
      </c>
      <c r="D643" s="605" t="s">
        <v>176</v>
      </c>
      <c r="E643" s="605" t="s">
        <v>176</v>
      </c>
      <c r="F643" s="605" t="s">
        <v>176</v>
      </c>
      <c r="G643" s="605" t="s">
        <v>176</v>
      </c>
      <c r="H643" s="605" t="s">
        <v>176</v>
      </c>
      <c r="I643" s="605" t="s">
        <v>176</v>
      </c>
      <c r="J643" s="605" t="s">
        <v>176</v>
      </c>
      <c r="K643" s="605" t="s">
        <v>176</v>
      </c>
      <c r="L643" s="605" t="s">
        <v>176</v>
      </c>
      <c r="M643" s="605" t="s">
        <v>176</v>
      </c>
      <c r="N643" s="605" t="s">
        <v>176</v>
      </c>
      <c r="O643" s="605" t="s">
        <v>227</v>
      </c>
      <c r="P643" s="605" t="s">
        <v>227</v>
      </c>
      <c r="Q643" s="605" t="s">
        <v>227</v>
      </c>
      <c r="R643" s="605" t="s">
        <v>227</v>
      </c>
      <c r="S643" s="605" t="s">
        <v>227</v>
      </c>
      <c r="T643" s="605" t="s">
        <v>227</v>
      </c>
      <c r="U643" s="605" t="s">
        <v>227</v>
      </c>
      <c r="V643" s="605" t="s">
        <v>227</v>
      </c>
      <c r="W643" s="605" t="s">
        <v>227</v>
      </c>
      <c r="X643" s="605" t="s">
        <v>227</v>
      </c>
      <c r="Y643" s="605" t="s">
        <v>227</v>
      </c>
      <c r="Z643" s="605" t="s">
        <v>227</v>
      </c>
      <c r="AA643" s="605" t="s">
        <v>227</v>
      </c>
      <c r="AB643" s="605" t="s">
        <v>227</v>
      </c>
      <c r="AC643" s="605" t="s">
        <v>227</v>
      </c>
      <c r="AD643" s="605" t="s">
        <v>227</v>
      </c>
      <c r="AE643" s="605" t="s">
        <v>227</v>
      </c>
      <c r="AF643" s="605" t="s">
        <v>227</v>
      </c>
      <c r="AG643" s="605" t="s">
        <v>227</v>
      </c>
      <c r="AH643" s="605" t="s">
        <v>227</v>
      </c>
      <c r="AI643" s="605" t="s">
        <v>227</v>
      </c>
      <c r="AJ643" s="605" t="s">
        <v>227</v>
      </c>
      <c r="AK643" s="605" t="s">
        <v>227</v>
      </c>
      <c r="AL643" s="605" t="s">
        <v>227</v>
      </c>
      <c r="AM643" s="605" t="s">
        <v>227</v>
      </c>
      <c r="AN643" s="605" t="s">
        <v>227</v>
      </c>
      <c r="AO643" s="605" t="s">
        <v>227</v>
      </c>
      <c r="AP643" s="605" t="s">
        <v>227</v>
      </c>
      <c r="AQ643" s="605" t="s">
        <v>227</v>
      </c>
      <c r="AR643" s="605" t="s">
        <v>227</v>
      </c>
      <c r="AS643" s="605" t="s">
        <v>227</v>
      </c>
      <c r="AT643" s="605" t="s">
        <v>227</v>
      </c>
      <c r="AU643" s="605" t="s">
        <v>227</v>
      </c>
      <c r="AV643" s="605" t="s">
        <v>227</v>
      </c>
      <c r="AW643" s="605" t="s">
        <v>227</v>
      </c>
      <c r="AX643" s="605" t="s">
        <v>227</v>
      </c>
      <c r="AY643" s="604" t="s">
        <v>227</v>
      </c>
      <c r="AZ643" s="604" t="s">
        <v>4547</v>
      </c>
      <c r="BA643" s="604" t="s">
        <v>227</v>
      </c>
      <c r="BB643" s="606" t="s">
        <v>1500</v>
      </c>
    </row>
    <row r="644" spans="1:54" ht="14.4" x14ac:dyDescent="0.3">
      <c r="A644" s="604">
        <v>707259</v>
      </c>
      <c r="B644" s="604" t="s">
        <v>247</v>
      </c>
      <c r="C644" s="605" t="s">
        <v>227</v>
      </c>
      <c r="D644" s="605" t="s">
        <v>227</v>
      </c>
      <c r="E644" s="605" t="s">
        <v>227</v>
      </c>
      <c r="F644" s="605" t="s">
        <v>227</v>
      </c>
      <c r="G644" s="605" t="s">
        <v>227</v>
      </c>
      <c r="H644" s="605" t="s">
        <v>227</v>
      </c>
      <c r="I644" s="605" t="s">
        <v>227</v>
      </c>
      <c r="J644" s="605" t="s">
        <v>227</v>
      </c>
      <c r="K644" s="605" t="s">
        <v>227</v>
      </c>
      <c r="L644" s="605" t="s">
        <v>227</v>
      </c>
      <c r="M644" s="605" t="s">
        <v>227</v>
      </c>
      <c r="N644" s="605" t="s">
        <v>227</v>
      </c>
      <c r="O644" s="605" t="s">
        <v>227</v>
      </c>
      <c r="P644" s="605" t="s">
        <v>227</v>
      </c>
      <c r="Q644" s="605" t="s">
        <v>227</v>
      </c>
      <c r="R644" s="605" t="s">
        <v>227</v>
      </c>
      <c r="S644" s="605" t="s">
        <v>227</v>
      </c>
      <c r="T644" s="605" t="s">
        <v>227</v>
      </c>
      <c r="U644" s="605" t="s">
        <v>227</v>
      </c>
      <c r="V644" s="605" t="s">
        <v>227</v>
      </c>
      <c r="W644" s="605" t="s">
        <v>227</v>
      </c>
      <c r="X644" s="605" t="s">
        <v>227</v>
      </c>
      <c r="Y644" s="605" t="s">
        <v>227</v>
      </c>
      <c r="Z644" s="605" t="s">
        <v>227</v>
      </c>
      <c r="AA644" s="605" t="s">
        <v>227</v>
      </c>
      <c r="AB644" s="605" t="s">
        <v>227</v>
      </c>
      <c r="AC644" s="605" t="s">
        <v>227</v>
      </c>
      <c r="AD644" s="605" t="s">
        <v>227</v>
      </c>
      <c r="AE644" s="605" t="s">
        <v>227</v>
      </c>
      <c r="AF644" s="605" t="s">
        <v>227</v>
      </c>
      <c r="AG644" s="605" t="s">
        <v>227</v>
      </c>
      <c r="AH644" s="605" t="s">
        <v>227</v>
      </c>
      <c r="AI644" s="605" t="s">
        <v>227</v>
      </c>
      <c r="AJ644" s="605" t="s">
        <v>227</v>
      </c>
      <c r="AK644" s="605" t="s">
        <v>227</v>
      </c>
      <c r="AL644" s="605" t="s">
        <v>227</v>
      </c>
      <c r="AM644" s="605" t="s">
        <v>227</v>
      </c>
      <c r="AN644" s="605" t="s">
        <v>227</v>
      </c>
      <c r="AO644" s="605" t="s">
        <v>227</v>
      </c>
      <c r="AP644" s="605" t="s">
        <v>227</v>
      </c>
      <c r="AQ644" s="605" t="s">
        <v>227</v>
      </c>
      <c r="AR644" s="605" t="s">
        <v>227</v>
      </c>
      <c r="AS644" s="605" t="s">
        <v>227</v>
      </c>
      <c r="AT644" s="605" t="s">
        <v>227</v>
      </c>
      <c r="AU644" s="605" t="s">
        <v>227</v>
      </c>
      <c r="AV644" s="605" t="s">
        <v>227</v>
      </c>
      <c r="AW644" s="605" t="s">
        <v>227</v>
      </c>
      <c r="AX644" s="605" t="s">
        <v>227</v>
      </c>
      <c r="AY644" s="604" t="s">
        <v>227</v>
      </c>
      <c r="AZ644" s="604" t="s">
        <v>4547</v>
      </c>
      <c r="BA644" s="604" t="s">
        <v>227</v>
      </c>
      <c r="BB644" s="606" t="s">
        <v>1500</v>
      </c>
    </row>
    <row r="645" spans="1:54" ht="14.4" x14ac:dyDescent="0.3">
      <c r="A645" s="604">
        <v>707260</v>
      </c>
      <c r="B645" s="604" t="s">
        <v>247</v>
      </c>
      <c r="C645" s="605" t="s">
        <v>178</v>
      </c>
      <c r="D645" s="605" t="s">
        <v>177</v>
      </c>
      <c r="E645" s="605" t="s">
        <v>178</v>
      </c>
      <c r="F645" s="605" t="s">
        <v>177</v>
      </c>
      <c r="G645" s="605" t="s">
        <v>178</v>
      </c>
      <c r="H645" s="605" t="s">
        <v>178</v>
      </c>
      <c r="I645" s="605" t="s">
        <v>177</v>
      </c>
      <c r="J645" s="605" t="s">
        <v>177</v>
      </c>
      <c r="K645" s="605" t="s">
        <v>177</v>
      </c>
      <c r="L645" s="605" t="s">
        <v>177</v>
      </c>
      <c r="M645" s="605" t="s">
        <v>178</v>
      </c>
      <c r="N645" s="605" t="s">
        <v>176</v>
      </c>
      <c r="O645" s="605" t="s">
        <v>227</v>
      </c>
      <c r="P645" s="605" t="s">
        <v>227</v>
      </c>
      <c r="Q645" s="605" t="s">
        <v>227</v>
      </c>
      <c r="R645" s="605" t="s">
        <v>227</v>
      </c>
      <c r="S645" s="605" t="s">
        <v>227</v>
      </c>
      <c r="T645" s="605" t="s">
        <v>227</v>
      </c>
      <c r="U645" s="605" t="s">
        <v>227</v>
      </c>
      <c r="V645" s="605" t="s">
        <v>227</v>
      </c>
      <c r="W645" s="605" t="s">
        <v>227</v>
      </c>
      <c r="X645" s="605" t="s">
        <v>227</v>
      </c>
      <c r="Y645" s="605" t="s">
        <v>227</v>
      </c>
      <c r="Z645" s="605" t="s">
        <v>227</v>
      </c>
      <c r="AA645" s="605" t="s">
        <v>227</v>
      </c>
      <c r="AB645" s="605" t="s">
        <v>227</v>
      </c>
      <c r="AC645" s="605" t="s">
        <v>227</v>
      </c>
      <c r="AD645" s="605" t="s">
        <v>227</v>
      </c>
      <c r="AE645" s="605" t="s">
        <v>227</v>
      </c>
      <c r="AF645" s="605" t="s">
        <v>227</v>
      </c>
      <c r="AG645" s="605" t="s">
        <v>227</v>
      </c>
      <c r="AH645" s="605" t="s">
        <v>227</v>
      </c>
      <c r="AI645" s="605" t="s">
        <v>227</v>
      </c>
      <c r="AJ645" s="605" t="s">
        <v>227</v>
      </c>
      <c r="AK645" s="605" t="s">
        <v>227</v>
      </c>
      <c r="AL645" s="605" t="s">
        <v>227</v>
      </c>
      <c r="AM645" s="605" t="s">
        <v>227</v>
      </c>
      <c r="AN645" s="605" t="s">
        <v>227</v>
      </c>
      <c r="AO645" s="605" t="s">
        <v>227</v>
      </c>
      <c r="AP645" s="605" t="s">
        <v>227</v>
      </c>
      <c r="AQ645" s="605" t="s">
        <v>227</v>
      </c>
      <c r="AR645" s="605" t="s">
        <v>227</v>
      </c>
      <c r="AS645" s="605" t="s">
        <v>227</v>
      </c>
      <c r="AT645" s="605" t="s">
        <v>227</v>
      </c>
      <c r="AU645" s="605" t="s">
        <v>227</v>
      </c>
      <c r="AV645" s="605" t="s">
        <v>227</v>
      </c>
      <c r="AW645" s="605" t="s">
        <v>227</v>
      </c>
      <c r="AX645" s="605" t="s">
        <v>227</v>
      </c>
      <c r="AY645" s="604" t="s">
        <v>227</v>
      </c>
      <c r="AZ645" s="604" t="s">
        <v>4547</v>
      </c>
      <c r="BA645" s="604" t="s">
        <v>227</v>
      </c>
      <c r="BB645" s="606" t="s">
        <v>1500</v>
      </c>
    </row>
    <row r="646" spans="1:54" ht="14.4" x14ac:dyDescent="0.3">
      <c r="A646" s="604">
        <v>707261</v>
      </c>
      <c r="B646" s="604" t="s">
        <v>248</v>
      </c>
      <c r="C646" s="605" t="s">
        <v>178</v>
      </c>
      <c r="D646" s="605" t="s">
        <v>178</v>
      </c>
      <c r="E646" s="605" t="s">
        <v>178</v>
      </c>
      <c r="F646" s="605" t="s">
        <v>178</v>
      </c>
      <c r="G646" s="605" t="s">
        <v>178</v>
      </c>
      <c r="H646" s="605" t="s">
        <v>178</v>
      </c>
      <c r="I646" s="605" t="s">
        <v>178</v>
      </c>
      <c r="J646" s="605" t="s">
        <v>178</v>
      </c>
      <c r="K646" s="605" t="s">
        <v>178</v>
      </c>
      <c r="L646" s="605" t="s">
        <v>178</v>
      </c>
      <c r="M646" s="605" t="s">
        <v>178</v>
      </c>
      <c r="N646" s="605" t="s">
        <v>178</v>
      </c>
      <c r="O646" s="605" t="s">
        <v>178</v>
      </c>
      <c r="P646" s="605" t="s">
        <v>178</v>
      </c>
      <c r="Q646" s="605" t="s">
        <v>178</v>
      </c>
      <c r="R646" s="605" t="s">
        <v>178</v>
      </c>
      <c r="S646" s="605" t="s">
        <v>176</v>
      </c>
      <c r="T646" s="605" t="s">
        <v>178</v>
      </c>
      <c r="U646" s="605" t="s">
        <v>178</v>
      </c>
      <c r="V646" s="605" t="s">
        <v>177</v>
      </c>
      <c r="W646" s="605" t="s">
        <v>177</v>
      </c>
      <c r="X646" s="605" t="s">
        <v>178</v>
      </c>
      <c r="Y646" s="605" t="s">
        <v>177</v>
      </c>
      <c r="Z646" s="605" t="s">
        <v>178</v>
      </c>
      <c r="AA646" s="605" t="s">
        <v>227</v>
      </c>
      <c r="AB646" s="605" t="s">
        <v>227</v>
      </c>
      <c r="AC646" s="605" t="s">
        <v>227</v>
      </c>
      <c r="AD646" s="605" t="s">
        <v>227</v>
      </c>
      <c r="AE646" s="605" t="s">
        <v>227</v>
      </c>
      <c r="AF646" s="605" t="s">
        <v>227</v>
      </c>
      <c r="AG646" s="605" t="s">
        <v>227</v>
      </c>
      <c r="AH646" s="605" t="s">
        <v>227</v>
      </c>
      <c r="AI646" s="605" t="s">
        <v>227</v>
      </c>
      <c r="AJ646" s="605" t="s">
        <v>227</v>
      </c>
      <c r="AK646" s="605" t="s">
        <v>227</v>
      </c>
      <c r="AL646" s="605" t="s">
        <v>227</v>
      </c>
      <c r="AM646" s="605" t="s">
        <v>227</v>
      </c>
      <c r="AN646" s="605" t="s">
        <v>227</v>
      </c>
      <c r="AO646" s="605" t="s">
        <v>227</v>
      </c>
      <c r="AP646" s="605" t="s">
        <v>227</v>
      </c>
      <c r="AQ646" s="605" t="s">
        <v>227</v>
      </c>
      <c r="AR646" s="605" t="s">
        <v>227</v>
      </c>
      <c r="AS646" s="605" t="s">
        <v>227</v>
      </c>
      <c r="AT646" s="605" t="s">
        <v>227</v>
      </c>
      <c r="AU646" s="605" t="s">
        <v>227</v>
      </c>
      <c r="AV646" s="605" t="s">
        <v>227</v>
      </c>
      <c r="AW646" s="605" t="s">
        <v>227</v>
      </c>
      <c r="AX646" s="605" t="s">
        <v>227</v>
      </c>
      <c r="AY646" s="604" t="s">
        <v>227</v>
      </c>
      <c r="AZ646" s="604" t="s">
        <v>4547</v>
      </c>
      <c r="BA646" s="604" t="s">
        <v>227</v>
      </c>
      <c r="BB646" s="606" t="s">
        <v>1500</v>
      </c>
    </row>
    <row r="647" spans="1:54" ht="15" customHeight="1" x14ac:dyDescent="0.3">
      <c r="A647" s="604">
        <v>707262</v>
      </c>
      <c r="B647" s="604" t="s">
        <v>247</v>
      </c>
      <c r="C647" s="605" t="s">
        <v>178</v>
      </c>
      <c r="D647" s="605" t="s">
        <v>177</v>
      </c>
      <c r="E647" s="605" t="s">
        <v>177</v>
      </c>
      <c r="F647" s="605" t="s">
        <v>178</v>
      </c>
      <c r="G647" s="605" t="s">
        <v>177</v>
      </c>
      <c r="H647" s="605" t="s">
        <v>178</v>
      </c>
      <c r="I647" s="605" t="s">
        <v>177</v>
      </c>
      <c r="J647" s="605" t="s">
        <v>177</v>
      </c>
      <c r="K647" s="605" t="s">
        <v>177</v>
      </c>
      <c r="L647" s="605" t="s">
        <v>177</v>
      </c>
      <c r="M647" s="605" t="s">
        <v>176</v>
      </c>
      <c r="N647" s="605" t="s">
        <v>176</v>
      </c>
      <c r="O647" s="605" t="s">
        <v>227</v>
      </c>
      <c r="P647" s="605" t="s">
        <v>227</v>
      </c>
      <c r="Q647" s="605" t="s">
        <v>227</v>
      </c>
      <c r="R647" s="605" t="s">
        <v>227</v>
      </c>
      <c r="S647" s="605" t="s">
        <v>227</v>
      </c>
      <c r="T647" s="605" t="s">
        <v>227</v>
      </c>
      <c r="U647" s="605" t="s">
        <v>227</v>
      </c>
      <c r="V647" s="605" t="s">
        <v>227</v>
      </c>
      <c r="W647" s="605" t="s">
        <v>227</v>
      </c>
      <c r="X647" s="605" t="s">
        <v>227</v>
      </c>
      <c r="Y647" s="605" t="s">
        <v>227</v>
      </c>
      <c r="Z647" s="605" t="s">
        <v>227</v>
      </c>
      <c r="AA647" s="605" t="s">
        <v>227</v>
      </c>
      <c r="AB647" s="605" t="s">
        <v>227</v>
      </c>
      <c r="AC647" s="605" t="s">
        <v>227</v>
      </c>
      <c r="AD647" s="605" t="s">
        <v>227</v>
      </c>
      <c r="AE647" s="605" t="s">
        <v>227</v>
      </c>
      <c r="AF647" s="605" t="s">
        <v>227</v>
      </c>
      <c r="AG647" s="605" t="s">
        <v>227</v>
      </c>
      <c r="AH647" s="605" t="s">
        <v>227</v>
      </c>
      <c r="AI647" s="605" t="s">
        <v>227</v>
      </c>
      <c r="AJ647" s="605" t="s">
        <v>227</v>
      </c>
      <c r="AK647" s="605" t="s">
        <v>227</v>
      </c>
      <c r="AL647" s="605" t="s">
        <v>227</v>
      </c>
      <c r="AM647" s="605" t="s">
        <v>227</v>
      </c>
      <c r="AN647" s="605" t="s">
        <v>227</v>
      </c>
      <c r="AO647" s="605" t="s">
        <v>227</v>
      </c>
      <c r="AP647" s="605" t="s">
        <v>227</v>
      </c>
      <c r="AQ647" s="605" t="s">
        <v>227</v>
      </c>
      <c r="AR647" s="605" t="s">
        <v>227</v>
      </c>
      <c r="AS647" s="605" t="s">
        <v>227</v>
      </c>
      <c r="AT647" s="605" t="s">
        <v>227</v>
      </c>
      <c r="AU647" s="605" t="s">
        <v>227</v>
      </c>
      <c r="AV647" s="605" t="s">
        <v>227</v>
      </c>
      <c r="AW647" s="605" t="s">
        <v>227</v>
      </c>
      <c r="AX647" s="605" t="s">
        <v>227</v>
      </c>
      <c r="AY647" s="604" t="s">
        <v>227</v>
      </c>
      <c r="AZ647" s="604" t="s">
        <v>4547</v>
      </c>
      <c r="BA647" s="604" t="s">
        <v>227</v>
      </c>
      <c r="BB647" s="606" t="s">
        <v>1500</v>
      </c>
    </row>
    <row r="648" spans="1:54" ht="14.4" x14ac:dyDescent="0.3">
      <c r="A648" s="604">
        <v>707263</v>
      </c>
      <c r="B648" s="604" t="s">
        <v>247</v>
      </c>
      <c r="C648" s="605" t="s">
        <v>177</v>
      </c>
      <c r="D648" s="605" t="s">
        <v>177</v>
      </c>
      <c r="E648" s="605" t="s">
        <v>178</v>
      </c>
      <c r="F648" s="605" t="s">
        <v>178</v>
      </c>
      <c r="G648" s="605" t="s">
        <v>178</v>
      </c>
      <c r="H648" s="605" t="s">
        <v>178</v>
      </c>
      <c r="I648" s="605" t="s">
        <v>177</v>
      </c>
      <c r="J648" s="605" t="s">
        <v>177</v>
      </c>
      <c r="K648" s="605" t="s">
        <v>177</v>
      </c>
      <c r="L648" s="605" t="s">
        <v>177</v>
      </c>
      <c r="M648" s="605" t="s">
        <v>176</v>
      </c>
      <c r="N648" s="605" t="s">
        <v>176</v>
      </c>
      <c r="O648" s="605" t="s">
        <v>227</v>
      </c>
      <c r="P648" s="605" t="s">
        <v>227</v>
      </c>
      <c r="Q648" s="605" t="s">
        <v>227</v>
      </c>
      <c r="R648" s="605" t="s">
        <v>227</v>
      </c>
      <c r="S648" s="605" t="s">
        <v>227</v>
      </c>
      <c r="T648" s="605" t="s">
        <v>227</v>
      </c>
      <c r="U648" s="605" t="s">
        <v>227</v>
      </c>
      <c r="V648" s="605" t="s">
        <v>227</v>
      </c>
      <c r="W648" s="605" t="s">
        <v>227</v>
      </c>
      <c r="X648" s="605" t="s">
        <v>227</v>
      </c>
      <c r="Y648" s="605" t="s">
        <v>227</v>
      </c>
      <c r="Z648" s="605" t="s">
        <v>227</v>
      </c>
      <c r="AA648" s="605" t="s">
        <v>227</v>
      </c>
      <c r="AB648" s="605" t="s">
        <v>227</v>
      </c>
      <c r="AC648" s="605" t="s">
        <v>227</v>
      </c>
      <c r="AD648" s="605" t="s">
        <v>227</v>
      </c>
      <c r="AE648" s="605" t="s">
        <v>227</v>
      </c>
      <c r="AF648" s="605" t="s">
        <v>227</v>
      </c>
      <c r="AG648" s="605" t="s">
        <v>227</v>
      </c>
      <c r="AH648" s="605" t="s">
        <v>227</v>
      </c>
      <c r="AI648" s="605" t="s">
        <v>227</v>
      </c>
      <c r="AJ648" s="605" t="s">
        <v>227</v>
      </c>
      <c r="AK648" s="605" t="s">
        <v>227</v>
      </c>
      <c r="AL648" s="605" t="s">
        <v>227</v>
      </c>
      <c r="AM648" s="605" t="s">
        <v>227</v>
      </c>
      <c r="AN648" s="605" t="s">
        <v>227</v>
      </c>
      <c r="AO648" s="605" t="s">
        <v>227</v>
      </c>
      <c r="AP648" s="605" t="s">
        <v>227</v>
      </c>
      <c r="AQ648" s="605" t="s">
        <v>227</v>
      </c>
      <c r="AR648" s="605" t="s">
        <v>227</v>
      </c>
      <c r="AS648" s="605" t="s">
        <v>227</v>
      </c>
      <c r="AT648" s="605" t="s">
        <v>227</v>
      </c>
      <c r="AU648" s="605" t="s">
        <v>227</v>
      </c>
      <c r="AV648" s="605" t="s">
        <v>227</v>
      </c>
      <c r="AW648" s="605" t="s">
        <v>227</v>
      </c>
      <c r="AX648" s="605" t="s">
        <v>227</v>
      </c>
      <c r="AY648" s="604" t="s">
        <v>227</v>
      </c>
      <c r="AZ648" s="604" t="s">
        <v>4547</v>
      </c>
      <c r="BA648" s="604" t="s">
        <v>227</v>
      </c>
      <c r="BB648" s="606" t="s">
        <v>1500</v>
      </c>
    </row>
    <row r="649" spans="1:54" ht="14.4" x14ac:dyDescent="0.3">
      <c r="A649" s="604">
        <v>707264</v>
      </c>
      <c r="B649" s="604" t="s">
        <v>247</v>
      </c>
      <c r="C649" s="605" t="s">
        <v>177</v>
      </c>
      <c r="D649" s="605" t="s">
        <v>177</v>
      </c>
      <c r="E649" s="605" t="s">
        <v>178</v>
      </c>
      <c r="F649" s="605" t="s">
        <v>178</v>
      </c>
      <c r="G649" s="605" t="s">
        <v>177</v>
      </c>
      <c r="H649" s="605" t="s">
        <v>177</v>
      </c>
      <c r="I649" s="605" t="s">
        <v>177</v>
      </c>
      <c r="J649" s="605" t="s">
        <v>177</v>
      </c>
      <c r="K649" s="605" t="s">
        <v>177</v>
      </c>
      <c r="L649" s="605" t="s">
        <v>177</v>
      </c>
      <c r="M649" s="605" t="s">
        <v>178</v>
      </c>
      <c r="N649" s="605" t="s">
        <v>176</v>
      </c>
      <c r="O649" s="605" t="s">
        <v>227</v>
      </c>
      <c r="P649" s="605" t="s">
        <v>227</v>
      </c>
      <c r="Q649" s="605" t="s">
        <v>227</v>
      </c>
      <c r="R649" s="605" t="s">
        <v>227</v>
      </c>
      <c r="S649" s="605" t="s">
        <v>227</v>
      </c>
      <c r="T649" s="605" t="s">
        <v>227</v>
      </c>
      <c r="U649" s="605" t="s">
        <v>227</v>
      </c>
      <c r="V649" s="605" t="s">
        <v>227</v>
      </c>
      <c r="W649" s="605" t="s">
        <v>227</v>
      </c>
      <c r="X649" s="605" t="s">
        <v>227</v>
      </c>
      <c r="Y649" s="605" t="s">
        <v>227</v>
      </c>
      <c r="Z649" s="605" t="s">
        <v>227</v>
      </c>
      <c r="AA649" s="605" t="s">
        <v>227</v>
      </c>
      <c r="AB649" s="605" t="s">
        <v>227</v>
      </c>
      <c r="AC649" s="605" t="s">
        <v>227</v>
      </c>
      <c r="AD649" s="605" t="s">
        <v>227</v>
      </c>
      <c r="AE649" s="605" t="s">
        <v>227</v>
      </c>
      <c r="AF649" s="605" t="s">
        <v>227</v>
      </c>
      <c r="AG649" s="605" t="s">
        <v>227</v>
      </c>
      <c r="AH649" s="605" t="s">
        <v>227</v>
      </c>
      <c r="AI649" s="605" t="s">
        <v>227</v>
      </c>
      <c r="AJ649" s="605" t="s">
        <v>227</v>
      </c>
      <c r="AK649" s="605" t="s">
        <v>227</v>
      </c>
      <c r="AL649" s="605" t="s">
        <v>227</v>
      </c>
      <c r="AM649" s="605" t="s">
        <v>227</v>
      </c>
      <c r="AN649" s="605" t="s">
        <v>227</v>
      </c>
      <c r="AO649" s="605" t="s">
        <v>227</v>
      </c>
      <c r="AP649" s="605" t="s">
        <v>227</v>
      </c>
      <c r="AQ649" s="605" t="s">
        <v>227</v>
      </c>
      <c r="AR649" s="605" t="s">
        <v>227</v>
      </c>
      <c r="AS649" s="605" t="s">
        <v>227</v>
      </c>
      <c r="AT649" s="605" t="s">
        <v>227</v>
      </c>
      <c r="AU649" s="605" t="s">
        <v>227</v>
      </c>
      <c r="AV649" s="605" t="s">
        <v>227</v>
      </c>
      <c r="AW649" s="605" t="s">
        <v>227</v>
      </c>
      <c r="AX649" s="605" t="s">
        <v>227</v>
      </c>
      <c r="AY649" s="604" t="s">
        <v>227</v>
      </c>
      <c r="AZ649" s="604" t="s">
        <v>4547</v>
      </c>
      <c r="BA649" s="604" t="s">
        <v>227</v>
      </c>
      <c r="BB649" s="606" t="s">
        <v>1500</v>
      </c>
    </row>
    <row r="650" spans="1:54" ht="14.4" x14ac:dyDescent="0.3">
      <c r="A650" s="604">
        <v>707265</v>
      </c>
      <c r="B650" s="604" t="s">
        <v>247</v>
      </c>
      <c r="C650" s="605" t="s">
        <v>178</v>
      </c>
      <c r="D650" s="605" t="s">
        <v>178</v>
      </c>
      <c r="E650" s="605" t="s">
        <v>177</v>
      </c>
      <c r="F650" s="605" t="s">
        <v>177</v>
      </c>
      <c r="G650" s="605" t="s">
        <v>178</v>
      </c>
      <c r="H650" s="605" t="s">
        <v>178</v>
      </c>
      <c r="I650" s="605" t="s">
        <v>177</v>
      </c>
      <c r="J650" s="605" t="s">
        <v>177</v>
      </c>
      <c r="K650" s="605" t="s">
        <v>177</v>
      </c>
      <c r="L650" s="605" t="s">
        <v>177</v>
      </c>
      <c r="M650" s="605" t="s">
        <v>177</v>
      </c>
      <c r="N650" s="605" t="s">
        <v>177</v>
      </c>
      <c r="O650" s="605" t="s">
        <v>227</v>
      </c>
      <c r="P650" s="605" t="s">
        <v>227</v>
      </c>
      <c r="Q650" s="605" t="s">
        <v>227</v>
      </c>
      <c r="R650" s="605" t="s">
        <v>227</v>
      </c>
      <c r="S650" s="605" t="s">
        <v>227</v>
      </c>
      <c r="T650" s="605" t="s">
        <v>227</v>
      </c>
      <c r="U650" s="605" t="s">
        <v>227</v>
      </c>
      <c r="V650" s="605" t="s">
        <v>227</v>
      </c>
      <c r="W650" s="605" t="s">
        <v>227</v>
      </c>
      <c r="X650" s="605" t="s">
        <v>227</v>
      </c>
      <c r="Y650" s="605" t="s">
        <v>227</v>
      </c>
      <c r="Z650" s="605" t="s">
        <v>227</v>
      </c>
      <c r="AA650" s="605" t="s">
        <v>227</v>
      </c>
      <c r="AB650" s="605" t="s">
        <v>227</v>
      </c>
      <c r="AC650" s="605" t="s">
        <v>227</v>
      </c>
      <c r="AD650" s="605" t="s">
        <v>227</v>
      </c>
      <c r="AE650" s="605" t="s">
        <v>227</v>
      </c>
      <c r="AF650" s="605" t="s">
        <v>227</v>
      </c>
      <c r="AG650" s="605" t="s">
        <v>227</v>
      </c>
      <c r="AH650" s="605" t="s">
        <v>227</v>
      </c>
      <c r="AI650" s="605" t="s">
        <v>227</v>
      </c>
      <c r="AJ650" s="605" t="s">
        <v>227</v>
      </c>
      <c r="AK650" s="605" t="s">
        <v>227</v>
      </c>
      <c r="AL650" s="605" t="s">
        <v>227</v>
      </c>
      <c r="AM650" s="605" t="s">
        <v>227</v>
      </c>
      <c r="AN650" s="605" t="s">
        <v>227</v>
      </c>
      <c r="AO650" s="605" t="s">
        <v>227</v>
      </c>
      <c r="AP650" s="605" t="s">
        <v>227</v>
      </c>
      <c r="AQ650" s="605" t="s">
        <v>227</v>
      </c>
      <c r="AR650" s="605" t="s">
        <v>227</v>
      </c>
      <c r="AS650" s="605" t="s">
        <v>227</v>
      </c>
      <c r="AT650" s="605" t="s">
        <v>227</v>
      </c>
      <c r="AU650" s="605" t="s">
        <v>227</v>
      </c>
      <c r="AV650" s="605" t="s">
        <v>227</v>
      </c>
      <c r="AW650" s="605" t="s">
        <v>227</v>
      </c>
      <c r="AX650" s="605" t="s">
        <v>227</v>
      </c>
      <c r="AY650" s="604" t="s">
        <v>227</v>
      </c>
      <c r="AZ650" s="604" t="s">
        <v>4547</v>
      </c>
      <c r="BA650" s="604" t="s">
        <v>227</v>
      </c>
      <c r="BB650" s="606" t="s">
        <v>1500</v>
      </c>
    </row>
    <row r="651" spans="1:54" ht="14.4" x14ac:dyDescent="0.3">
      <c r="A651" s="604">
        <v>707266</v>
      </c>
      <c r="B651" s="604" t="s">
        <v>247</v>
      </c>
      <c r="C651" s="605" t="s">
        <v>178</v>
      </c>
      <c r="D651" s="605" t="s">
        <v>178</v>
      </c>
      <c r="E651" s="605" t="s">
        <v>178</v>
      </c>
      <c r="F651" s="605" t="s">
        <v>177</v>
      </c>
      <c r="G651" s="605" t="s">
        <v>178</v>
      </c>
      <c r="H651" s="605" t="s">
        <v>177</v>
      </c>
      <c r="I651" s="605" t="s">
        <v>177</v>
      </c>
      <c r="J651" s="605" t="s">
        <v>177</v>
      </c>
      <c r="K651" s="605" t="s">
        <v>177</v>
      </c>
      <c r="L651" s="605" t="s">
        <v>177</v>
      </c>
      <c r="M651" s="605" t="s">
        <v>176</v>
      </c>
      <c r="N651" s="605" t="s">
        <v>176</v>
      </c>
      <c r="O651" s="605" t="s">
        <v>227</v>
      </c>
      <c r="P651" s="605" t="s">
        <v>227</v>
      </c>
      <c r="Q651" s="605" t="s">
        <v>227</v>
      </c>
      <c r="R651" s="605" t="s">
        <v>227</v>
      </c>
      <c r="S651" s="605" t="s">
        <v>227</v>
      </c>
      <c r="T651" s="605" t="s">
        <v>227</v>
      </c>
      <c r="U651" s="605" t="s">
        <v>227</v>
      </c>
      <c r="V651" s="605" t="s">
        <v>227</v>
      </c>
      <c r="W651" s="605" t="s">
        <v>227</v>
      </c>
      <c r="X651" s="605" t="s">
        <v>227</v>
      </c>
      <c r="Y651" s="605" t="s">
        <v>227</v>
      </c>
      <c r="Z651" s="605" t="s">
        <v>227</v>
      </c>
      <c r="AA651" s="605" t="s">
        <v>227</v>
      </c>
      <c r="AB651" s="605" t="s">
        <v>227</v>
      </c>
      <c r="AC651" s="605" t="s">
        <v>227</v>
      </c>
      <c r="AD651" s="605" t="s">
        <v>227</v>
      </c>
      <c r="AE651" s="605" t="s">
        <v>227</v>
      </c>
      <c r="AF651" s="605" t="s">
        <v>227</v>
      </c>
      <c r="AG651" s="605" t="s">
        <v>227</v>
      </c>
      <c r="AH651" s="605" t="s">
        <v>227</v>
      </c>
      <c r="AI651" s="605" t="s">
        <v>227</v>
      </c>
      <c r="AJ651" s="605" t="s">
        <v>227</v>
      </c>
      <c r="AK651" s="605" t="s">
        <v>227</v>
      </c>
      <c r="AL651" s="605" t="s">
        <v>227</v>
      </c>
      <c r="AM651" s="605" t="s">
        <v>227</v>
      </c>
      <c r="AN651" s="605" t="s">
        <v>227</v>
      </c>
      <c r="AO651" s="605" t="s">
        <v>227</v>
      </c>
      <c r="AP651" s="605" t="s">
        <v>227</v>
      </c>
      <c r="AQ651" s="605" t="s">
        <v>227</v>
      </c>
      <c r="AR651" s="605" t="s">
        <v>227</v>
      </c>
      <c r="AS651" s="605" t="s">
        <v>227</v>
      </c>
      <c r="AT651" s="605" t="s">
        <v>227</v>
      </c>
      <c r="AU651" s="605" t="s">
        <v>227</v>
      </c>
      <c r="AV651" s="605" t="s">
        <v>227</v>
      </c>
      <c r="AW651" s="605" t="s">
        <v>227</v>
      </c>
      <c r="AX651" s="605" t="s">
        <v>227</v>
      </c>
      <c r="AY651" s="604" t="s">
        <v>227</v>
      </c>
      <c r="AZ651" s="604" t="s">
        <v>4547</v>
      </c>
      <c r="BA651" s="604" t="s">
        <v>227</v>
      </c>
      <c r="BB651" s="606" t="s">
        <v>1500</v>
      </c>
    </row>
    <row r="652" spans="1:54" ht="14.4" x14ac:dyDescent="0.3">
      <c r="A652" s="604">
        <v>707267</v>
      </c>
      <c r="B652" s="604" t="s">
        <v>247</v>
      </c>
      <c r="C652" s="605" t="s">
        <v>177</v>
      </c>
      <c r="D652" s="605" t="s">
        <v>178</v>
      </c>
      <c r="E652" s="605" t="s">
        <v>178</v>
      </c>
      <c r="F652" s="605" t="s">
        <v>178</v>
      </c>
      <c r="G652" s="605" t="s">
        <v>178</v>
      </c>
      <c r="H652" s="605" t="s">
        <v>178</v>
      </c>
      <c r="I652" s="605" t="s">
        <v>177</v>
      </c>
      <c r="J652" s="605" t="s">
        <v>177</v>
      </c>
      <c r="K652" s="605" t="s">
        <v>177</v>
      </c>
      <c r="L652" s="605" t="s">
        <v>177</v>
      </c>
      <c r="M652" s="605" t="s">
        <v>176</v>
      </c>
      <c r="N652" s="605" t="s">
        <v>176</v>
      </c>
      <c r="O652" s="605" t="s">
        <v>227</v>
      </c>
      <c r="P652" s="605" t="s">
        <v>227</v>
      </c>
      <c r="Q652" s="605" t="s">
        <v>227</v>
      </c>
      <c r="R652" s="605" t="s">
        <v>227</v>
      </c>
      <c r="S652" s="605" t="s">
        <v>227</v>
      </c>
      <c r="T652" s="605" t="s">
        <v>227</v>
      </c>
      <c r="U652" s="605" t="s">
        <v>227</v>
      </c>
      <c r="V652" s="605" t="s">
        <v>227</v>
      </c>
      <c r="W652" s="605" t="s">
        <v>227</v>
      </c>
      <c r="X652" s="605" t="s">
        <v>227</v>
      </c>
      <c r="Y652" s="605" t="s">
        <v>227</v>
      </c>
      <c r="Z652" s="605" t="s">
        <v>227</v>
      </c>
      <c r="AA652" s="605" t="s">
        <v>227</v>
      </c>
      <c r="AB652" s="605" t="s">
        <v>227</v>
      </c>
      <c r="AC652" s="605" t="s">
        <v>227</v>
      </c>
      <c r="AD652" s="605" t="s">
        <v>227</v>
      </c>
      <c r="AE652" s="605" t="s">
        <v>227</v>
      </c>
      <c r="AF652" s="605" t="s">
        <v>227</v>
      </c>
      <c r="AG652" s="605" t="s">
        <v>227</v>
      </c>
      <c r="AH652" s="605" t="s">
        <v>227</v>
      </c>
      <c r="AI652" s="605" t="s">
        <v>227</v>
      </c>
      <c r="AJ652" s="605" t="s">
        <v>227</v>
      </c>
      <c r="AK652" s="605" t="s">
        <v>227</v>
      </c>
      <c r="AL652" s="605" t="s">
        <v>227</v>
      </c>
      <c r="AM652" s="605" t="s">
        <v>227</v>
      </c>
      <c r="AN652" s="605" t="s">
        <v>227</v>
      </c>
      <c r="AO652" s="605" t="s">
        <v>227</v>
      </c>
      <c r="AP652" s="605" t="s">
        <v>227</v>
      </c>
      <c r="AQ652" s="605" t="s">
        <v>227</v>
      </c>
      <c r="AR652" s="605" t="s">
        <v>227</v>
      </c>
      <c r="AS652" s="605" t="s">
        <v>227</v>
      </c>
      <c r="AT652" s="605" t="s">
        <v>227</v>
      </c>
      <c r="AU652" s="605" t="s">
        <v>227</v>
      </c>
      <c r="AV652" s="605" t="s">
        <v>227</v>
      </c>
      <c r="AW652" s="605" t="s">
        <v>227</v>
      </c>
      <c r="AX652" s="605" t="s">
        <v>227</v>
      </c>
      <c r="AY652" s="604" t="s">
        <v>227</v>
      </c>
      <c r="AZ652" s="604" t="s">
        <v>4547</v>
      </c>
      <c r="BA652" s="604" t="s">
        <v>227</v>
      </c>
      <c r="BB652" s="606" t="s">
        <v>1500</v>
      </c>
    </row>
    <row r="653" spans="1:54" ht="14.4" x14ac:dyDescent="0.3">
      <c r="A653" s="604">
        <v>707268</v>
      </c>
      <c r="B653" s="604" t="s">
        <v>248</v>
      </c>
      <c r="C653" s="605" t="s">
        <v>178</v>
      </c>
      <c r="D653" s="605" t="s">
        <v>178</v>
      </c>
      <c r="E653" s="605" t="s">
        <v>178</v>
      </c>
      <c r="F653" s="605" t="s">
        <v>178</v>
      </c>
      <c r="G653" s="605" t="s">
        <v>178</v>
      </c>
      <c r="H653" s="605" t="s">
        <v>178</v>
      </c>
      <c r="I653" s="605" t="s">
        <v>177</v>
      </c>
      <c r="J653" s="605" t="s">
        <v>177</v>
      </c>
      <c r="K653" s="605" t="s">
        <v>177</v>
      </c>
      <c r="L653" s="605" t="s">
        <v>177</v>
      </c>
      <c r="M653" s="605" t="s">
        <v>178</v>
      </c>
      <c r="N653" s="605" t="s">
        <v>176</v>
      </c>
      <c r="O653" s="605" t="s">
        <v>227</v>
      </c>
      <c r="P653" s="605" t="s">
        <v>227</v>
      </c>
      <c r="Q653" s="605" t="s">
        <v>227</v>
      </c>
      <c r="R653" s="605" t="s">
        <v>227</v>
      </c>
      <c r="S653" s="605" t="s">
        <v>227</v>
      </c>
      <c r="T653" s="605" t="s">
        <v>227</v>
      </c>
      <c r="U653" s="605" t="s">
        <v>227</v>
      </c>
      <c r="V653" s="605" t="s">
        <v>227</v>
      </c>
      <c r="W653" s="605" t="s">
        <v>227</v>
      </c>
      <c r="X653" s="605" t="s">
        <v>227</v>
      </c>
      <c r="Y653" s="605" t="s">
        <v>227</v>
      </c>
      <c r="Z653" s="605" t="s">
        <v>227</v>
      </c>
      <c r="AA653" s="605" t="s">
        <v>227</v>
      </c>
      <c r="AB653" s="605" t="s">
        <v>227</v>
      </c>
      <c r="AC653" s="605" t="s">
        <v>227</v>
      </c>
      <c r="AD653" s="605" t="s">
        <v>227</v>
      </c>
      <c r="AE653" s="605" t="s">
        <v>227</v>
      </c>
      <c r="AF653" s="605" t="s">
        <v>227</v>
      </c>
      <c r="AG653" s="605" t="s">
        <v>227</v>
      </c>
      <c r="AH653" s="605" t="s">
        <v>227</v>
      </c>
      <c r="AI653" s="605" t="s">
        <v>227</v>
      </c>
      <c r="AJ653" s="605" t="s">
        <v>227</v>
      </c>
      <c r="AK653" s="605" t="s">
        <v>227</v>
      </c>
      <c r="AL653" s="605" t="s">
        <v>227</v>
      </c>
      <c r="AM653" s="605" t="s">
        <v>227</v>
      </c>
      <c r="AN653" s="605" t="s">
        <v>227</v>
      </c>
      <c r="AO653" s="605" t="s">
        <v>227</v>
      </c>
      <c r="AP653" s="605" t="s">
        <v>227</v>
      </c>
      <c r="AQ653" s="605" t="s">
        <v>227</v>
      </c>
      <c r="AR653" s="605" t="s">
        <v>227</v>
      </c>
      <c r="AS653" s="605" t="s">
        <v>227</v>
      </c>
      <c r="AT653" s="605" t="s">
        <v>227</v>
      </c>
      <c r="AU653" s="605" t="s">
        <v>227</v>
      </c>
      <c r="AV653" s="605" t="s">
        <v>227</v>
      </c>
      <c r="AW653" s="605" t="s">
        <v>227</v>
      </c>
      <c r="AX653" s="605" t="s">
        <v>227</v>
      </c>
      <c r="AY653" s="604" t="s">
        <v>227</v>
      </c>
      <c r="AZ653" s="604" t="s">
        <v>4547</v>
      </c>
      <c r="BA653" s="604" t="s">
        <v>227</v>
      </c>
      <c r="BB653" s="606" t="s">
        <v>1500</v>
      </c>
    </row>
    <row r="654" spans="1:54" ht="14.4" x14ac:dyDescent="0.3">
      <c r="A654" s="604">
        <v>707269</v>
      </c>
      <c r="B654" s="604" t="s">
        <v>247</v>
      </c>
      <c r="C654" s="605" t="s">
        <v>178</v>
      </c>
      <c r="D654" s="605" t="s">
        <v>178</v>
      </c>
      <c r="E654" s="605" t="s">
        <v>178</v>
      </c>
      <c r="F654" s="605" t="s">
        <v>178</v>
      </c>
      <c r="G654" s="605" t="s">
        <v>178</v>
      </c>
      <c r="H654" s="605" t="s">
        <v>178</v>
      </c>
      <c r="I654" s="605" t="s">
        <v>177</v>
      </c>
      <c r="J654" s="605" t="s">
        <v>177</v>
      </c>
      <c r="K654" s="605" t="s">
        <v>177</v>
      </c>
      <c r="L654" s="605" t="s">
        <v>177</v>
      </c>
      <c r="M654" s="605" t="s">
        <v>176</v>
      </c>
      <c r="N654" s="605" t="s">
        <v>176</v>
      </c>
      <c r="O654" s="605" t="s">
        <v>227</v>
      </c>
      <c r="P654" s="605" t="s">
        <v>227</v>
      </c>
      <c r="Q654" s="605" t="s">
        <v>227</v>
      </c>
      <c r="R654" s="605" t="s">
        <v>227</v>
      </c>
      <c r="S654" s="605" t="s">
        <v>227</v>
      </c>
      <c r="T654" s="605" t="s">
        <v>227</v>
      </c>
      <c r="U654" s="605" t="s">
        <v>227</v>
      </c>
      <c r="V654" s="605" t="s">
        <v>227</v>
      </c>
      <c r="W654" s="605" t="s">
        <v>227</v>
      </c>
      <c r="X654" s="605" t="s">
        <v>227</v>
      </c>
      <c r="Y654" s="605" t="s">
        <v>227</v>
      </c>
      <c r="Z654" s="605" t="s">
        <v>227</v>
      </c>
      <c r="AA654" s="605" t="s">
        <v>227</v>
      </c>
      <c r="AB654" s="605" t="s">
        <v>227</v>
      </c>
      <c r="AC654" s="605" t="s">
        <v>227</v>
      </c>
      <c r="AD654" s="605" t="s">
        <v>227</v>
      </c>
      <c r="AE654" s="605" t="s">
        <v>227</v>
      </c>
      <c r="AF654" s="605" t="s">
        <v>227</v>
      </c>
      <c r="AG654" s="605" t="s">
        <v>227</v>
      </c>
      <c r="AH654" s="605" t="s">
        <v>227</v>
      </c>
      <c r="AI654" s="605" t="s">
        <v>227</v>
      </c>
      <c r="AJ654" s="605" t="s">
        <v>227</v>
      </c>
      <c r="AK654" s="605" t="s">
        <v>227</v>
      </c>
      <c r="AL654" s="605" t="s">
        <v>227</v>
      </c>
      <c r="AM654" s="605" t="s">
        <v>227</v>
      </c>
      <c r="AN654" s="605" t="s">
        <v>227</v>
      </c>
      <c r="AO654" s="605" t="s">
        <v>227</v>
      </c>
      <c r="AP654" s="605" t="s">
        <v>227</v>
      </c>
      <c r="AQ654" s="605" t="s">
        <v>227</v>
      </c>
      <c r="AR654" s="605" t="s">
        <v>227</v>
      </c>
      <c r="AS654" s="605" t="s">
        <v>227</v>
      </c>
      <c r="AT654" s="605" t="s">
        <v>227</v>
      </c>
      <c r="AU654" s="605" t="s">
        <v>227</v>
      </c>
      <c r="AV654" s="605" t="s">
        <v>227</v>
      </c>
      <c r="AW654" s="605" t="s">
        <v>227</v>
      </c>
      <c r="AX654" s="605" t="s">
        <v>227</v>
      </c>
      <c r="AY654" s="604" t="s">
        <v>227</v>
      </c>
      <c r="AZ654" s="604" t="s">
        <v>4547</v>
      </c>
      <c r="BA654" s="604" t="s">
        <v>227</v>
      </c>
      <c r="BB654" s="606" t="s">
        <v>1500</v>
      </c>
    </row>
    <row r="655" spans="1:54" ht="21.6" x14ac:dyDescent="0.65">
      <c r="A655" s="620">
        <v>707270</v>
      </c>
      <c r="B655" s="602" t="s">
        <v>247</v>
      </c>
      <c r="C655" s="628" t="s">
        <v>178</v>
      </c>
      <c r="D655" s="628" t="s">
        <v>178</v>
      </c>
      <c r="E655" s="628" t="s">
        <v>177</v>
      </c>
      <c r="F655" s="628" t="s">
        <v>176</v>
      </c>
      <c r="G655" s="628" t="s">
        <v>176</v>
      </c>
      <c r="H655" s="628" t="s">
        <v>177</v>
      </c>
      <c r="I655" s="628" t="s">
        <v>177</v>
      </c>
      <c r="J655" s="628" t="s">
        <v>177</v>
      </c>
      <c r="K655" s="628" t="s">
        <v>177</v>
      </c>
      <c r="L655" s="628" t="s">
        <v>177</v>
      </c>
      <c r="M655" s="628" t="s">
        <v>177</v>
      </c>
      <c r="N655" s="628" t="s">
        <v>177</v>
      </c>
      <c r="O655" s="628" t="s">
        <v>227</v>
      </c>
      <c r="P655" s="628" t="s">
        <v>227</v>
      </c>
      <c r="Q655" s="628" t="s">
        <v>227</v>
      </c>
      <c r="R655" s="628" t="s">
        <v>227</v>
      </c>
      <c r="S655" s="628" t="s">
        <v>227</v>
      </c>
      <c r="T655" s="628" t="s">
        <v>227</v>
      </c>
      <c r="U655" s="628" t="s">
        <v>227</v>
      </c>
      <c r="V655" s="628" t="s">
        <v>227</v>
      </c>
      <c r="W655" s="628" t="s">
        <v>227</v>
      </c>
      <c r="X655" s="628" t="s">
        <v>227</v>
      </c>
      <c r="Y655" s="628" t="s">
        <v>227</v>
      </c>
      <c r="Z655" s="628" t="s">
        <v>227</v>
      </c>
      <c r="AA655" s="628" t="s">
        <v>227</v>
      </c>
      <c r="AB655" s="628" t="s">
        <v>227</v>
      </c>
      <c r="AC655" s="628" t="s">
        <v>227</v>
      </c>
      <c r="AD655" s="628" t="s">
        <v>227</v>
      </c>
      <c r="AE655" s="628" t="s">
        <v>227</v>
      </c>
      <c r="AF655" s="628" t="s">
        <v>227</v>
      </c>
      <c r="AG655" s="628" t="s">
        <v>227</v>
      </c>
      <c r="AH655" s="628" t="s">
        <v>227</v>
      </c>
      <c r="AI655" s="628" t="s">
        <v>227</v>
      </c>
      <c r="AJ655" s="628" t="s">
        <v>227</v>
      </c>
      <c r="AK655" s="628" t="s">
        <v>227</v>
      </c>
      <c r="AL655" s="628" t="s">
        <v>227</v>
      </c>
      <c r="AM655" s="628" t="s">
        <v>227</v>
      </c>
      <c r="AN655" s="628" t="s">
        <v>227</v>
      </c>
      <c r="AO655" s="628" t="s">
        <v>227</v>
      </c>
      <c r="AP655" s="628" t="s">
        <v>227</v>
      </c>
      <c r="AQ655" s="628" t="s">
        <v>227</v>
      </c>
      <c r="AR655" s="628" t="s">
        <v>227</v>
      </c>
      <c r="AS655" s="628" t="s">
        <v>227</v>
      </c>
      <c r="AT655" s="628" t="s">
        <v>227</v>
      </c>
      <c r="AU655" s="628" t="s">
        <v>227</v>
      </c>
      <c r="AV655" s="628" t="s">
        <v>227</v>
      </c>
      <c r="AW655" s="628" t="s">
        <v>227</v>
      </c>
      <c r="AX655" s="628" t="s">
        <v>227</v>
      </c>
      <c r="AY655" s="602">
        <v>0</v>
      </c>
      <c r="AZ655" s="628"/>
      <c r="BA655" s="629"/>
      <c r="BB655" s="634"/>
    </row>
    <row r="656" spans="1:54" ht="14.4" x14ac:dyDescent="0.3">
      <c r="A656" s="604">
        <v>707271</v>
      </c>
      <c r="B656" s="604" t="s">
        <v>247</v>
      </c>
      <c r="C656" s="605" t="s">
        <v>227</v>
      </c>
      <c r="D656" s="605" t="s">
        <v>227</v>
      </c>
      <c r="E656" s="605" t="s">
        <v>227</v>
      </c>
      <c r="F656" s="605" t="s">
        <v>227</v>
      </c>
      <c r="G656" s="605" t="s">
        <v>227</v>
      </c>
      <c r="H656" s="605" t="s">
        <v>227</v>
      </c>
      <c r="I656" s="605" t="s">
        <v>227</v>
      </c>
      <c r="J656" s="605" t="s">
        <v>227</v>
      </c>
      <c r="K656" s="605" t="s">
        <v>227</v>
      </c>
      <c r="L656" s="605" t="s">
        <v>227</v>
      </c>
      <c r="M656" s="605" t="s">
        <v>227</v>
      </c>
      <c r="N656" s="605" t="s">
        <v>227</v>
      </c>
      <c r="O656" s="605" t="s">
        <v>227</v>
      </c>
      <c r="P656" s="605" t="s">
        <v>227</v>
      </c>
      <c r="Q656" s="605" t="s">
        <v>227</v>
      </c>
      <c r="R656" s="605" t="s">
        <v>227</v>
      </c>
      <c r="S656" s="605" t="s">
        <v>227</v>
      </c>
      <c r="T656" s="605" t="s">
        <v>227</v>
      </c>
      <c r="U656" s="605" t="s">
        <v>227</v>
      </c>
      <c r="V656" s="605" t="s">
        <v>227</v>
      </c>
      <c r="W656" s="605" t="s">
        <v>227</v>
      </c>
      <c r="X656" s="605" t="s">
        <v>227</v>
      </c>
      <c r="Y656" s="605" t="s">
        <v>227</v>
      </c>
      <c r="Z656" s="605" t="s">
        <v>227</v>
      </c>
      <c r="AA656" s="605" t="s">
        <v>227</v>
      </c>
      <c r="AB656" s="605" t="s">
        <v>227</v>
      </c>
      <c r="AC656" s="605" t="s">
        <v>227</v>
      </c>
      <c r="AD656" s="605" t="s">
        <v>227</v>
      </c>
      <c r="AE656" s="605" t="s">
        <v>227</v>
      </c>
      <c r="AF656" s="605" t="s">
        <v>227</v>
      </c>
      <c r="AG656" s="605" t="s">
        <v>227</v>
      </c>
      <c r="AH656" s="605" t="s">
        <v>227</v>
      </c>
      <c r="AI656" s="605" t="s">
        <v>227</v>
      </c>
      <c r="AJ656" s="605" t="s">
        <v>227</v>
      </c>
      <c r="AK656" s="605" t="s">
        <v>227</v>
      </c>
      <c r="AL656" s="605" t="s">
        <v>227</v>
      </c>
      <c r="AM656" s="605" t="s">
        <v>227</v>
      </c>
      <c r="AN656" s="605" t="s">
        <v>227</v>
      </c>
      <c r="AO656" s="605" t="s">
        <v>227</v>
      </c>
      <c r="AP656" s="605" t="s">
        <v>227</v>
      </c>
      <c r="AQ656" s="605" t="s">
        <v>227</v>
      </c>
      <c r="AR656" s="605" t="s">
        <v>227</v>
      </c>
      <c r="AS656" s="605" t="s">
        <v>227</v>
      </c>
      <c r="AT656" s="605" t="s">
        <v>227</v>
      </c>
      <c r="AU656" s="605" t="s">
        <v>227</v>
      </c>
      <c r="AV656" s="605" t="s">
        <v>227</v>
      </c>
      <c r="AW656" s="605" t="s">
        <v>227</v>
      </c>
      <c r="AX656" s="605" t="s">
        <v>227</v>
      </c>
      <c r="AY656" s="604" t="s">
        <v>227</v>
      </c>
      <c r="AZ656" s="604" t="s">
        <v>4547</v>
      </c>
      <c r="BA656" s="604" t="s">
        <v>227</v>
      </c>
      <c r="BB656" s="606" t="s">
        <v>1500</v>
      </c>
    </row>
    <row r="657" spans="1:54" ht="21.6" x14ac:dyDescent="0.65">
      <c r="A657" s="620">
        <v>707272</v>
      </c>
      <c r="B657" s="602" t="s">
        <v>247</v>
      </c>
      <c r="C657" s="628" t="s">
        <v>178</v>
      </c>
      <c r="D657" s="628" t="s">
        <v>176</v>
      </c>
      <c r="E657" s="628" t="s">
        <v>176</v>
      </c>
      <c r="F657" s="628" t="s">
        <v>178</v>
      </c>
      <c r="G657" s="628" t="s">
        <v>178</v>
      </c>
      <c r="H657" s="628" t="s">
        <v>178</v>
      </c>
      <c r="I657" s="628" t="s">
        <v>178</v>
      </c>
      <c r="J657" s="628" t="s">
        <v>178</v>
      </c>
      <c r="K657" s="628" t="s">
        <v>176</v>
      </c>
      <c r="L657" s="628" t="s">
        <v>176</v>
      </c>
      <c r="M657" s="628" t="s">
        <v>178</v>
      </c>
      <c r="N657" s="628" t="s">
        <v>178</v>
      </c>
      <c r="O657" s="628">
        <v>0</v>
      </c>
      <c r="P657" s="628">
        <v>0</v>
      </c>
      <c r="Q657" s="628">
        <v>0</v>
      </c>
      <c r="R657" s="628">
        <v>0</v>
      </c>
      <c r="S657" s="628">
        <v>0</v>
      </c>
      <c r="T657" s="628">
        <v>0</v>
      </c>
      <c r="U657" s="628">
        <v>0</v>
      </c>
      <c r="V657" s="628">
        <v>0</v>
      </c>
      <c r="W657" s="628">
        <v>0</v>
      </c>
      <c r="X657" s="628">
        <v>0</v>
      </c>
      <c r="Y657" s="628">
        <v>0</v>
      </c>
      <c r="Z657" s="628">
        <v>0</v>
      </c>
      <c r="AA657" s="628">
        <v>0</v>
      </c>
      <c r="AB657" s="628">
        <v>0</v>
      </c>
      <c r="AC657" s="628">
        <v>0</v>
      </c>
      <c r="AD657" s="628">
        <v>0</v>
      </c>
      <c r="AE657" s="628">
        <v>0</v>
      </c>
      <c r="AF657" s="628">
        <v>0</v>
      </c>
      <c r="AG657" s="628">
        <v>0</v>
      </c>
      <c r="AH657" s="628">
        <v>0</v>
      </c>
      <c r="AI657" s="628">
        <v>0</v>
      </c>
      <c r="AJ657" s="628">
        <v>0</v>
      </c>
      <c r="AK657" s="628">
        <v>0</v>
      </c>
      <c r="AL657" s="628">
        <v>0</v>
      </c>
      <c r="AM657" s="628">
        <v>0</v>
      </c>
      <c r="AN657" s="628">
        <v>0</v>
      </c>
      <c r="AO657" s="628">
        <v>0</v>
      </c>
      <c r="AP657" s="628">
        <v>0</v>
      </c>
      <c r="AQ657" s="628">
        <v>0</v>
      </c>
      <c r="AR657" s="628">
        <v>0</v>
      </c>
      <c r="AS657" s="628">
        <v>0</v>
      </c>
      <c r="AT657" s="628">
        <v>0</v>
      </c>
      <c r="AU657" s="628">
        <v>0</v>
      </c>
      <c r="AV657" s="628">
        <v>0</v>
      </c>
      <c r="AW657" s="628">
        <v>0</v>
      </c>
      <c r="AX657" s="628">
        <v>0</v>
      </c>
      <c r="AY657" s="602">
        <v>0</v>
      </c>
      <c r="AZ657" s="628"/>
      <c r="BA657" s="629"/>
      <c r="BB657" s="634"/>
    </row>
    <row r="658" spans="1:54" ht="14.4" x14ac:dyDescent="0.3">
      <c r="A658" s="604">
        <v>707273</v>
      </c>
      <c r="B658" s="604" t="s">
        <v>247</v>
      </c>
      <c r="C658" s="605" t="s">
        <v>178</v>
      </c>
      <c r="D658" s="605" t="s">
        <v>178</v>
      </c>
      <c r="E658" s="605" t="s">
        <v>178</v>
      </c>
      <c r="F658" s="605" t="s">
        <v>177</v>
      </c>
      <c r="G658" s="605" t="s">
        <v>177</v>
      </c>
      <c r="H658" s="605" t="s">
        <v>177</v>
      </c>
      <c r="I658" s="605" t="s">
        <v>177</v>
      </c>
      <c r="J658" s="605" t="s">
        <v>177</v>
      </c>
      <c r="K658" s="605" t="s">
        <v>177</v>
      </c>
      <c r="L658" s="605" t="s">
        <v>177</v>
      </c>
      <c r="M658" s="605" t="s">
        <v>176</v>
      </c>
      <c r="N658" s="605" t="s">
        <v>176</v>
      </c>
      <c r="O658" s="605" t="s">
        <v>227</v>
      </c>
      <c r="P658" s="605" t="s">
        <v>227</v>
      </c>
      <c r="Q658" s="605" t="s">
        <v>227</v>
      </c>
      <c r="R658" s="605" t="s">
        <v>227</v>
      </c>
      <c r="S658" s="605" t="s">
        <v>227</v>
      </c>
      <c r="T658" s="605" t="s">
        <v>227</v>
      </c>
      <c r="U658" s="605" t="s">
        <v>227</v>
      </c>
      <c r="V658" s="605" t="s">
        <v>227</v>
      </c>
      <c r="W658" s="605" t="s">
        <v>227</v>
      </c>
      <c r="X658" s="605" t="s">
        <v>227</v>
      </c>
      <c r="Y658" s="605" t="s">
        <v>227</v>
      </c>
      <c r="Z658" s="605" t="s">
        <v>227</v>
      </c>
      <c r="AA658" s="605" t="s">
        <v>227</v>
      </c>
      <c r="AB658" s="605" t="s">
        <v>227</v>
      </c>
      <c r="AC658" s="605" t="s">
        <v>227</v>
      </c>
      <c r="AD658" s="605" t="s">
        <v>227</v>
      </c>
      <c r="AE658" s="605" t="s">
        <v>227</v>
      </c>
      <c r="AF658" s="605" t="s">
        <v>227</v>
      </c>
      <c r="AG658" s="605" t="s">
        <v>227</v>
      </c>
      <c r="AH658" s="605" t="s">
        <v>227</v>
      </c>
      <c r="AI658" s="605" t="s">
        <v>227</v>
      </c>
      <c r="AJ658" s="605" t="s">
        <v>227</v>
      </c>
      <c r="AK658" s="605" t="s">
        <v>227</v>
      </c>
      <c r="AL658" s="605" t="s">
        <v>227</v>
      </c>
      <c r="AM658" s="605" t="s">
        <v>227</v>
      </c>
      <c r="AN658" s="605" t="s">
        <v>227</v>
      </c>
      <c r="AO658" s="605" t="s">
        <v>227</v>
      </c>
      <c r="AP658" s="605" t="s">
        <v>227</v>
      </c>
      <c r="AQ658" s="605" t="s">
        <v>227</v>
      </c>
      <c r="AR658" s="605" t="s">
        <v>227</v>
      </c>
      <c r="AS658" s="605" t="s">
        <v>227</v>
      </c>
      <c r="AT658" s="605" t="s">
        <v>227</v>
      </c>
      <c r="AU658" s="605" t="s">
        <v>227</v>
      </c>
      <c r="AV658" s="605" t="s">
        <v>227</v>
      </c>
      <c r="AW658" s="605" t="s">
        <v>227</v>
      </c>
      <c r="AX658" s="605" t="s">
        <v>227</v>
      </c>
      <c r="AY658" s="604" t="s">
        <v>227</v>
      </c>
      <c r="AZ658" s="604" t="s">
        <v>4547</v>
      </c>
      <c r="BA658" s="604" t="s">
        <v>227</v>
      </c>
      <c r="BB658" s="606" t="s">
        <v>1500</v>
      </c>
    </row>
    <row r="659" spans="1:54" ht="14.4" x14ac:dyDescent="0.3">
      <c r="A659" s="604">
        <v>707274</v>
      </c>
      <c r="B659" s="604" t="s">
        <v>247</v>
      </c>
      <c r="C659" s="605" t="s">
        <v>178</v>
      </c>
      <c r="D659" s="605" t="s">
        <v>178</v>
      </c>
      <c r="E659" s="605" t="s">
        <v>178</v>
      </c>
      <c r="F659" s="605" t="s">
        <v>178</v>
      </c>
      <c r="G659" s="605" t="s">
        <v>178</v>
      </c>
      <c r="H659" s="605" t="s">
        <v>178</v>
      </c>
      <c r="I659" s="605" t="s">
        <v>177</v>
      </c>
      <c r="J659" s="605" t="s">
        <v>177</v>
      </c>
      <c r="K659" s="605" t="s">
        <v>177</v>
      </c>
      <c r="L659" s="605" t="s">
        <v>177</v>
      </c>
      <c r="M659" s="605" t="s">
        <v>176</v>
      </c>
      <c r="N659" s="605" t="s">
        <v>176</v>
      </c>
      <c r="O659" s="605" t="s">
        <v>227</v>
      </c>
      <c r="P659" s="605" t="s">
        <v>227</v>
      </c>
      <c r="Q659" s="605" t="s">
        <v>227</v>
      </c>
      <c r="R659" s="605" t="s">
        <v>227</v>
      </c>
      <c r="S659" s="605" t="s">
        <v>227</v>
      </c>
      <c r="T659" s="605" t="s">
        <v>227</v>
      </c>
      <c r="U659" s="605" t="s">
        <v>227</v>
      </c>
      <c r="V659" s="605" t="s">
        <v>227</v>
      </c>
      <c r="W659" s="605" t="s">
        <v>227</v>
      </c>
      <c r="X659" s="605" t="s">
        <v>227</v>
      </c>
      <c r="Y659" s="605" t="s">
        <v>227</v>
      </c>
      <c r="Z659" s="605" t="s">
        <v>227</v>
      </c>
      <c r="AA659" s="605" t="s">
        <v>227</v>
      </c>
      <c r="AB659" s="605" t="s">
        <v>227</v>
      </c>
      <c r="AC659" s="605" t="s">
        <v>227</v>
      </c>
      <c r="AD659" s="605" t="s">
        <v>227</v>
      </c>
      <c r="AE659" s="605" t="s">
        <v>227</v>
      </c>
      <c r="AF659" s="605" t="s">
        <v>227</v>
      </c>
      <c r="AG659" s="605" t="s">
        <v>227</v>
      </c>
      <c r="AH659" s="605" t="s">
        <v>227</v>
      </c>
      <c r="AI659" s="605" t="s">
        <v>227</v>
      </c>
      <c r="AJ659" s="605" t="s">
        <v>227</v>
      </c>
      <c r="AK659" s="605" t="s">
        <v>227</v>
      </c>
      <c r="AL659" s="605" t="s">
        <v>227</v>
      </c>
      <c r="AM659" s="605" t="s">
        <v>227</v>
      </c>
      <c r="AN659" s="605" t="s">
        <v>227</v>
      </c>
      <c r="AO659" s="605" t="s">
        <v>227</v>
      </c>
      <c r="AP659" s="605" t="s">
        <v>227</v>
      </c>
      <c r="AQ659" s="605" t="s">
        <v>227</v>
      </c>
      <c r="AR659" s="605" t="s">
        <v>227</v>
      </c>
      <c r="AS659" s="605" t="s">
        <v>227</v>
      </c>
      <c r="AT659" s="605" t="s">
        <v>227</v>
      </c>
      <c r="AU659" s="605" t="s">
        <v>227</v>
      </c>
      <c r="AV659" s="605" t="s">
        <v>227</v>
      </c>
      <c r="AW659" s="605" t="s">
        <v>227</v>
      </c>
      <c r="AX659" s="605" t="s">
        <v>227</v>
      </c>
      <c r="AY659" s="604" t="s">
        <v>227</v>
      </c>
      <c r="AZ659" s="604" t="s">
        <v>4547</v>
      </c>
      <c r="BA659" s="604" t="s">
        <v>227</v>
      </c>
      <c r="BB659" s="606" t="s">
        <v>1500</v>
      </c>
    </row>
    <row r="660" spans="1:54" ht="14.4" x14ac:dyDescent="0.3">
      <c r="A660" s="604">
        <v>707276</v>
      </c>
      <c r="B660" s="604" t="s">
        <v>247</v>
      </c>
      <c r="C660" s="605" t="s">
        <v>178</v>
      </c>
      <c r="D660" s="605" t="s">
        <v>176</v>
      </c>
      <c r="E660" s="605" t="s">
        <v>178</v>
      </c>
      <c r="F660" s="605" t="s">
        <v>178</v>
      </c>
      <c r="G660" s="605" t="s">
        <v>177</v>
      </c>
      <c r="H660" s="605" t="s">
        <v>178</v>
      </c>
      <c r="I660" s="605" t="s">
        <v>177</v>
      </c>
      <c r="J660" s="605" t="s">
        <v>177</v>
      </c>
      <c r="K660" s="605" t="s">
        <v>178</v>
      </c>
      <c r="L660" s="605" t="s">
        <v>177</v>
      </c>
      <c r="M660" s="605" t="s">
        <v>178</v>
      </c>
      <c r="N660" s="605" t="s">
        <v>176</v>
      </c>
      <c r="O660" s="605" t="s">
        <v>227</v>
      </c>
      <c r="P660" s="605" t="s">
        <v>227</v>
      </c>
      <c r="Q660" s="605" t="s">
        <v>227</v>
      </c>
      <c r="R660" s="605" t="s">
        <v>227</v>
      </c>
      <c r="S660" s="605" t="s">
        <v>227</v>
      </c>
      <c r="T660" s="605" t="s">
        <v>227</v>
      </c>
      <c r="U660" s="605" t="s">
        <v>227</v>
      </c>
      <c r="V660" s="605" t="s">
        <v>227</v>
      </c>
      <c r="W660" s="605" t="s">
        <v>227</v>
      </c>
      <c r="X660" s="605" t="s">
        <v>227</v>
      </c>
      <c r="Y660" s="605" t="s">
        <v>227</v>
      </c>
      <c r="Z660" s="605" t="s">
        <v>227</v>
      </c>
      <c r="AA660" s="605" t="s">
        <v>227</v>
      </c>
      <c r="AB660" s="605" t="s">
        <v>227</v>
      </c>
      <c r="AC660" s="605" t="s">
        <v>227</v>
      </c>
      <c r="AD660" s="605" t="s">
        <v>227</v>
      </c>
      <c r="AE660" s="605" t="s">
        <v>227</v>
      </c>
      <c r="AF660" s="605" t="s">
        <v>227</v>
      </c>
      <c r="AG660" s="605" t="s">
        <v>227</v>
      </c>
      <c r="AH660" s="605" t="s">
        <v>227</v>
      </c>
      <c r="AI660" s="605" t="s">
        <v>227</v>
      </c>
      <c r="AJ660" s="605" t="s">
        <v>227</v>
      </c>
      <c r="AK660" s="605" t="s">
        <v>227</v>
      </c>
      <c r="AL660" s="605" t="s">
        <v>227</v>
      </c>
      <c r="AM660" s="605" t="s">
        <v>227</v>
      </c>
      <c r="AN660" s="605" t="s">
        <v>227</v>
      </c>
      <c r="AO660" s="605" t="s">
        <v>227</v>
      </c>
      <c r="AP660" s="605" t="s">
        <v>227</v>
      </c>
      <c r="AQ660" s="605" t="s">
        <v>227</v>
      </c>
      <c r="AR660" s="605" t="s">
        <v>227</v>
      </c>
      <c r="AS660" s="605" t="s">
        <v>227</v>
      </c>
      <c r="AT660" s="605" t="s">
        <v>227</v>
      </c>
      <c r="AU660" s="605" t="s">
        <v>227</v>
      </c>
      <c r="AV660" s="605" t="s">
        <v>227</v>
      </c>
      <c r="AW660" s="605" t="s">
        <v>227</v>
      </c>
      <c r="AX660" s="605" t="s">
        <v>227</v>
      </c>
      <c r="AY660" s="604" t="s">
        <v>227</v>
      </c>
      <c r="AZ660" s="604" t="s">
        <v>4547</v>
      </c>
      <c r="BA660" s="604" t="s">
        <v>227</v>
      </c>
      <c r="BB660" s="606" t="s">
        <v>1500</v>
      </c>
    </row>
    <row r="661" spans="1:54" ht="14.4" x14ac:dyDescent="0.3">
      <c r="A661" s="604">
        <v>707277</v>
      </c>
      <c r="B661" s="604" t="s">
        <v>247</v>
      </c>
      <c r="C661" s="605" t="s">
        <v>178</v>
      </c>
      <c r="D661" s="605" t="s">
        <v>176</v>
      </c>
      <c r="E661" s="605" t="s">
        <v>176</v>
      </c>
      <c r="F661" s="605" t="s">
        <v>176</v>
      </c>
      <c r="G661" s="605" t="s">
        <v>178</v>
      </c>
      <c r="H661" s="605" t="s">
        <v>176</v>
      </c>
      <c r="I661" s="605" t="s">
        <v>177</v>
      </c>
      <c r="J661" s="605" t="s">
        <v>176</v>
      </c>
      <c r="K661" s="605" t="s">
        <v>176</v>
      </c>
      <c r="L661" s="605" t="s">
        <v>177</v>
      </c>
      <c r="M661" s="605" t="s">
        <v>176</v>
      </c>
      <c r="N661" s="605" t="s">
        <v>176</v>
      </c>
      <c r="O661" s="605" t="s">
        <v>227</v>
      </c>
      <c r="P661" s="605" t="s">
        <v>227</v>
      </c>
      <c r="Q661" s="605" t="s">
        <v>227</v>
      </c>
      <c r="R661" s="605" t="s">
        <v>227</v>
      </c>
      <c r="S661" s="605" t="s">
        <v>227</v>
      </c>
      <c r="T661" s="605" t="s">
        <v>227</v>
      </c>
      <c r="U661" s="605" t="s">
        <v>227</v>
      </c>
      <c r="V661" s="605" t="s">
        <v>227</v>
      </c>
      <c r="W661" s="605" t="s">
        <v>227</v>
      </c>
      <c r="X661" s="605" t="s">
        <v>227</v>
      </c>
      <c r="Y661" s="605" t="s">
        <v>227</v>
      </c>
      <c r="Z661" s="605" t="s">
        <v>227</v>
      </c>
      <c r="AA661" s="605" t="s">
        <v>227</v>
      </c>
      <c r="AB661" s="605" t="s">
        <v>227</v>
      </c>
      <c r="AC661" s="605" t="s">
        <v>227</v>
      </c>
      <c r="AD661" s="605" t="s">
        <v>227</v>
      </c>
      <c r="AE661" s="605" t="s">
        <v>227</v>
      </c>
      <c r="AF661" s="605" t="s">
        <v>227</v>
      </c>
      <c r="AG661" s="605" t="s">
        <v>227</v>
      </c>
      <c r="AH661" s="605" t="s">
        <v>227</v>
      </c>
      <c r="AI661" s="605" t="s">
        <v>227</v>
      </c>
      <c r="AJ661" s="605" t="s">
        <v>227</v>
      </c>
      <c r="AK661" s="605" t="s">
        <v>227</v>
      </c>
      <c r="AL661" s="605" t="s">
        <v>227</v>
      </c>
      <c r="AM661" s="605" t="s">
        <v>227</v>
      </c>
      <c r="AN661" s="605" t="s">
        <v>227</v>
      </c>
      <c r="AO661" s="605" t="s">
        <v>227</v>
      </c>
      <c r="AP661" s="605" t="s">
        <v>227</v>
      </c>
      <c r="AQ661" s="605" t="s">
        <v>227</v>
      </c>
      <c r="AR661" s="605" t="s">
        <v>227</v>
      </c>
      <c r="AS661" s="605" t="s">
        <v>227</v>
      </c>
      <c r="AT661" s="605" t="s">
        <v>227</v>
      </c>
      <c r="AU661" s="605" t="s">
        <v>227</v>
      </c>
      <c r="AV661" s="605" t="s">
        <v>227</v>
      </c>
      <c r="AW661" s="605" t="s">
        <v>227</v>
      </c>
      <c r="AX661" s="605" t="s">
        <v>227</v>
      </c>
      <c r="AY661" s="604" t="s">
        <v>227</v>
      </c>
      <c r="AZ661" s="604" t="s">
        <v>4547</v>
      </c>
      <c r="BA661" s="604" t="s">
        <v>227</v>
      </c>
      <c r="BB661" s="606" t="s">
        <v>1500</v>
      </c>
    </row>
    <row r="662" spans="1:54" ht="14.4" x14ac:dyDescent="0.3">
      <c r="A662" s="604">
        <v>707278</v>
      </c>
      <c r="B662" s="604" t="s">
        <v>247</v>
      </c>
      <c r="C662" s="605" t="s">
        <v>178</v>
      </c>
      <c r="D662" s="605" t="s">
        <v>178</v>
      </c>
      <c r="E662" s="605" t="s">
        <v>178</v>
      </c>
      <c r="F662" s="605" t="s">
        <v>178</v>
      </c>
      <c r="G662" s="605" t="s">
        <v>178</v>
      </c>
      <c r="H662" s="605" t="s">
        <v>178</v>
      </c>
      <c r="I662" s="605" t="s">
        <v>177</v>
      </c>
      <c r="J662" s="605" t="s">
        <v>177</v>
      </c>
      <c r="K662" s="605" t="s">
        <v>177</v>
      </c>
      <c r="L662" s="605" t="s">
        <v>177</v>
      </c>
      <c r="M662" s="605" t="s">
        <v>176</v>
      </c>
      <c r="N662" s="605" t="s">
        <v>176</v>
      </c>
      <c r="O662" s="605" t="s">
        <v>227</v>
      </c>
      <c r="P662" s="605" t="s">
        <v>227</v>
      </c>
      <c r="Q662" s="605" t="s">
        <v>227</v>
      </c>
      <c r="R662" s="605" t="s">
        <v>227</v>
      </c>
      <c r="S662" s="605" t="s">
        <v>227</v>
      </c>
      <c r="T662" s="605" t="s">
        <v>227</v>
      </c>
      <c r="U662" s="605" t="s">
        <v>227</v>
      </c>
      <c r="V662" s="605" t="s">
        <v>227</v>
      </c>
      <c r="W662" s="605" t="s">
        <v>227</v>
      </c>
      <c r="X662" s="605" t="s">
        <v>227</v>
      </c>
      <c r="Y662" s="605" t="s">
        <v>227</v>
      </c>
      <c r="Z662" s="605" t="s">
        <v>227</v>
      </c>
      <c r="AA662" s="605" t="s">
        <v>227</v>
      </c>
      <c r="AB662" s="605" t="s">
        <v>227</v>
      </c>
      <c r="AC662" s="605" t="s">
        <v>227</v>
      </c>
      <c r="AD662" s="605" t="s">
        <v>227</v>
      </c>
      <c r="AE662" s="605" t="s">
        <v>227</v>
      </c>
      <c r="AF662" s="605" t="s">
        <v>227</v>
      </c>
      <c r="AG662" s="605" t="s">
        <v>227</v>
      </c>
      <c r="AH662" s="605" t="s">
        <v>227</v>
      </c>
      <c r="AI662" s="605" t="s">
        <v>227</v>
      </c>
      <c r="AJ662" s="605" t="s">
        <v>227</v>
      </c>
      <c r="AK662" s="605" t="s">
        <v>227</v>
      </c>
      <c r="AL662" s="605" t="s">
        <v>227</v>
      </c>
      <c r="AM662" s="605" t="s">
        <v>227</v>
      </c>
      <c r="AN662" s="605" t="s">
        <v>227</v>
      </c>
      <c r="AO662" s="605" t="s">
        <v>227</v>
      </c>
      <c r="AP662" s="605" t="s">
        <v>227</v>
      </c>
      <c r="AQ662" s="605" t="s">
        <v>227</v>
      </c>
      <c r="AR662" s="605" t="s">
        <v>227</v>
      </c>
      <c r="AS662" s="605" t="s">
        <v>227</v>
      </c>
      <c r="AT662" s="605" t="s">
        <v>227</v>
      </c>
      <c r="AU662" s="605" t="s">
        <v>227</v>
      </c>
      <c r="AV662" s="605" t="s">
        <v>227</v>
      </c>
      <c r="AW662" s="605" t="s">
        <v>227</v>
      </c>
      <c r="AX662" s="605" t="s">
        <v>227</v>
      </c>
      <c r="AY662" s="604" t="s">
        <v>227</v>
      </c>
      <c r="AZ662" s="604" t="s">
        <v>4547</v>
      </c>
      <c r="BA662" s="604" t="s">
        <v>227</v>
      </c>
      <c r="BB662" s="606" t="s">
        <v>1500</v>
      </c>
    </row>
    <row r="663" spans="1:54" ht="21.6" x14ac:dyDescent="0.65">
      <c r="A663" s="620">
        <v>707279</v>
      </c>
      <c r="B663" s="602" t="s">
        <v>248</v>
      </c>
      <c r="C663" s="628" t="s">
        <v>178</v>
      </c>
      <c r="D663" s="628" t="s">
        <v>178</v>
      </c>
      <c r="E663" s="628" t="s">
        <v>178</v>
      </c>
      <c r="F663" s="628" t="s">
        <v>178</v>
      </c>
      <c r="G663" s="628" t="s">
        <v>176</v>
      </c>
      <c r="H663" s="628" t="s">
        <v>178</v>
      </c>
      <c r="I663" s="628" t="s">
        <v>178</v>
      </c>
      <c r="J663" s="628" t="s">
        <v>177</v>
      </c>
      <c r="K663" s="628" t="s">
        <v>177</v>
      </c>
      <c r="L663" s="628" t="s">
        <v>178</v>
      </c>
      <c r="M663" s="628" t="s">
        <v>178</v>
      </c>
      <c r="N663" s="628" t="s">
        <v>177</v>
      </c>
      <c r="O663" s="628" t="s">
        <v>178</v>
      </c>
      <c r="P663" s="628" t="s">
        <v>178</v>
      </c>
      <c r="Q663" s="628" t="s">
        <v>178</v>
      </c>
      <c r="R663" s="628" t="s">
        <v>176</v>
      </c>
      <c r="S663" s="628" t="s">
        <v>177</v>
      </c>
      <c r="T663" s="628" t="s">
        <v>177</v>
      </c>
      <c r="U663" s="628" t="s">
        <v>177</v>
      </c>
      <c r="V663" s="628" t="s">
        <v>177</v>
      </c>
      <c r="W663" s="628" t="s">
        <v>178</v>
      </c>
      <c r="X663" s="628" t="s">
        <v>178</v>
      </c>
      <c r="Y663" s="628" t="s">
        <v>177</v>
      </c>
      <c r="Z663" s="628" t="s">
        <v>178</v>
      </c>
      <c r="AA663" s="628" t="s">
        <v>227</v>
      </c>
      <c r="AB663" s="628" t="s">
        <v>227</v>
      </c>
      <c r="AC663" s="628" t="s">
        <v>227</v>
      </c>
      <c r="AD663" s="628" t="s">
        <v>227</v>
      </c>
      <c r="AE663" s="628" t="s">
        <v>227</v>
      </c>
      <c r="AF663" s="628" t="s">
        <v>227</v>
      </c>
      <c r="AG663" s="628" t="s">
        <v>227</v>
      </c>
      <c r="AH663" s="628" t="s">
        <v>227</v>
      </c>
      <c r="AI663" s="628" t="s">
        <v>227</v>
      </c>
      <c r="AJ663" s="628" t="s">
        <v>227</v>
      </c>
      <c r="AK663" s="628" t="s">
        <v>227</v>
      </c>
      <c r="AL663" s="628" t="s">
        <v>227</v>
      </c>
      <c r="AM663" s="628" t="s">
        <v>227</v>
      </c>
      <c r="AN663" s="628" t="s">
        <v>227</v>
      </c>
      <c r="AO663" s="628" t="s">
        <v>227</v>
      </c>
      <c r="AP663" s="628" t="s">
        <v>227</v>
      </c>
      <c r="AQ663" s="628" t="s">
        <v>227</v>
      </c>
      <c r="AR663" s="628" t="s">
        <v>227</v>
      </c>
      <c r="AS663" s="628" t="s">
        <v>227</v>
      </c>
      <c r="AT663" s="628" t="s">
        <v>227</v>
      </c>
      <c r="AU663" s="628" t="s">
        <v>227</v>
      </c>
      <c r="AV663" s="628" t="s">
        <v>227</v>
      </c>
      <c r="AW663" s="628" t="s">
        <v>227</v>
      </c>
      <c r="AX663" s="628" t="s">
        <v>227</v>
      </c>
      <c r="AY663" s="602">
        <v>0</v>
      </c>
      <c r="AZ663" s="628"/>
      <c r="BA663" s="629"/>
      <c r="BB663" s="634"/>
    </row>
    <row r="664" spans="1:54" ht="14.4" x14ac:dyDescent="0.3">
      <c r="A664" s="604">
        <v>707280</v>
      </c>
      <c r="B664" s="604" t="s">
        <v>247</v>
      </c>
      <c r="C664" s="605" t="s">
        <v>178</v>
      </c>
      <c r="D664" s="605" t="s">
        <v>178</v>
      </c>
      <c r="E664" s="605" t="s">
        <v>178</v>
      </c>
      <c r="F664" s="605" t="s">
        <v>177</v>
      </c>
      <c r="G664" s="605" t="s">
        <v>178</v>
      </c>
      <c r="H664" s="605" t="s">
        <v>178</v>
      </c>
      <c r="I664" s="605" t="s">
        <v>177</v>
      </c>
      <c r="J664" s="605" t="s">
        <v>177</v>
      </c>
      <c r="K664" s="605" t="s">
        <v>177</v>
      </c>
      <c r="L664" s="605" t="s">
        <v>177</v>
      </c>
      <c r="M664" s="605" t="s">
        <v>178</v>
      </c>
      <c r="N664" s="605" t="s">
        <v>176</v>
      </c>
      <c r="O664" s="605" t="s">
        <v>227</v>
      </c>
      <c r="P664" s="605" t="s">
        <v>227</v>
      </c>
      <c r="Q664" s="605" t="s">
        <v>227</v>
      </c>
      <c r="R664" s="605" t="s">
        <v>227</v>
      </c>
      <c r="S664" s="605" t="s">
        <v>227</v>
      </c>
      <c r="T664" s="605" t="s">
        <v>227</v>
      </c>
      <c r="U664" s="605" t="s">
        <v>227</v>
      </c>
      <c r="V664" s="605" t="s">
        <v>227</v>
      </c>
      <c r="W664" s="605" t="s">
        <v>227</v>
      </c>
      <c r="X664" s="605" t="s">
        <v>227</v>
      </c>
      <c r="Y664" s="605" t="s">
        <v>227</v>
      </c>
      <c r="Z664" s="605" t="s">
        <v>227</v>
      </c>
      <c r="AA664" s="605" t="s">
        <v>227</v>
      </c>
      <c r="AB664" s="605" t="s">
        <v>227</v>
      </c>
      <c r="AC664" s="605" t="s">
        <v>227</v>
      </c>
      <c r="AD664" s="605" t="s">
        <v>227</v>
      </c>
      <c r="AE664" s="605" t="s">
        <v>227</v>
      </c>
      <c r="AF664" s="605" t="s">
        <v>227</v>
      </c>
      <c r="AG664" s="605" t="s">
        <v>227</v>
      </c>
      <c r="AH664" s="605" t="s">
        <v>227</v>
      </c>
      <c r="AI664" s="605" t="s">
        <v>227</v>
      </c>
      <c r="AJ664" s="605" t="s">
        <v>227</v>
      </c>
      <c r="AK664" s="605" t="s">
        <v>227</v>
      </c>
      <c r="AL664" s="605" t="s">
        <v>227</v>
      </c>
      <c r="AM664" s="605" t="s">
        <v>227</v>
      </c>
      <c r="AN664" s="605" t="s">
        <v>227</v>
      </c>
      <c r="AO664" s="605" t="s">
        <v>227</v>
      </c>
      <c r="AP664" s="605" t="s">
        <v>227</v>
      </c>
      <c r="AQ664" s="605" t="s">
        <v>227</v>
      </c>
      <c r="AR664" s="605" t="s">
        <v>227</v>
      </c>
      <c r="AS664" s="605" t="s">
        <v>227</v>
      </c>
      <c r="AT664" s="605" t="s">
        <v>227</v>
      </c>
      <c r="AU664" s="605" t="s">
        <v>227</v>
      </c>
      <c r="AV664" s="605" t="s">
        <v>227</v>
      </c>
      <c r="AW664" s="605" t="s">
        <v>227</v>
      </c>
      <c r="AX664" s="605" t="s">
        <v>227</v>
      </c>
      <c r="AY664" s="604" t="s">
        <v>227</v>
      </c>
      <c r="AZ664" s="604" t="s">
        <v>4547</v>
      </c>
      <c r="BA664" s="604" t="s">
        <v>227</v>
      </c>
      <c r="BB664" s="606" t="s">
        <v>1500</v>
      </c>
    </row>
    <row r="665" spans="1:54" ht="14.4" x14ac:dyDescent="0.3">
      <c r="A665" s="604">
        <v>707281</v>
      </c>
      <c r="B665" s="604" t="s">
        <v>247</v>
      </c>
      <c r="C665" s="605" t="s">
        <v>177</v>
      </c>
      <c r="D665" s="605" t="s">
        <v>177</v>
      </c>
      <c r="E665" s="605" t="s">
        <v>177</v>
      </c>
      <c r="F665" s="605" t="s">
        <v>178</v>
      </c>
      <c r="G665" s="605" t="s">
        <v>178</v>
      </c>
      <c r="H665" s="605" t="s">
        <v>178</v>
      </c>
      <c r="I665" s="605" t="s">
        <v>177</v>
      </c>
      <c r="J665" s="605" t="s">
        <v>177</v>
      </c>
      <c r="K665" s="605" t="s">
        <v>177</v>
      </c>
      <c r="L665" s="605" t="s">
        <v>177</v>
      </c>
      <c r="M665" s="605" t="s">
        <v>176</v>
      </c>
      <c r="N665" s="605" t="s">
        <v>176</v>
      </c>
      <c r="O665" s="605" t="s">
        <v>227</v>
      </c>
      <c r="P665" s="605" t="s">
        <v>227</v>
      </c>
      <c r="Q665" s="605" t="s">
        <v>227</v>
      </c>
      <c r="R665" s="605" t="s">
        <v>227</v>
      </c>
      <c r="S665" s="605" t="s">
        <v>227</v>
      </c>
      <c r="T665" s="605" t="s">
        <v>227</v>
      </c>
      <c r="U665" s="605" t="s">
        <v>227</v>
      </c>
      <c r="V665" s="605" t="s">
        <v>227</v>
      </c>
      <c r="W665" s="605" t="s">
        <v>227</v>
      </c>
      <c r="X665" s="605" t="s">
        <v>227</v>
      </c>
      <c r="Y665" s="605" t="s">
        <v>227</v>
      </c>
      <c r="Z665" s="605" t="s">
        <v>227</v>
      </c>
      <c r="AA665" s="605" t="s">
        <v>227</v>
      </c>
      <c r="AB665" s="605" t="s">
        <v>227</v>
      </c>
      <c r="AC665" s="605" t="s">
        <v>227</v>
      </c>
      <c r="AD665" s="605" t="s">
        <v>227</v>
      </c>
      <c r="AE665" s="605" t="s">
        <v>227</v>
      </c>
      <c r="AF665" s="605" t="s">
        <v>227</v>
      </c>
      <c r="AG665" s="605" t="s">
        <v>227</v>
      </c>
      <c r="AH665" s="605" t="s">
        <v>227</v>
      </c>
      <c r="AI665" s="605" t="s">
        <v>227</v>
      </c>
      <c r="AJ665" s="605" t="s">
        <v>227</v>
      </c>
      <c r="AK665" s="605" t="s">
        <v>227</v>
      </c>
      <c r="AL665" s="605" t="s">
        <v>227</v>
      </c>
      <c r="AM665" s="605" t="s">
        <v>227</v>
      </c>
      <c r="AN665" s="605" t="s">
        <v>227</v>
      </c>
      <c r="AO665" s="605" t="s">
        <v>227</v>
      </c>
      <c r="AP665" s="605" t="s">
        <v>227</v>
      </c>
      <c r="AQ665" s="605" t="s">
        <v>227</v>
      </c>
      <c r="AR665" s="605" t="s">
        <v>227</v>
      </c>
      <c r="AS665" s="605" t="s">
        <v>227</v>
      </c>
      <c r="AT665" s="605" t="s">
        <v>227</v>
      </c>
      <c r="AU665" s="605" t="s">
        <v>227</v>
      </c>
      <c r="AV665" s="605" t="s">
        <v>227</v>
      </c>
      <c r="AW665" s="605" t="s">
        <v>227</v>
      </c>
      <c r="AX665" s="605" t="s">
        <v>227</v>
      </c>
      <c r="AY665" s="604" t="s">
        <v>227</v>
      </c>
      <c r="AZ665" s="604" t="s">
        <v>4547</v>
      </c>
      <c r="BA665" s="604" t="s">
        <v>227</v>
      </c>
      <c r="BB665" s="606" t="s">
        <v>1500</v>
      </c>
    </row>
    <row r="666" spans="1:54" ht="14.4" x14ac:dyDescent="0.3">
      <c r="A666" s="604">
        <v>707282</v>
      </c>
      <c r="B666" s="604" t="s">
        <v>247</v>
      </c>
      <c r="C666" s="605" t="s">
        <v>177</v>
      </c>
      <c r="D666" s="605" t="s">
        <v>177</v>
      </c>
      <c r="E666" s="605" t="s">
        <v>178</v>
      </c>
      <c r="F666" s="605" t="s">
        <v>178</v>
      </c>
      <c r="G666" s="605" t="s">
        <v>178</v>
      </c>
      <c r="H666" s="605" t="s">
        <v>178</v>
      </c>
      <c r="I666" s="605" t="s">
        <v>177</v>
      </c>
      <c r="J666" s="605" t="s">
        <v>177</v>
      </c>
      <c r="K666" s="605" t="s">
        <v>177</v>
      </c>
      <c r="L666" s="605" t="s">
        <v>177</v>
      </c>
      <c r="M666" s="605" t="s">
        <v>176</v>
      </c>
      <c r="N666" s="605" t="s">
        <v>176</v>
      </c>
      <c r="O666" s="605" t="s">
        <v>227</v>
      </c>
      <c r="P666" s="605" t="s">
        <v>227</v>
      </c>
      <c r="Q666" s="605" t="s">
        <v>227</v>
      </c>
      <c r="R666" s="605" t="s">
        <v>227</v>
      </c>
      <c r="S666" s="605" t="s">
        <v>227</v>
      </c>
      <c r="T666" s="605" t="s">
        <v>227</v>
      </c>
      <c r="U666" s="605" t="s">
        <v>227</v>
      </c>
      <c r="V666" s="605" t="s">
        <v>227</v>
      </c>
      <c r="W666" s="605" t="s">
        <v>227</v>
      </c>
      <c r="X666" s="605" t="s">
        <v>227</v>
      </c>
      <c r="Y666" s="605" t="s">
        <v>227</v>
      </c>
      <c r="Z666" s="605" t="s">
        <v>227</v>
      </c>
      <c r="AA666" s="605" t="s">
        <v>227</v>
      </c>
      <c r="AB666" s="605" t="s">
        <v>227</v>
      </c>
      <c r="AC666" s="605" t="s">
        <v>227</v>
      </c>
      <c r="AD666" s="605" t="s">
        <v>227</v>
      </c>
      <c r="AE666" s="605" t="s">
        <v>227</v>
      </c>
      <c r="AF666" s="605" t="s">
        <v>227</v>
      </c>
      <c r="AG666" s="605" t="s">
        <v>227</v>
      </c>
      <c r="AH666" s="605" t="s">
        <v>227</v>
      </c>
      <c r="AI666" s="605" t="s">
        <v>227</v>
      </c>
      <c r="AJ666" s="605" t="s">
        <v>227</v>
      </c>
      <c r="AK666" s="605" t="s">
        <v>227</v>
      </c>
      <c r="AL666" s="605" t="s">
        <v>227</v>
      </c>
      <c r="AM666" s="605" t="s">
        <v>227</v>
      </c>
      <c r="AN666" s="605" t="s">
        <v>227</v>
      </c>
      <c r="AO666" s="605" t="s">
        <v>227</v>
      </c>
      <c r="AP666" s="605" t="s">
        <v>227</v>
      </c>
      <c r="AQ666" s="605" t="s">
        <v>227</v>
      </c>
      <c r="AR666" s="605" t="s">
        <v>227</v>
      </c>
      <c r="AS666" s="605" t="s">
        <v>227</v>
      </c>
      <c r="AT666" s="605" t="s">
        <v>227</v>
      </c>
      <c r="AU666" s="605" t="s">
        <v>227</v>
      </c>
      <c r="AV666" s="605" t="s">
        <v>227</v>
      </c>
      <c r="AW666" s="605" t="s">
        <v>227</v>
      </c>
      <c r="AX666" s="605" t="s">
        <v>227</v>
      </c>
      <c r="AY666" s="604" t="s">
        <v>227</v>
      </c>
      <c r="AZ666" s="604" t="s">
        <v>4547</v>
      </c>
      <c r="BA666" s="604" t="s">
        <v>227</v>
      </c>
      <c r="BB666" s="606" t="s">
        <v>1500</v>
      </c>
    </row>
    <row r="667" spans="1:54" ht="14.4" x14ac:dyDescent="0.3">
      <c r="A667" s="604">
        <v>707283</v>
      </c>
      <c r="B667" s="604" t="s">
        <v>247</v>
      </c>
      <c r="C667" s="605" t="s">
        <v>227</v>
      </c>
      <c r="D667" s="605" t="s">
        <v>227</v>
      </c>
      <c r="E667" s="605" t="s">
        <v>227</v>
      </c>
      <c r="F667" s="605" t="s">
        <v>227</v>
      </c>
      <c r="G667" s="605" t="s">
        <v>227</v>
      </c>
      <c r="H667" s="605" t="s">
        <v>227</v>
      </c>
      <c r="I667" s="605" t="s">
        <v>227</v>
      </c>
      <c r="J667" s="605" t="s">
        <v>227</v>
      </c>
      <c r="K667" s="605" t="s">
        <v>227</v>
      </c>
      <c r="L667" s="605" t="s">
        <v>227</v>
      </c>
      <c r="M667" s="605" t="s">
        <v>227</v>
      </c>
      <c r="N667" s="605" t="s">
        <v>227</v>
      </c>
      <c r="O667" s="605" t="s">
        <v>227</v>
      </c>
      <c r="P667" s="605" t="s">
        <v>227</v>
      </c>
      <c r="Q667" s="605" t="s">
        <v>227</v>
      </c>
      <c r="R667" s="605" t="s">
        <v>227</v>
      </c>
      <c r="S667" s="605" t="s">
        <v>227</v>
      </c>
      <c r="T667" s="605" t="s">
        <v>227</v>
      </c>
      <c r="U667" s="605" t="s">
        <v>227</v>
      </c>
      <c r="V667" s="605" t="s">
        <v>227</v>
      </c>
      <c r="W667" s="605" t="s">
        <v>227</v>
      </c>
      <c r="X667" s="605" t="s">
        <v>227</v>
      </c>
      <c r="Y667" s="605" t="s">
        <v>227</v>
      </c>
      <c r="Z667" s="605" t="s">
        <v>227</v>
      </c>
      <c r="AA667" s="605" t="s">
        <v>227</v>
      </c>
      <c r="AB667" s="605" t="s">
        <v>227</v>
      </c>
      <c r="AC667" s="605" t="s">
        <v>227</v>
      </c>
      <c r="AD667" s="605" t="s">
        <v>227</v>
      </c>
      <c r="AE667" s="605" t="s">
        <v>227</v>
      </c>
      <c r="AF667" s="605" t="s">
        <v>227</v>
      </c>
      <c r="AG667" s="605" t="s">
        <v>227</v>
      </c>
      <c r="AH667" s="605" t="s">
        <v>227</v>
      </c>
      <c r="AI667" s="605" t="s">
        <v>227</v>
      </c>
      <c r="AJ667" s="605" t="s">
        <v>227</v>
      </c>
      <c r="AK667" s="605" t="s">
        <v>227</v>
      </c>
      <c r="AL667" s="605" t="s">
        <v>227</v>
      </c>
      <c r="AM667" s="605" t="s">
        <v>227</v>
      </c>
      <c r="AN667" s="605" t="s">
        <v>227</v>
      </c>
      <c r="AO667" s="605" t="s">
        <v>227</v>
      </c>
      <c r="AP667" s="605" t="s">
        <v>227</v>
      </c>
      <c r="AQ667" s="605" t="s">
        <v>227</v>
      </c>
      <c r="AR667" s="605" t="s">
        <v>227</v>
      </c>
      <c r="AS667" s="605" t="s">
        <v>227</v>
      </c>
      <c r="AT667" s="605" t="s">
        <v>227</v>
      </c>
      <c r="AU667" s="605" t="s">
        <v>227</v>
      </c>
      <c r="AV667" s="605" t="s">
        <v>227</v>
      </c>
      <c r="AW667" s="605" t="s">
        <v>227</v>
      </c>
      <c r="AX667" s="605" t="s">
        <v>227</v>
      </c>
      <c r="AY667" s="604" t="s">
        <v>227</v>
      </c>
      <c r="AZ667" s="604" t="s">
        <v>4547</v>
      </c>
      <c r="BA667" s="604" t="s">
        <v>227</v>
      </c>
      <c r="BB667" s="606" t="s">
        <v>1500</v>
      </c>
    </row>
    <row r="668" spans="1:54" ht="21.6" x14ac:dyDescent="0.65">
      <c r="A668" s="620">
        <v>707284</v>
      </c>
      <c r="B668" s="602" t="s">
        <v>247</v>
      </c>
      <c r="C668" s="628" t="s">
        <v>176</v>
      </c>
      <c r="D668" s="628" t="s">
        <v>176</v>
      </c>
      <c r="E668" s="628" t="s">
        <v>176</v>
      </c>
      <c r="F668" s="628" t="s">
        <v>176</v>
      </c>
      <c r="G668" s="628" t="s">
        <v>176</v>
      </c>
      <c r="H668" s="628" t="s">
        <v>176</v>
      </c>
      <c r="I668" s="628" t="s">
        <v>176</v>
      </c>
      <c r="J668" s="628" t="s">
        <v>176</v>
      </c>
      <c r="K668" s="628" t="s">
        <v>176</v>
      </c>
      <c r="L668" s="628" t="s">
        <v>176</v>
      </c>
      <c r="M668" s="628" t="s">
        <v>176</v>
      </c>
      <c r="N668" s="628" t="s">
        <v>176</v>
      </c>
      <c r="O668" s="628" t="s">
        <v>227</v>
      </c>
      <c r="P668" s="628" t="s">
        <v>227</v>
      </c>
      <c r="Q668" s="628" t="s">
        <v>227</v>
      </c>
      <c r="R668" s="628" t="s">
        <v>227</v>
      </c>
      <c r="S668" s="628" t="s">
        <v>227</v>
      </c>
      <c r="T668" s="628" t="s">
        <v>227</v>
      </c>
      <c r="U668" s="628" t="s">
        <v>227</v>
      </c>
      <c r="V668" s="628" t="s">
        <v>227</v>
      </c>
      <c r="W668" s="628" t="s">
        <v>227</v>
      </c>
      <c r="X668" s="628" t="s">
        <v>227</v>
      </c>
      <c r="Y668" s="628" t="s">
        <v>227</v>
      </c>
      <c r="Z668" s="628" t="s">
        <v>227</v>
      </c>
      <c r="AA668" s="628" t="s">
        <v>227</v>
      </c>
      <c r="AB668" s="628" t="s">
        <v>227</v>
      </c>
      <c r="AC668" s="628" t="s">
        <v>227</v>
      </c>
      <c r="AD668" s="628" t="s">
        <v>227</v>
      </c>
      <c r="AE668" s="628" t="s">
        <v>227</v>
      </c>
      <c r="AF668" s="628" t="s">
        <v>227</v>
      </c>
      <c r="AG668" s="628" t="s">
        <v>227</v>
      </c>
      <c r="AH668" s="628" t="s">
        <v>227</v>
      </c>
      <c r="AI668" s="628" t="s">
        <v>227</v>
      </c>
      <c r="AJ668" s="628" t="s">
        <v>227</v>
      </c>
      <c r="AK668" s="628" t="s">
        <v>227</v>
      </c>
      <c r="AL668" s="628" t="s">
        <v>227</v>
      </c>
      <c r="AM668" s="628" t="s">
        <v>227</v>
      </c>
      <c r="AN668" s="628" t="s">
        <v>227</v>
      </c>
      <c r="AO668" s="628" t="s">
        <v>227</v>
      </c>
      <c r="AP668" s="628" t="s">
        <v>227</v>
      </c>
      <c r="AQ668" s="628" t="s">
        <v>227</v>
      </c>
      <c r="AR668" s="628" t="s">
        <v>227</v>
      </c>
      <c r="AS668" s="628" t="s">
        <v>227</v>
      </c>
      <c r="AT668" s="628" t="s">
        <v>227</v>
      </c>
      <c r="AU668" s="628" t="s">
        <v>227</v>
      </c>
      <c r="AV668" s="628" t="s">
        <v>227</v>
      </c>
      <c r="AW668" s="628" t="s">
        <v>227</v>
      </c>
      <c r="AX668" s="628" t="s">
        <v>227</v>
      </c>
      <c r="AY668" s="602">
        <v>0</v>
      </c>
      <c r="AZ668" s="628"/>
      <c r="BA668" s="629"/>
      <c r="BB668" s="634"/>
    </row>
    <row r="669" spans="1:54" ht="14.4" x14ac:dyDescent="0.3">
      <c r="A669" s="604">
        <v>707285</v>
      </c>
      <c r="B669" s="604" t="s">
        <v>247</v>
      </c>
      <c r="C669" s="605" t="s">
        <v>176</v>
      </c>
      <c r="D669" s="605" t="s">
        <v>176</v>
      </c>
      <c r="E669" s="605" t="s">
        <v>176</v>
      </c>
      <c r="F669" s="605" t="s">
        <v>176</v>
      </c>
      <c r="G669" s="605" t="s">
        <v>176</v>
      </c>
      <c r="H669" s="605" t="s">
        <v>176</v>
      </c>
      <c r="I669" s="605" t="s">
        <v>176</v>
      </c>
      <c r="J669" s="605" t="s">
        <v>176</v>
      </c>
      <c r="K669" s="605" t="s">
        <v>176</v>
      </c>
      <c r="L669" s="605" t="s">
        <v>178</v>
      </c>
      <c r="M669" s="605" t="s">
        <v>176</v>
      </c>
      <c r="N669" s="605" t="s">
        <v>176</v>
      </c>
      <c r="O669" s="605" t="s">
        <v>227</v>
      </c>
      <c r="P669" s="605" t="s">
        <v>227</v>
      </c>
      <c r="Q669" s="605" t="s">
        <v>227</v>
      </c>
      <c r="R669" s="605" t="s">
        <v>227</v>
      </c>
      <c r="S669" s="605" t="s">
        <v>227</v>
      </c>
      <c r="T669" s="605" t="s">
        <v>227</v>
      </c>
      <c r="U669" s="605" t="s">
        <v>227</v>
      </c>
      <c r="V669" s="605" t="s">
        <v>227</v>
      </c>
      <c r="W669" s="605" t="s">
        <v>227</v>
      </c>
      <c r="X669" s="605" t="s">
        <v>227</v>
      </c>
      <c r="Y669" s="605" t="s">
        <v>227</v>
      </c>
      <c r="Z669" s="605" t="s">
        <v>227</v>
      </c>
      <c r="AA669" s="605" t="s">
        <v>227</v>
      </c>
      <c r="AB669" s="605" t="s">
        <v>227</v>
      </c>
      <c r="AC669" s="605" t="s">
        <v>227</v>
      </c>
      <c r="AD669" s="605" t="s">
        <v>227</v>
      </c>
      <c r="AE669" s="605" t="s">
        <v>227</v>
      </c>
      <c r="AF669" s="605" t="s">
        <v>227</v>
      </c>
      <c r="AG669" s="605" t="s">
        <v>227</v>
      </c>
      <c r="AH669" s="605" t="s">
        <v>227</v>
      </c>
      <c r="AI669" s="605" t="s">
        <v>227</v>
      </c>
      <c r="AJ669" s="605" t="s">
        <v>227</v>
      </c>
      <c r="AK669" s="605" t="s">
        <v>227</v>
      </c>
      <c r="AL669" s="605" t="s">
        <v>227</v>
      </c>
      <c r="AM669" s="605" t="s">
        <v>227</v>
      </c>
      <c r="AN669" s="605" t="s">
        <v>227</v>
      </c>
      <c r="AO669" s="605" t="s">
        <v>227</v>
      </c>
      <c r="AP669" s="605" t="s">
        <v>227</v>
      </c>
      <c r="AQ669" s="605" t="s">
        <v>227</v>
      </c>
      <c r="AR669" s="605" t="s">
        <v>227</v>
      </c>
      <c r="AS669" s="605" t="s">
        <v>227</v>
      </c>
      <c r="AT669" s="605" t="s">
        <v>227</v>
      </c>
      <c r="AU669" s="605" t="s">
        <v>227</v>
      </c>
      <c r="AV669" s="605" t="s">
        <v>227</v>
      </c>
      <c r="AW669" s="605" t="s">
        <v>227</v>
      </c>
      <c r="AX669" s="605" t="s">
        <v>227</v>
      </c>
      <c r="AY669" s="604" t="s">
        <v>227</v>
      </c>
      <c r="AZ669" s="604" t="s">
        <v>4547</v>
      </c>
      <c r="BA669" s="604" t="s">
        <v>227</v>
      </c>
      <c r="BB669" s="606" t="s">
        <v>1500</v>
      </c>
    </row>
    <row r="670" spans="1:54" ht="21.6" x14ac:dyDescent="0.65">
      <c r="A670" s="620">
        <v>707286</v>
      </c>
      <c r="B670" s="602" t="s">
        <v>248</v>
      </c>
      <c r="C670" s="628" t="s">
        <v>178</v>
      </c>
      <c r="D670" s="628" t="s">
        <v>178</v>
      </c>
      <c r="E670" s="628" t="s">
        <v>176</v>
      </c>
      <c r="F670" s="628" t="s">
        <v>177</v>
      </c>
      <c r="G670" s="628" t="s">
        <v>178</v>
      </c>
      <c r="H670" s="628" t="s">
        <v>178</v>
      </c>
      <c r="I670" s="628" t="s">
        <v>176</v>
      </c>
      <c r="J670" s="628" t="s">
        <v>178</v>
      </c>
      <c r="K670" s="628" t="s">
        <v>178</v>
      </c>
      <c r="L670" s="628" t="s">
        <v>177</v>
      </c>
      <c r="M670" s="628" t="s">
        <v>178</v>
      </c>
      <c r="N670" s="628" t="s">
        <v>178</v>
      </c>
      <c r="O670" s="628" t="s">
        <v>178</v>
      </c>
      <c r="P670" s="628" t="s">
        <v>178</v>
      </c>
      <c r="Q670" s="628" t="s">
        <v>178</v>
      </c>
      <c r="R670" s="628" t="s">
        <v>178</v>
      </c>
      <c r="S670" s="628" t="s">
        <v>178</v>
      </c>
      <c r="T670" s="628" t="s">
        <v>178</v>
      </c>
      <c r="U670" s="628" t="s">
        <v>227</v>
      </c>
      <c r="V670" s="628" t="s">
        <v>227</v>
      </c>
      <c r="W670" s="628" t="s">
        <v>227</v>
      </c>
      <c r="X670" s="628" t="s">
        <v>227</v>
      </c>
      <c r="Y670" s="628" t="s">
        <v>227</v>
      </c>
      <c r="Z670" s="628" t="s">
        <v>227</v>
      </c>
      <c r="AA670" s="628" t="s">
        <v>227</v>
      </c>
      <c r="AB670" s="628" t="s">
        <v>227</v>
      </c>
      <c r="AC670" s="628" t="s">
        <v>227</v>
      </c>
      <c r="AD670" s="628" t="s">
        <v>227</v>
      </c>
      <c r="AE670" s="628" t="s">
        <v>227</v>
      </c>
      <c r="AF670" s="628" t="s">
        <v>227</v>
      </c>
      <c r="AG670" s="628" t="s">
        <v>227</v>
      </c>
      <c r="AH670" s="628" t="s">
        <v>227</v>
      </c>
      <c r="AI670" s="628" t="s">
        <v>227</v>
      </c>
      <c r="AJ670" s="628" t="s">
        <v>227</v>
      </c>
      <c r="AK670" s="628" t="s">
        <v>227</v>
      </c>
      <c r="AL670" s="628" t="s">
        <v>227</v>
      </c>
      <c r="AM670" s="628" t="s">
        <v>227</v>
      </c>
      <c r="AN670" s="628" t="s">
        <v>227</v>
      </c>
      <c r="AO670" s="628" t="s">
        <v>227</v>
      </c>
      <c r="AP670" s="628" t="s">
        <v>227</v>
      </c>
      <c r="AQ670" s="628" t="s">
        <v>227</v>
      </c>
      <c r="AR670" s="628" t="s">
        <v>227</v>
      </c>
      <c r="AS670" s="628" t="s">
        <v>227</v>
      </c>
      <c r="AT670" s="628" t="s">
        <v>227</v>
      </c>
      <c r="AU670" s="628" t="s">
        <v>227</v>
      </c>
      <c r="AV670" s="628" t="s">
        <v>227</v>
      </c>
      <c r="AW670" s="628" t="s">
        <v>227</v>
      </c>
      <c r="AX670" s="628" t="s">
        <v>227</v>
      </c>
      <c r="AY670" s="602">
        <v>0</v>
      </c>
      <c r="AZ670" s="628"/>
      <c r="BA670" s="629"/>
      <c r="BB670" s="634"/>
    </row>
    <row r="671" spans="1:54" ht="14.4" x14ac:dyDescent="0.3">
      <c r="A671" s="604">
        <v>707287</v>
      </c>
      <c r="B671" s="604" t="s">
        <v>247</v>
      </c>
      <c r="C671" s="605" t="s">
        <v>178</v>
      </c>
      <c r="D671" s="605" t="s">
        <v>178</v>
      </c>
      <c r="E671" s="605" t="s">
        <v>178</v>
      </c>
      <c r="F671" s="605" t="s">
        <v>178</v>
      </c>
      <c r="G671" s="605" t="s">
        <v>178</v>
      </c>
      <c r="H671" s="605" t="s">
        <v>178</v>
      </c>
      <c r="I671" s="605" t="s">
        <v>177</v>
      </c>
      <c r="J671" s="605" t="s">
        <v>177</v>
      </c>
      <c r="K671" s="605" t="s">
        <v>177</v>
      </c>
      <c r="L671" s="605" t="s">
        <v>177</v>
      </c>
      <c r="M671" s="605" t="s">
        <v>176</v>
      </c>
      <c r="N671" s="605" t="s">
        <v>176</v>
      </c>
      <c r="O671" s="605" t="s">
        <v>227</v>
      </c>
      <c r="P671" s="605" t="s">
        <v>227</v>
      </c>
      <c r="Q671" s="605" t="s">
        <v>227</v>
      </c>
      <c r="R671" s="605" t="s">
        <v>227</v>
      </c>
      <c r="S671" s="605" t="s">
        <v>227</v>
      </c>
      <c r="T671" s="605" t="s">
        <v>227</v>
      </c>
      <c r="U671" s="605" t="s">
        <v>227</v>
      </c>
      <c r="V671" s="605" t="s">
        <v>227</v>
      </c>
      <c r="W671" s="605" t="s">
        <v>227</v>
      </c>
      <c r="X671" s="605" t="s">
        <v>227</v>
      </c>
      <c r="Y671" s="605" t="s">
        <v>227</v>
      </c>
      <c r="Z671" s="605" t="s">
        <v>227</v>
      </c>
      <c r="AA671" s="605" t="s">
        <v>227</v>
      </c>
      <c r="AB671" s="605" t="s">
        <v>227</v>
      </c>
      <c r="AC671" s="605" t="s">
        <v>227</v>
      </c>
      <c r="AD671" s="605" t="s">
        <v>227</v>
      </c>
      <c r="AE671" s="605" t="s">
        <v>227</v>
      </c>
      <c r="AF671" s="605" t="s">
        <v>227</v>
      </c>
      <c r="AG671" s="605" t="s">
        <v>227</v>
      </c>
      <c r="AH671" s="605" t="s">
        <v>227</v>
      </c>
      <c r="AI671" s="605" t="s">
        <v>227</v>
      </c>
      <c r="AJ671" s="605" t="s">
        <v>227</v>
      </c>
      <c r="AK671" s="605" t="s">
        <v>227</v>
      </c>
      <c r="AL671" s="605" t="s">
        <v>227</v>
      </c>
      <c r="AM671" s="605" t="s">
        <v>227</v>
      </c>
      <c r="AN671" s="605" t="s">
        <v>227</v>
      </c>
      <c r="AO671" s="605" t="s">
        <v>227</v>
      </c>
      <c r="AP671" s="605" t="s">
        <v>227</v>
      </c>
      <c r="AQ671" s="605" t="s">
        <v>227</v>
      </c>
      <c r="AR671" s="605" t="s">
        <v>227</v>
      </c>
      <c r="AS671" s="605" t="s">
        <v>227</v>
      </c>
      <c r="AT671" s="605" t="s">
        <v>227</v>
      </c>
      <c r="AU671" s="605" t="s">
        <v>227</v>
      </c>
      <c r="AV671" s="605" t="s">
        <v>227</v>
      </c>
      <c r="AW671" s="605" t="s">
        <v>227</v>
      </c>
      <c r="AX671" s="605" t="s">
        <v>227</v>
      </c>
      <c r="AY671" s="604" t="s">
        <v>227</v>
      </c>
      <c r="AZ671" s="604" t="s">
        <v>4547</v>
      </c>
      <c r="BA671" s="604" t="s">
        <v>227</v>
      </c>
      <c r="BB671" s="606" t="s">
        <v>1500</v>
      </c>
    </row>
    <row r="672" spans="1:54" ht="14.4" x14ac:dyDescent="0.3">
      <c r="A672" s="604">
        <v>707288</v>
      </c>
      <c r="B672" s="604" t="s">
        <v>247</v>
      </c>
      <c r="C672" s="605" t="s">
        <v>178</v>
      </c>
      <c r="D672" s="605" t="s">
        <v>178</v>
      </c>
      <c r="E672" s="605" t="s">
        <v>178</v>
      </c>
      <c r="F672" s="605" t="s">
        <v>178</v>
      </c>
      <c r="G672" s="605" t="s">
        <v>178</v>
      </c>
      <c r="H672" s="605" t="s">
        <v>178</v>
      </c>
      <c r="I672" s="605" t="s">
        <v>177</v>
      </c>
      <c r="J672" s="605" t="s">
        <v>177</v>
      </c>
      <c r="K672" s="605" t="s">
        <v>177</v>
      </c>
      <c r="L672" s="605" t="s">
        <v>177</v>
      </c>
      <c r="M672" s="605" t="s">
        <v>178</v>
      </c>
      <c r="N672" s="605" t="s">
        <v>176</v>
      </c>
      <c r="O672" s="605" t="s">
        <v>227</v>
      </c>
      <c r="P672" s="605" t="s">
        <v>227</v>
      </c>
      <c r="Q672" s="605" t="s">
        <v>227</v>
      </c>
      <c r="R672" s="605" t="s">
        <v>227</v>
      </c>
      <c r="S672" s="605" t="s">
        <v>227</v>
      </c>
      <c r="T672" s="605" t="s">
        <v>227</v>
      </c>
      <c r="U672" s="605" t="s">
        <v>227</v>
      </c>
      <c r="V672" s="605" t="s">
        <v>227</v>
      </c>
      <c r="W672" s="605" t="s">
        <v>227</v>
      </c>
      <c r="X672" s="605" t="s">
        <v>227</v>
      </c>
      <c r="Y672" s="605" t="s">
        <v>227</v>
      </c>
      <c r="Z672" s="605" t="s">
        <v>227</v>
      </c>
      <c r="AA672" s="605" t="s">
        <v>227</v>
      </c>
      <c r="AB672" s="605" t="s">
        <v>227</v>
      </c>
      <c r="AC672" s="605" t="s">
        <v>227</v>
      </c>
      <c r="AD672" s="605" t="s">
        <v>227</v>
      </c>
      <c r="AE672" s="605" t="s">
        <v>227</v>
      </c>
      <c r="AF672" s="605" t="s">
        <v>227</v>
      </c>
      <c r="AG672" s="605" t="s">
        <v>227</v>
      </c>
      <c r="AH672" s="605" t="s">
        <v>227</v>
      </c>
      <c r="AI672" s="605" t="s">
        <v>227</v>
      </c>
      <c r="AJ672" s="605" t="s">
        <v>227</v>
      </c>
      <c r="AK672" s="605" t="s">
        <v>227</v>
      </c>
      <c r="AL672" s="605" t="s">
        <v>227</v>
      </c>
      <c r="AM672" s="605" t="s">
        <v>227</v>
      </c>
      <c r="AN672" s="605" t="s">
        <v>227</v>
      </c>
      <c r="AO672" s="605" t="s">
        <v>227</v>
      </c>
      <c r="AP672" s="605" t="s">
        <v>227</v>
      </c>
      <c r="AQ672" s="605" t="s">
        <v>227</v>
      </c>
      <c r="AR672" s="605" t="s">
        <v>227</v>
      </c>
      <c r="AS672" s="605" t="s">
        <v>227</v>
      </c>
      <c r="AT672" s="605" t="s">
        <v>227</v>
      </c>
      <c r="AU672" s="605" t="s">
        <v>227</v>
      </c>
      <c r="AV672" s="605" t="s">
        <v>227</v>
      </c>
      <c r="AW672" s="605" t="s">
        <v>227</v>
      </c>
      <c r="AX672" s="605" t="s">
        <v>227</v>
      </c>
      <c r="AY672" s="604" t="s">
        <v>227</v>
      </c>
      <c r="AZ672" s="604" t="s">
        <v>4547</v>
      </c>
      <c r="BA672" s="604" t="s">
        <v>227</v>
      </c>
      <c r="BB672" s="606" t="s">
        <v>1500</v>
      </c>
    </row>
    <row r="673" spans="1:54" ht="14.4" x14ac:dyDescent="0.3">
      <c r="A673" s="604">
        <v>707289</v>
      </c>
      <c r="B673" s="604" t="s">
        <v>247</v>
      </c>
      <c r="C673" s="605" t="s">
        <v>178</v>
      </c>
      <c r="D673" s="605" t="s">
        <v>178</v>
      </c>
      <c r="E673" s="605" t="s">
        <v>178</v>
      </c>
      <c r="F673" s="605" t="s">
        <v>177</v>
      </c>
      <c r="G673" s="605" t="s">
        <v>178</v>
      </c>
      <c r="H673" s="605" t="s">
        <v>177</v>
      </c>
      <c r="I673" s="605" t="s">
        <v>177</v>
      </c>
      <c r="J673" s="605" t="s">
        <v>177</v>
      </c>
      <c r="K673" s="605" t="s">
        <v>177</v>
      </c>
      <c r="L673" s="605" t="s">
        <v>177</v>
      </c>
      <c r="M673" s="605" t="s">
        <v>176</v>
      </c>
      <c r="N673" s="605" t="s">
        <v>176</v>
      </c>
      <c r="O673" s="605" t="s">
        <v>227</v>
      </c>
      <c r="P673" s="605" t="s">
        <v>227</v>
      </c>
      <c r="Q673" s="605" t="s">
        <v>227</v>
      </c>
      <c r="R673" s="605" t="s">
        <v>227</v>
      </c>
      <c r="S673" s="605" t="s">
        <v>227</v>
      </c>
      <c r="T673" s="605" t="s">
        <v>227</v>
      </c>
      <c r="U673" s="605" t="s">
        <v>227</v>
      </c>
      <c r="V673" s="605" t="s">
        <v>227</v>
      </c>
      <c r="W673" s="605" t="s">
        <v>227</v>
      </c>
      <c r="X673" s="605" t="s">
        <v>227</v>
      </c>
      <c r="Y673" s="605" t="s">
        <v>227</v>
      </c>
      <c r="Z673" s="605" t="s">
        <v>227</v>
      </c>
      <c r="AA673" s="605" t="s">
        <v>227</v>
      </c>
      <c r="AB673" s="605" t="s">
        <v>227</v>
      </c>
      <c r="AC673" s="605" t="s">
        <v>227</v>
      </c>
      <c r="AD673" s="605" t="s">
        <v>227</v>
      </c>
      <c r="AE673" s="605" t="s">
        <v>227</v>
      </c>
      <c r="AF673" s="605" t="s">
        <v>227</v>
      </c>
      <c r="AG673" s="605" t="s">
        <v>227</v>
      </c>
      <c r="AH673" s="605" t="s">
        <v>227</v>
      </c>
      <c r="AI673" s="605" t="s">
        <v>227</v>
      </c>
      <c r="AJ673" s="605" t="s">
        <v>227</v>
      </c>
      <c r="AK673" s="605" t="s">
        <v>227</v>
      </c>
      <c r="AL673" s="605" t="s">
        <v>227</v>
      </c>
      <c r="AM673" s="605" t="s">
        <v>227</v>
      </c>
      <c r="AN673" s="605" t="s">
        <v>227</v>
      </c>
      <c r="AO673" s="605" t="s">
        <v>227</v>
      </c>
      <c r="AP673" s="605" t="s">
        <v>227</v>
      </c>
      <c r="AQ673" s="605" t="s">
        <v>227</v>
      </c>
      <c r="AR673" s="605" t="s">
        <v>227</v>
      </c>
      <c r="AS673" s="605" t="s">
        <v>227</v>
      </c>
      <c r="AT673" s="605" t="s">
        <v>227</v>
      </c>
      <c r="AU673" s="605" t="s">
        <v>227</v>
      </c>
      <c r="AV673" s="605" t="s">
        <v>227</v>
      </c>
      <c r="AW673" s="605" t="s">
        <v>227</v>
      </c>
      <c r="AX673" s="605" t="s">
        <v>227</v>
      </c>
      <c r="AY673" s="604" t="s">
        <v>227</v>
      </c>
      <c r="AZ673" s="604" t="s">
        <v>4547</v>
      </c>
      <c r="BA673" s="604" t="s">
        <v>227</v>
      </c>
      <c r="BB673" s="606" t="s">
        <v>1500</v>
      </c>
    </row>
    <row r="674" spans="1:54" ht="14.4" x14ac:dyDescent="0.3">
      <c r="A674" s="604">
        <v>707290</v>
      </c>
      <c r="B674" s="604" t="s">
        <v>247</v>
      </c>
      <c r="C674" s="605" t="s">
        <v>178</v>
      </c>
      <c r="D674" s="605" t="s">
        <v>178</v>
      </c>
      <c r="E674" s="605" t="s">
        <v>178</v>
      </c>
      <c r="F674" s="605" t="s">
        <v>178</v>
      </c>
      <c r="G674" s="605" t="s">
        <v>178</v>
      </c>
      <c r="H674" s="605" t="s">
        <v>178</v>
      </c>
      <c r="I674" s="605" t="s">
        <v>177</v>
      </c>
      <c r="J674" s="605" t="s">
        <v>177</v>
      </c>
      <c r="K674" s="605" t="s">
        <v>177</v>
      </c>
      <c r="L674" s="605" t="s">
        <v>177</v>
      </c>
      <c r="M674" s="605" t="s">
        <v>176</v>
      </c>
      <c r="N674" s="605" t="s">
        <v>176</v>
      </c>
      <c r="O674" s="605" t="s">
        <v>227</v>
      </c>
      <c r="P674" s="605" t="s">
        <v>227</v>
      </c>
      <c r="Q674" s="605" t="s">
        <v>227</v>
      </c>
      <c r="R674" s="605" t="s">
        <v>227</v>
      </c>
      <c r="S674" s="605" t="s">
        <v>227</v>
      </c>
      <c r="T674" s="605" t="s">
        <v>227</v>
      </c>
      <c r="U674" s="605" t="s">
        <v>227</v>
      </c>
      <c r="V674" s="605" t="s">
        <v>227</v>
      </c>
      <c r="W674" s="605" t="s">
        <v>227</v>
      </c>
      <c r="X674" s="605" t="s">
        <v>227</v>
      </c>
      <c r="Y674" s="605" t="s">
        <v>227</v>
      </c>
      <c r="Z674" s="605" t="s">
        <v>227</v>
      </c>
      <c r="AA674" s="605" t="s">
        <v>227</v>
      </c>
      <c r="AB674" s="605" t="s">
        <v>227</v>
      </c>
      <c r="AC674" s="605" t="s">
        <v>227</v>
      </c>
      <c r="AD674" s="605" t="s">
        <v>227</v>
      </c>
      <c r="AE674" s="605" t="s">
        <v>227</v>
      </c>
      <c r="AF674" s="605" t="s">
        <v>227</v>
      </c>
      <c r="AG674" s="605" t="s">
        <v>227</v>
      </c>
      <c r="AH674" s="605" t="s">
        <v>227</v>
      </c>
      <c r="AI674" s="605" t="s">
        <v>227</v>
      </c>
      <c r="AJ674" s="605" t="s">
        <v>227</v>
      </c>
      <c r="AK674" s="605" t="s">
        <v>227</v>
      </c>
      <c r="AL674" s="605" t="s">
        <v>227</v>
      </c>
      <c r="AM674" s="605" t="s">
        <v>227</v>
      </c>
      <c r="AN674" s="605" t="s">
        <v>227</v>
      </c>
      <c r="AO674" s="605" t="s">
        <v>227</v>
      </c>
      <c r="AP674" s="605" t="s">
        <v>227</v>
      </c>
      <c r="AQ674" s="605" t="s">
        <v>227</v>
      </c>
      <c r="AR674" s="605" t="s">
        <v>227</v>
      </c>
      <c r="AS674" s="605" t="s">
        <v>227</v>
      </c>
      <c r="AT674" s="605" t="s">
        <v>227</v>
      </c>
      <c r="AU674" s="605" t="s">
        <v>227</v>
      </c>
      <c r="AV674" s="605" t="s">
        <v>227</v>
      </c>
      <c r="AW674" s="605" t="s">
        <v>227</v>
      </c>
      <c r="AX674" s="605" t="s">
        <v>227</v>
      </c>
      <c r="AY674" s="604" t="s">
        <v>227</v>
      </c>
      <c r="AZ674" s="604" t="s">
        <v>4547</v>
      </c>
      <c r="BA674" s="604" t="s">
        <v>227</v>
      </c>
      <c r="BB674" s="606" t="s">
        <v>1500</v>
      </c>
    </row>
    <row r="675" spans="1:54" ht="14.4" x14ac:dyDescent="0.3">
      <c r="A675" s="604">
        <v>707291</v>
      </c>
      <c r="B675" s="604" t="s">
        <v>247</v>
      </c>
      <c r="C675" s="605" t="s">
        <v>227</v>
      </c>
      <c r="D675" s="605" t="s">
        <v>227</v>
      </c>
      <c r="E675" s="605" t="s">
        <v>227</v>
      </c>
      <c r="F675" s="605" t="s">
        <v>227</v>
      </c>
      <c r="G675" s="605" t="s">
        <v>227</v>
      </c>
      <c r="H675" s="605" t="s">
        <v>227</v>
      </c>
      <c r="I675" s="605" t="s">
        <v>227</v>
      </c>
      <c r="J675" s="605" t="s">
        <v>227</v>
      </c>
      <c r="K675" s="605" t="s">
        <v>227</v>
      </c>
      <c r="L675" s="605" t="s">
        <v>227</v>
      </c>
      <c r="M675" s="605" t="s">
        <v>227</v>
      </c>
      <c r="N675" s="605" t="s">
        <v>227</v>
      </c>
      <c r="O675" s="605" t="s">
        <v>227</v>
      </c>
      <c r="P675" s="605" t="s">
        <v>227</v>
      </c>
      <c r="Q675" s="605" t="s">
        <v>227</v>
      </c>
      <c r="R675" s="605" t="s">
        <v>227</v>
      </c>
      <c r="S675" s="605" t="s">
        <v>227</v>
      </c>
      <c r="T675" s="605" t="s">
        <v>227</v>
      </c>
      <c r="U675" s="605" t="s">
        <v>227</v>
      </c>
      <c r="V675" s="605" t="s">
        <v>227</v>
      </c>
      <c r="W675" s="605" t="s">
        <v>227</v>
      </c>
      <c r="X675" s="605" t="s">
        <v>227</v>
      </c>
      <c r="Y675" s="605" t="s">
        <v>227</v>
      </c>
      <c r="Z675" s="605" t="s">
        <v>227</v>
      </c>
      <c r="AA675" s="605" t="s">
        <v>227</v>
      </c>
      <c r="AB675" s="605" t="s">
        <v>227</v>
      </c>
      <c r="AC675" s="605" t="s">
        <v>227</v>
      </c>
      <c r="AD675" s="605" t="s">
        <v>227</v>
      </c>
      <c r="AE675" s="605" t="s">
        <v>227</v>
      </c>
      <c r="AF675" s="605" t="s">
        <v>227</v>
      </c>
      <c r="AG675" s="605" t="s">
        <v>227</v>
      </c>
      <c r="AH675" s="605" t="s">
        <v>227</v>
      </c>
      <c r="AI675" s="605" t="s">
        <v>227</v>
      </c>
      <c r="AJ675" s="605" t="s">
        <v>227</v>
      </c>
      <c r="AK675" s="605" t="s">
        <v>227</v>
      </c>
      <c r="AL675" s="605" t="s">
        <v>227</v>
      </c>
      <c r="AM675" s="605" t="s">
        <v>227</v>
      </c>
      <c r="AN675" s="605" t="s">
        <v>227</v>
      </c>
      <c r="AO675" s="605" t="s">
        <v>227</v>
      </c>
      <c r="AP675" s="605" t="s">
        <v>227</v>
      </c>
      <c r="AQ675" s="605" t="s">
        <v>227</v>
      </c>
      <c r="AR675" s="605" t="s">
        <v>227</v>
      </c>
      <c r="AS675" s="605" t="s">
        <v>227</v>
      </c>
      <c r="AT675" s="605" t="s">
        <v>227</v>
      </c>
      <c r="AU675" s="605" t="s">
        <v>227</v>
      </c>
      <c r="AV675" s="605" t="s">
        <v>227</v>
      </c>
      <c r="AW675" s="605" t="s">
        <v>227</v>
      </c>
      <c r="AX675" s="605" t="s">
        <v>227</v>
      </c>
      <c r="AY675" s="604" t="s">
        <v>227</v>
      </c>
      <c r="AZ675" s="604" t="s">
        <v>4547</v>
      </c>
      <c r="BA675" s="604" t="s">
        <v>227</v>
      </c>
      <c r="BB675" s="606" t="s">
        <v>1500</v>
      </c>
    </row>
    <row r="676" spans="1:54" ht="14.4" x14ac:dyDescent="0.3">
      <c r="A676" s="604">
        <v>707292</v>
      </c>
      <c r="B676" s="604" t="s">
        <v>247</v>
      </c>
      <c r="C676" s="605" t="s">
        <v>178</v>
      </c>
      <c r="D676" s="605" t="s">
        <v>178</v>
      </c>
      <c r="E676" s="605" t="s">
        <v>178</v>
      </c>
      <c r="F676" s="605" t="s">
        <v>178</v>
      </c>
      <c r="G676" s="605" t="s">
        <v>178</v>
      </c>
      <c r="H676" s="605" t="s">
        <v>178</v>
      </c>
      <c r="I676" s="605" t="s">
        <v>177</v>
      </c>
      <c r="J676" s="605" t="s">
        <v>177</v>
      </c>
      <c r="K676" s="605" t="s">
        <v>177</v>
      </c>
      <c r="L676" s="605" t="s">
        <v>177</v>
      </c>
      <c r="M676" s="605" t="s">
        <v>178</v>
      </c>
      <c r="N676" s="605" t="s">
        <v>176</v>
      </c>
      <c r="O676" s="605" t="s">
        <v>227</v>
      </c>
      <c r="P676" s="605" t="s">
        <v>227</v>
      </c>
      <c r="Q676" s="605" t="s">
        <v>227</v>
      </c>
      <c r="R676" s="605" t="s">
        <v>227</v>
      </c>
      <c r="S676" s="605" t="s">
        <v>227</v>
      </c>
      <c r="T676" s="605" t="s">
        <v>227</v>
      </c>
      <c r="U676" s="605" t="s">
        <v>227</v>
      </c>
      <c r="V676" s="605" t="s">
        <v>227</v>
      </c>
      <c r="W676" s="605" t="s">
        <v>227</v>
      </c>
      <c r="X676" s="605" t="s">
        <v>227</v>
      </c>
      <c r="Y676" s="605" t="s">
        <v>227</v>
      </c>
      <c r="Z676" s="605" t="s">
        <v>227</v>
      </c>
      <c r="AA676" s="605" t="s">
        <v>227</v>
      </c>
      <c r="AB676" s="605" t="s">
        <v>227</v>
      </c>
      <c r="AC676" s="605" t="s">
        <v>227</v>
      </c>
      <c r="AD676" s="605" t="s">
        <v>227</v>
      </c>
      <c r="AE676" s="605" t="s">
        <v>227</v>
      </c>
      <c r="AF676" s="605" t="s">
        <v>227</v>
      </c>
      <c r="AG676" s="605" t="s">
        <v>227</v>
      </c>
      <c r="AH676" s="605" t="s">
        <v>227</v>
      </c>
      <c r="AI676" s="605" t="s">
        <v>227</v>
      </c>
      <c r="AJ676" s="605" t="s">
        <v>227</v>
      </c>
      <c r="AK676" s="605" t="s">
        <v>227</v>
      </c>
      <c r="AL676" s="605" t="s">
        <v>227</v>
      </c>
      <c r="AM676" s="605" t="s">
        <v>227</v>
      </c>
      <c r="AN676" s="605" t="s">
        <v>227</v>
      </c>
      <c r="AO676" s="605" t="s">
        <v>227</v>
      </c>
      <c r="AP676" s="605" t="s">
        <v>227</v>
      </c>
      <c r="AQ676" s="605" t="s">
        <v>227</v>
      </c>
      <c r="AR676" s="605" t="s">
        <v>227</v>
      </c>
      <c r="AS676" s="605" t="s">
        <v>227</v>
      </c>
      <c r="AT676" s="605" t="s">
        <v>227</v>
      </c>
      <c r="AU676" s="605" t="s">
        <v>227</v>
      </c>
      <c r="AV676" s="605" t="s">
        <v>227</v>
      </c>
      <c r="AW676" s="605" t="s">
        <v>227</v>
      </c>
      <c r="AX676" s="605" t="s">
        <v>227</v>
      </c>
      <c r="AY676" s="604" t="s">
        <v>227</v>
      </c>
      <c r="AZ676" s="604" t="s">
        <v>4547</v>
      </c>
      <c r="BA676" s="604" t="s">
        <v>227</v>
      </c>
      <c r="BB676" s="606" t="s">
        <v>1500</v>
      </c>
    </row>
    <row r="677" spans="1:54" ht="14.4" x14ac:dyDescent="0.3">
      <c r="A677" s="604">
        <v>707293</v>
      </c>
      <c r="B677" s="604" t="s">
        <v>247</v>
      </c>
      <c r="C677" s="605" t="s">
        <v>178</v>
      </c>
      <c r="D677" s="605" t="s">
        <v>178</v>
      </c>
      <c r="E677" s="605" t="s">
        <v>178</v>
      </c>
      <c r="F677" s="605" t="s">
        <v>178</v>
      </c>
      <c r="G677" s="605" t="s">
        <v>178</v>
      </c>
      <c r="H677" s="605" t="s">
        <v>178</v>
      </c>
      <c r="I677" s="605" t="s">
        <v>177</v>
      </c>
      <c r="J677" s="605" t="s">
        <v>177</v>
      </c>
      <c r="K677" s="605" t="s">
        <v>177</v>
      </c>
      <c r="L677" s="605" t="s">
        <v>177</v>
      </c>
      <c r="M677" s="605" t="s">
        <v>176</v>
      </c>
      <c r="N677" s="605" t="s">
        <v>176</v>
      </c>
      <c r="O677" s="605" t="s">
        <v>227</v>
      </c>
      <c r="P677" s="605" t="s">
        <v>227</v>
      </c>
      <c r="Q677" s="605" t="s">
        <v>227</v>
      </c>
      <c r="R677" s="605" t="s">
        <v>227</v>
      </c>
      <c r="S677" s="605" t="s">
        <v>227</v>
      </c>
      <c r="T677" s="605" t="s">
        <v>227</v>
      </c>
      <c r="U677" s="605" t="s">
        <v>227</v>
      </c>
      <c r="V677" s="605" t="s">
        <v>227</v>
      </c>
      <c r="W677" s="605" t="s">
        <v>227</v>
      </c>
      <c r="X677" s="605" t="s">
        <v>227</v>
      </c>
      <c r="Y677" s="605" t="s">
        <v>227</v>
      </c>
      <c r="Z677" s="605" t="s">
        <v>227</v>
      </c>
      <c r="AA677" s="605" t="s">
        <v>227</v>
      </c>
      <c r="AB677" s="605" t="s">
        <v>227</v>
      </c>
      <c r="AC677" s="605" t="s">
        <v>227</v>
      </c>
      <c r="AD677" s="605" t="s">
        <v>227</v>
      </c>
      <c r="AE677" s="605" t="s">
        <v>227</v>
      </c>
      <c r="AF677" s="605" t="s">
        <v>227</v>
      </c>
      <c r="AG677" s="605" t="s">
        <v>227</v>
      </c>
      <c r="AH677" s="605" t="s">
        <v>227</v>
      </c>
      <c r="AI677" s="605" t="s">
        <v>227</v>
      </c>
      <c r="AJ677" s="605" t="s">
        <v>227</v>
      </c>
      <c r="AK677" s="605" t="s">
        <v>227</v>
      </c>
      <c r="AL677" s="605" t="s">
        <v>227</v>
      </c>
      <c r="AM677" s="605" t="s">
        <v>227</v>
      </c>
      <c r="AN677" s="605" t="s">
        <v>227</v>
      </c>
      <c r="AO677" s="605" t="s">
        <v>227</v>
      </c>
      <c r="AP677" s="605" t="s">
        <v>227</v>
      </c>
      <c r="AQ677" s="605" t="s">
        <v>227</v>
      </c>
      <c r="AR677" s="605" t="s">
        <v>227</v>
      </c>
      <c r="AS677" s="605" t="s">
        <v>227</v>
      </c>
      <c r="AT677" s="605" t="s">
        <v>227</v>
      </c>
      <c r="AU677" s="605" t="s">
        <v>227</v>
      </c>
      <c r="AV677" s="605" t="s">
        <v>227</v>
      </c>
      <c r="AW677" s="605" t="s">
        <v>227</v>
      </c>
      <c r="AX677" s="605" t="s">
        <v>227</v>
      </c>
      <c r="AY677" s="604" t="s">
        <v>227</v>
      </c>
      <c r="AZ677" s="604" t="s">
        <v>4547</v>
      </c>
      <c r="BA677" s="604" t="s">
        <v>227</v>
      </c>
      <c r="BB677" s="606" t="s">
        <v>1500</v>
      </c>
    </row>
    <row r="678" spans="1:54" ht="14.4" x14ac:dyDescent="0.3">
      <c r="A678" s="604">
        <v>707294</v>
      </c>
      <c r="B678" s="604" t="s">
        <v>247</v>
      </c>
      <c r="C678" s="605" t="s">
        <v>177</v>
      </c>
      <c r="D678" s="605" t="s">
        <v>178</v>
      </c>
      <c r="E678" s="605" t="s">
        <v>178</v>
      </c>
      <c r="F678" s="605" t="s">
        <v>178</v>
      </c>
      <c r="G678" s="605" t="s">
        <v>178</v>
      </c>
      <c r="H678" s="605" t="s">
        <v>177</v>
      </c>
      <c r="I678" s="605" t="s">
        <v>177</v>
      </c>
      <c r="J678" s="605" t="s">
        <v>177</v>
      </c>
      <c r="K678" s="605" t="s">
        <v>177</v>
      </c>
      <c r="L678" s="605" t="s">
        <v>177</v>
      </c>
      <c r="M678" s="605" t="s">
        <v>176</v>
      </c>
      <c r="N678" s="605" t="s">
        <v>176</v>
      </c>
      <c r="O678" s="605" t="s">
        <v>227</v>
      </c>
      <c r="P678" s="605" t="s">
        <v>227</v>
      </c>
      <c r="Q678" s="605" t="s">
        <v>227</v>
      </c>
      <c r="R678" s="605" t="s">
        <v>227</v>
      </c>
      <c r="S678" s="605" t="s">
        <v>227</v>
      </c>
      <c r="T678" s="605" t="s">
        <v>227</v>
      </c>
      <c r="U678" s="605" t="s">
        <v>227</v>
      </c>
      <c r="V678" s="605" t="s">
        <v>227</v>
      </c>
      <c r="W678" s="605" t="s">
        <v>227</v>
      </c>
      <c r="X678" s="605" t="s">
        <v>227</v>
      </c>
      <c r="Y678" s="605" t="s">
        <v>227</v>
      </c>
      <c r="Z678" s="605" t="s">
        <v>227</v>
      </c>
      <c r="AA678" s="605" t="s">
        <v>227</v>
      </c>
      <c r="AB678" s="605" t="s">
        <v>227</v>
      </c>
      <c r="AC678" s="605" t="s">
        <v>227</v>
      </c>
      <c r="AD678" s="605" t="s">
        <v>227</v>
      </c>
      <c r="AE678" s="605" t="s">
        <v>227</v>
      </c>
      <c r="AF678" s="605" t="s">
        <v>227</v>
      </c>
      <c r="AG678" s="605" t="s">
        <v>227</v>
      </c>
      <c r="AH678" s="605" t="s">
        <v>227</v>
      </c>
      <c r="AI678" s="605" t="s">
        <v>227</v>
      </c>
      <c r="AJ678" s="605" t="s">
        <v>227</v>
      </c>
      <c r="AK678" s="605" t="s">
        <v>227</v>
      </c>
      <c r="AL678" s="605" t="s">
        <v>227</v>
      </c>
      <c r="AM678" s="605" t="s">
        <v>227</v>
      </c>
      <c r="AN678" s="605" t="s">
        <v>227</v>
      </c>
      <c r="AO678" s="605" t="s">
        <v>227</v>
      </c>
      <c r="AP678" s="605" t="s">
        <v>227</v>
      </c>
      <c r="AQ678" s="605" t="s">
        <v>227</v>
      </c>
      <c r="AR678" s="605" t="s">
        <v>227</v>
      </c>
      <c r="AS678" s="605" t="s">
        <v>227</v>
      </c>
      <c r="AT678" s="605" t="s">
        <v>227</v>
      </c>
      <c r="AU678" s="605" t="s">
        <v>227</v>
      </c>
      <c r="AV678" s="605" t="s">
        <v>227</v>
      </c>
      <c r="AW678" s="605" t="s">
        <v>227</v>
      </c>
      <c r="AX678" s="605" t="s">
        <v>227</v>
      </c>
      <c r="AY678" s="604" t="s">
        <v>227</v>
      </c>
      <c r="AZ678" s="604" t="s">
        <v>4547</v>
      </c>
      <c r="BA678" s="604" t="s">
        <v>227</v>
      </c>
      <c r="BB678" s="606" t="s">
        <v>1500</v>
      </c>
    </row>
    <row r="679" spans="1:54" ht="14.4" x14ac:dyDescent="0.3">
      <c r="A679" s="604">
        <v>707295</v>
      </c>
      <c r="B679" s="604" t="s">
        <v>247</v>
      </c>
      <c r="C679" s="605" t="s">
        <v>176</v>
      </c>
      <c r="D679" s="605" t="s">
        <v>176</v>
      </c>
      <c r="E679" s="605" t="s">
        <v>176</v>
      </c>
      <c r="F679" s="605" t="s">
        <v>176</v>
      </c>
      <c r="G679" s="605" t="s">
        <v>176</v>
      </c>
      <c r="H679" s="605" t="s">
        <v>178</v>
      </c>
      <c r="I679" s="605" t="s">
        <v>178</v>
      </c>
      <c r="J679" s="605" t="s">
        <v>178</v>
      </c>
      <c r="K679" s="605" t="s">
        <v>178</v>
      </c>
      <c r="L679" s="605" t="s">
        <v>178</v>
      </c>
      <c r="M679" s="605" t="s">
        <v>176</v>
      </c>
      <c r="N679" s="605" t="s">
        <v>176</v>
      </c>
      <c r="O679" s="605" t="s">
        <v>227</v>
      </c>
      <c r="P679" s="605" t="s">
        <v>227</v>
      </c>
      <c r="Q679" s="605" t="s">
        <v>227</v>
      </c>
      <c r="R679" s="605" t="s">
        <v>227</v>
      </c>
      <c r="S679" s="605" t="s">
        <v>227</v>
      </c>
      <c r="T679" s="605" t="s">
        <v>227</v>
      </c>
      <c r="U679" s="605" t="s">
        <v>227</v>
      </c>
      <c r="V679" s="605" t="s">
        <v>227</v>
      </c>
      <c r="W679" s="605" t="s">
        <v>227</v>
      </c>
      <c r="X679" s="605" t="s">
        <v>227</v>
      </c>
      <c r="Y679" s="605" t="s">
        <v>227</v>
      </c>
      <c r="Z679" s="605" t="s">
        <v>227</v>
      </c>
      <c r="AA679" s="605" t="s">
        <v>227</v>
      </c>
      <c r="AB679" s="605" t="s">
        <v>227</v>
      </c>
      <c r="AC679" s="605" t="s">
        <v>227</v>
      </c>
      <c r="AD679" s="605" t="s">
        <v>227</v>
      </c>
      <c r="AE679" s="605" t="s">
        <v>227</v>
      </c>
      <c r="AF679" s="605" t="s">
        <v>227</v>
      </c>
      <c r="AG679" s="605" t="s">
        <v>227</v>
      </c>
      <c r="AH679" s="605" t="s">
        <v>227</v>
      </c>
      <c r="AI679" s="605" t="s">
        <v>227</v>
      </c>
      <c r="AJ679" s="605" t="s">
        <v>227</v>
      </c>
      <c r="AK679" s="605" t="s">
        <v>227</v>
      </c>
      <c r="AL679" s="605" t="s">
        <v>227</v>
      </c>
      <c r="AM679" s="605" t="s">
        <v>227</v>
      </c>
      <c r="AN679" s="605" t="s">
        <v>227</v>
      </c>
      <c r="AO679" s="605" t="s">
        <v>227</v>
      </c>
      <c r="AP679" s="605" t="s">
        <v>227</v>
      </c>
      <c r="AQ679" s="605" t="s">
        <v>227</v>
      </c>
      <c r="AR679" s="605" t="s">
        <v>227</v>
      </c>
      <c r="AS679" s="605" t="s">
        <v>227</v>
      </c>
      <c r="AT679" s="605" t="s">
        <v>227</v>
      </c>
      <c r="AU679" s="605" t="s">
        <v>227</v>
      </c>
      <c r="AV679" s="605" t="s">
        <v>227</v>
      </c>
      <c r="AW679" s="605" t="s">
        <v>227</v>
      </c>
      <c r="AX679" s="605" t="s">
        <v>227</v>
      </c>
      <c r="AY679" s="604" t="s">
        <v>227</v>
      </c>
      <c r="AZ679" s="604" t="s">
        <v>227</v>
      </c>
      <c r="BA679" s="604" t="s">
        <v>227</v>
      </c>
      <c r="BB679" s="606" t="s">
        <v>1500</v>
      </c>
    </row>
    <row r="680" spans="1:54" ht="14.4" x14ac:dyDescent="0.3">
      <c r="A680" s="604">
        <v>707296</v>
      </c>
      <c r="B680" s="604" t="s">
        <v>247</v>
      </c>
      <c r="C680" s="605" t="s">
        <v>178</v>
      </c>
      <c r="D680" s="605" t="s">
        <v>178</v>
      </c>
      <c r="E680" s="605" t="s">
        <v>178</v>
      </c>
      <c r="F680" s="605" t="s">
        <v>178</v>
      </c>
      <c r="G680" s="605" t="s">
        <v>178</v>
      </c>
      <c r="H680" s="605" t="s">
        <v>178</v>
      </c>
      <c r="I680" s="605" t="s">
        <v>177</v>
      </c>
      <c r="J680" s="605" t="s">
        <v>177</v>
      </c>
      <c r="K680" s="605" t="s">
        <v>177</v>
      </c>
      <c r="L680" s="605" t="s">
        <v>177</v>
      </c>
      <c r="M680" s="605" t="s">
        <v>178</v>
      </c>
      <c r="N680" s="605" t="s">
        <v>176</v>
      </c>
      <c r="O680" s="605" t="s">
        <v>227</v>
      </c>
      <c r="P680" s="605" t="s">
        <v>227</v>
      </c>
      <c r="Q680" s="605" t="s">
        <v>227</v>
      </c>
      <c r="R680" s="605" t="s">
        <v>227</v>
      </c>
      <c r="S680" s="605" t="s">
        <v>227</v>
      </c>
      <c r="T680" s="605" t="s">
        <v>227</v>
      </c>
      <c r="U680" s="605" t="s">
        <v>227</v>
      </c>
      <c r="V680" s="605" t="s">
        <v>227</v>
      </c>
      <c r="W680" s="605" t="s">
        <v>227</v>
      </c>
      <c r="X680" s="605" t="s">
        <v>227</v>
      </c>
      <c r="Y680" s="605" t="s">
        <v>227</v>
      </c>
      <c r="Z680" s="605" t="s">
        <v>227</v>
      </c>
      <c r="AA680" s="605" t="s">
        <v>227</v>
      </c>
      <c r="AB680" s="605" t="s">
        <v>227</v>
      </c>
      <c r="AC680" s="605" t="s">
        <v>227</v>
      </c>
      <c r="AD680" s="605" t="s">
        <v>227</v>
      </c>
      <c r="AE680" s="605" t="s">
        <v>227</v>
      </c>
      <c r="AF680" s="605" t="s">
        <v>227</v>
      </c>
      <c r="AG680" s="605" t="s">
        <v>227</v>
      </c>
      <c r="AH680" s="605" t="s">
        <v>227</v>
      </c>
      <c r="AI680" s="605" t="s">
        <v>227</v>
      </c>
      <c r="AJ680" s="605" t="s">
        <v>227</v>
      </c>
      <c r="AK680" s="605" t="s">
        <v>227</v>
      </c>
      <c r="AL680" s="605" t="s">
        <v>227</v>
      </c>
      <c r="AM680" s="605" t="s">
        <v>227</v>
      </c>
      <c r="AN680" s="605" t="s">
        <v>227</v>
      </c>
      <c r="AO680" s="605" t="s">
        <v>227</v>
      </c>
      <c r="AP680" s="605" t="s">
        <v>227</v>
      </c>
      <c r="AQ680" s="605" t="s">
        <v>227</v>
      </c>
      <c r="AR680" s="605" t="s">
        <v>227</v>
      </c>
      <c r="AS680" s="605" t="s">
        <v>227</v>
      </c>
      <c r="AT680" s="605" t="s">
        <v>227</v>
      </c>
      <c r="AU680" s="605" t="s">
        <v>227</v>
      </c>
      <c r="AV680" s="605" t="s">
        <v>227</v>
      </c>
      <c r="AW680" s="605" t="s">
        <v>227</v>
      </c>
      <c r="AX680" s="605" t="s">
        <v>227</v>
      </c>
      <c r="AY680" s="604" t="s">
        <v>227</v>
      </c>
      <c r="AZ680" s="604" t="s">
        <v>4547</v>
      </c>
      <c r="BA680" s="604" t="s">
        <v>227</v>
      </c>
      <c r="BB680" s="606" t="s">
        <v>1500</v>
      </c>
    </row>
    <row r="681" spans="1:54" ht="14.4" x14ac:dyDescent="0.3">
      <c r="A681" s="604">
        <v>707297</v>
      </c>
      <c r="B681" s="604" t="s">
        <v>247</v>
      </c>
      <c r="C681" s="605" t="s">
        <v>176</v>
      </c>
      <c r="D681" s="605" t="s">
        <v>178</v>
      </c>
      <c r="E681" s="605" t="s">
        <v>176</v>
      </c>
      <c r="F681" s="605" t="s">
        <v>176</v>
      </c>
      <c r="G681" s="605" t="s">
        <v>176</v>
      </c>
      <c r="H681" s="605" t="s">
        <v>178</v>
      </c>
      <c r="I681" s="605" t="s">
        <v>177</v>
      </c>
      <c r="J681" s="605" t="s">
        <v>177</v>
      </c>
      <c r="K681" s="605" t="s">
        <v>177</v>
      </c>
      <c r="L681" s="605" t="s">
        <v>177</v>
      </c>
      <c r="M681" s="605" t="s">
        <v>176</v>
      </c>
      <c r="N681" s="605" t="s">
        <v>176</v>
      </c>
      <c r="O681" s="605" t="s">
        <v>227</v>
      </c>
      <c r="P681" s="605" t="s">
        <v>227</v>
      </c>
      <c r="Q681" s="605" t="s">
        <v>227</v>
      </c>
      <c r="R681" s="605" t="s">
        <v>227</v>
      </c>
      <c r="S681" s="605" t="s">
        <v>227</v>
      </c>
      <c r="T681" s="605" t="s">
        <v>227</v>
      </c>
      <c r="U681" s="605" t="s">
        <v>227</v>
      </c>
      <c r="V681" s="605" t="s">
        <v>227</v>
      </c>
      <c r="W681" s="605" t="s">
        <v>227</v>
      </c>
      <c r="X681" s="605" t="s">
        <v>227</v>
      </c>
      <c r="Y681" s="605" t="s">
        <v>227</v>
      </c>
      <c r="Z681" s="605" t="s">
        <v>227</v>
      </c>
      <c r="AA681" s="605" t="s">
        <v>227</v>
      </c>
      <c r="AB681" s="605" t="s">
        <v>227</v>
      </c>
      <c r="AC681" s="605" t="s">
        <v>227</v>
      </c>
      <c r="AD681" s="605" t="s">
        <v>227</v>
      </c>
      <c r="AE681" s="605" t="s">
        <v>227</v>
      </c>
      <c r="AF681" s="605" t="s">
        <v>227</v>
      </c>
      <c r="AG681" s="605" t="s">
        <v>227</v>
      </c>
      <c r="AH681" s="605" t="s">
        <v>227</v>
      </c>
      <c r="AI681" s="605" t="s">
        <v>227</v>
      </c>
      <c r="AJ681" s="605" t="s">
        <v>227</v>
      </c>
      <c r="AK681" s="605" t="s">
        <v>227</v>
      </c>
      <c r="AL681" s="605" t="s">
        <v>227</v>
      </c>
      <c r="AM681" s="605" t="s">
        <v>227</v>
      </c>
      <c r="AN681" s="605" t="s">
        <v>227</v>
      </c>
      <c r="AO681" s="605" t="s">
        <v>227</v>
      </c>
      <c r="AP681" s="605" t="s">
        <v>227</v>
      </c>
      <c r="AQ681" s="605" t="s">
        <v>227</v>
      </c>
      <c r="AR681" s="605" t="s">
        <v>227</v>
      </c>
      <c r="AS681" s="605" t="s">
        <v>227</v>
      </c>
      <c r="AT681" s="605" t="s">
        <v>227</v>
      </c>
      <c r="AU681" s="605" t="s">
        <v>227</v>
      </c>
      <c r="AV681" s="605" t="s">
        <v>227</v>
      </c>
      <c r="AW681" s="605" t="s">
        <v>227</v>
      </c>
      <c r="AX681" s="605" t="s">
        <v>227</v>
      </c>
      <c r="AY681" s="604" t="s">
        <v>227</v>
      </c>
      <c r="AZ681" s="604" t="s">
        <v>4547</v>
      </c>
      <c r="BA681" s="604" t="s">
        <v>227</v>
      </c>
      <c r="BB681" s="606" t="s">
        <v>1500</v>
      </c>
    </row>
    <row r="682" spans="1:54" ht="14.4" x14ac:dyDescent="0.3">
      <c r="A682" s="604">
        <v>707298</v>
      </c>
      <c r="B682" s="604" t="s">
        <v>247</v>
      </c>
      <c r="C682" s="605" t="s">
        <v>178</v>
      </c>
      <c r="D682" s="605" t="s">
        <v>178</v>
      </c>
      <c r="E682" s="605" t="s">
        <v>178</v>
      </c>
      <c r="F682" s="605" t="s">
        <v>178</v>
      </c>
      <c r="G682" s="605" t="s">
        <v>178</v>
      </c>
      <c r="H682" s="605" t="s">
        <v>177</v>
      </c>
      <c r="I682" s="605" t="s">
        <v>177</v>
      </c>
      <c r="J682" s="605" t="s">
        <v>177</v>
      </c>
      <c r="K682" s="605" t="s">
        <v>177</v>
      </c>
      <c r="L682" s="605" t="s">
        <v>177</v>
      </c>
      <c r="M682" s="605" t="s">
        <v>176</v>
      </c>
      <c r="N682" s="605" t="s">
        <v>176</v>
      </c>
      <c r="O682" s="605" t="s">
        <v>227</v>
      </c>
      <c r="P682" s="605" t="s">
        <v>227</v>
      </c>
      <c r="Q682" s="605" t="s">
        <v>227</v>
      </c>
      <c r="R682" s="605" t="s">
        <v>227</v>
      </c>
      <c r="S682" s="605" t="s">
        <v>227</v>
      </c>
      <c r="T682" s="605" t="s">
        <v>227</v>
      </c>
      <c r="U682" s="605" t="s">
        <v>227</v>
      </c>
      <c r="V682" s="605" t="s">
        <v>227</v>
      </c>
      <c r="W682" s="605" t="s">
        <v>227</v>
      </c>
      <c r="X682" s="605" t="s">
        <v>227</v>
      </c>
      <c r="Y682" s="605" t="s">
        <v>227</v>
      </c>
      <c r="Z682" s="605" t="s">
        <v>227</v>
      </c>
      <c r="AA682" s="605" t="s">
        <v>227</v>
      </c>
      <c r="AB682" s="605" t="s">
        <v>227</v>
      </c>
      <c r="AC682" s="605" t="s">
        <v>227</v>
      </c>
      <c r="AD682" s="605" t="s">
        <v>227</v>
      </c>
      <c r="AE682" s="605" t="s">
        <v>227</v>
      </c>
      <c r="AF682" s="605" t="s">
        <v>227</v>
      </c>
      <c r="AG682" s="605" t="s">
        <v>227</v>
      </c>
      <c r="AH682" s="605" t="s">
        <v>227</v>
      </c>
      <c r="AI682" s="605" t="s">
        <v>227</v>
      </c>
      <c r="AJ682" s="605" t="s">
        <v>227</v>
      </c>
      <c r="AK682" s="605" t="s">
        <v>227</v>
      </c>
      <c r="AL682" s="605" t="s">
        <v>227</v>
      </c>
      <c r="AM682" s="605" t="s">
        <v>227</v>
      </c>
      <c r="AN682" s="605" t="s">
        <v>227</v>
      </c>
      <c r="AO682" s="605" t="s">
        <v>227</v>
      </c>
      <c r="AP682" s="605" t="s">
        <v>227</v>
      </c>
      <c r="AQ682" s="605" t="s">
        <v>227</v>
      </c>
      <c r="AR682" s="605" t="s">
        <v>227</v>
      </c>
      <c r="AS682" s="605" t="s">
        <v>227</v>
      </c>
      <c r="AT682" s="605" t="s">
        <v>227</v>
      </c>
      <c r="AU682" s="605" t="s">
        <v>227</v>
      </c>
      <c r="AV682" s="605" t="s">
        <v>227</v>
      </c>
      <c r="AW682" s="605" t="s">
        <v>227</v>
      </c>
      <c r="AX682" s="605" t="s">
        <v>227</v>
      </c>
      <c r="AY682" s="604" t="s">
        <v>227</v>
      </c>
      <c r="AZ682" s="604" t="s">
        <v>4547</v>
      </c>
      <c r="BA682" s="604" t="s">
        <v>227</v>
      </c>
      <c r="BB682" s="606" t="s">
        <v>1500</v>
      </c>
    </row>
    <row r="683" spans="1:54" ht="14.4" x14ac:dyDescent="0.3">
      <c r="A683" s="604">
        <v>707299</v>
      </c>
      <c r="B683" s="604" t="s">
        <v>247</v>
      </c>
      <c r="C683" s="605" t="s">
        <v>178</v>
      </c>
      <c r="D683" s="605" t="s">
        <v>178</v>
      </c>
      <c r="E683" s="605" t="s">
        <v>178</v>
      </c>
      <c r="F683" s="605" t="s">
        <v>178</v>
      </c>
      <c r="G683" s="605" t="s">
        <v>178</v>
      </c>
      <c r="H683" s="605" t="s">
        <v>178</v>
      </c>
      <c r="I683" s="605" t="s">
        <v>177</v>
      </c>
      <c r="J683" s="605" t="s">
        <v>177</v>
      </c>
      <c r="K683" s="605" t="s">
        <v>177</v>
      </c>
      <c r="L683" s="605" t="s">
        <v>177</v>
      </c>
      <c r="M683" s="605" t="s">
        <v>176</v>
      </c>
      <c r="N683" s="605" t="s">
        <v>176</v>
      </c>
      <c r="O683" s="605" t="s">
        <v>227</v>
      </c>
      <c r="P683" s="605" t="s">
        <v>227</v>
      </c>
      <c r="Q683" s="605" t="s">
        <v>227</v>
      </c>
      <c r="R683" s="605" t="s">
        <v>227</v>
      </c>
      <c r="S683" s="605" t="s">
        <v>227</v>
      </c>
      <c r="T683" s="605" t="s">
        <v>227</v>
      </c>
      <c r="U683" s="605" t="s">
        <v>227</v>
      </c>
      <c r="V683" s="605" t="s">
        <v>227</v>
      </c>
      <c r="W683" s="605" t="s">
        <v>227</v>
      </c>
      <c r="X683" s="605" t="s">
        <v>227</v>
      </c>
      <c r="Y683" s="605" t="s">
        <v>227</v>
      </c>
      <c r="Z683" s="605" t="s">
        <v>227</v>
      </c>
      <c r="AA683" s="605" t="s">
        <v>227</v>
      </c>
      <c r="AB683" s="605" t="s">
        <v>227</v>
      </c>
      <c r="AC683" s="605" t="s">
        <v>227</v>
      </c>
      <c r="AD683" s="605" t="s">
        <v>227</v>
      </c>
      <c r="AE683" s="605" t="s">
        <v>227</v>
      </c>
      <c r="AF683" s="605" t="s">
        <v>227</v>
      </c>
      <c r="AG683" s="605" t="s">
        <v>227</v>
      </c>
      <c r="AH683" s="605" t="s">
        <v>227</v>
      </c>
      <c r="AI683" s="605" t="s">
        <v>227</v>
      </c>
      <c r="AJ683" s="605" t="s">
        <v>227</v>
      </c>
      <c r="AK683" s="605" t="s">
        <v>227</v>
      </c>
      <c r="AL683" s="605" t="s">
        <v>227</v>
      </c>
      <c r="AM683" s="605" t="s">
        <v>227</v>
      </c>
      <c r="AN683" s="605" t="s">
        <v>227</v>
      </c>
      <c r="AO683" s="605" t="s">
        <v>227</v>
      </c>
      <c r="AP683" s="605" t="s">
        <v>227</v>
      </c>
      <c r="AQ683" s="605" t="s">
        <v>227</v>
      </c>
      <c r="AR683" s="605" t="s">
        <v>227</v>
      </c>
      <c r="AS683" s="605" t="s">
        <v>227</v>
      </c>
      <c r="AT683" s="605" t="s">
        <v>227</v>
      </c>
      <c r="AU683" s="605" t="s">
        <v>227</v>
      </c>
      <c r="AV683" s="605" t="s">
        <v>227</v>
      </c>
      <c r="AW683" s="605" t="s">
        <v>227</v>
      </c>
      <c r="AX683" s="605" t="s">
        <v>227</v>
      </c>
      <c r="AY683" s="604" t="s">
        <v>227</v>
      </c>
      <c r="AZ683" s="604" t="s">
        <v>4547</v>
      </c>
      <c r="BA683" s="604" t="s">
        <v>227</v>
      </c>
      <c r="BB683" s="606" t="s">
        <v>1500</v>
      </c>
    </row>
    <row r="684" spans="1:54" ht="21.6" x14ac:dyDescent="0.65">
      <c r="A684" s="620">
        <v>707300</v>
      </c>
      <c r="B684" s="602" t="s">
        <v>249</v>
      </c>
      <c r="C684" s="628" t="s">
        <v>178</v>
      </c>
      <c r="D684" s="628" t="s">
        <v>178</v>
      </c>
      <c r="E684" s="628" t="s">
        <v>178</v>
      </c>
      <c r="F684" s="628" t="s">
        <v>176</v>
      </c>
      <c r="G684" s="628" t="s">
        <v>178</v>
      </c>
      <c r="H684" s="628" t="s">
        <v>178</v>
      </c>
      <c r="I684" s="628" t="s">
        <v>178</v>
      </c>
      <c r="J684" s="628" t="s">
        <v>178</v>
      </c>
      <c r="K684" s="628" t="s">
        <v>178</v>
      </c>
      <c r="L684" s="628" t="s">
        <v>178</v>
      </c>
      <c r="M684" s="628" t="s">
        <v>178</v>
      </c>
      <c r="N684" s="628" t="s">
        <v>178</v>
      </c>
      <c r="O684" s="628" t="s">
        <v>178</v>
      </c>
      <c r="P684" s="628" t="s">
        <v>178</v>
      </c>
      <c r="Q684" s="628" t="s">
        <v>178</v>
      </c>
      <c r="R684" s="628" t="s">
        <v>178</v>
      </c>
      <c r="S684" s="628" t="s">
        <v>178</v>
      </c>
      <c r="T684" s="628" t="s">
        <v>178</v>
      </c>
      <c r="U684" s="628" t="s">
        <v>178</v>
      </c>
      <c r="V684" s="628" t="s">
        <v>177</v>
      </c>
      <c r="W684" s="628" t="s">
        <v>177</v>
      </c>
      <c r="X684" s="628" t="s">
        <v>177</v>
      </c>
      <c r="Y684" s="628" t="s">
        <v>178</v>
      </c>
      <c r="Z684" s="628" t="s">
        <v>178</v>
      </c>
      <c r="AA684" s="628" t="s">
        <v>178</v>
      </c>
      <c r="AB684" s="628" t="s">
        <v>178</v>
      </c>
      <c r="AC684" s="628" t="s">
        <v>177</v>
      </c>
      <c r="AD684" s="628" t="s">
        <v>178</v>
      </c>
      <c r="AE684" s="628" t="s">
        <v>178</v>
      </c>
      <c r="AF684" s="628" t="s">
        <v>178</v>
      </c>
      <c r="AG684" s="628" t="s">
        <v>177</v>
      </c>
      <c r="AH684" s="628" t="s">
        <v>177</v>
      </c>
      <c r="AI684" s="628" t="s">
        <v>177</v>
      </c>
      <c r="AJ684" s="628" t="s">
        <v>177</v>
      </c>
      <c r="AK684" s="628" t="s">
        <v>177</v>
      </c>
      <c r="AL684" s="628" t="s">
        <v>177</v>
      </c>
      <c r="AM684" s="628" t="s">
        <v>227</v>
      </c>
      <c r="AN684" s="628" t="s">
        <v>227</v>
      </c>
      <c r="AO684" s="628" t="s">
        <v>227</v>
      </c>
      <c r="AP684" s="628" t="s">
        <v>227</v>
      </c>
      <c r="AQ684" s="628" t="s">
        <v>227</v>
      </c>
      <c r="AR684" s="628" t="s">
        <v>227</v>
      </c>
      <c r="AS684" s="628" t="s">
        <v>227</v>
      </c>
      <c r="AT684" s="628" t="s">
        <v>227</v>
      </c>
      <c r="AU684" s="628" t="s">
        <v>227</v>
      </c>
      <c r="AV684" s="628" t="s">
        <v>227</v>
      </c>
      <c r="AW684" s="628" t="s">
        <v>227</v>
      </c>
      <c r="AX684" s="628" t="s">
        <v>227</v>
      </c>
      <c r="AY684" s="602" t="s">
        <v>4583</v>
      </c>
      <c r="AZ684" s="628"/>
      <c r="BA684" s="629"/>
      <c r="BB684" s="634"/>
    </row>
    <row r="685" spans="1:54" ht="14.4" x14ac:dyDescent="0.3">
      <c r="A685" s="604">
        <v>707301</v>
      </c>
      <c r="B685" s="604" t="s">
        <v>247</v>
      </c>
      <c r="C685" s="605" t="s">
        <v>178</v>
      </c>
      <c r="D685" s="605" t="s">
        <v>178</v>
      </c>
      <c r="E685" s="605" t="s">
        <v>178</v>
      </c>
      <c r="F685" s="605" t="s">
        <v>178</v>
      </c>
      <c r="G685" s="605" t="s">
        <v>178</v>
      </c>
      <c r="H685" s="605" t="s">
        <v>178</v>
      </c>
      <c r="I685" s="605" t="s">
        <v>177</v>
      </c>
      <c r="J685" s="605" t="s">
        <v>177</v>
      </c>
      <c r="K685" s="605" t="s">
        <v>177</v>
      </c>
      <c r="L685" s="605" t="s">
        <v>177</v>
      </c>
      <c r="M685" s="605" t="s">
        <v>176</v>
      </c>
      <c r="N685" s="605" t="s">
        <v>176</v>
      </c>
      <c r="O685" s="605" t="s">
        <v>227</v>
      </c>
      <c r="P685" s="605" t="s">
        <v>227</v>
      </c>
      <c r="Q685" s="605" t="s">
        <v>227</v>
      </c>
      <c r="R685" s="605" t="s">
        <v>227</v>
      </c>
      <c r="S685" s="605" t="s">
        <v>227</v>
      </c>
      <c r="T685" s="605" t="s">
        <v>227</v>
      </c>
      <c r="U685" s="605" t="s">
        <v>227</v>
      </c>
      <c r="V685" s="605" t="s">
        <v>227</v>
      </c>
      <c r="W685" s="605" t="s">
        <v>227</v>
      </c>
      <c r="X685" s="605" t="s">
        <v>227</v>
      </c>
      <c r="Y685" s="605" t="s">
        <v>227</v>
      </c>
      <c r="Z685" s="605" t="s">
        <v>227</v>
      </c>
      <c r="AA685" s="605" t="s">
        <v>227</v>
      </c>
      <c r="AB685" s="605" t="s">
        <v>227</v>
      </c>
      <c r="AC685" s="605" t="s">
        <v>227</v>
      </c>
      <c r="AD685" s="605" t="s">
        <v>227</v>
      </c>
      <c r="AE685" s="605" t="s">
        <v>227</v>
      </c>
      <c r="AF685" s="605" t="s">
        <v>227</v>
      </c>
      <c r="AG685" s="605" t="s">
        <v>227</v>
      </c>
      <c r="AH685" s="605" t="s">
        <v>227</v>
      </c>
      <c r="AI685" s="605" t="s">
        <v>227</v>
      </c>
      <c r="AJ685" s="605" t="s">
        <v>227</v>
      </c>
      <c r="AK685" s="605" t="s">
        <v>227</v>
      </c>
      <c r="AL685" s="605" t="s">
        <v>227</v>
      </c>
      <c r="AM685" s="605" t="s">
        <v>227</v>
      </c>
      <c r="AN685" s="605" t="s">
        <v>227</v>
      </c>
      <c r="AO685" s="605" t="s">
        <v>227</v>
      </c>
      <c r="AP685" s="605" t="s">
        <v>227</v>
      </c>
      <c r="AQ685" s="605" t="s">
        <v>227</v>
      </c>
      <c r="AR685" s="605" t="s">
        <v>227</v>
      </c>
      <c r="AS685" s="605" t="s">
        <v>227</v>
      </c>
      <c r="AT685" s="605" t="s">
        <v>227</v>
      </c>
      <c r="AU685" s="605" t="s">
        <v>227</v>
      </c>
      <c r="AV685" s="605" t="s">
        <v>227</v>
      </c>
      <c r="AW685" s="605" t="s">
        <v>227</v>
      </c>
      <c r="AX685" s="605" t="s">
        <v>227</v>
      </c>
      <c r="AY685" s="604" t="s">
        <v>227</v>
      </c>
      <c r="AZ685" s="604" t="s">
        <v>4547</v>
      </c>
      <c r="BA685" s="604" t="s">
        <v>227</v>
      </c>
      <c r="BB685" s="606" t="s">
        <v>1500</v>
      </c>
    </row>
    <row r="686" spans="1:54" ht="14.4" x14ac:dyDescent="0.3">
      <c r="A686" s="604">
        <v>707302</v>
      </c>
      <c r="B686" s="604" t="s">
        <v>247</v>
      </c>
      <c r="C686" s="605" t="s">
        <v>177</v>
      </c>
      <c r="D686" s="605" t="s">
        <v>178</v>
      </c>
      <c r="E686" s="605" t="s">
        <v>178</v>
      </c>
      <c r="F686" s="605" t="s">
        <v>177</v>
      </c>
      <c r="G686" s="605" t="s">
        <v>178</v>
      </c>
      <c r="H686" s="605" t="s">
        <v>178</v>
      </c>
      <c r="I686" s="605" t="s">
        <v>177</v>
      </c>
      <c r="J686" s="605" t="s">
        <v>177</v>
      </c>
      <c r="K686" s="605" t="s">
        <v>177</v>
      </c>
      <c r="L686" s="605" t="s">
        <v>177</v>
      </c>
      <c r="M686" s="605" t="s">
        <v>176</v>
      </c>
      <c r="N686" s="605" t="s">
        <v>176</v>
      </c>
      <c r="O686" s="605" t="s">
        <v>227</v>
      </c>
      <c r="P686" s="605" t="s">
        <v>227</v>
      </c>
      <c r="Q686" s="605" t="s">
        <v>227</v>
      </c>
      <c r="R686" s="605" t="s">
        <v>227</v>
      </c>
      <c r="S686" s="605" t="s">
        <v>227</v>
      </c>
      <c r="T686" s="605" t="s">
        <v>227</v>
      </c>
      <c r="U686" s="605" t="s">
        <v>227</v>
      </c>
      <c r="V686" s="605" t="s">
        <v>227</v>
      </c>
      <c r="W686" s="605" t="s">
        <v>227</v>
      </c>
      <c r="X686" s="605" t="s">
        <v>227</v>
      </c>
      <c r="Y686" s="605" t="s">
        <v>227</v>
      </c>
      <c r="Z686" s="605" t="s">
        <v>227</v>
      </c>
      <c r="AA686" s="605" t="s">
        <v>227</v>
      </c>
      <c r="AB686" s="605" t="s">
        <v>227</v>
      </c>
      <c r="AC686" s="605" t="s">
        <v>227</v>
      </c>
      <c r="AD686" s="605" t="s">
        <v>227</v>
      </c>
      <c r="AE686" s="605" t="s">
        <v>227</v>
      </c>
      <c r="AF686" s="605" t="s">
        <v>227</v>
      </c>
      <c r="AG686" s="605" t="s">
        <v>227</v>
      </c>
      <c r="AH686" s="605" t="s">
        <v>227</v>
      </c>
      <c r="AI686" s="605" t="s">
        <v>227</v>
      </c>
      <c r="AJ686" s="605" t="s">
        <v>227</v>
      </c>
      <c r="AK686" s="605" t="s">
        <v>227</v>
      </c>
      <c r="AL686" s="605" t="s">
        <v>227</v>
      </c>
      <c r="AM686" s="605" t="s">
        <v>227</v>
      </c>
      <c r="AN686" s="605" t="s">
        <v>227</v>
      </c>
      <c r="AO686" s="605" t="s">
        <v>227</v>
      </c>
      <c r="AP686" s="605" t="s">
        <v>227</v>
      </c>
      <c r="AQ686" s="605" t="s">
        <v>227</v>
      </c>
      <c r="AR686" s="605" t="s">
        <v>227</v>
      </c>
      <c r="AS686" s="605" t="s">
        <v>227</v>
      </c>
      <c r="AT686" s="605" t="s">
        <v>227</v>
      </c>
      <c r="AU686" s="605" t="s">
        <v>227</v>
      </c>
      <c r="AV686" s="605" t="s">
        <v>227</v>
      </c>
      <c r="AW686" s="605" t="s">
        <v>227</v>
      </c>
      <c r="AX686" s="605" t="s">
        <v>227</v>
      </c>
      <c r="AY686" s="604" t="s">
        <v>227</v>
      </c>
      <c r="AZ686" s="604" t="s">
        <v>4547</v>
      </c>
      <c r="BA686" s="604" t="s">
        <v>227</v>
      </c>
      <c r="BB686" s="606" t="s">
        <v>1500</v>
      </c>
    </row>
    <row r="687" spans="1:54" ht="21.6" x14ac:dyDescent="0.65">
      <c r="A687" s="620">
        <v>707303</v>
      </c>
      <c r="B687" s="602" t="s">
        <v>403</v>
      </c>
      <c r="C687" s="628" t="s">
        <v>178</v>
      </c>
      <c r="D687" s="628" t="s">
        <v>176</v>
      </c>
      <c r="E687" s="628" t="s">
        <v>178</v>
      </c>
      <c r="F687" s="628" t="s">
        <v>178</v>
      </c>
      <c r="G687" s="628" t="s">
        <v>176</v>
      </c>
      <c r="H687" s="628" t="s">
        <v>178</v>
      </c>
      <c r="I687" s="628" t="s">
        <v>178</v>
      </c>
      <c r="J687" s="628" t="s">
        <v>178</v>
      </c>
      <c r="K687" s="628" t="s">
        <v>178</v>
      </c>
      <c r="L687" s="628" t="s">
        <v>178</v>
      </c>
      <c r="M687" s="628" t="s">
        <v>178</v>
      </c>
      <c r="N687" s="628" t="s">
        <v>178</v>
      </c>
      <c r="O687" s="628" t="s">
        <v>176</v>
      </c>
      <c r="P687" s="628" t="s">
        <v>176</v>
      </c>
      <c r="Q687" s="628" t="s">
        <v>176</v>
      </c>
      <c r="R687" s="628" t="s">
        <v>177</v>
      </c>
      <c r="S687" s="628" t="s">
        <v>178</v>
      </c>
      <c r="T687" s="628" t="s">
        <v>178</v>
      </c>
      <c r="U687" s="628" t="s">
        <v>178</v>
      </c>
      <c r="V687" s="628" t="s">
        <v>178</v>
      </c>
      <c r="W687" s="628" t="s">
        <v>178</v>
      </c>
      <c r="X687" s="628" t="s">
        <v>178</v>
      </c>
      <c r="Y687" s="628" t="s">
        <v>178</v>
      </c>
      <c r="Z687" s="628" t="s">
        <v>178</v>
      </c>
      <c r="AA687" s="628" t="s">
        <v>177</v>
      </c>
      <c r="AB687" s="628" t="s">
        <v>177</v>
      </c>
      <c r="AC687" s="628" t="s">
        <v>177</v>
      </c>
      <c r="AD687" s="628" t="s">
        <v>177</v>
      </c>
      <c r="AE687" s="628" t="s">
        <v>177</v>
      </c>
      <c r="AF687" s="628" t="s">
        <v>177</v>
      </c>
      <c r="AG687" s="628" t="s">
        <v>227</v>
      </c>
      <c r="AH687" s="628" t="s">
        <v>227</v>
      </c>
      <c r="AI687" s="628" t="s">
        <v>227</v>
      </c>
      <c r="AJ687" s="628" t="s">
        <v>227</v>
      </c>
      <c r="AK687" s="628" t="s">
        <v>227</v>
      </c>
      <c r="AL687" s="628" t="s">
        <v>227</v>
      </c>
      <c r="AM687" s="628" t="s">
        <v>227</v>
      </c>
      <c r="AN687" s="628" t="s">
        <v>227</v>
      </c>
      <c r="AO687" s="628" t="s">
        <v>227</v>
      </c>
      <c r="AP687" s="628" t="s">
        <v>227</v>
      </c>
      <c r="AQ687" s="628" t="s">
        <v>227</v>
      </c>
      <c r="AR687" s="628" t="s">
        <v>227</v>
      </c>
      <c r="AS687" s="628" t="s">
        <v>227</v>
      </c>
      <c r="AT687" s="628" t="s">
        <v>227</v>
      </c>
      <c r="AU687" s="628" t="s">
        <v>227</v>
      </c>
      <c r="AV687" s="628" t="s">
        <v>227</v>
      </c>
      <c r="AW687" s="628" t="s">
        <v>227</v>
      </c>
      <c r="AX687" s="628" t="s">
        <v>227</v>
      </c>
      <c r="AY687" s="602">
        <v>0</v>
      </c>
      <c r="AZ687" s="628"/>
      <c r="BA687" s="629"/>
      <c r="BB687" s="634"/>
    </row>
    <row r="688" spans="1:54" ht="14.4" x14ac:dyDescent="0.3">
      <c r="A688" s="604">
        <v>707304</v>
      </c>
      <c r="B688" s="604" t="s">
        <v>247</v>
      </c>
      <c r="C688" s="605" t="s">
        <v>176</v>
      </c>
      <c r="D688" s="605" t="s">
        <v>177</v>
      </c>
      <c r="E688" s="605" t="s">
        <v>176</v>
      </c>
      <c r="F688" s="605" t="s">
        <v>177</v>
      </c>
      <c r="G688" s="605" t="s">
        <v>178</v>
      </c>
      <c r="H688" s="605" t="s">
        <v>178</v>
      </c>
      <c r="I688" s="605" t="s">
        <v>177</v>
      </c>
      <c r="J688" s="605" t="s">
        <v>178</v>
      </c>
      <c r="K688" s="605" t="s">
        <v>177</v>
      </c>
      <c r="L688" s="605" t="s">
        <v>177</v>
      </c>
      <c r="M688" s="605" t="s">
        <v>178</v>
      </c>
      <c r="N688" s="605" t="s">
        <v>176</v>
      </c>
      <c r="O688" s="605" t="s">
        <v>227</v>
      </c>
      <c r="P688" s="605" t="s">
        <v>227</v>
      </c>
      <c r="Q688" s="605" t="s">
        <v>227</v>
      </c>
      <c r="R688" s="605" t="s">
        <v>227</v>
      </c>
      <c r="S688" s="605" t="s">
        <v>227</v>
      </c>
      <c r="T688" s="605" t="s">
        <v>227</v>
      </c>
      <c r="U688" s="605" t="s">
        <v>227</v>
      </c>
      <c r="V688" s="605" t="s">
        <v>227</v>
      </c>
      <c r="W688" s="605" t="s">
        <v>227</v>
      </c>
      <c r="X688" s="605" t="s">
        <v>227</v>
      </c>
      <c r="Y688" s="605" t="s">
        <v>227</v>
      </c>
      <c r="Z688" s="605" t="s">
        <v>227</v>
      </c>
      <c r="AA688" s="605" t="s">
        <v>227</v>
      </c>
      <c r="AB688" s="605" t="s">
        <v>227</v>
      </c>
      <c r="AC688" s="605" t="s">
        <v>227</v>
      </c>
      <c r="AD688" s="605" t="s">
        <v>227</v>
      </c>
      <c r="AE688" s="605" t="s">
        <v>227</v>
      </c>
      <c r="AF688" s="605" t="s">
        <v>227</v>
      </c>
      <c r="AG688" s="605" t="s">
        <v>227</v>
      </c>
      <c r="AH688" s="605" t="s">
        <v>227</v>
      </c>
      <c r="AI688" s="605" t="s">
        <v>227</v>
      </c>
      <c r="AJ688" s="605" t="s">
        <v>227</v>
      </c>
      <c r="AK688" s="605" t="s">
        <v>227</v>
      </c>
      <c r="AL688" s="605" t="s">
        <v>227</v>
      </c>
      <c r="AM688" s="605" t="s">
        <v>227</v>
      </c>
      <c r="AN688" s="605" t="s">
        <v>227</v>
      </c>
      <c r="AO688" s="605" t="s">
        <v>227</v>
      </c>
      <c r="AP688" s="605" t="s">
        <v>227</v>
      </c>
      <c r="AQ688" s="605" t="s">
        <v>227</v>
      </c>
      <c r="AR688" s="605" t="s">
        <v>227</v>
      </c>
      <c r="AS688" s="605" t="s">
        <v>227</v>
      </c>
      <c r="AT688" s="605" t="s">
        <v>227</v>
      </c>
      <c r="AU688" s="605" t="s">
        <v>227</v>
      </c>
      <c r="AV688" s="605" t="s">
        <v>227</v>
      </c>
      <c r="AW688" s="605" t="s">
        <v>227</v>
      </c>
      <c r="AX688" s="605" t="s">
        <v>227</v>
      </c>
      <c r="AY688" s="604" t="s">
        <v>227</v>
      </c>
      <c r="AZ688" s="604" t="s">
        <v>227</v>
      </c>
      <c r="BA688" s="604" t="s">
        <v>227</v>
      </c>
      <c r="BB688" s="606" t="s">
        <v>1500</v>
      </c>
    </row>
    <row r="689" spans="1:54" ht="14.4" x14ac:dyDescent="0.3">
      <c r="A689" s="604">
        <v>707305</v>
      </c>
      <c r="B689" s="604" t="s">
        <v>247</v>
      </c>
      <c r="C689" s="605" t="s">
        <v>178</v>
      </c>
      <c r="D689" s="605" t="s">
        <v>176</v>
      </c>
      <c r="E689" s="605" t="s">
        <v>177</v>
      </c>
      <c r="F689" s="605" t="s">
        <v>178</v>
      </c>
      <c r="G689" s="605" t="s">
        <v>178</v>
      </c>
      <c r="H689" s="605" t="s">
        <v>176</v>
      </c>
      <c r="I689" s="605" t="s">
        <v>177</v>
      </c>
      <c r="J689" s="605" t="s">
        <v>177</v>
      </c>
      <c r="K689" s="605" t="s">
        <v>177</v>
      </c>
      <c r="L689" s="605" t="s">
        <v>177</v>
      </c>
      <c r="M689" s="605" t="s">
        <v>177</v>
      </c>
      <c r="N689" s="605" t="s">
        <v>177</v>
      </c>
      <c r="O689" s="605" t="s">
        <v>227</v>
      </c>
      <c r="P689" s="605" t="s">
        <v>227</v>
      </c>
      <c r="Q689" s="605" t="s">
        <v>227</v>
      </c>
      <c r="R689" s="605" t="s">
        <v>227</v>
      </c>
      <c r="S689" s="605" t="s">
        <v>227</v>
      </c>
      <c r="T689" s="605" t="s">
        <v>227</v>
      </c>
      <c r="U689" s="605" t="s">
        <v>227</v>
      </c>
      <c r="V689" s="605" t="s">
        <v>227</v>
      </c>
      <c r="W689" s="605" t="s">
        <v>227</v>
      </c>
      <c r="X689" s="605" t="s">
        <v>227</v>
      </c>
      <c r="Y689" s="605" t="s">
        <v>227</v>
      </c>
      <c r="Z689" s="605" t="s">
        <v>227</v>
      </c>
      <c r="AA689" s="605" t="s">
        <v>227</v>
      </c>
      <c r="AB689" s="605" t="s">
        <v>227</v>
      </c>
      <c r="AC689" s="605" t="s">
        <v>227</v>
      </c>
      <c r="AD689" s="605" t="s">
        <v>227</v>
      </c>
      <c r="AE689" s="605" t="s">
        <v>227</v>
      </c>
      <c r="AF689" s="605" t="s">
        <v>227</v>
      </c>
      <c r="AG689" s="605" t="s">
        <v>227</v>
      </c>
      <c r="AH689" s="605" t="s">
        <v>227</v>
      </c>
      <c r="AI689" s="605" t="s">
        <v>227</v>
      </c>
      <c r="AJ689" s="605" t="s">
        <v>227</v>
      </c>
      <c r="AK689" s="605" t="s">
        <v>227</v>
      </c>
      <c r="AL689" s="605" t="s">
        <v>227</v>
      </c>
      <c r="AM689" s="605" t="s">
        <v>227</v>
      </c>
      <c r="AN689" s="605" t="s">
        <v>227</v>
      </c>
      <c r="AO689" s="605" t="s">
        <v>227</v>
      </c>
      <c r="AP689" s="605" t="s">
        <v>227</v>
      </c>
      <c r="AQ689" s="605" t="s">
        <v>227</v>
      </c>
      <c r="AR689" s="605" t="s">
        <v>227</v>
      </c>
      <c r="AS689" s="605" t="s">
        <v>227</v>
      </c>
      <c r="AT689" s="605" t="s">
        <v>227</v>
      </c>
      <c r="AU689" s="605" t="s">
        <v>227</v>
      </c>
      <c r="AV689" s="605" t="s">
        <v>227</v>
      </c>
      <c r="AW689" s="605" t="s">
        <v>227</v>
      </c>
      <c r="AX689" s="605" t="s">
        <v>227</v>
      </c>
      <c r="AY689" s="604" t="s">
        <v>227</v>
      </c>
      <c r="AZ689" s="604" t="s">
        <v>227</v>
      </c>
      <c r="BA689" s="604" t="s">
        <v>227</v>
      </c>
      <c r="BB689" s="606" t="s">
        <v>1500</v>
      </c>
    </row>
    <row r="690" spans="1:54" ht="14.4" x14ac:dyDescent="0.3">
      <c r="A690" s="604">
        <v>707306</v>
      </c>
      <c r="B690" s="604" t="s">
        <v>247</v>
      </c>
      <c r="C690" s="605" t="s">
        <v>177</v>
      </c>
      <c r="D690" s="605" t="s">
        <v>177</v>
      </c>
      <c r="E690" s="605" t="s">
        <v>178</v>
      </c>
      <c r="F690" s="605" t="s">
        <v>177</v>
      </c>
      <c r="G690" s="605" t="s">
        <v>178</v>
      </c>
      <c r="H690" s="605" t="s">
        <v>178</v>
      </c>
      <c r="I690" s="605" t="s">
        <v>177</v>
      </c>
      <c r="J690" s="605" t="s">
        <v>177</v>
      </c>
      <c r="K690" s="605" t="s">
        <v>177</v>
      </c>
      <c r="L690" s="605" t="s">
        <v>177</v>
      </c>
      <c r="M690" s="605" t="s">
        <v>176</v>
      </c>
      <c r="N690" s="605" t="s">
        <v>176</v>
      </c>
      <c r="O690" s="605" t="s">
        <v>227</v>
      </c>
      <c r="P690" s="605" t="s">
        <v>227</v>
      </c>
      <c r="Q690" s="605" t="s">
        <v>227</v>
      </c>
      <c r="R690" s="605" t="s">
        <v>227</v>
      </c>
      <c r="S690" s="605" t="s">
        <v>227</v>
      </c>
      <c r="T690" s="605" t="s">
        <v>227</v>
      </c>
      <c r="U690" s="605" t="s">
        <v>227</v>
      </c>
      <c r="V690" s="605" t="s">
        <v>227</v>
      </c>
      <c r="W690" s="605" t="s">
        <v>227</v>
      </c>
      <c r="X690" s="605" t="s">
        <v>227</v>
      </c>
      <c r="Y690" s="605" t="s">
        <v>227</v>
      </c>
      <c r="Z690" s="605" t="s">
        <v>227</v>
      </c>
      <c r="AA690" s="605" t="s">
        <v>227</v>
      </c>
      <c r="AB690" s="605" t="s">
        <v>227</v>
      </c>
      <c r="AC690" s="605" t="s">
        <v>227</v>
      </c>
      <c r="AD690" s="605" t="s">
        <v>227</v>
      </c>
      <c r="AE690" s="605" t="s">
        <v>227</v>
      </c>
      <c r="AF690" s="605" t="s">
        <v>227</v>
      </c>
      <c r="AG690" s="605" t="s">
        <v>227</v>
      </c>
      <c r="AH690" s="605" t="s">
        <v>227</v>
      </c>
      <c r="AI690" s="605" t="s">
        <v>227</v>
      </c>
      <c r="AJ690" s="605" t="s">
        <v>227</v>
      </c>
      <c r="AK690" s="605" t="s">
        <v>227</v>
      </c>
      <c r="AL690" s="605" t="s">
        <v>227</v>
      </c>
      <c r="AM690" s="605" t="s">
        <v>227</v>
      </c>
      <c r="AN690" s="605" t="s">
        <v>227</v>
      </c>
      <c r="AO690" s="605" t="s">
        <v>227</v>
      </c>
      <c r="AP690" s="605" t="s">
        <v>227</v>
      </c>
      <c r="AQ690" s="605" t="s">
        <v>227</v>
      </c>
      <c r="AR690" s="605" t="s">
        <v>227</v>
      </c>
      <c r="AS690" s="605" t="s">
        <v>227</v>
      </c>
      <c r="AT690" s="605" t="s">
        <v>227</v>
      </c>
      <c r="AU690" s="605" t="s">
        <v>227</v>
      </c>
      <c r="AV690" s="605" t="s">
        <v>227</v>
      </c>
      <c r="AW690" s="605" t="s">
        <v>227</v>
      </c>
      <c r="AX690" s="605" t="s">
        <v>227</v>
      </c>
      <c r="AY690" s="604" t="s">
        <v>227</v>
      </c>
      <c r="AZ690" s="604" t="s">
        <v>4547</v>
      </c>
      <c r="BA690" s="604" t="s">
        <v>227</v>
      </c>
      <c r="BB690" s="606" t="s">
        <v>1500</v>
      </c>
    </row>
    <row r="691" spans="1:54" ht="21.6" x14ac:dyDescent="0.65">
      <c r="A691" s="620">
        <v>707307</v>
      </c>
      <c r="B691" s="602" t="s">
        <v>247</v>
      </c>
      <c r="C691" s="628" t="s">
        <v>176</v>
      </c>
      <c r="D691" s="628" t="s">
        <v>176</v>
      </c>
      <c r="E691" s="628" t="s">
        <v>176</v>
      </c>
      <c r="F691" s="628" t="s">
        <v>176</v>
      </c>
      <c r="G691" s="628" t="s">
        <v>176</v>
      </c>
      <c r="H691" s="628" t="s">
        <v>176</v>
      </c>
      <c r="I691" s="628" t="s">
        <v>176</v>
      </c>
      <c r="J691" s="628" t="s">
        <v>176</v>
      </c>
      <c r="K691" s="628" t="s">
        <v>176</v>
      </c>
      <c r="L691" s="628" t="s">
        <v>176</v>
      </c>
      <c r="M691" s="628" t="s">
        <v>176</v>
      </c>
      <c r="N691" s="628" t="s">
        <v>176</v>
      </c>
      <c r="O691" s="628" t="s">
        <v>227</v>
      </c>
      <c r="P691" s="628" t="s">
        <v>227</v>
      </c>
      <c r="Q691" s="628" t="s">
        <v>227</v>
      </c>
      <c r="R691" s="628" t="s">
        <v>227</v>
      </c>
      <c r="S691" s="628" t="s">
        <v>227</v>
      </c>
      <c r="T691" s="628" t="s">
        <v>227</v>
      </c>
      <c r="U691" s="628" t="s">
        <v>227</v>
      </c>
      <c r="V691" s="628" t="s">
        <v>227</v>
      </c>
      <c r="W691" s="628" t="s">
        <v>227</v>
      </c>
      <c r="X691" s="628" t="s">
        <v>227</v>
      </c>
      <c r="Y691" s="628" t="s">
        <v>227</v>
      </c>
      <c r="Z691" s="628" t="s">
        <v>227</v>
      </c>
      <c r="AA691" s="628" t="s">
        <v>227</v>
      </c>
      <c r="AB691" s="628" t="s">
        <v>227</v>
      </c>
      <c r="AC691" s="628" t="s">
        <v>227</v>
      </c>
      <c r="AD691" s="628" t="s">
        <v>227</v>
      </c>
      <c r="AE691" s="628" t="s">
        <v>227</v>
      </c>
      <c r="AF691" s="628" t="s">
        <v>227</v>
      </c>
      <c r="AG691" s="628" t="s">
        <v>227</v>
      </c>
      <c r="AH691" s="628" t="s">
        <v>227</v>
      </c>
      <c r="AI691" s="628" t="s">
        <v>227</v>
      </c>
      <c r="AJ691" s="628" t="s">
        <v>227</v>
      </c>
      <c r="AK691" s="628" t="s">
        <v>227</v>
      </c>
      <c r="AL691" s="628" t="s">
        <v>227</v>
      </c>
      <c r="AM691" s="628" t="s">
        <v>227</v>
      </c>
      <c r="AN691" s="628" t="s">
        <v>227</v>
      </c>
      <c r="AO691" s="628" t="s">
        <v>227</v>
      </c>
      <c r="AP691" s="628" t="s">
        <v>227</v>
      </c>
      <c r="AQ691" s="628" t="s">
        <v>227</v>
      </c>
      <c r="AR691" s="628" t="s">
        <v>227</v>
      </c>
      <c r="AS691" s="628" t="s">
        <v>227</v>
      </c>
      <c r="AT691" s="628" t="s">
        <v>227</v>
      </c>
      <c r="AU691" s="628" t="s">
        <v>227</v>
      </c>
      <c r="AV691" s="628" t="s">
        <v>227</v>
      </c>
      <c r="AW691" s="628" t="s">
        <v>227</v>
      </c>
      <c r="AX691" s="628" t="s">
        <v>227</v>
      </c>
      <c r="AY691" s="602">
        <v>0</v>
      </c>
      <c r="AZ691" s="628"/>
      <c r="BA691" s="629"/>
      <c r="BB691" s="634"/>
    </row>
    <row r="692" spans="1:54" ht="14.4" x14ac:dyDescent="0.3">
      <c r="A692" s="604">
        <v>707308</v>
      </c>
      <c r="B692" s="604" t="s">
        <v>247</v>
      </c>
      <c r="C692" s="605" t="s">
        <v>178</v>
      </c>
      <c r="D692" s="605" t="s">
        <v>178</v>
      </c>
      <c r="E692" s="605" t="s">
        <v>178</v>
      </c>
      <c r="F692" s="605" t="s">
        <v>178</v>
      </c>
      <c r="G692" s="605" t="s">
        <v>178</v>
      </c>
      <c r="H692" s="605" t="s">
        <v>178</v>
      </c>
      <c r="I692" s="605" t="s">
        <v>177</v>
      </c>
      <c r="J692" s="605" t="s">
        <v>177</v>
      </c>
      <c r="K692" s="605" t="s">
        <v>177</v>
      </c>
      <c r="L692" s="605" t="s">
        <v>177</v>
      </c>
      <c r="M692" s="605" t="s">
        <v>178</v>
      </c>
      <c r="N692" s="605" t="s">
        <v>176</v>
      </c>
      <c r="O692" s="605" t="s">
        <v>227</v>
      </c>
      <c r="P692" s="605" t="s">
        <v>227</v>
      </c>
      <c r="Q692" s="605" t="s">
        <v>227</v>
      </c>
      <c r="R692" s="605" t="s">
        <v>227</v>
      </c>
      <c r="S692" s="605" t="s">
        <v>227</v>
      </c>
      <c r="T692" s="605" t="s">
        <v>227</v>
      </c>
      <c r="U692" s="605" t="s">
        <v>227</v>
      </c>
      <c r="V692" s="605" t="s">
        <v>227</v>
      </c>
      <c r="W692" s="605" t="s">
        <v>227</v>
      </c>
      <c r="X692" s="605" t="s">
        <v>227</v>
      </c>
      <c r="Y692" s="605" t="s">
        <v>227</v>
      </c>
      <c r="Z692" s="605" t="s">
        <v>227</v>
      </c>
      <c r="AA692" s="605" t="s">
        <v>227</v>
      </c>
      <c r="AB692" s="605" t="s">
        <v>227</v>
      </c>
      <c r="AC692" s="605" t="s">
        <v>227</v>
      </c>
      <c r="AD692" s="605" t="s">
        <v>227</v>
      </c>
      <c r="AE692" s="605" t="s">
        <v>227</v>
      </c>
      <c r="AF692" s="605" t="s">
        <v>227</v>
      </c>
      <c r="AG692" s="605" t="s">
        <v>227</v>
      </c>
      <c r="AH692" s="605" t="s">
        <v>227</v>
      </c>
      <c r="AI692" s="605" t="s">
        <v>227</v>
      </c>
      <c r="AJ692" s="605" t="s">
        <v>227</v>
      </c>
      <c r="AK692" s="605" t="s">
        <v>227</v>
      </c>
      <c r="AL692" s="605" t="s">
        <v>227</v>
      </c>
      <c r="AM692" s="605" t="s">
        <v>227</v>
      </c>
      <c r="AN692" s="605" t="s">
        <v>227</v>
      </c>
      <c r="AO692" s="605" t="s">
        <v>227</v>
      </c>
      <c r="AP692" s="605" t="s">
        <v>227</v>
      </c>
      <c r="AQ692" s="605" t="s">
        <v>227</v>
      </c>
      <c r="AR692" s="605" t="s">
        <v>227</v>
      </c>
      <c r="AS692" s="605" t="s">
        <v>227</v>
      </c>
      <c r="AT692" s="605" t="s">
        <v>227</v>
      </c>
      <c r="AU692" s="605" t="s">
        <v>227</v>
      </c>
      <c r="AV692" s="605" t="s">
        <v>227</v>
      </c>
      <c r="AW692" s="605" t="s">
        <v>227</v>
      </c>
      <c r="AX692" s="605" t="s">
        <v>227</v>
      </c>
      <c r="AY692" s="604" t="s">
        <v>227</v>
      </c>
      <c r="AZ692" s="604" t="s">
        <v>4547</v>
      </c>
      <c r="BA692" s="604" t="s">
        <v>227</v>
      </c>
      <c r="BB692" s="606" t="s">
        <v>1500</v>
      </c>
    </row>
    <row r="693" spans="1:54" ht="21.6" x14ac:dyDescent="0.65">
      <c r="A693" s="620">
        <v>707309</v>
      </c>
      <c r="B693" s="602" t="s">
        <v>248</v>
      </c>
      <c r="C693" s="628" t="s">
        <v>176</v>
      </c>
      <c r="D693" s="628" t="s">
        <v>178</v>
      </c>
      <c r="E693" s="628" t="s">
        <v>176</v>
      </c>
      <c r="F693" s="628" t="s">
        <v>178</v>
      </c>
      <c r="G693" s="628" t="s">
        <v>176</v>
      </c>
      <c r="H693" s="628" t="s">
        <v>178</v>
      </c>
      <c r="I693" s="628" t="s">
        <v>178</v>
      </c>
      <c r="J693" s="628" t="s">
        <v>178</v>
      </c>
      <c r="K693" s="628" t="s">
        <v>178</v>
      </c>
      <c r="L693" s="628" t="s">
        <v>178</v>
      </c>
      <c r="M693" s="628" t="s">
        <v>176</v>
      </c>
      <c r="N693" s="628" t="s">
        <v>176</v>
      </c>
      <c r="O693" s="628" t="s">
        <v>178</v>
      </c>
      <c r="P693" s="628" t="s">
        <v>178</v>
      </c>
      <c r="Q693" s="628" t="s">
        <v>178</v>
      </c>
      <c r="R693" s="628" t="s">
        <v>178</v>
      </c>
      <c r="S693" s="628" t="s">
        <v>177</v>
      </c>
      <c r="T693" s="628" t="s">
        <v>177</v>
      </c>
      <c r="U693" s="628" t="s">
        <v>177</v>
      </c>
      <c r="V693" s="628" t="s">
        <v>177</v>
      </c>
      <c r="W693" s="628" t="s">
        <v>177</v>
      </c>
      <c r="X693" s="628" t="s">
        <v>177</v>
      </c>
      <c r="Y693" s="628" t="s">
        <v>177</v>
      </c>
      <c r="Z693" s="628" t="s">
        <v>177</v>
      </c>
      <c r="AA693" s="628" t="s">
        <v>227</v>
      </c>
      <c r="AB693" s="628" t="s">
        <v>227</v>
      </c>
      <c r="AC693" s="628" t="s">
        <v>227</v>
      </c>
      <c r="AD693" s="628" t="s">
        <v>227</v>
      </c>
      <c r="AE693" s="628" t="s">
        <v>227</v>
      </c>
      <c r="AF693" s="628" t="s">
        <v>227</v>
      </c>
      <c r="AG693" s="628" t="s">
        <v>227</v>
      </c>
      <c r="AH693" s="628" t="s">
        <v>227</v>
      </c>
      <c r="AI693" s="628" t="s">
        <v>227</v>
      </c>
      <c r="AJ693" s="628" t="s">
        <v>227</v>
      </c>
      <c r="AK693" s="628" t="s">
        <v>227</v>
      </c>
      <c r="AL693" s="628" t="s">
        <v>227</v>
      </c>
      <c r="AM693" s="628" t="s">
        <v>227</v>
      </c>
      <c r="AN693" s="628" t="s">
        <v>227</v>
      </c>
      <c r="AO693" s="628" t="s">
        <v>227</v>
      </c>
      <c r="AP693" s="628" t="s">
        <v>227</v>
      </c>
      <c r="AQ693" s="628" t="s">
        <v>227</v>
      </c>
      <c r="AR693" s="628" t="s">
        <v>227</v>
      </c>
      <c r="AS693" s="628" t="s">
        <v>227</v>
      </c>
      <c r="AT693" s="628" t="s">
        <v>227</v>
      </c>
      <c r="AU693" s="628" t="s">
        <v>227</v>
      </c>
      <c r="AV693" s="628" t="s">
        <v>227</v>
      </c>
      <c r="AW693" s="628" t="s">
        <v>227</v>
      </c>
      <c r="AX693" s="628" t="s">
        <v>227</v>
      </c>
      <c r="AY693" s="602">
        <v>0</v>
      </c>
      <c r="AZ693" s="628"/>
      <c r="BA693" s="629"/>
      <c r="BB693" s="634"/>
    </row>
    <row r="694" spans="1:54" ht="14.4" x14ac:dyDescent="0.3">
      <c r="A694" s="604">
        <v>707310</v>
      </c>
      <c r="B694" s="604" t="s">
        <v>247</v>
      </c>
      <c r="C694" s="605" t="s">
        <v>176</v>
      </c>
      <c r="D694" s="605" t="s">
        <v>176</v>
      </c>
      <c r="E694" s="605" t="s">
        <v>176</v>
      </c>
      <c r="F694" s="605" t="s">
        <v>176</v>
      </c>
      <c r="G694" s="605" t="s">
        <v>176</v>
      </c>
      <c r="H694" s="605" t="s">
        <v>176</v>
      </c>
      <c r="I694" s="605" t="s">
        <v>177</v>
      </c>
      <c r="J694" s="605" t="s">
        <v>177</v>
      </c>
      <c r="K694" s="605" t="s">
        <v>177</v>
      </c>
      <c r="L694" s="605" t="s">
        <v>177</v>
      </c>
      <c r="M694" s="605" t="s">
        <v>176</v>
      </c>
      <c r="N694" s="605" t="s">
        <v>176</v>
      </c>
      <c r="O694" s="605" t="s">
        <v>227</v>
      </c>
      <c r="P694" s="605" t="s">
        <v>227</v>
      </c>
      <c r="Q694" s="605" t="s">
        <v>227</v>
      </c>
      <c r="R694" s="605" t="s">
        <v>227</v>
      </c>
      <c r="S694" s="605" t="s">
        <v>227</v>
      </c>
      <c r="T694" s="605" t="s">
        <v>227</v>
      </c>
      <c r="U694" s="605" t="s">
        <v>227</v>
      </c>
      <c r="V694" s="605" t="s">
        <v>227</v>
      </c>
      <c r="W694" s="605" t="s">
        <v>227</v>
      </c>
      <c r="X694" s="605" t="s">
        <v>227</v>
      </c>
      <c r="Y694" s="605" t="s">
        <v>227</v>
      </c>
      <c r="Z694" s="605" t="s">
        <v>227</v>
      </c>
      <c r="AA694" s="605" t="s">
        <v>227</v>
      </c>
      <c r="AB694" s="605" t="s">
        <v>227</v>
      </c>
      <c r="AC694" s="605" t="s">
        <v>227</v>
      </c>
      <c r="AD694" s="605" t="s">
        <v>227</v>
      </c>
      <c r="AE694" s="605" t="s">
        <v>227</v>
      </c>
      <c r="AF694" s="605" t="s">
        <v>227</v>
      </c>
      <c r="AG694" s="605" t="s">
        <v>227</v>
      </c>
      <c r="AH694" s="605" t="s">
        <v>227</v>
      </c>
      <c r="AI694" s="605" t="s">
        <v>227</v>
      </c>
      <c r="AJ694" s="605" t="s">
        <v>227</v>
      </c>
      <c r="AK694" s="605" t="s">
        <v>227</v>
      </c>
      <c r="AL694" s="605" t="s">
        <v>227</v>
      </c>
      <c r="AM694" s="605" t="s">
        <v>227</v>
      </c>
      <c r="AN694" s="605" t="s">
        <v>227</v>
      </c>
      <c r="AO694" s="605" t="s">
        <v>227</v>
      </c>
      <c r="AP694" s="605" t="s">
        <v>227</v>
      </c>
      <c r="AQ694" s="605" t="s">
        <v>227</v>
      </c>
      <c r="AR694" s="605" t="s">
        <v>227</v>
      </c>
      <c r="AS694" s="605" t="s">
        <v>227</v>
      </c>
      <c r="AT694" s="605" t="s">
        <v>227</v>
      </c>
      <c r="AU694" s="605" t="s">
        <v>227</v>
      </c>
      <c r="AV694" s="605" t="s">
        <v>227</v>
      </c>
      <c r="AW694" s="605" t="s">
        <v>227</v>
      </c>
      <c r="AX694" s="605" t="s">
        <v>227</v>
      </c>
      <c r="AY694" s="604" t="s">
        <v>227</v>
      </c>
      <c r="AZ694" s="604" t="s">
        <v>4547</v>
      </c>
      <c r="BA694" s="604" t="s">
        <v>227</v>
      </c>
      <c r="BB694" s="606" t="s">
        <v>1500</v>
      </c>
    </row>
    <row r="695" spans="1:54" ht="14.4" x14ac:dyDescent="0.3">
      <c r="A695" s="604">
        <v>707311</v>
      </c>
      <c r="B695" s="604" t="s">
        <v>247</v>
      </c>
      <c r="C695" s="605" t="s">
        <v>177</v>
      </c>
      <c r="D695" s="605" t="s">
        <v>178</v>
      </c>
      <c r="E695" s="605" t="s">
        <v>177</v>
      </c>
      <c r="F695" s="605" t="s">
        <v>178</v>
      </c>
      <c r="G695" s="605" t="s">
        <v>177</v>
      </c>
      <c r="H695" s="605" t="s">
        <v>178</v>
      </c>
      <c r="I695" s="605" t="s">
        <v>177</v>
      </c>
      <c r="J695" s="605" t="s">
        <v>177</v>
      </c>
      <c r="K695" s="605" t="s">
        <v>177</v>
      </c>
      <c r="L695" s="605" t="s">
        <v>177</v>
      </c>
      <c r="M695" s="605" t="s">
        <v>176</v>
      </c>
      <c r="N695" s="605" t="s">
        <v>176</v>
      </c>
      <c r="O695" s="605" t="s">
        <v>227</v>
      </c>
      <c r="P695" s="605" t="s">
        <v>227</v>
      </c>
      <c r="Q695" s="605" t="s">
        <v>227</v>
      </c>
      <c r="R695" s="605" t="s">
        <v>227</v>
      </c>
      <c r="S695" s="605" t="s">
        <v>227</v>
      </c>
      <c r="T695" s="605" t="s">
        <v>227</v>
      </c>
      <c r="U695" s="605" t="s">
        <v>227</v>
      </c>
      <c r="V695" s="605" t="s">
        <v>227</v>
      </c>
      <c r="W695" s="605" t="s">
        <v>227</v>
      </c>
      <c r="X695" s="605" t="s">
        <v>227</v>
      </c>
      <c r="Y695" s="605" t="s">
        <v>227</v>
      </c>
      <c r="Z695" s="605" t="s">
        <v>227</v>
      </c>
      <c r="AA695" s="605" t="s">
        <v>227</v>
      </c>
      <c r="AB695" s="605" t="s">
        <v>227</v>
      </c>
      <c r="AC695" s="605" t="s">
        <v>227</v>
      </c>
      <c r="AD695" s="605" t="s">
        <v>227</v>
      </c>
      <c r="AE695" s="605" t="s">
        <v>227</v>
      </c>
      <c r="AF695" s="605" t="s">
        <v>227</v>
      </c>
      <c r="AG695" s="605" t="s">
        <v>227</v>
      </c>
      <c r="AH695" s="605" t="s">
        <v>227</v>
      </c>
      <c r="AI695" s="605" t="s">
        <v>227</v>
      </c>
      <c r="AJ695" s="605" t="s">
        <v>227</v>
      </c>
      <c r="AK695" s="605" t="s">
        <v>227</v>
      </c>
      <c r="AL695" s="605" t="s">
        <v>227</v>
      </c>
      <c r="AM695" s="605" t="s">
        <v>227</v>
      </c>
      <c r="AN695" s="605" t="s">
        <v>227</v>
      </c>
      <c r="AO695" s="605" t="s">
        <v>227</v>
      </c>
      <c r="AP695" s="605" t="s">
        <v>227</v>
      </c>
      <c r="AQ695" s="605" t="s">
        <v>227</v>
      </c>
      <c r="AR695" s="605" t="s">
        <v>227</v>
      </c>
      <c r="AS695" s="605" t="s">
        <v>227</v>
      </c>
      <c r="AT695" s="605" t="s">
        <v>227</v>
      </c>
      <c r="AU695" s="605" t="s">
        <v>227</v>
      </c>
      <c r="AV695" s="605" t="s">
        <v>227</v>
      </c>
      <c r="AW695" s="605" t="s">
        <v>227</v>
      </c>
      <c r="AX695" s="605" t="s">
        <v>227</v>
      </c>
      <c r="AY695" s="604" t="s">
        <v>227</v>
      </c>
      <c r="AZ695" s="604" t="s">
        <v>4547</v>
      </c>
      <c r="BA695" s="604" t="s">
        <v>227</v>
      </c>
      <c r="BB695" s="606" t="s">
        <v>1500</v>
      </c>
    </row>
    <row r="696" spans="1:54" ht="21.6" x14ac:dyDescent="0.65">
      <c r="A696" s="620">
        <v>707312</v>
      </c>
      <c r="B696" s="602" t="s">
        <v>247</v>
      </c>
      <c r="C696" s="628" t="s">
        <v>176</v>
      </c>
      <c r="D696" s="628" t="s">
        <v>178</v>
      </c>
      <c r="E696" s="628" t="s">
        <v>176</v>
      </c>
      <c r="F696" s="628" t="s">
        <v>176</v>
      </c>
      <c r="G696" s="628" t="s">
        <v>176</v>
      </c>
      <c r="H696" s="628" t="s">
        <v>177</v>
      </c>
      <c r="I696" s="628" t="s">
        <v>178</v>
      </c>
      <c r="J696" s="628" t="s">
        <v>177</v>
      </c>
      <c r="K696" s="628" t="s">
        <v>178</v>
      </c>
      <c r="L696" s="628" t="s">
        <v>177</v>
      </c>
      <c r="M696" s="628" t="s">
        <v>177</v>
      </c>
      <c r="N696" s="628" t="s">
        <v>177</v>
      </c>
      <c r="O696" s="628">
        <v>0</v>
      </c>
      <c r="P696" s="628">
        <v>0</v>
      </c>
      <c r="Q696" s="628">
        <v>0</v>
      </c>
      <c r="R696" s="628">
        <v>0</v>
      </c>
      <c r="S696" s="628">
        <v>0</v>
      </c>
      <c r="T696" s="628">
        <v>0</v>
      </c>
      <c r="U696" s="628">
        <v>0</v>
      </c>
      <c r="V696" s="628">
        <v>0</v>
      </c>
      <c r="W696" s="628">
        <v>0</v>
      </c>
      <c r="X696" s="628">
        <v>0</v>
      </c>
      <c r="Y696" s="628">
        <v>0</v>
      </c>
      <c r="Z696" s="628">
        <v>0</v>
      </c>
      <c r="AA696" s="628">
        <v>0</v>
      </c>
      <c r="AB696" s="628">
        <v>0</v>
      </c>
      <c r="AC696" s="628">
        <v>0</v>
      </c>
      <c r="AD696" s="628">
        <v>0</v>
      </c>
      <c r="AE696" s="628">
        <v>0</v>
      </c>
      <c r="AF696" s="628">
        <v>0</v>
      </c>
      <c r="AG696" s="628">
        <v>0</v>
      </c>
      <c r="AH696" s="628">
        <v>0</v>
      </c>
      <c r="AI696" s="628">
        <v>0</v>
      </c>
      <c r="AJ696" s="628">
        <v>0</v>
      </c>
      <c r="AK696" s="628">
        <v>0</v>
      </c>
      <c r="AL696" s="628">
        <v>0</v>
      </c>
      <c r="AM696" s="628">
        <v>0</v>
      </c>
      <c r="AN696" s="628">
        <v>0</v>
      </c>
      <c r="AO696" s="628">
        <v>0</v>
      </c>
      <c r="AP696" s="628">
        <v>0</v>
      </c>
      <c r="AQ696" s="628">
        <v>0</v>
      </c>
      <c r="AR696" s="628">
        <v>0</v>
      </c>
      <c r="AS696" s="628">
        <v>0</v>
      </c>
      <c r="AT696" s="628">
        <v>0</v>
      </c>
      <c r="AU696" s="628">
        <v>0</v>
      </c>
      <c r="AV696" s="628">
        <v>0</v>
      </c>
      <c r="AW696" s="628">
        <v>0</v>
      </c>
      <c r="AX696" s="628">
        <v>0</v>
      </c>
      <c r="AY696" s="602">
        <v>0</v>
      </c>
      <c r="AZ696" s="628"/>
      <c r="BA696" s="629"/>
      <c r="BB696" s="634"/>
    </row>
    <row r="697" spans="1:54" ht="14.4" x14ac:dyDescent="0.3">
      <c r="A697" s="604">
        <v>707313</v>
      </c>
      <c r="B697" s="604" t="s">
        <v>247</v>
      </c>
      <c r="C697" s="605" t="s">
        <v>227</v>
      </c>
      <c r="D697" s="605" t="s">
        <v>227</v>
      </c>
      <c r="E697" s="605" t="s">
        <v>227</v>
      </c>
      <c r="F697" s="605" t="s">
        <v>227</v>
      </c>
      <c r="G697" s="605" t="s">
        <v>227</v>
      </c>
      <c r="H697" s="605" t="s">
        <v>227</v>
      </c>
      <c r="I697" s="605" t="s">
        <v>227</v>
      </c>
      <c r="J697" s="605" t="s">
        <v>227</v>
      </c>
      <c r="K697" s="605" t="s">
        <v>227</v>
      </c>
      <c r="L697" s="605" t="s">
        <v>227</v>
      </c>
      <c r="M697" s="605" t="s">
        <v>227</v>
      </c>
      <c r="N697" s="605" t="s">
        <v>227</v>
      </c>
      <c r="O697" s="605" t="s">
        <v>227</v>
      </c>
      <c r="P697" s="605" t="s">
        <v>227</v>
      </c>
      <c r="Q697" s="605" t="s">
        <v>227</v>
      </c>
      <c r="R697" s="605" t="s">
        <v>227</v>
      </c>
      <c r="S697" s="605" t="s">
        <v>227</v>
      </c>
      <c r="T697" s="605" t="s">
        <v>227</v>
      </c>
      <c r="U697" s="605" t="s">
        <v>227</v>
      </c>
      <c r="V697" s="605" t="s">
        <v>227</v>
      </c>
      <c r="W697" s="605" t="s">
        <v>227</v>
      </c>
      <c r="X697" s="605" t="s">
        <v>227</v>
      </c>
      <c r="Y697" s="605" t="s">
        <v>227</v>
      </c>
      <c r="Z697" s="605" t="s">
        <v>227</v>
      </c>
      <c r="AA697" s="605" t="s">
        <v>227</v>
      </c>
      <c r="AB697" s="605" t="s">
        <v>227</v>
      </c>
      <c r="AC697" s="605" t="s">
        <v>227</v>
      </c>
      <c r="AD697" s="605" t="s">
        <v>227</v>
      </c>
      <c r="AE697" s="605" t="s">
        <v>227</v>
      </c>
      <c r="AF697" s="605" t="s">
        <v>227</v>
      </c>
      <c r="AG697" s="605" t="s">
        <v>227</v>
      </c>
      <c r="AH697" s="605" t="s">
        <v>227</v>
      </c>
      <c r="AI697" s="605" t="s">
        <v>227</v>
      </c>
      <c r="AJ697" s="605" t="s">
        <v>227</v>
      </c>
      <c r="AK697" s="605" t="s">
        <v>227</v>
      </c>
      <c r="AL697" s="605" t="s">
        <v>227</v>
      </c>
      <c r="AM697" s="605" t="s">
        <v>227</v>
      </c>
      <c r="AN697" s="605" t="s">
        <v>227</v>
      </c>
      <c r="AO697" s="605" t="s">
        <v>227</v>
      </c>
      <c r="AP697" s="605" t="s">
        <v>227</v>
      </c>
      <c r="AQ697" s="605" t="s">
        <v>227</v>
      </c>
      <c r="AR697" s="605" t="s">
        <v>227</v>
      </c>
      <c r="AS697" s="605" t="s">
        <v>227</v>
      </c>
      <c r="AT697" s="605" t="s">
        <v>227</v>
      </c>
      <c r="AU697" s="605" t="s">
        <v>227</v>
      </c>
      <c r="AV697" s="605" t="s">
        <v>227</v>
      </c>
      <c r="AW697" s="605" t="s">
        <v>227</v>
      </c>
      <c r="AX697" s="605" t="s">
        <v>227</v>
      </c>
      <c r="AY697" s="604" t="s">
        <v>227</v>
      </c>
      <c r="AZ697" s="604" t="s">
        <v>227</v>
      </c>
      <c r="BA697" s="604" t="s">
        <v>227</v>
      </c>
      <c r="BB697" s="606" t="s">
        <v>1500</v>
      </c>
    </row>
    <row r="698" spans="1:54" ht="21.6" x14ac:dyDescent="0.65">
      <c r="A698" s="620">
        <v>707314</v>
      </c>
      <c r="B698" s="602" t="s">
        <v>249</v>
      </c>
      <c r="C698" s="628" t="s">
        <v>178</v>
      </c>
      <c r="D698" s="628" t="s">
        <v>178</v>
      </c>
      <c r="E698" s="628" t="s">
        <v>178</v>
      </c>
      <c r="F698" s="628" t="s">
        <v>178</v>
      </c>
      <c r="G698" s="628" t="s">
        <v>178</v>
      </c>
      <c r="H698" s="628" t="s">
        <v>178</v>
      </c>
      <c r="I698" s="628" t="s">
        <v>178</v>
      </c>
      <c r="J698" s="628" t="s">
        <v>178</v>
      </c>
      <c r="K698" s="628" t="s">
        <v>176</v>
      </c>
      <c r="L698" s="628" t="s">
        <v>178</v>
      </c>
      <c r="M698" s="628" t="s">
        <v>178</v>
      </c>
      <c r="N698" s="628" t="s">
        <v>178</v>
      </c>
      <c r="O698" s="628" t="s">
        <v>178</v>
      </c>
      <c r="P698" s="628" t="s">
        <v>178</v>
      </c>
      <c r="Q698" s="628" t="s">
        <v>178</v>
      </c>
      <c r="R698" s="628" t="s">
        <v>178</v>
      </c>
      <c r="S698" s="628" t="s">
        <v>178</v>
      </c>
      <c r="T698" s="628" t="s">
        <v>178</v>
      </c>
      <c r="U698" s="628" t="s">
        <v>178</v>
      </c>
      <c r="V698" s="628" t="s">
        <v>178</v>
      </c>
      <c r="W698" s="628" t="s">
        <v>178</v>
      </c>
      <c r="X698" s="628" t="s">
        <v>178</v>
      </c>
      <c r="Y698" s="628" t="s">
        <v>178</v>
      </c>
      <c r="Z698" s="628" t="s">
        <v>178</v>
      </c>
      <c r="AA698" s="628" t="s">
        <v>177</v>
      </c>
      <c r="AB698" s="628" t="s">
        <v>177</v>
      </c>
      <c r="AC698" s="628" t="s">
        <v>177</v>
      </c>
      <c r="AD698" s="628" t="s">
        <v>177</v>
      </c>
      <c r="AE698" s="628" t="s">
        <v>177</v>
      </c>
      <c r="AF698" s="628" t="s">
        <v>177</v>
      </c>
      <c r="AG698" s="628" t="s">
        <v>177</v>
      </c>
      <c r="AH698" s="628" t="s">
        <v>177</v>
      </c>
      <c r="AI698" s="628" t="s">
        <v>177</v>
      </c>
      <c r="AJ698" s="628" t="s">
        <v>177</v>
      </c>
      <c r="AK698" s="628" t="s">
        <v>177</v>
      </c>
      <c r="AL698" s="628" t="s">
        <v>177</v>
      </c>
      <c r="AM698" s="628" t="s">
        <v>227</v>
      </c>
      <c r="AN698" s="628" t="s">
        <v>227</v>
      </c>
      <c r="AO698" s="628" t="s">
        <v>227</v>
      </c>
      <c r="AP698" s="628" t="s">
        <v>227</v>
      </c>
      <c r="AQ698" s="628" t="s">
        <v>227</v>
      </c>
      <c r="AR698" s="628" t="s">
        <v>227</v>
      </c>
      <c r="AS698" s="628" t="s">
        <v>227</v>
      </c>
      <c r="AT698" s="628" t="s">
        <v>227</v>
      </c>
      <c r="AU698" s="628" t="s">
        <v>227</v>
      </c>
      <c r="AV698" s="628" t="s">
        <v>227</v>
      </c>
      <c r="AW698" s="628" t="s">
        <v>227</v>
      </c>
      <c r="AX698" s="628" t="s">
        <v>227</v>
      </c>
      <c r="AY698" s="602">
        <v>0</v>
      </c>
      <c r="AZ698" s="628"/>
      <c r="BA698" s="629"/>
      <c r="BB698" s="634"/>
    </row>
    <row r="699" spans="1:54" ht="14.4" x14ac:dyDescent="0.3">
      <c r="A699" s="604">
        <v>707315</v>
      </c>
      <c r="B699" s="604" t="s">
        <v>247</v>
      </c>
      <c r="C699" s="605" t="s">
        <v>178</v>
      </c>
      <c r="D699" s="605" t="s">
        <v>177</v>
      </c>
      <c r="E699" s="605" t="s">
        <v>177</v>
      </c>
      <c r="F699" s="605" t="s">
        <v>178</v>
      </c>
      <c r="G699" s="605" t="s">
        <v>178</v>
      </c>
      <c r="H699" s="605" t="s">
        <v>178</v>
      </c>
      <c r="I699" s="605" t="s">
        <v>177</v>
      </c>
      <c r="J699" s="605" t="s">
        <v>177</v>
      </c>
      <c r="K699" s="605" t="s">
        <v>177</v>
      </c>
      <c r="L699" s="605" t="s">
        <v>177</v>
      </c>
      <c r="M699" s="605" t="s">
        <v>176</v>
      </c>
      <c r="N699" s="605" t="s">
        <v>176</v>
      </c>
      <c r="O699" s="605" t="s">
        <v>227</v>
      </c>
      <c r="P699" s="605" t="s">
        <v>227</v>
      </c>
      <c r="Q699" s="605" t="s">
        <v>227</v>
      </c>
      <c r="R699" s="605" t="s">
        <v>227</v>
      </c>
      <c r="S699" s="605" t="s">
        <v>227</v>
      </c>
      <c r="T699" s="605" t="s">
        <v>227</v>
      </c>
      <c r="U699" s="605" t="s">
        <v>227</v>
      </c>
      <c r="V699" s="605" t="s">
        <v>227</v>
      </c>
      <c r="W699" s="605" t="s">
        <v>227</v>
      </c>
      <c r="X699" s="605" t="s">
        <v>227</v>
      </c>
      <c r="Y699" s="605" t="s">
        <v>227</v>
      </c>
      <c r="Z699" s="605" t="s">
        <v>227</v>
      </c>
      <c r="AA699" s="605" t="s">
        <v>227</v>
      </c>
      <c r="AB699" s="605" t="s">
        <v>227</v>
      </c>
      <c r="AC699" s="605" t="s">
        <v>227</v>
      </c>
      <c r="AD699" s="605" t="s">
        <v>227</v>
      </c>
      <c r="AE699" s="605" t="s">
        <v>227</v>
      </c>
      <c r="AF699" s="605" t="s">
        <v>227</v>
      </c>
      <c r="AG699" s="605" t="s">
        <v>227</v>
      </c>
      <c r="AH699" s="605" t="s">
        <v>227</v>
      </c>
      <c r="AI699" s="605" t="s">
        <v>227</v>
      </c>
      <c r="AJ699" s="605" t="s">
        <v>227</v>
      </c>
      <c r="AK699" s="605" t="s">
        <v>227</v>
      </c>
      <c r="AL699" s="605" t="s">
        <v>227</v>
      </c>
      <c r="AM699" s="605" t="s">
        <v>227</v>
      </c>
      <c r="AN699" s="605" t="s">
        <v>227</v>
      </c>
      <c r="AO699" s="605" t="s">
        <v>227</v>
      </c>
      <c r="AP699" s="605" t="s">
        <v>227</v>
      </c>
      <c r="AQ699" s="605" t="s">
        <v>227</v>
      </c>
      <c r="AR699" s="605" t="s">
        <v>227</v>
      </c>
      <c r="AS699" s="605" t="s">
        <v>227</v>
      </c>
      <c r="AT699" s="605" t="s">
        <v>227</v>
      </c>
      <c r="AU699" s="605" t="s">
        <v>227</v>
      </c>
      <c r="AV699" s="605" t="s">
        <v>227</v>
      </c>
      <c r="AW699" s="605" t="s">
        <v>227</v>
      </c>
      <c r="AX699" s="605" t="s">
        <v>227</v>
      </c>
      <c r="AY699" s="604" t="s">
        <v>227</v>
      </c>
      <c r="AZ699" s="604" t="s">
        <v>4547</v>
      </c>
      <c r="BA699" s="604" t="s">
        <v>227</v>
      </c>
      <c r="BB699" s="606" t="s">
        <v>1500</v>
      </c>
    </row>
    <row r="700" spans="1:54" ht="21.6" x14ac:dyDescent="0.65">
      <c r="A700" s="620">
        <v>707316</v>
      </c>
      <c r="B700" s="602" t="s">
        <v>248</v>
      </c>
      <c r="C700" s="628" t="s">
        <v>178</v>
      </c>
      <c r="D700" s="628" t="s">
        <v>178</v>
      </c>
      <c r="E700" s="628" t="s">
        <v>178</v>
      </c>
      <c r="F700" s="628" t="s">
        <v>178</v>
      </c>
      <c r="G700" s="628" t="s">
        <v>178</v>
      </c>
      <c r="H700" s="628" t="s">
        <v>176</v>
      </c>
      <c r="I700" s="628" t="s">
        <v>176</v>
      </c>
      <c r="J700" s="628" t="s">
        <v>176</v>
      </c>
      <c r="K700" s="628" t="s">
        <v>176</v>
      </c>
      <c r="L700" s="628" t="s">
        <v>178</v>
      </c>
      <c r="M700" s="628" t="s">
        <v>178</v>
      </c>
      <c r="N700" s="628" t="s">
        <v>176</v>
      </c>
      <c r="O700" s="628" t="s">
        <v>178</v>
      </c>
      <c r="P700" s="628" t="s">
        <v>178</v>
      </c>
      <c r="Q700" s="628" t="s">
        <v>178</v>
      </c>
      <c r="R700" s="628" t="s">
        <v>178</v>
      </c>
      <c r="S700" s="628" t="s">
        <v>178</v>
      </c>
      <c r="T700" s="628" t="s">
        <v>177</v>
      </c>
      <c r="U700" s="628" t="s">
        <v>177</v>
      </c>
      <c r="V700" s="628" t="s">
        <v>177</v>
      </c>
      <c r="W700" s="628" t="s">
        <v>177</v>
      </c>
      <c r="X700" s="628" t="s">
        <v>177</v>
      </c>
      <c r="Y700" s="628" t="s">
        <v>177</v>
      </c>
      <c r="Z700" s="628" t="s">
        <v>177</v>
      </c>
      <c r="AA700" s="628" t="s">
        <v>227</v>
      </c>
      <c r="AB700" s="628" t="s">
        <v>227</v>
      </c>
      <c r="AC700" s="628" t="s">
        <v>227</v>
      </c>
      <c r="AD700" s="628" t="s">
        <v>227</v>
      </c>
      <c r="AE700" s="628" t="s">
        <v>227</v>
      </c>
      <c r="AF700" s="628" t="s">
        <v>227</v>
      </c>
      <c r="AG700" s="628" t="s">
        <v>227</v>
      </c>
      <c r="AH700" s="628" t="s">
        <v>227</v>
      </c>
      <c r="AI700" s="628" t="s">
        <v>227</v>
      </c>
      <c r="AJ700" s="628" t="s">
        <v>227</v>
      </c>
      <c r="AK700" s="628" t="s">
        <v>227</v>
      </c>
      <c r="AL700" s="628" t="s">
        <v>227</v>
      </c>
      <c r="AM700" s="628" t="s">
        <v>227</v>
      </c>
      <c r="AN700" s="628" t="s">
        <v>227</v>
      </c>
      <c r="AO700" s="628" t="s">
        <v>227</v>
      </c>
      <c r="AP700" s="628" t="s">
        <v>227</v>
      </c>
      <c r="AQ700" s="628" t="s">
        <v>227</v>
      </c>
      <c r="AR700" s="628" t="s">
        <v>227</v>
      </c>
      <c r="AS700" s="628" t="s">
        <v>227</v>
      </c>
      <c r="AT700" s="628" t="s">
        <v>227</v>
      </c>
      <c r="AU700" s="628" t="s">
        <v>227</v>
      </c>
      <c r="AV700" s="628" t="s">
        <v>227</v>
      </c>
      <c r="AW700" s="628" t="s">
        <v>227</v>
      </c>
      <c r="AX700" s="628" t="s">
        <v>227</v>
      </c>
      <c r="AY700" s="602">
        <v>0</v>
      </c>
      <c r="AZ700" s="628"/>
      <c r="BA700" s="629"/>
      <c r="BB700" s="634"/>
    </row>
    <row r="701" spans="1:54" ht="14.4" x14ac:dyDescent="0.3">
      <c r="A701" s="604">
        <v>707317</v>
      </c>
      <c r="B701" s="604" t="s">
        <v>247</v>
      </c>
      <c r="C701" s="605" t="s">
        <v>178</v>
      </c>
      <c r="D701" s="605" t="s">
        <v>178</v>
      </c>
      <c r="E701" s="605" t="s">
        <v>178</v>
      </c>
      <c r="F701" s="605" t="s">
        <v>177</v>
      </c>
      <c r="G701" s="605" t="s">
        <v>177</v>
      </c>
      <c r="H701" s="605" t="s">
        <v>178</v>
      </c>
      <c r="I701" s="605" t="s">
        <v>177</v>
      </c>
      <c r="J701" s="605" t="s">
        <v>177</v>
      </c>
      <c r="K701" s="605" t="s">
        <v>177</v>
      </c>
      <c r="L701" s="605" t="s">
        <v>177</v>
      </c>
      <c r="M701" s="605" t="s">
        <v>176</v>
      </c>
      <c r="N701" s="605" t="s">
        <v>176</v>
      </c>
      <c r="O701" s="605" t="s">
        <v>227</v>
      </c>
      <c r="P701" s="605" t="s">
        <v>227</v>
      </c>
      <c r="Q701" s="605" t="s">
        <v>227</v>
      </c>
      <c r="R701" s="605" t="s">
        <v>227</v>
      </c>
      <c r="S701" s="605" t="s">
        <v>227</v>
      </c>
      <c r="T701" s="605" t="s">
        <v>227</v>
      </c>
      <c r="U701" s="605" t="s">
        <v>227</v>
      </c>
      <c r="V701" s="605" t="s">
        <v>227</v>
      </c>
      <c r="W701" s="605" t="s">
        <v>227</v>
      </c>
      <c r="X701" s="605" t="s">
        <v>227</v>
      </c>
      <c r="Y701" s="605" t="s">
        <v>227</v>
      </c>
      <c r="Z701" s="605" t="s">
        <v>227</v>
      </c>
      <c r="AA701" s="605" t="s">
        <v>227</v>
      </c>
      <c r="AB701" s="605" t="s">
        <v>227</v>
      </c>
      <c r="AC701" s="605" t="s">
        <v>227</v>
      </c>
      <c r="AD701" s="605" t="s">
        <v>227</v>
      </c>
      <c r="AE701" s="605" t="s">
        <v>227</v>
      </c>
      <c r="AF701" s="605" t="s">
        <v>227</v>
      </c>
      <c r="AG701" s="605" t="s">
        <v>227</v>
      </c>
      <c r="AH701" s="605" t="s">
        <v>227</v>
      </c>
      <c r="AI701" s="605" t="s">
        <v>227</v>
      </c>
      <c r="AJ701" s="605" t="s">
        <v>227</v>
      </c>
      <c r="AK701" s="605" t="s">
        <v>227</v>
      </c>
      <c r="AL701" s="605" t="s">
        <v>227</v>
      </c>
      <c r="AM701" s="605" t="s">
        <v>227</v>
      </c>
      <c r="AN701" s="605" t="s">
        <v>227</v>
      </c>
      <c r="AO701" s="605" t="s">
        <v>227</v>
      </c>
      <c r="AP701" s="605" t="s">
        <v>227</v>
      </c>
      <c r="AQ701" s="605" t="s">
        <v>227</v>
      </c>
      <c r="AR701" s="605" t="s">
        <v>227</v>
      </c>
      <c r="AS701" s="605" t="s">
        <v>227</v>
      </c>
      <c r="AT701" s="605" t="s">
        <v>227</v>
      </c>
      <c r="AU701" s="605" t="s">
        <v>227</v>
      </c>
      <c r="AV701" s="605" t="s">
        <v>227</v>
      </c>
      <c r="AW701" s="605" t="s">
        <v>227</v>
      </c>
      <c r="AX701" s="605" t="s">
        <v>227</v>
      </c>
      <c r="AY701" s="604" t="s">
        <v>227</v>
      </c>
      <c r="AZ701" s="604" t="s">
        <v>4547</v>
      </c>
      <c r="BA701" s="604" t="s">
        <v>227</v>
      </c>
      <c r="BB701" s="606" t="s">
        <v>1500</v>
      </c>
    </row>
    <row r="702" spans="1:54" ht="14.4" x14ac:dyDescent="0.3">
      <c r="A702" s="604">
        <v>707318</v>
      </c>
      <c r="B702" s="604" t="s">
        <v>247</v>
      </c>
      <c r="C702" s="605" t="s">
        <v>178</v>
      </c>
      <c r="D702" s="605" t="s">
        <v>178</v>
      </c>
      <c r="E702" s="605" t="s">
        <v>177</v>
      </c>
      <c r="F702" s="605" t="s">
        <v>177</v>
      </c>
      <c r="G702" s="605" t="s">
        <v>177</v>
      </c>
      <c r="H702" s="605" t="s">
        <v>178</v>
      </c>
      <c r="I702" s="605" t="s">
        <v>177</v>
      </c>
      <c r="J702" s="605" t="s">
        <v>177</v>
      </c>
      <c r="K702" s="605" t="s">
        <v>177</v>
      </c>
      <c r="L702" s="605" t="s">
        <v>177</v>
      </c>
      <c r="M702" s="605" t="s">
        <v>176</v>
      </c>
      <c r="N702" s="605" t="s">
        <v>176</v>
      </c>
      <c r="O702" s="605" t="s">
        <v>227</v>
      </c>
      <c r="P702" s="605" t="s">
        <v>227</v>
      </c>
      <c r="Q702" s="605" t="s">
        <v>227</v>
      </c>
      <c r="R702" s="605" t="s">
        <v>227</v>
      </c>
      <c r="S702" s="605" t="s">
        <v>227</v>
      </c>
      <c r="T702" s="605" t="s">
        <v>227</v>
      </c>
      <c r="U702" s="605" t="s">
        <v>227</v>
      </c>
      <c r="V702" s="605" t="s">
        <v>227</v>
      </c>
      <c r="W702" s="605" t="s">
        <v>227</v>
      </c>
      <c r="X702" s="605" t="s">
        <v>227</v>
      </c>
      <c r="Y702" s="605" t="s">
        <v>227</v>
      </c>
      <c r="Z702" s="605" t="s">
        <v>227</v>
      </c>
      <c r="AA702" s="605" t="s">
        <v>227</v>
      </c>
      <c r="AB702" s="605" t="s">
        <v>227</v>
      </c>
      <c r="AC702" s="605" t="s">
        <v>227</v>
      </c>
      <c r="AD702" s="605" t="s">
        <v>227</v>
      </c>
      <c r="AE702" s="605" t="s">
        <v>227</v>
      </c>
      <c r="AF702" s="605" t="s">
        <v>227</v>
      </c>
      <c r="AG702" s="605" t="s">
        <v>227</v>
      </c>
      <c r="AH702" s="605" t="s">
        <v>227</v>
      </c>
      <c r="AI702" s="605" t="s">
        <v>227</v>
      </c>
      <c r="AJ702" s="605" t="s">
        <v>227</v>
      </c>
      <c r="AK702" s="605" t="s">
        <v>227</v>
      </c>
      <c r="AL702" s="605" t="s">
        <v>227</v>
      </c>
      <c r="AM702" s="605" t="s">
        <v>227</v>
      </c>
      <c r="AN702" s="605" t="s">
        <v>227</v>
      </c>
      <c r="AO702" s="605" t="s">
        <v>227</v>
      </c>
      <c r="AP702" s="605" t="s">
        <v>227</v>
      </c>
      <c r="AQ702" s="605" t="s">
        <v>227</v>
      </c>
      <c r="AR702" s="605" t="s">
        <v>227</v>
      </c>
      <c r="AS702" s="605" t="s">
        <v>227</v>
      </c>
      <c r="AT702" s="605" t="s">
        <v>227</v>
      </c>
      <c r="AU702" s="605" t="s">
        <v>227</v>
      </c>
      <c r="AV702" s="605" t="s">
        <v>227</v>
      </c>
      <c r="AW702" s="605" t="s">
        <v>227</v>
      </c>
      <c r="AX702" s="605" t="s">
        <v>227</v>
      </c>
      <c r="AY702" s="604" t="s">
        <v>227</v>
      </c>
      <c r="AZ702" s="604" t="s">
        <v>4547</v>
      </c>
      <c r="BA702" s="604" t="s">
        <v>227</v>
      </c>
      <c r="BB702" s="606" t="s">
        <v>1500</v>
      </c>
    </row>
    <row r="703" spans="1:54" ht="21.6" x14ac:dyDescent="0.65">
      <c r="A703" s="620">
        <v>707319</v>
      </c>
      <c r="B703" s="602" t="s">
        <v>248</v>
      </c>
      <c r="C703" s="628" t="s">
        <v>178</v>
      </c>
      <c r="D703" s="628" t="s">
        <v>176</v>
      </c>
      <c r="E703" s="628" t="s">
        <v>178</v>
      </c>
      <c r="F703" s="628" t="s">
        <v>176</v>
      </c>
      <c r="G703" s="628" t="s">
        <v>178</v>
      </c>
      <c r="H703" s="628" t="s">
        <v>178</v>
      </c>
      <c r="I703" s="628" t="s">
        <v>178</v>
      </c>
      <c r="J703" s="628" t="s">
        <v>178</v>
      </c>
      <c r="K703" s="628" t="s">
        <v>178</v>
      </c>
      <c r="L703" s="628" t="s">
        <v>178</v>
      </c>
      <c r="M703" s="628" t="s">
        <v>176</v>
      </c>
      <c r="N703" s="628" t="s">
        <v>176</v>
      </c>
      <c r="O703" s="628" t="s">
        <v>178</v>
      </c>
      <c r="P703" s="628" t="s">
        <v>178</v>
      </c>
      <c r="Q703" s="628" t="s">
        <v>178</v>
      </c>
      <c r="R703" s="628" t="s">
        <v>177</v>
      </c>
      <c r="S703" s="628" t="s">
        <v>178</v>
      </c>
      <c r="T703" s="628" t="s">
        <v>178</v>
      </c>
      <c r="U703" s="628" t="s">
        <v>177</v>
      </c>
      <c r="V703" s="628" t="s">
        <v>177</v>
      </c>
      <c r="W703" s="628" t="s">
        <v>177</v>
      </c>
      <c r="X703" s="628" t="s">
        <v>177</v>
      </c>
      <c r="Y703" s="628" t="s">
        <v>177</v>
      </c>
      <c r="Z703" s="628" t="s">
        <v>177</v>
      </c>
      <c r="AA703" s="628" t="s">
        <v>227</v>
      </c>
      <c r="AB703" s="628" t="s">
        <v>227</v>
      </c>
      <c r="AC703" s="628" t="s">
        <v>227</v>
      </c>
      <c r="AD703" s="628" t="s">
        <v>227</v>
      </c>
      <c r="AE703" s="628" t="s">
        <v>227</v>
      </c>
      <c r="AF703" s="628" t="s">
        <v>227</v>
      </c>
      <c r="AG703" s="628" t="s">
        <v>227</v>
      </c>
      <c r="AH703" s="628" t="s">
        <v>227</v>
      </c>
      <c r="AI703" s="628" t="s">
        <v>227</v>
      </c>
      <c r="AJ703" s="628" t="s">
        <v>227</v>
      </c>
      <c r="AK703" s="628" t="s">
        <v>227</v>
      </c>
      <c r="AL703" s="628" t="s">
        <v>227</v>
      </c>
      <c r="AM703" s="628" t="s">
        <v>227</v>
      </c>
      <c r="AN703" s="628" t="s">
        <v>227</v>
      </c>
      <c r="AO703" s="628" t="s">
        <v>227</v>
      </c>
      <c r="AP703" s="628" t="s">
        <v>227</v>
      </c>
      <c r="AQ703" s="628" t="s">
        <v>227</v>
      </c>
      <c r="AR703" s="628" t="s">
        <v>227</v>
      </c>
      <c r="AS703" s="628" t="s">
        <v>227</v>
      </c>
      <c r="AT703" s="628" t="s">
        <v>227</v>
      </c>
      <c r="AU703" s="628" t="s">
        <v>227</v>
      </c>
      <c r="AV703" s="628" t="s">
        <v>227</v>
      </c>
      <c r="AW703" s="628" t="s">
        <v>227</v>
      </c>
      <c r="AX703" s="628" t="s">
        <v>227</v>
      </c>
      <c r="AY703" s="602">
        <v>0</v>
      </c>
      <c r="AZ703" s="628"/>
      <c r="BA703" s="629"/>
      <c r="BB703" s="634"/>
    </row>
    <row r="704" spans="1:54" ht="21.6" x14ac:dyDescent="0.65">
      <c r="A704" s="620">
        <v>707320</v>
      </c>
      <c r="B704" s="602" t="s">
        <v>247</v>
      </c>
      <c r="C704" s="628" t="s">
        <v>178</v>
      </c>
      <c r="D704" s="628" t="s">
        <v>177</v>
      </c>
      <c r="E704" s="628" t="s">
        <v>178</v>
      </c>
      <c r="F704" s="628" t="s">
        <v>177</v>
      </c>
      <c r="G704" s="628" t="s">
        <v>177</v>
      </c>
      <c r="H704" s="628" t="s">
        <v>178</v>
      </c>
      <c r="I704" s="628" t="s">
        <v>178</v>
      </c>
      <c r="J704" s="628" t="s">
        <v>177</v>
      </c>
      <c r="K704" s="628" t="s">
        <v>178</v>
      </c>
      <c r="L704" s="628" t="s">
        <v>177</v>
      </c>
      <c r="M704" s="628" t="s">
        <v>177</v>
      </c>
      <c r="N704" s="628" t="s">
        <v>177</v>
      </c>
      <c r="O704" s="628" t="s">
        <v>227</v>
      </c>
      <c r="P704" s="628" t="s">
        <v>227</v>
      </c>
      <c r="Q704" s="628" t="s">
        <v>227</v>
      </c>
      <c r="R704" s="628" t="s">
        <v>227</v>
      </c>
      <c r="S704" s="628" t="s">
        <v>227</v>
      </c>
      <c r="T704" s="628" t="s">
        <v>227</v>
      </c>
      <c r="U704" s="628" t="s">
        <v>227</v>
      </c>
      <c r="V704" s="628" t="s">
        <v>227</v>
      </c>
      <c r="W704" s="628" t="s">
        <v>227</v>
      </c>
      <c r="X704" s="628" t="s">
        <v>227</v>
      </c>
      <c r="Y704" s="628" t="s">
        <v>227</v>
      </c>
      <c r="Z704" s="628" t="s">
        <v>227</v>
      </c>
      <c r="AA704" s="628" t="s">
        <v>227</v>
      </c>
      <c r="AB704" s="628" t="s">
        <v>227</v>
      </c>
      <c r="AC704" s="628" t="s">
        <v>227</v>
      </c>
      <c r="AD704" s="628" t="s">
        <v>227</v>
      </c>
      <c r="AE704" s="628" t="s">
        <v>227</v>
      </c>
      <c r="AF704" s="628" t="s">
        <v>227</v>
      </c>
      <c r="AG704" s="628" t="s">
        <v>227</v>
      </c>
      <c r="AH704" s="628" t="s">
        <v>227</v>
      </c>
      <c r="AI704" s="628" t="s">
        <v>227</v>
      </c>
      <c r="AJ704" s="628" t="s">
        <v>227</v>
      </c>
      <c r="AK704" s="628" t="s">
        <v>227</v>
      </c>
      <c r="AL704" s="628" t="s">
        <v>227</v>
      </c>
      <c r="AM704" s="628" t="s">
        <v>227</v>
      </c>
      <c r="AN704" s="628" t="s">
        <v>227</v>
      </c>
      <c r="AO704" s="628" t="s">
        <v>227</v>
      </c>
      <c r="AP704" s="628" t="s">
        <v>227</v>
      </c>
      <c r="AQ704" s="628" t="s">
        <v>227</v>
      </c>
      <c r="AR704" s="628" t="s">
        <v>227</v>
      </c>
      <c r="AS704" s="628" t="s">
        <v>227</v>
      </c>
      <c r="AT704" s="628" t="s">
        <v>227</v>
      </c>
      <c r="AU704" s="628" t="s">
        <v>227</v>
      </c>
      <c r="AV704" s="628" t="s">
        <v>227</v>
      </c>
      <c r="AW704" s="628" t="s">
        <v>227</v>
      </c>
      <c r="AX704" s="628" t="s">
        <v>227</v>
      </c>
      <c r="AY704" s="602">
        <v>0</v>
      </c>
      <c r="AZ704" s="628"/>
      <c r="BA704" s="629"/>
      <c r="BB704" s="634"/>
    </row>
    <row r="705" spans="1:54" ht="14.4" x14ac:dyDescent="0.3">
      <c r="A705" s="604">
        <v>707321</v>
      </c>
      <c r="B705" s="604" t="s">
        <v>247</v>
      </c>
      <c r="C705" s="605" t="s">
        <v>178</v>
      </c>
      <c r="D705" s="605" t="s">
        <v>178</v>
      </c>
      <c r="E705" s="605" t="s">
        <v>178</v>
      </c>
      <c r="F705" s="605" t="s">
        <v>178</v>
      </c>
      <c r="G705" s="605" t="s">
        <v>178</v>
      </c>
      <c r="H705" s="605" t="s">
        <v>178</v>
      </c>
      <c r="I705" s="605" t="s">
        <v>177</v>
      </c>
      <c r="J705" s="605" t="s">
        <v>177</v>
      </c>
      <c r="K705" s="605" t="s">
        <v>177</v>
      </c>
      <c r="L705" s="605" t="s">
        <v>177</v>
      </c>
      <c r="M705" s="605" t="s">
        <v>176</v>
      </c>
      <c r="N705" s="605" t="s">
        <v>176</v>
      </c>
      <c r="O705" s="605" t="s">
        <v>227</v>
      </c>
      <c r="P705" s="605" t="s">
        <v>227</v>
      </c>
      <c r="Q705" s="605" t="s">
        <v>227</v>
      </c>
      <c r="R705" s="605" t="s">
        <v>227</v>
      </c>
      <c r="S705" s="605" t="s">
        <v>227</v>
      </c>
      <c r="T705" s="605" t="s">
        <v>227</v>
      </c>
      <c r="U705" s="605" t="s">
        <v>227</v>
      </c>
      <c r="V705" s="605" t="s">
        <v>227</v>
      </c>
      <c r="W705" s="605" t="s">
        <v>227</v>
      </c>
      <c r="X705" s="605" t="s">
        <v>227</v>
      </c>
      <c r="Y705" s="605" t="s">
        <v>227</v>
      </c>
      <c r="Z705" s="605" t="s">
        <v>227</v>
      </c>
      <c r="AA705" s="605" t="s">
        <v>227</v>
      </c>
      <c r="AB705" s="605" t="s">
        <v>227</v>
      </c>
      <c r="AC705" s="605" t="s">
        <v>227</v>
      </c>
      <c r="AD705" s="605" t="s">
        <v>227</v>
      </c>
      <c r="AE705" s="605" t="s">
        <v>227</v>
      </c>
      <c r="AF705" s="605" t="s">
        <v>227</v>
      </c>
      <c r="AG705" s="605" t="s">
        <v>227</v>
      </c>
      <c r="AH705" s="605" t="s">
        <v>227</v>
      </c>
      <c r="AI705" s="605" t="s">
        <v>227</v>
      </c>
      <c r="AJ705" s="605" t="s">
        <v>227</v>
      </c>
      <c r="AK705" s="605" t="s">
        <v>227</v>
      </c>
      <c r="AL705" s="605" t="s">
        <v>227</v>
      </c>
      <c r="AM705" s="605" t="s">
        <v>227</v>
      </c>
      <c r="AN705" s="605" t="s">
        <v>227</v>
      </c>
      <c r="AO705" s="605" t="s">
        <v>227</v>
      </c>
      <c r="AP705" s="605" t="s">
        <v>227</v>
      </c>
      <c r="AQ705" s="605" t="s">
        <v>227</v>
      </c>
      <c r="AR705" s="605" t="s">
        <v>227</v>
      </c>
      <c r="AS705" s="605" t="s">
        <v>227</v>
      </c>
      <c r="AT705" s="605" t="s">
        <v>227</v>
      </c>
      <c r="AU705" s="605" t="s">
        <v>227</v>
      </c>
      <c r="AV705" s="605" t="s">
        <v>227</v>
      </c>
      <c r="AW705" s="605" t="s">
        <v>227</v>
      </c>
      <c r="AX705" s="605" t="s">
        <v>227</v>
      </c>
      <c r="AY705" s="604" t="s">
        <v>227</v>
      </c>
      <c r="AZ705" s="604" t="s">
        <v>4547</v>
      </c>
      <c r="BA705" s="604" t="s">
        <v>227</v>
      </c>
      <c r="BB705" s="606" t="s">
        <v>1500</v>
      </c>
    </row>
    <row r="706" spans="1:54" ht="21.6" x14ac:dyDescent="0.65">
      <c r="A706" s="620">
        <v>707322</v>
      </c>
      <c r="B706" s="602" t="s">
        <v>248</v>
      </c>
      <c r="C706" s="628" t="s">
        <v>178</v>
      </c>
      <c r="D706" s="628" t="s">
        <v>178</v>
      </c>
      <c r="E706" s="628" t="s">
        <v>176</v>
      </c>
      <c r="F706" s="628" t="s">
        <v>178</v>
      </c>
      <c r="G706" s="628" t="s">
        <v>178</v>
      </c>
      <c r="H706" s="628" t="s">
        <v>176</v>
      </c>
      <c r="I706" s="628" t="s">
        <v>178</v>
      </c>
      <c r="J706" s="628" t="s">
        <v>178</v>
      </c>
      <c r="K706" s="628" t="s">
        <v>178</v>
      </c>
      <c r="L706" s="628" t="s">
        <v>178</v>
      </c>
      <c r="M706" s="628" t="s">
        <v>176</v>
      </c>
      <c r="N706" s="628" t="s">
        <v>176</v>
      </c>
      <c r="O706" s="628" t="s">
        <v>176</v>
      </c>
      <c r="P706" s="628" t="s">
        <v>176</v>
      </c>
      <c r="Q706" s="628" t="s">
        <v>178</v>
      </c>
      <c r="R706" s="628" t="s">
        <v>177</v>
      </c>
      <c r="S706" s="628" t="s">
        <v>178</v>
      </c>
      <c r="T706" s="628" t="s">
        <v>177</v>
      </c>
      <c r="U706" s="628" t="s">
        <v>176</v>
      </c>
      <c r="V706" s="628" t="s">
        <v>176</v>
      </c>
      <c r="W706" s="628" t="s">
        <v>178</v>
      </c>
      <c r="X706" s="628" t="s">
        <v>176</v>
      </c>
      <c r="Y706" s="628" t="s">
        <v>178</v>
      </c>
      <c r="Z706" s="628" t="s">
        <v>177</v>
      </c>
      <c r="AA706" s="628">
        <v>0</v>
      </c>
      <c r="AB706" s="628">
        <v>0</v>
      </c>
      <c r="AC706" s="628">
        <v>0</v>
      </c>
      <c r="AD706" s="628">
        <v>0</v>
      </c>
      <c r="AE706" s="628">
        <v>0</v>
      </c>
      <c r="AF706" s="628">
        <v>0</v>
      </c>
      <c r="AG706" s="628">
        <v>0</v>
      </c>
      <c r="AH706" s="628">
        <v>0</v>
      </c>
      <c r="AI706" s="628">
        <v>0</v>
      </c>
      <c r="AJ706" s="628">
        <v>0</v>
      </c>
      <c r="AK706" s="628">
        <v>0</v>
      </c>
      <c r="AL706" s="628">
        <v>0</v>
      </c>
      <c r="AM706" s="628">
        <v>0</v>
      </c>
      <c r="AN706" s="628">
        <v>0</v>
      </c>
      <c r="AO706" s="628">
        <v>0</v>
      </c>
      <c r="AP706" s="628">
        <v>0</v>
      </c>
      <c r="AQ706" s="628">
        <v>0</v>
      </c>
      <c r="AR706" s="628">
        <v>0</v>
      </c>
      <c r="AS706" s="628">
        <v>0</v>
      </c>
      <c r="AT706" s="628">
        <v>0</v>
      </c>
      <c r="AU706" s="628">
        <v>0</v>
      </c>
      <c r="AV706" s="628">
        <v>0</v>
      </c>
      <c r="AW706" s="628">
        <v>0</v>
      </c>
      <c r="AX706" s="628">
        <v>0</v>
      </c>
      <c r="AY706" s="602">
        <v>0</v>
      </c>
      <c r="AZ706" s="628"/>
      <c r="BA706" s="629"/>
      <c r="BB706" s="634"/>
    </row>
    <row r="707" spans="1:54" ht="14.4" x14ac:dyDescent="0.3">
      <c r="A707" s="604">
        <v>707323</v>
      </c>
      <c r="B707" s="604" t="s">
        <v>247</v>
      </c>
      <c r="C707" s="605" t="s">
        <v>178</v>
      </c>
      <c r="D707" s="605" t="s">
        <v>178</v>
      </c>
      <c r="E707" s="605" t="s">
        <v>178</v>
      </c>
      <c r="F707" s="605" t="s">
        <v>178</v>
      </c>
      <c r="G707" s="605" t="s">
        <v>178</v>
      </c>
      <c r="H707" s="605" t="s">
        <v>178</v>
      </c>
      <c r="I707" s="605" t="s">
        <v>177</v>
      </c>
      <c r="J707" s="605" t="s">
        <v>177</v>
      </c>
      <c r="K707" s="605" t="s">
        <v>177</v>
      </c>
      <c r="L707" s="605" t="s">
        <v>177</v>
      </c>
      <c r="M707" s="605" t="s">
        <v>176</v>
      </c>
      <c r="N707" s="605" t="s">
        <v>176</v>
      </c>
      <c r="O707" s="605" t="s">
        <v>227</v>
      </c>
      <c r="P707" s="605" t="s">
        <v>227</v>
      </c>
      <c r="Q707" s="605" t="s">
        <v>227</v>
      </c>
      <c r="R707" s="605" t="s">
        <v>227</v>
      </c>
      <c r="S707" s="605" t="s">
        <v>227</v>
      </c>
      <c r="T707" s="605" t="s">
        <v>227</v>
      </c>
      <c r="U707" s="605" t="s">
        <v>227</v>
      </c>
      <c r="V707" s="605" t="s">
        <v>227</v>
      </c>
      <c r="W707" s="605" t="s">
        <v>227</v>
      </c>
      <c r="X707" s="605" t="s">
        <v>227</v>
      </c>
      <c r="Y707" s="605" t="s">
        <v>227</v>
      </c>
      <c r="Z707" s="605" t="s">
        <v>227</v>
      </c>
      <c r="AA707" s="605" t="s">
        <v>227</v>
      </c>
      <c r="AB707" s="605" t="s">
        <v>227</v>
      </c>
      <c r="AC707" s="605" t="s">
        <v>227</v>
      </c>
      <c r="AD707" s="605" t="s">
        <v>227</v>
      </c>
      <c r="AE707" s="605" t="s">
        <v>227</v>
      </c>
      <c r="AF707" s="605" t="s">
        <v>227</v>
      </c>
      <c r="AG707" s="605" t="s">
        <v>227</v>
      </c>
      <c r="AH707" s="605" t="s">
        <v>227</v>
      </c>
      <c r="AI707" s="605" t="s">
        <v>227</v>
      </c>
      <c r="AJ707" s="605" t="s">
        <v>227</v>
      </c>
      <c r="AK707" s="605" t="s">
        <v>227</v>
      </c>
      <c r="AL707" s="605" t="s">
        <v>227</v>
      </c>
      <c r="AM707" s="605" t="s">
        <v>227</v>
      </c>
      <c r="AN707" s="605" t="s">
        <v>227</v>
      </c>
      <c r="AO707" s="605" t="s">
        <v>227</v>
      </c>
      <c r="AP707" s="605" t="s">
        <v>227</v>
      </c>
      <c r="AQ707" s="605" t="s">
        <v>227</v>
      </c>
      <c r="AR707" s="605" t="s">
        <v>227</v>
      </c>
      <c r="AS707" s="605" t="s">
        <v>227</v>
      </c>
      <c r="AT707" s="605" t="s">
        <v>227</v>
      </c>
      <c r="AU707" s="605" t="s">
        <v>227</v>
      </c>
      <c r="AV707" s="605" t="s">
        <v>227</v>
      </c>
      <c r="AW707" s="605" t="s">
        <v>227</v>
      </c>
      <c r="AX707" s="605" t="s">
        <v>227</v>
      </c>
      <c r="AY707" s="604" t="s">
        <v>227</v>
      </c>
      <c r="AZ707" s="604" t="s">
        <v>4547</v>
      </c>
      <c r="BA707" s="604" t="s">
        <v>227</v>
      </c>
      <c r="BB707" s="606" t="s">
        <v>1500</v>
      </c>
    </row>
    <row r="708" spans="1:54" ht="14.4" x14ac:dyDescent="0.3">
      <c r="A708" s="604">
        <v>707324</v>
      </c>
      <c r="B708" s="604" t="s">
        <v>247</v>
      </c>
      <c r="C708" s="605" t="s">
        <v>178</v>
      </c>
      <c r="D708" s="605" t="s">
        <v>178</v>
      </c>
      <c r="E708" s="605" t="s">
        <v>178</v>
      </c>
      <c r="F708" s="605" t="s">
        <v>178</v>
      </c>
      <c r="G708" s="605" t="s">
        <v>178</v>
      </c>
      <c r="H708" s="605" t="s">
        <v>178</v>
      </c>
      <c r="I708" s="605" t="s">
        <v>177</v>
      </c>
      <c r="J708" s="605" t="s">
        <v>177</v>
      </c>
      <c r="K708" s="605" t="s">
        <v>177</v>
      </c>
      <c r="L708" s="605" t="s">
        <v>177</v>
      </c>
      <c r="M708" s="605" t="s">
        <v>178</v>
      </c>
      <c r="N708" s="605" t="s">
        <v>176</v>
      </c>
      <c r="O708" s="605" t="s">
        <v>227</v>
      </c>
      <c r="P708" s="605" t="s">
        <v>227</v>
      </c>
      <c r="Q708" s="605" t="s">
        <v>227</v>
      </c>
      <c r="R708" s="605" t="s">
        <v>227</v>
      </c>
      <c r="S708" s="605" t="s">
        <v>227</v>
      </c>
      <c r="T708" s="605" t="s">
        <v>227</v>
      </c>
      <c r="U708" s="605" t="s">
        <v>227</v>
      </c>
      <c r="V708" s="605" t="s">
        <v>227</v>
      </c>
      <c r="W708" s="605" t="s">
        <v>227</v>
      </c>
      <c r="X708" s="605" t="s">
        <v>227</v>
      </c>
      <c r="Y708" s="605" t="s">
        <v>227</v>
      </c>
      <c r="Z708" s="605" t="s">
        <v>227</v>
      </c>
      <c r="AA708" s="605" t="s">
        <v>227</v>
      </c>
      <c r="AB708" s="605" t="s">
        <v>227</v>
      </c>
      <c r="AC708" s="605" t="s">
        <v>227</v>
      </c>
      <c r="AD708" s="605" t="s">
        <v>227</v>
      </c>
      <c r="AE708" s="605" t="s">
        <v>227</v>
      </c>
      <c r="AF708" s="605" t="s">
        <v>227</v>
      </c>
      <c r="AG708" s="605" t="s">
        <v>227</v>
      </c>
      <c r="AH708" s="605" t="s">
        <v>227</v>
      </c>
      <c r="AI708" s="605" t="s">
        <v>227</v>
      </c>
      <c r="AJ708" s="605" t="s">
        <v>227</v>
      </c>
      <c r="AK708" s="605" t="s">
        <v>227</v>
      </c>
      <c r="AL708" s="605" t="s">
        <v>227</v>
      </c>
      <c r="AM708" s="605" t="s">
        <v>227</v>
      </c>
      <c r="AN708" s="605" t="s">
        <v>227</v>
      </c>
      <c r="AO708" s="605" t="s">
        <v>227</v>
      </c>
      <c r="AP708" s="605" t="s">
        <v>227</v>
      </c>
      <c r="AQ708" s="605" t="s">
        <v>227</v>
      </c>
      <c r="AR708" s="605" t="s">
        <v>227</v>
      </c>
      <c r="AS708" s="605" t="s">
        <v>227</v>
      </c>
      <c r="AT708" s="605" t="s">
        <v>227</v>
      </c>
      <c r="AU708" s="605" t="s">
        <v>227</v>
      </c>
      <c r="AV708" s="605" t="s">
        <v>227</v>
      </c>
      <c r="AW708" s="605" t="s">
        <v>227</v>
      </c>
      <c r="AX708" s="605" t="s">
        <v>227</v>
      </c>
      <c r="AY708" s="604" t="s">
        <v>227</v>
      </c>
      <c r="AZ708" s="604" t="s">
        <v>4547</v>
      </c>
      <c r="BA708" s="604" t="s">
        <v>227</v>
      </c>
      <c r="BB708" s="606" t="s">
        <v>1500</v>
      </c>
    </row>
    <row r="709" spans="1:54" ht="14.4" x14ac:dyDescent="0.3">
      <c r="A709" s="604">
        <v>707325</v>
      </c>
      <c r="B709" s="604" t="s">
        <v>247</v>
      </c>
      <c r="C709" s="605" t="s">
        <v>178</v>
      </c>
      <c r="D709" s="605" t="s">
        <v>178</v>
      </c>
      <c r="E709" s="605" t="s">
        <v>178</v>
      </c>
      <c r="F709" s="605" t="s">
        <v>177</v>
      </c>
      <c r="G709" s="605" t="s">
        <v>178</v>
      </c>
      <c r="H709" s="605" t="s">
        <v>177</v>
      </c>
      <c r="I709" s="605" t="s">
        <v>177</v>
      </c>
      <c r="J709" s="605" t="s">
        <v>177</v>
      </c>
      <c r="K709" s="605" t="s">
        <v>177</v>
      </c>
      <c r="L709" s="605" t="s">
        <v>177</v>
      </c>
      <c r="M709" s="605" t="s">
        <v>176</v>
      </c>
      <c r="N709" s="605" t="s">
        <v>176</v>
      </c>
      <c r="O709" s="605" t="s">
        <v>227</v>
      </c>
      <c r="P709" s="605" t="s">
        <v>227</v>
      </c>
      <c r="Q709" s="605" t="s">
        <v>227</v>
      </c>
      <c r="R709" s="605" t="s">
        <v>227</v>
      </c>
      <c r="S709" s="605" t="s">
        <v>227</v>
      </c>
      <c r="T709" s="605" t="s">
        <v>227</v>
      </c>
      <c r="U709" s="605" t="s">
        <v>227</v>
      </c>
      <c r="V709" s="605" t="s">
        <v>227</v>
      </c>
      <c r="W709" s="605" t="s">
        <v>227</v>
      </c>
      <c r="X709" s="605" t="s">
        <v>227</v>
      </c>
      <c r="Y709" s="605" t="s">
        <v>227</v>
      </c>
      <c r="Z709" s="605" t="s">
        <v>227</v>
      </c>
      <c r="AA709" s="605" t="s">
        <v>227</v>
      </c>
      <c r="AB709" s="605" t="s">
        <v>227</v>
      </c>
      <c r="AC709" s="605" t="s">
        <v>227</v>
      </c>
      <c r="AD709" s="605" t="s">
        <v>227</v>
      </c>
      <c r="AE709" s="605" t="s">
        <v>227</v>
      </c>
      <c r="AF709" s="605" t="s">
        <v>227</v>
      </c>
      <c r="AG709" s="605" t="s">
        <v>227</v>
      </c>
      <c r="AH709" s="605" t="s">
        <v>227</v>
      </c>
      <c r="AI709" s="605" t="s">
        <v>227</v>
      </c>
      <c r="AJ709" s="605" t="s">
        <v>227</v>
      </c>
      <c r="AK709" s="605" t="s">
        <v>227</v>
      </c>
      <c r="AL709" s="605" t="s">
        <v>227</v>
      </c>
      <c r="AM709" s="605" t="s">
        <v>227</v>
      </c>
      <c r="AN709" s="605" t="s">
        <v>227</v>
      </c>
      <c r="AO709" s="605" t="s">
        <v>227</v>
      </c>
      <c r="AP709" s="605" t="s">
        <v>227</v>
      </c>
      <c r="AQ709" s="605" t="s">
        <v>227</v>
      </c>
      <c r="AR709" s="605" t="s">
        <v>227</v>
      </c>
      <c r="AS709" s="605" t="s">
        <v>227</v>
      </c>
      <c r="AT709" s="605" t="s">
        <v>227</v>
      </c>
      <c r="AU709" s="605" t="s">
        <v>227</v>
      </c>
      <c r="AV709" s="605" t="s">
        <v>227</v>
      </c>
      <c r="AW709" s="605" t="s">
        <v>227</v>
      </c>
      <c r="AX709" s="605" t="s">
        <v>227</v>
      </c>
      <c r="AY709" s="604" t="s">
        <v>227</v>
      </c>
      <c r="AZ709" s="604" t="s">
        <v>4547</v>
      </c>
      <c r="BA709" s="604" t="s">
        <v>227</v>
      </c>
      <c r="BB709" s="606" t="s">
        <v>1500</v>
      </c>
    </row>
    <row r="710" spans="1:54" ht="14.4" x14ac:dyDescent="0.3">
      <c r="A710" s="604">
        <v>707326</v>
      </c>
      <c r="B710" s="604" t="s">
        <v>247</v>
      </c>
      <c r="C710" s="605" t="s">
        <v>178</v>
      </c>
      <c r="D710" s="605" t="s">
        <v>178</v>
      </c>
      <c r="E710" s="605" t="s">
        <v>178</v>
      </c>
      <c r="F710" s="605" t="s">
        <v>177</v>
      </c>
      <c r="G710" s="605" t="s">
        <v>177</v>
      </c>
      <c r="H710" s="605" t="s">
        <v>178</v>
      </c>
      <c r="I710" s="605" t="s">
        <v>177</v>
      </c>
      <c r="J710" s="605" t="s">
        <v>177</v>
      </c>
      <c r="K710" s="605" t="s">
        <v>177</v>
      </c>
      <c r="L710" s="605" t="s">
        <v>177</v>
      </c>
      <c r="M710" s="605" t="s">
        <v>177</v>
      </c>
      <c r="N710" s="605" t="s">
        <v>178</v>
      </c>
      <c r="O710" s="605" t="s">
        <v>227</v>
      </c>
      <c r="P710" s="605" t="s">
        <v>227</v>
      </c>
      <c r="Q710" s="605" t="s">
        <v>227</v>
      </c>
      <c r="R710" s="605" t="s">
        <v>227</v>
      </c>
      <c r="S710" s="605" t="s">
        <v>227</v>
      </c>
      <c r="T710" s="605" t="s">
        <v>227</v>
      </c>
      <c r="U710" s="605" t="s">
        <v>227</v>
      </c>
      <c r="V710" s="605" t="s">
        <v>227</v>
      </c>
      <c r="W710" s="605" t="s">
        <v>227</v>
      </c>
      <c r="X710" s="605" t="s">
        <v>227</v>
      </c>
      <c r="Y710" s="605" t="s">
        <v>227</v>
      </c>
      <c r="Z710" s="605" t="s">
        <v>227</v>
      </c>
      <c r="AA710" s="605" t="s">
        <v>227</v>
      </c>
      <c r="AB710" s="605" t="s">
        <v>227</v>
      </c>
      <c r="AC710" s="605" t="s">
        <v>227</v>
      </c>
      <c r="AD710" s="605" t="s">
        <v>227</v>
      </c>
      <c r="AE710" s="605" t="s">
        <v>227</v>
      </c>
      <c r="AF710" s="605" t="s">
        <v>227</v>
      </c>
      <c r="AG710" s="605" t="s">
        <v>227</v>
      </c>
      <c r="AH710" s="605" t="s">
        <v>227</v>
      </c>
      <c r="AI710" s="605" t="s">
        <v>227</v>
      </c>
      <c r="AJ710" s="605" t="s">
        <v>227</v>
      </c>
      <c r="AK710" s="605" t="s">
        <v>227</v>
      </c>
      <c r="AL710" s="605" t="s">
        <v>227</v>
      </c>
      <c r="AM710" s="605" t="s">
        <v>227</v>
      </c>
      <c r="AN710" s="605" t="s">
        <v>227</v>
      </c>
      <c r="AO710" s="605" t="s">
        <v>227</v>
      </c>
      <c r="AP710" s="605" t="s">
        <v>227</v>
      </c>
      <c r="AQ710" s="605" t="s">
        <v>227</v>
      </c>
      <c r="AR710" s="605" t="s">
        <v>227</v>
      </c>
      <c r="AS710" s="605" t="s">
        <v>227</v>
      </c>
      <c r="AT710" s="605" t="s">
        <v>227</v>
      </c>
      <c r="AU710" s="605" t="s">
        <v>227</v>
      </c>
      <c r="AV710" s="605" t="s">
        <v>227</v>
      </c>
      <c r="AW710" s="605" t="s">
        <v>227</v>
      </c>
      <c r="AX710" s="605" t="s">
        <v>227</v>
      </c>
      <c r="AY710" s="604" t="s">
        <v>227</v>
      </c>
      <c r="AZ710" s="604" t="s">
        <v>4547</v>
      </c>
      <c r="BA710" s="604" t="s">
        <v>227</v>
      </c>
      <c r="BB710" s="606" t="s">
        <v>1500</v>
      </c>
    </row>
    <row r="711" spans="1:54" ht="21.6" x14ac:dyDescent="0.65">
      <c r="A711" s="620">
        <v>707327</v>
      </c>
      <c r="B711" s="602" t="s">
        <v>247</v>
      </c>
      <c r="C711" s="628" t="s">
        <v>176</v>
      </c>
      <c r="D711" s="628" t="s">
        <v>178</v>
      </c>
      <c r="E711" s="628" t="s">
        <v>176</v>
      </c>
      <c r="F711" s="628" t="s">
        <v>176</v>
      </c>
      <c r="G711" s="628" t="s">
        <v>176</v>
      </c>
      <c r="H711" s="628" t="s">
        <v>178</v>
      </c>
      <c r="I711" s="628" t="s">
        <v>177</v>
      </c>
      <c r="J711" s="628" t="s">
        <v>177</v>
      </c>
      <c r="K711" s="628" t="s">
        <v>177</v>
      </c>
      <c r="L711" s="628" t="s">
        <v>177</v>
      </c>
      <c r="M711" s="628" t="s">
        <v>177</v>
      </c>
      <c r="N711" s="628" t="s">
        <v>177</v>
      </c>
      <c r="O711" s="628">
        <v>0</v>
      </c>
      <c r="P711" s="628">
        <v>0</v>
      </c>
      <c r="Q711" s="628">
        <v>0</v>
      </c>
      <c r="R711" s="628">
        <v>0</v>
      </c>
      <c r="S711" s="628">
        <v>0</v>
      </c>
      <c r="T711" s="628">
        <v>0</v>
      </c>
      <c r="U711" s="628">
        <v>0</v>
      </c>
      <c r="V711" s="628">
        <v>0</v>
      </c>
      <c r="W711" s="628">
        <v>0</v>
      </c>
      <c r="X711" s="628">
        <v>0</v>
      </c>
      <c r="Y711" s="628">
        <v>0</v>
      </c>
      <c r="Z711" s="628">
        <v>0</v>
      </c>
      <c r="AA711" s="628">
        <v>0</v>
      </c>
      <c r="AB711" s="628">
        <v>0</v>
      </c>
      <c r="AC711" s="628">
        <v>0</v>
      </c>
      <c r="AD711" s="628">
        <v>0</v>
      </c>
      <c r="AE711" s="628">
        <v>0</v>
      </c>
      <c r="AF711" s="628">
        <v>0</v>
      </c>
      <c r="AG711" s="628">
        <v>0</v>
      </c>
      <c r="AH711" s="628">
        <v>0</v>
      </c>
      <c r="AI711" s="628">
        <v>0</v>
      </c>
      <c r="AJ711" s="628">
        <v>0</v>
      </c>
      <c r="AK711" s="628">
        <v>0</v>
      </c>
      <c r="AL711" s="628">
        <v>0</v>
      </c>
      <c r="AM711" s="628">
        <v>0</v>
      </c>
      <c r="AN711" s="628">
        <v>0</v>
      </c>
      <c r="AO711" s="628">
        <v>0</v>
      </c>
      <c r="AP711" s="628">
        <v>0</v>
      </c>
      <c r="AQ711" s="628">
        <v>0</v>
      </c>
      <c r="AR711" s="628">
        <v>0</v>
      </c>
      <c r="AS711" s="628">
        <v>0</v>
      </c>
      <c r="AT711" s="628">
        <v>0</v>
      </c>
      <c r="AU711" s="628">
        <v>0</v>
      </c>
      <c r="AV711" s="628">
        <v>0</v>
      </c>
      <c r="AW711" s="628">
        <v>0</v>
      </c>
      <c r="AX711" s="628">
        <v>0</v>
      </c>
      <c r="AY711" s="602">
        <v>0</v>
      </c>
      <c r="AZ711" s="628"/>
      <c r="BA711" s="629"/>
      <c r="BB711" s="634"/>
    </row>
    <row r="712" spans="1:54" ht="14.4" x14ac:dyDescent="0.3">
      <c r="A712" s="604">
        <v>707328</v>
      </c>
      <c r="B712" s="604" t="s">
        <v>247</v>
      </c>
      <c r="C712" s="605" t="s">
        <v>177</v>
      </c>
      <c r="D712" s="605" t="s">
        <v>178</v>
      </c>
      <c r="E712" s="605" t="s">
        <v>178</v>
      </c>
      <c r="F712" s="605" t="s">
        <v>178</v>
      </c>
      <c r="G712" s="605" t="s">
        <v>178</v>
      </c>
      <c r="H712" s="605" t="s">
        <v>178</v>
      </c>
      <c r="I712" s="605" t="s">
        <v>177</v>
      </c>
      <c r="J712" s="605" t="s">
        <v>177</v>
      </c>
      <c r="K712" s="605" t="s">
        <v>177</v>
      </c>
      <c r="L712" s="605" t="s">
        <v>177</v>
      </c>
      <c r="M712" s="605" t="s">
        <v>178</v>
      </c>
      <c r="N712" s="605" t="s">
        <v>176</v>
      </c>
      <c r="O712" s="605" t="s">
        <v>227</v>
      </c>
      <c r="P712" s="605" t="s">
        <v>227</v>
      </c>
      <c r="Q712" s="605" t="s">
        <v>227</v>
      </c>
      <c r="R712" s="605" t="s">
        <v>227</v>
      </c>
      <c r="S712" s="605" t="s">
        <v>227</v>
      </c>
      <c r="T712" s="605" t="s">
        <v>227</v>
      </c>
      <c r="U712" s="605" t="s">
        <v>227</v>
      </c>
      <c r="V712" s="605" t="s">
        <v>227</v>
      </c>
      <c r="W712" s="605" t="s">
        <v>227</v>
      </c>
      <c r="X712" s="605" t="s">
        <v>227</v>
      </c>
      <c r="Y712" s="605" t="s">
        <v>227</v>
      </c>
      <c r="Z712" s="605" t="s">
        <v>227</v>
      </c>
      <c r="AA712" s="605" t="s">
        <v>227</v>
      </c>
      <c r="AB712" s="605" t="s">
        <v>227</v>
      </c>
      <c r="AC712" s="605" t="s">
        <v>227</v>
      </c>
      <c r="AD712" s="605" t="s">
        <v>227</v>
      </c>
      <c r="AE712" s="605" t="s">
        <v>227</v>
      </c>
      <c r="AF712" s="605" t="s">
        <v>227</v>
      </c>
      <c r="AG712" s="605" t="s">
        <v>227</v>
      </c>
      <c r="AH712" s="605" t="s">
        <v>227</v>
      </c>
      <c r="AI712" s="605" t="s">
        <v>227</v>
      </c>
      <c r="AJ712" s="605" t="s">
        <v>227</v>
      </c>
      <c r="AK712" s="605" t="s">
        <v>227</v>
      </c>
      <c r="AL712" s="605" t="s">
        <v>227</v>
      </c>
      <c r="AM712" s="605" t="s">
        <v>227</v>
      </c>
      <c r="AN712" s="605" t="s">
        <v>227</v>
      </c>
      <c r="AO712" s="605" t="s">
        <v>227</v>
      </c>
      <c r="AP712" s="605" t="s">
        <v>227</v>
      </c>
      <c r="AQ712" s="605" t="s">
        <v>227</v>
      </c>
      <c r="AR712" s="605" t="s">
        <v>227</v>
      </c>
      <c r="AS712" s="605" t="s">
        <v>227</v>
      </c>
      <c r="AT712" s="605" t="s">
        <v>227</v>
      </c>
      <c r="AU712" s="605" t="s">
        <v>227</v>
      </c>
      <c r="AV712" s="605" t="s">
        <v>227</v>
      </c>
      <c r="AW712" s="605" t="s">
        <v>227</v>
      </c>
      <c r="AX712" s="605" t="s">
        <v>227</v>
      </c>
      <c r="AY712" s="604" t="s">
        <v>227</v>
      </c>
      <c r="AZ712" s="604" t="s">
        <v>4547</v>
      </c>
      <c r="BA712" s="604" t="s">
        <v>227</v>
      </c>
      <c r="BB712" s="606" t="s">
        <v>1500</v>
      </c>
    </row>
    <row r="713" spans="1:54" ht="14.4" x14ac:dyDescent="0.3">
      <c r="A713" s="604">
        <v>707329</v>
      </c>
      <c r="B713" s="604" t="s">
        <v>247</v>
      </c>
      <c r="C713" s="605" t="s">
        <v>177</v>
      </c>
      <c r="D713" s="605" t="s">
        <v>178</v>
      </c>
      <c r="E713" s="605" t="s">
        <v>177</v>
      </c>
      <c r="F713" s="605" t="s">
        <v>177</v>
      </c>
      <c r="G713" s="605" t="s">
        <v>178</v>
      </c>
      <c r="H713" s="605" t="s">
        <v>177</v>
      </c>
      <c r="I713" s="605" t="s">
        <v>177</v>
      </c>
      <c r="J713" s="605" t="s">
        <v>177</v>
      </c>
      <c r="K713" s="605" t="s">
        <v>177</v>
      </c>
      <c r="L713" s="605" t="s">
        <v>177</v>
      </c>
      <c r="M713" s="605" t="s">
        <v>176</v>
      </c>
      <c r="N713" s="605" t="s">
        <v>176</v>
      </c>
      <c r="O713" s="605" t="s">
        <v>227</v>
      </c>
      <c r="P713" s="605" t="s">
        <v>227</v>
      </c>
      <c r="Q713" s="605" t="s">
        <v>227</v>
      </c>
      <c r="R713" s="605" t="s">
        <v>227</v>
      </c>
      <c r="S713" s="605" t="s">
        <v>227</v>
      </c>
      <c r="T713" s="605" t="s">
        <v>227</v>
      </c>
      <c r="U713" s="605" t="s">
        <v>227</v>
      </c>
      <c r="V713" s="605" t="s">
        <v>227</v>
      </c>
      <c r="W713" s="605" t="s">
        <v>227</v>
      </c>
      <c r="X713" s="605" t="s">
        <v>227</v>
      </c>
      <c r="Y713" s="605" t="s">
        <v>227</v>
      </c>
      <c r="Z713" s="605" t="s">
        <v>227</v>
      </c>
      <c r="AA713" s="605" t="s">
        <v>227</v>
      </c>
      <c r="AB713" s="605" t="s">
        <v>227</v>
      </c>
      <c r="AC713" s="605" t="s">
        <v>227</v>
      </c>
      <c r="AD713" s="605" t="s">
        <v>227</v>
      </c>
      <c r="AE713" s="605" t="s">
        <v>227</v>
      </c>
      <c r="AF713" s="605" t="s">
        <v>227</v>
      </c>
      <c r="AG713" s="605" t="s">
        <v>227</v>
      </c>
      <c r="AH713" s="605" t="s">
        <v>227</v>
      </c>
      <c r="AI713" s="605" t="s">
        <v>227</v>
      </c>
      <c r="AJ713" s="605" t="s">
        <v>227</v>
      </c>
      <c r="AK713" s="605" t="s">
        <v>227</v>
      </c>
      <c r="AL713" s="605" t="s">
        <v>227</v>
      </c>
      <c r="AM713" s="605" t="s">
        <v>227</v>
      </c>
      <c r="AN713" s="605" t="s">
        <v>227</v>
      </c>
      <c r="AO713" s="605" t="s">
        <v>227</v>
      </c>
      <c r="AP713" s="605" t="s">
        <v>227</v>
      </c>
      <c r="AQ713" s="605" t="s">
        <v>227</v>
      </c>
      <c r="AR713" s="605" t="s">
        <v>227</v>
      </c>
      <c r="AS713" s="605" t="s">
        <v>227</v>
      </c>
      <c r="AT713" s="605" t="s">
        <v>227</v>
      </c>
      <c r="AU713" s="605" t="s">
        <v>227</v>
      </c>
      <c r="AV713" s="605" t="s">
        <v>227</v>
      </c>
      <c r="AW713" s="605" t="s">
        <v>227</v>
      </c>
      <c r="AX713" s="605" t="s">
        <v>227</v>
      </c>
      <c r="AY713" s="604" t="s">
        <v>227</v>
      </c>
      <c r="AZ713" s="604" t="s">
        <v>4547</v>
      </c>
      <c r="BA713" s="604" t="s">
        <v>227</v>
      </c>
      <c r="BB713" s="606" t="s">
        <v>1500</v>
      </c>
    </row>
    <row r="714" spans="1:54" ht="14.4" x14ac:dyDescent="0.3">
      <c r="A714" s="604">
        <v>707330</v>
      </c>
      <c r="B714" s="604" t="s">
        <v>247</v>
      </c>
      <c r="C714" s="605" t="s">
        <v>178</v>
      </c>
      <c r="D714" s="605" t="s">
        <v>176</v>
      </c>
      <c r="E714" s="605" t="s">
        <v>178</v>
      </c>
      <c r="F714" s="605" t="s">
        <v>176</v>
      </c>
      <c r="G714" s="605" t="s">
        <v>178</v>
      </c>
      <c r="H714" s="605" t="s">
        <v>178</v>
      </c>
      <c r="I714" s="605" t="s">
        <v>177</v>
      </c>
      <c r="J714" s="605" t="s">
        <v>177</v>
      </c>
      <c r="K714" s="605" t="s">
        <v>177</v>
      </c>
      <c r="L714" s="605" t="s">
        <v>177</v>
      </c>
      <c r="M714" s="605" t="s">
        <v>176</v>
      </c>
      <c r="N714" s="605" t="s">
        <v>176</v>
      </c>
      <c r="O714" s="605" t="s">
        <v>227</v>
      </c>
      <c r="P714" s="605" t="s">
        <v>227</v>
      </c>
      <c r="Q714" s="605" t="s">
        <v>227</v>
      </c>
      <c r="R714" s="605" t="s">
        <v>227</v>
      </c>
      <c r="S714" s="605" t="s">
        <v>227</v>
      </c>
      <c r="T714" s="605" t="s">
        <v>227</v>
      </c>
      <c r="U714" s="605" t="s">
        <v>227</v>
      </c>
      <c r="V714" s="605" t="s">
        <v>227</v>
      </c>
      <c r="W714" s="605" t="s">
        <v>227</v>
      </c>
      <c r="X714" s="605" t="s">
        <v>227</v>
      </c>
      <c r="Y714" s="605" t="s">
        <v>227</v>
      </c>
      <c r="Z714" s="605" t="s">
        <v>227</v>
      </c>
      <c r="AA714" s="605" t="s">
        <v>227</v>
      </c>
      <c r="AB714" s="605" t="s">
        <v>227</v>
      </c>
      <c r="AC714" s="605" t="s">
        <v>227</v>
      </c>
      <c r="AD714" s="605" t="s">
        <v>227</v>
      </c>
      <c r="AE714" s="605" t="s">
        <v>227</v>
      </c>
      <c r="AF714" s="605" t="s">
        <v>227</v>
      </c>
      <c r="AG714" s="605" t="s">
        <v>227</v>
      </c>
      <c r="AH714" s="605" t="s">
        <v>227</v>
      </c>
      <c r="AI714" s="605" t="s">
        <v>227</v>
      </c>
      <c r="AJ714" s="605" t="s">
        <v>227</v>
      </c>
      <c r="AK714" s="605" t="s">
        <v>227</v>
      </c>
      <c r="AL714" s="605" t="s">
        <v>227</v>
      </c>
      <c r="AM714" s="605" t="s">
        <v>227</v>
      </c>
      <c r="AN714" s="605" t="s">
        <v>227</v>
      </c>
      <c r="AO714" s="605" t="s">
        <v>227</v>
      </c>
      <c r="AP714" s="605" t="s">
        <v>227</v>
      </c>
      <c r="AQ714" s="605" t="s">
        <v>227</v>
      </c>
      <c r="AR714" s="605" t="s">
        <v>227</v>
      </c>
      <c r="AS714" s="605" t="s">
        <v>227</v>
      </c>
      <c r="AT714" s="605" t="s">
        <v>227</v>
      </c>
      <c r="AU714" s="605" t="s">
        <v>227</v>
      </c>
      <c r="AV714" s="605" t="s">
        <v>227</v>
      </c>
      <c r="AW714" s="605" t="s">
        <v>227</v>
      </c>
      <c r="AX714" s="605" t="s">
        <v>227</v>
      </c>
      <c r="AY714" s="604" t="s">
        <v>227</v>
      </c>
      <c r="AZ714" s="604" t="s">
        <v>4547</v>
      </c>
      <c r="BA714" s="604" t="s">
        <v>227</v>
      </c>
      <c r="BB714" s="606" t="s">
        <v>1500</v>
      </c>
    </row>
    <row r="715" spans="1:54" ht="14.4" x14ac:dyDescent="0.3">
      <c r="A715" s="604">
        <v>707331</v>
      </c>
      <c r="B715" s="604" t="s">
        <v>247</v>
      </c>
      <c r="C715" s="605" t="s">
        <v>178</v>
      </c>
      <c r="D715" s="605" t="s">
        <v>178</v>
      </c>
      <c r="E715" s="605" t="s">
        <v>178</v>
      </c>
      <c r="F715" s="605" t="s">
        <v>177</v>
      </c>
      <c r="G715" s="605" t="s">
        <v>177</v>
      </c>
      <c r="H715" s="605" t="s">
        <v>177</v>
      </c>
      <c r="I715" s="605" t="s">
        <v>177</v>
      </c>
      <c r="J715" s="605" t="s">
        <v>177</v>
      </c>
      <c r="K715" s="605" t="s">
        <v>177</v>
      </c>
      <c r="L715" s="605" t="s">
        <v>177</v>
      </c>
      <c r="M715" s="605" t="s">
        <v>176</v>
      </c>
      <c r="N715" s="605" t="s">
        <v>176</v>
      </c>
      <c r="O715" s="605" t="s">
        <v>227</v>
      </c>
      <c r="P715" s="605" t="s">
        <v>227</v>
      </c>
      <c r="Q715" s="605" t="s">
        <v>227</v>
      </c>
      <c r="R715" s="605" t="s">
        <v>227</v>
      </c>
      <c r="S715" s="605" t="s">
        <v>227</v>
      </c>
      <c r="T715" s="605" t="s">
        <v>227</v>
      </c>
      <c r="U715" s="605" t="s">
        <v>227</v>
      </c>
      <c r="V715" s="605" t="s">
        <v>227</v>
      </c>
      <c r="W715" s="605" t="s">
        <v>227</v>
      </c>
      <c r="X715" s="605" t="s">
        <v>227</v>
      </c>
      <c r="Y715" s="605" t="s">
        <v>227</v>
      </c>
      <c r="Z715" s="605" t="s">
        <v>227</v>
      </c>
      <c r="AA715" s="605" t="s">
        <v>227</v>
      </c>
      <c r="AB715" s="605" t="s">
        <v>227</v>
      </c>
      <c r="AC715" s="605" t="s">
        <v>227</v>
      </c>
      <c r="AD715" s="605" t="s">
        <v>227</v>
      </c>
      <c r="AE715" s="605" t="s">
        <v>227</v>
      </c>
      <c r="AF715" s="605" t="s">
        <v>227</v>
      </c>
      <c r="AG715" s="605" t="s">
        <v>227</v>
      </c>
      <c r="AH715" s="605" t="s">
        <v>227</v>
      </c>
      <c r="AI715" s="605" t="s">
        <v>227</v>
      </c>
      <c r="AJ715" s="605" t="s">
        <v>227</v>
      </c>
      <c r="AK715" s="605" t="s">
        <v>227</v>
      </c>
      <c r="AL715" s="605" t="s">
        <v>227</v>
      </c>
      <c r="AM715" s="605" t="s">
        <v>227</v>
      </c>
      <c r="AN715" s="605" t="s">
        <v>227</v>
      </c>
      <c r="AO715" s="605" t="s">
        <v>227</v>
      </c>
      <c r="AP715" s="605" t="s">
        <v>227</v>
      </c>
      <c r="AQ715" s="605" t="s">
        <v>227</v>
      </c>
      <c r="AR715" s="605" t="s">
        <v>227</v>
      </c>
      <c r="AS715" s="605" t="s">
        <v>227</v>
      </c>
      <c r="AT715" s="605" t="s">
        <v>227</v>
      </c>
      <c r="AU715" s="605" t="s">
        <v>227</v>
      </c>
      <c r="AV715" s="605" t="s">
        <v>227</v>
      </c>
      <c r="AW715" s="605" t="s">
        <v>227</v>
      </c>
      <c r="AX715" s="605" t="s">
        <v>227</v>
      </c>
      <c r="AY715" s="604" t="s">
        <v>227</v>
      </c>
      <c r="AZ715" s="604" t="s">
        <v>4547</v>
      </c>
      <c r="BA715" s="604" t="s">
        <v>227</v>
      </c>
      <c r="BB715" s="606" t="s">
        <v>1500</v>
      </c>
    </row>
    <row r="716" spans="1:54" ht="21.6" x14ac:dyDescent="0.65">
      <c r="A716" s="620">
        <v>707332</v>
      </c>
      <c r="B716" s="602" t="s">
        <v>248</v>
      </c>
      <c r="C716" s="628" t="s">
        <v>178</v>
      </c>
      <c r="D716" s="628" t="s">
        <v>176</v>
      </c>
      <c r="E716" s="628" t="s">
        <v>178</v>
      </c>
      <c r="F716" s="628" t="s">
        <v>176</v>
      </c>
      <c r="G716" s="628" t="s">
        <v>176</v>
      </c>
      <c r="H716" s="628" t="s">
        <v>178</v>
      </c>
      <c r="I716" s="628" t="s">
        <v>176</v>
      </c>
      <c r="J716" s="628" t="s">
        <v>178</v>
      </c>
      <c r="K716" s="628" t="s">
        <v>178</v>
      </c>
      <c r="L716" s="628" t="s">
        <v>176</v>
      </c>
      <c r="M716" s="628" t="s">
        <v>178</v>
      </c>
      <c r="N716" s="628" t="s">
        <v>178</v>
      </c>
      <c r="O716" s="628" t="s">
        <v>177</v>
      </c>
      <c r="P716" s="628" t="s">
        <v>177</v>
      </c>
      <c r="Q716" s="628" t="s">
        <v>177</v>
      </c>
      <c r="R716" s="628" t="s">
        <v>177</v>
      </c>
      <c r="S716" s="628" t="s">
        <v>178</v>
      </c>
      <c r="T716" s="628" t="s">
        <v>177</v>
      </c>
      <c r="U716" s="628" t="s">
        <v>177</v>
      </c>
      <c r="V716" s="628" t="s">
        <v>177</v>
      </c>
      <c r="W716" s="628" t="s">
        <v>177</v>
      </c>
      <c r="X716" s="628" t="s">
        <v>177</v>
      </c>
      <c r="Y716" s="628" t="s">
        <v>177</v>
      </c>
      <c r="Z716" s="628" t="s">
        <v>177</v>
      </c>
      <c r="AA716" s="628" t="s">
        <v>227</v>
      </c>
      <c r="AB716" s="628" t="s">
        <v>227</v>
      </c>
      <c r="AC716" s="628" t="s">
        <v>227</v>
      </c>
      <c r="AD716" s="628" t="s">
        <v>227</v>
      </c>
      <c r="AE716" s="628" t="s">
        <v>227</v>
      </c>
      <c r="AF716" s="628" t="s">
        <v>227</v>
      </c>
      <c r="AG716" s="628" t="s">
        <v>227</v>
      </c>
      <c r="AH716" s="628" t="s">
        <v>227</v>
      </c>
      <c r="AI716" s="628" t="s">
        <v>227</v>
      </c>
      <c r="AJ716" s="628" t="s">
        <v>227</v>
      </c>
      <c r="AK716" s="628" t="s">
        <v>227</v>
      </c>
      <c r="AL716" s="628" t="s">
        <v>227</v>
      </c>
      <c r="AM716" s="628" t="s">
        <v>227</v>
      </c>
      <c r="AN716" s="628" t="s">
        <v>227</v>
      </c>
      <c r="AO716" s="628" t="s">
        <v>227</v>
      </c>
      <c r="AP716" s="628" t="s">
        <v>227</v>
      </c>
      <c r="AQ716" s="628" t="s">
        <v>227</v>
      </c>
      <c r="AR716" s="628" t="s">
        <v>227</v>
      </c>
      <c r="AS716" s="628" t="s">
        <v>227</v>
      </c>
      <c r="AT716" s="628" t="s">
        <v>227</v>
      </c>
      <c r="AU716" s="628" t="s">
        <v>227</v>
      </c>
      <c r="AV716" s="628" t="s">
        <v>227</v>
      </c>
      <c r="AW716" s="628" t="s">
        <v>227</v>
      </c>
      <c r="AX716" s="628" t="s">
        <v>227</v>
      </c>
      <c r="AY716" s="602" t="s">
        <v>4583</v>
      </c>
      <c r="AZ716" s="628"/>
      <c r="BA716" s="629"/>
      <c r="BB716" s="634"/>
    </row>
    <row r="717" spans="1:54" ht="14.4" x14ac:dyDescent="0.3">
      <c r="A717" s="604">
        <v>707333</v>
      </c>
      <c r="B717" s="604" t="s">
        <v>247</v>
      </c>
      <c r="C717" s="605" t="s">
        <v>178</v>
      </c>
      <c r="D717" s="605" t="s">
        <v>176</v>
      </c>
      <c r="E717" s="605" t="s">
        <v>176</v>
      </c>
      <c r="F717" s="605" t="s">
        <v>177</v>
      </c>
      <c r="G717" s="605" t="s">
        <v>177</v>
      </c>
      <c r="H717" s="605" t="s">
        <v>178</v>
      </c>
      <c r="I717" s="605" t="s">
        <v>177</v>
      </c>
      <c r="J717" s="605" t="s">
        <v>178</v>
      </c>
      <c r="K717" s="605" t="s">
        <v>176</v>
      </c>
      <c r="L717" s="605" t="s">
        <v>177</v>
      </c>
      <c r="M717" s="605" t="s">
        <v>176</v>
      </c>
      <c r="N717" s="605" t="s">
        <v>176</v>
      </c>
      <c r="O717" s="605" t="s">
        <v>227</v>
      </c>
      <c r="P717" s="605" t="s">
        <v>227</v>
      </c>
      <c r="Q717" s="605" t="s">
        <v>227</v>
      </c>
      <c r="R717" s="605" t="s">
        <v>227</v>
      </c>
      <c r="S717" s="605" t="s">
        <v>227</v>
      </c>
      <c r="T717" s="605" t="s">
        <v>227</v>
      </c>
      <c r="U717" s="605" t="s">
        <v>227</v>
      </c>
      <c r="V717" s="605" t="s">
        <v>227</v>
      </c>
      <c r="W717" s="605" t="s">
        <v>227</v>
      </c>
      <c r="X717" s="605" t="s">
        <v>227</v>
      </c>
      <c r="Y717" s="605" t="s">
        <v>227</v>
      </c>
      <c r="Z717" s="605" t="s">
        <v>227</v>
      </c>
      <c r="AA717" s="605" t="s">
        <v>227</v>
      </c>
      <c r="AB717" s="605" t="s">
        <v>227</v>
      </c>
      <c r="AC717" s="605" t="s">
        <v>227</v>
      </c>
      <c r="AD717" s="605" t="s">
        <v>227</v>
      </c>
      <c r="AE717" s="605" t="s">
        <v>227</v>
      </c>
      <c r="AF717" s="605" t="s">
        <v>227</v>
      </c>
      <c r="AG717" s="605" t="s">
        <v>227</v>
      </c>
      <c r="AH717" s="605" t="s">
        <v>227</v>
      </c>
      <c r="AI717" s="605" t="s">
        <v>227</v>
      </c>
      <c r="AJ717" s="605" t="s">
        <v>227</v>
      </c>
      <c r="AK717" s="605" t="s">
        <v>227</v>
      </c>
      <c r="AL717" s="605" t="s">
        <v>227</v>
      </c>
      <c r="AM717" s="605" t="s">
        <v>227</v>
      </c>
      <c r="AN717" s="605" t="s">
        <v>227</v>
      </c>
      <c r="AO717" s="605" t="s">
        <v>227</v>
      </c>
      <c r="AP717" s="605" t="s">
        <v>227</v>
      </c>
      <c r="AQ717" s="605" t="s">
        <v>227</v>
      </c>
      <c r="AR717" s="605" t="s">
        <v>227</v>
      </c>
      <c r="AS717" s="605" t="s">
        <v>227</v>
      </c>
      <c r="AT717" s="605" t="s">
        <v>227</v>
      </c>
      <c r="AU717" s="605" t="s">
        <v>227</v>
      </c>
      <c r="AV717" s="605" t="s">
        <v>227</v>
      </c>
      <c r="AW717" s="605" t="s">
        <v>227</v>
      </c>
      <c r="AX717" s="605" t="s">
        <v>227</v>
      </c>
      <c r="AY717" s="604" t="s">
        <v>227</v>
      </c>
      <c r="AZ717" s="604" t="s">
        <v>227</v>
      </c>
      <c r="BA717" s="604" t="s">
        <v>227</v>
      </c>
      <c r="BB717" s="606" t="s">
        <v>1500</v>
      </c>
    </row>
    <row r="718" spans="1:54" ht="21.6" x14ac:dyDescent="0.65">
      <c r="A718" s="620">
        <v>707334</v>
      </c>
      <c r="B718" s="602" t="s">
        <v>403</v>
      </c>
      <c r="C718" s="628" t="s">
        <v>176</v>
      </c>
      <c r="D718" s="628" t="s">
        <v>178</v>
      </c>
      <c r="E718" s="628" t="s">
        <v>178</v>
      </c>
      <c r="F718" s="628" t="s">
        <v>176</v>
      </c>
      <c r="G718" s="628" t="s">
        <v>176</v>
      </c>
      <c r="H718" s="628" t="s">
        <v>178</v>
      </c>
      <c r="I718" s="628" t="s">
        <v>176</v>
      </c>
      <c r="J718" s="628" t="s">
        <v>178</v>
      </c>
      <c r="K718" s="628" t="s">
        <v>176</v>
      </c>
      <c r="L718" s="628" t="s">
        <v>178</v>
      </c>
      <c r="M718" s="628" t="s">
        <v>176</v>
      </c>
      <c r="N718" s="628" t="s">
        <v>176</v>
      </c>
      <c r="O718" s="628" t="s">
        <v>176</v>
      </c>
      <c r="P718" s="628" t="s">
        <v>178</v>
      </c>
      <c r="Q718" s="628" t="s">
        <v>178</v>
      </c>
      <c r="R718" s="628" t="s">
        <v>176</v>
      </c>
      <c r="S718" s="628" t="s">
        <v>176</v>
      </c>
      <c r="T718" s="628" t="s">
        <v>178</v>
      </c>
      <c r="U718" s="628" t="s">
        <v>176</v>
      </c>
      <c r="V718" s="628" t="s">
        <v>178</v>
      </c>
      <c r="W718" s="628" t="s">
        <v>177</v>
      </c>
      <c r="X718" s="628" t="s">
        <v>178</v>
      </c>
      <c r="Y718" s="628" t="s">
        <v>178</v>
      </c>
      <c r="Z718" s="628" t="s">
        <v>178</v>
      </c>
      <c r="AA718" s="628" t="s">
        <v>177</v>
      </c>
      <c r="AB718" s="628" t="s">
        <v>177</v>
      </c>
      <c r="AC718" s="628" t="s">
        <v>177</v>
      </c>
      <c r="AD718" s="628" t="s">
        <v>177</v>
      </c>
      <c r="AE718" s="628" t="s">
        <v>177</v>
      </c>
      <c r="AF718" s="628" t="s">
        <v>177</v>
      </c>
      <c r="AG718" s="628" t="s">
        <v>227</v>
      </c>
      <c r="AH718" s="628" t="s">
        <v>227</v>
      </c>
      <c r="AI718" s="628" t="s">
        <v>227</v>
      </c>
      <c r="AJ718" s="628" t="s">
        <v>227</v>
      </c>
      <c r="AK718" s="628" t="s">
        <v>227</v>
      </c>
      <c r="AL718" s="628" t="s">
        <v>227</v>
      </c>
      <c r="AM718" s="628" t="s">
        <v>227</v>
      </c>
      <c r="AN718" s="628" t="s">
        <v>227</v>
      </c>
      <c r="AO718" s="628" t="s">
        <v>227</v>
      </c>
      <c r="AP718" s="628" t="s">
        <v>227</v>
      </c>
      <c r="AQ718" s="628" t="s">
        <v>227</v>
      </c>
      <c r="AR718" s="628" t="s">
        <v>227</v>
      </c>
      <c r="AS718" s="628" t="s">
        <v>227</v>
      </c>
      <c r="AT718" s="628" t="s">
        <v>227</v>
      </c>
      <c r="AU718" s="628" t="s">
        <v>227</v>
      </c>
      <c r="AV718" s="628" t="s">
        <v>227</v>
      </c>
      <c r="AW718" s="628" t="s">
        <v>227</v>
      </c>
      <c r="AX718" s="628" t="s">
        <v>227</v>
      </c>
      <c r="AY718" s="602">
        <v>0</v>
      </c>
      <c r="AZ718" s="628"/>
      <c r="BA718" s="629"/>
      <c r="BB718" s="634"/>
    </row>
    <row r="719" spans="1:54" ht="14.4" x14ac:dyDescent="0.3">
      <c r="A719" s="604">
        <v>707335</v>
      </c>
      <c r="B719" s="604" t="s">
        <v>247</v>
      </c>
      <c r="C719" s="605" t="s">
        <v>178</v>
      </c>
      <c r="D719" s="605" t="s">
        <v>178</v>
      </c>
      <c r="E719" s="605" t="s">
        <v>178</v>
      </c>
      <c r="F719" s="605" t="s">
        <v>178</v>
      </c>
      <c r="G719" s="605" t="s">
        <v>177</v>
      </c>
      <c r="H719" s="605" t="s">
        <v>178</v>
      </c>
      <c r="I719" s="605" t="s">
        <v>177</v>
      </c>
      <c r="J719" s="605" t="s">
        <v>177</v>
      </c>
      <c r="K719" s="605" t="s">
        <v>177</v>
      </c>
      <c r="L719" s="605" t="s">
        <v>177</v>
      </c>
      <c r="M719" s="605" t="s">
        <v>176</v>
      </c>
      <c r="N719" s="605" t="s">
        <v>176</v>
      </c>
      <c r="O719" s="605" t="s">
        <v>227</v>
      </c>
      <c r="P719" s="605" t="s">
        <v>227</v>
      </c>
      <c r="Q719" s="605" t="s">
        <v>227</v>
      </c>
      <c r="R719" s="605" t="s">
        <v>227</v>
      </c>
      <c r="S719" s="605" t="s">
        <v>227</v>
      </c>
      <c r="T719" s="605" t="s">
        <v>227</v>
      </c>
      <c r="U719" s="605" t="s">
        <v>227</v>
      </c>
      <c r="V719" s="605" t="s">
        <v>227</v>
      </c>
      <c r="W719" s="605" t="s">
        <v>227</v>
      </c>
      <c r="X719" s="605" t="s">
        <v>227</v>
      </c>
      <c r="Y719" s="605" t="s">
        <v>227</v>
      </c>
      <c r="Z719" s="605" t="s">
        <v>227</v>
      </c>
      <c r="AA719" s="605" t="s">
        <v>227</v>
      </c>
      <c r="AB719" s="605" t="s">
        <v>227</v>
      </c>
      <c r="AC719" s="605" t="s">
        <v>227</v>
      </c>
      <c r="AD719" s="605" t="s">
        <v>227</v>
      </c>
      <c r="AE719" s="605" t="s">
        <v>227</v>
      </c>
      <c r="AF719" s="605" t="s">
        <v>227</v>
      </c>
      <c r="AG719" s="605" t="s">
        <v>227</v>
      </c>
      <c r="AH719" s="605" t="s">
        <v>227</v>
      </c>
      <c r="AI719" s="605" t="s">
        <v>227</v>
      </c>
      <c r="AJ719" s="605" t="s">
        <v>227</v>
      </c>
      <c r="AK719" s="605" t="s">
        <v>227</v>
      </c>
      <c r="AL719" s="605" t="s">
        <v>227</v>
      </c>
      <c r="AM719" s="605" t="s">
        <v>227</v>
      </c>
      <c r="AN719" s="605" t="s">
        <v>227</v>
      </c>
      <c r="AO719" s="605" t="s">
        <v>227</v>
      </c>
      <c r="AP719" s="605" t="s">
        <v>227</v>
      </c>
      <c r="AQ719" s="605" t="s">
        <v>227</v>
      </c>
      <c r="AR719" s="605" t="s">
        <v>227</v>
      </c>
      <c r="AS719" s="605" t="s">
        <v>227</v>
      </c>
      <c r="AT719" s="605" t="s">
        <v>227</v>
      </c>
      <c r="AU719" s="605" t="s">
        <v>227</v>
      </c>
      <c r="AV719" s="605" t="s">
        <v>227</v>
      </c>
      <c r="AW719" s="605" t="s">
        <v>227</v>
      </c>
      <c r="AX719" s="605" t="s">
        <v>227</v>
      </c>
      <c r="AY719" s="604" t="s">
        <v>227</v>
      </c>
      <c r="AZ719" s="604" t="s">
        <v>4547</v>
      </c>
      <c r="BA719" s="604" t="s">
        <v>227</v>
      </c>
      <c r="BB719" s="606" t="s">
        <v>1500</v>
      </c>
    </row>
    <row r="720" spans="1:54" ht="14.4" x14ac:dyDescent="0.3">
      <c r="A720" s="604">
        <v>707336</v>
      </c>
      <c r="B720" s="604" t="s">
        <v>247</v>
      </c>
      <c r="C720" s="605" t="s">
        <v>178</v>
      </c>
      <c r="D720" s="605" t="s">
        <v>177</v>
      </c>
      <c r="E720" s="605" t="s">
        <v>178</v>
      </c>
      <c r="F720" s="605" t="s">
        <v>178</v>
      </c>
      <c r="G720" s="605" t="s">
        <v>177</v>
      </c>
      <c r="H720" s="605" t="s">
        <v>177</v>
      </c>
      <c r="I720" s="605" t="s">
        <v>177</v>
      </c>
      <c r="J720" s="605" t="s">
        <v>177</v>
      </c>
      <c r="K720" s="605" t="s">
        <v>177</v>
      </c>
      <c r="L720" s="605" t="s">
        <v>177</v>
      </c>
      <c r="M720" s="605" t="s">
        <v>178</v>
      </c>
      <c r="N720" s="605" t="s">
        <v>176</v>
      </c>
      <c r="O720" s="605" t="s">
        <v>227</v>
      </c>
      <c r="P720" s="605" t="s">
        <v>227</v>
      </c>
      <c r="Q720" s="605" t="s">
        <v>227</v>
      </c>
      <c r="R720" s="605" t="s">
        <v>227</v>
      </c>
      <c r="S720" s="605" t="s">
        <v>227</v>
      </c>
      <c r="T720" s="605" t="s">
        <v>227</v>
      </c>
      <c r="U720" s="605" t="s">
        <v>227</v>
      </c>
      <c r="V720" s="605" t="s">
        <v>227</v>
      </c>
      <c r="W720" s="605" t="s">
        <v>227</v>
      </c>
      <c r="X720" s="605" t="s">
        <v>227</v>
      </c>
      <c r="Y720" s="605" t="s">
        <v>227</v>
      </c>
      <c r="Z720" s="605" t="s">
        <v>227</v>
      </c>
      <c r="AA720" s="605" t="s">
        <v>227</v>
      </c>
      <c r="AB720" s="605" t="s">
        <v>227</v>
      </c>
      <c r="AC720" s="605" t="s">
        <v>227</v>
      </c>
      <c r="AD720" s="605" t="s">
        <v>227</v>
      </c>
      <c r="AE720" s="605" t="s">
        <v>227</v>
      </c>
      <c r="AF720" s="605" t="s">
        <v>227</v>
      </c>
      <c r="AG720" s="605" t="s">
        <v>227</v>
      </c>
      <c r="AH720" s="605" t="s">
        <v>227</v>
      </c>
      <c r="AI720" s="605" t="s">
        <v>227</v>
      </c>
      <c r="AJ720" s="605" t="s">
        <v>227</v>
      </c>
      <c r="AK720" s="605" t="s">
        <v>227</v>
      </c>
      <c r="AL720" s="605" t="s">
        <v>227</v>
      </c>
      <c r="AM720" s="605" t="s">
        <v>227</v>
      </c>
      <c r="AN720" s="605" t="s">
        <v>227</v>
      </c>
      <c r="AO720" s="605" t="s">
        <v>227</v>
      </c>
      <c r="AP720" s="605" t="s">
        <v>227</v>
      </c>
      <c r="AQ720" s="605" t="s">
        <v>227</v>
      </c>
      <c r="AR720" s="605" t="s">
        <v>227</v>
      </c>
      <c r="AS720" s="605" t="s">
        <v>227</v>
      </c>
      <c r="AT720" s="605" t="s">
        <v>227</v>
      </c>
      <c r="AU720" s="605" t="s">
        <v>227</v>
      </c>
      <c r="AV720" s="605" t="s">
        <v>227</v>
      </c>
      <c r="AW720" s="605" t="s">
        <v>227</v>
      </c>
      <c r="AX720" s="605" t="s">
        <v>227</v>
      </c>
      <c r="AY720" s="604" t="s">
        <v>227</v>
      </c>
      <c r="AZ720" s="604" t="s">
        <v>4547</v>
      </c>
      <c r="BA720" s="604" t="s">
        <v>227</v>
      </c>
      <c r="BB720" s="606" t="s">
        <v>1500</v>
      </c>
    </row>
    <row r="721" spans="1:54" ht="14.4" x14ac:dyDescent="0.3">
      <c r="A721" s="604">
        <v>707337</v>
      </c>
      <c r="B721" s="604" t="s">
        <v>247</v>
      </c>
      <c r="C721" s="605" t="s">
        <v>178</v>
      </c>
      <c r="D721" s="605" t="s">
        <v>176</v>
      </c>
      <c r="E721" s="605" t="s">
        <v>178</v>
      </c>
      <c r="F721" s="605" t="s">
        <v>178</v>
      </c>
      <c r="G721" s="605" t="s">
        <v>178</v>
      </c>
      <c r="H721" s="605" t="s">
        <v>176</v>
      </c>
      <c r="I721" s="605" t="s">
        <v>178</v>
      </c>
      <c r="J721" s="605" t="s">
        <v>178</v>
      </c>
      <c r="K721" s="605" t="s">
        <v>178</v>
      </c>
      <c r="L721" s="605" t="s">
        <v>178</v>
      </c>
      <c r="M721" s="605" t="s">
        <v>176</v>
      </c>
      <c r="N721" s="605" t="s">
        <v>176</v>
      </c>
      <c r="O721" s="605" t="s">
        <v>227</v>
      </c>
      <c r="P721" s="605" t="s">
        <v>227</v>
      </c>
      <c r="Q721" s="605" t="s">
        <v>227</v>
      </c>
      <c r="R721" s="605" t="s">
        <v>227</v>
      </c>
      <c r="S721" s="605" t="s">
        <v>227</v>
      </c>
      <c r="T721" s="605" t="s">
        <v>227</v>
      </c>
      <c r="U721" s="605" t="s">
        <v>227</v>
      </c>
      <c r="V721" s="605" t="s">
        <v>227</v>
      </c>
      <c r="W721" s="605" t="s">
        <v>227</v>
      </c>
      <c r="X721" s="605" t="s">
        <v>227</v>
      </c>
      <c r="Y721" s="605" t="s">
        <v>227</v>
      </c>
      <c r="Z721" s="605" t="s">
        <v>227</v>
      </c>
      <c r="AA721" s="605" t="s">
        <v>227</v>
      </c>
      <c r="AB721" s="605" t="s">
        <v>227</v>
      </c>
      <c r="AC721" s="605" t="s">
        <v>227</v>
      </c>
      <c r="AD721" s="605" t="s">
        <v>227</v>
      </c>
      <c r="AE721" s="605" t="s">
        <v>227</v>
      </c>
      <c r="AF721" s="605" t="s">
        <v>227</v>
      </c>
      <c r="AG721" s="605" t="s">
        <v>227</v>
      </c>
      <c r="AH721" s="605" t="s">
        <v>227</v>
      </c>
      <c r="AI721" s="605" t="s">
        <v>227</v>
      </c>
      <c r="AJ721" s="605" t="s">
        <v>227</v>
      </c>
      <c r="AK721" s="605" t="s">
        <v>227</v>
      </c>
      <c r="AL721" s="605" t="s">
        <v>227</v>
      </c>
      <c r="AM721" s="605" t="s">
        <v>227</v>
      </c>
      <c r="AN721" s="605" t="s">
        <v>227</v>
      </c>
      <c r="AO721" s="605" t="s">
        <v>227</v>
      </c>
      <c r="AP721" s="605" t="s">
        <v>227</v>
      </c>
      <c r="AQ721" s="605" t="s">
        <v>227</v>
      </c>
      <c r="AR721" s="605" t="s">
        <v>227</v>
      </c>
      <c r="AS721" s="605" t="s">
        <v>227</v>
      </c>
      <c r="AT721" s="605" t="s">
        <v>227</v>
      </c>
      <c r="AU721" s="605" t="s">
        <v>227</v>
      </c>
      <c r="AV721" s="605" t="s">
        <v>227</v>
      </c>
      <c r="AW721" s="605" t="s">
        <v>227</v>
      </c>
      <c r="AX721" s="605" t="s">
        <v>227</v>
      </c>
      <c r="AY721" s="604" t="s">
        <v>227</v>
      </c>
      <c r="AZ721" s="604" t="s">
        <v>4547</v>
      </c>
      <c r="BA721" s="604" t="s">
        <v>227</v>
      </c>
      <c r="BB721" s="606" t="s">
        <v>1500</v>
      </c>
    </row>
    <row r="722" spans="1:54" ht="14.4" x14ac:dyDescent="0.3">
      <c r="A722" s="604">
        <v>707338</v>
      </c>
      <c r="B722" s="604" t="s">
        <v>247</v>
      </c>
      <c r="C722" s="605" t="s">
        <v>176</v>
      </c>
      <c r="D722" s="605" t="s">
        <v>176</v>
      </c>
      <c r="E722" s="605" t="s">
        <v>176</v>
      </c>
      <c r="F722" s="605" t="s">
        <v>178</v>
      </c>
      <c r="G722" s="605" t="s">
        <v>176</v>
      </c>
      <c r="H722" s="605" t="s">
        <v>178</v>
      </c>
      <c r="I722" s="605" t="s">
        <v>177</v>
      </c>
      <c r="J722" s="605" t="s">
        <v>177</v>
      </c>
      <c r="K722" s="605" t="s">
        <v>177</v>
      </c>
      <c r="L722" s="605" t="s">
        <v>177</v>
      </c>
      <c r="M722" s="605" t="s">
        <v>176</v>
      </c>
      <c r="N722" s="605" t="s">
        <v>176</v>
      </c>
      <c r="O722" s="605" t="s">
        <v>227</v>
      </c>
      <c r="P722" s="605" t="s">
        <v>227</v>
      </c>
      <c r="Q722" s="605" t="s">
        <v>227</v>
      </c>
      <c r="R722" s="605" t="s">
        <v>227</v>
      </c>
      <c r="S722" s="605" t="s">
        <v>227</v>
      </c>
      <c r="T722" s="605" t="s">
        <v>227</v>
      </c>
      <c r="U722" s="605" t="s">
        <v>227</v>
      </c>
      <c r="V722" s="605" t="s">
        <v>227</v>
      </c>
      <c r="W722" s="605" t="s">
        <v>227</v>
      </c>
      <c r="X722" s="605" t="s">
        <v>227</v>
      </c>
      <c r="Y722" s="605" t="s">
        <v>227</v>
      </c>
      <c r="Z722" s="605" t="s">
        <v>227</v>
      </c>
      <c r="AA722" s="605" t="s">
        <v>227</v>
      </c>
      <c r="AB722" s="605" t="s">
        <v>227</v>
      </c>
      <c r="AC722" s="605" t="s">
        <v>227</v>
      </c>
      <c r="AD722" s="605" t="s">
        <v>227</v>
      </c>
      <c r="AE722" s="605" t="s">
        <v>227</v>
      </c>
      <c r="AF722" s="605" t="s">
        <v>227</v>
      </c>
      <c r="AG722" s="605" t="s">
        <v>227</v>
      </c>
      <c r="AH722" s="605" t="s">
        <v>227</v>
      </c>
      <c r="AI722" s="605" t="s">
        <v>227</v>
      </c>
      <c r="AJ722" s="605" t="s">
        <v>227</v>
      </c>
      <c r="AK722" s="605" t="s">
        <v>227</v>
      </c>
      <c r="AL722" s="605" t="s">
        <v>227</v>
      </c>
      <c r="AM722" s="605" t="s">
        <v>227</v>
      </c>
      <c r="AN722" s="605" t="s">
        <v>227</v>
      </c>
      <c r="AO722" s="605" t="s">
        <v>227</v>
      </c>
      <c r="AP722" s="605" t="s">
        <v>227</v>
      </c>
      <c r="AQ722" s="605" t="s">
        <v>227</v>
      </c>
      <c r="AR722" s="605" t="s">
        <v>227</v>
      </c>
      <c r="AS722" s="605" t="s">
        <v>227</v>
      </c>
      <c r="AT722" s="605" t="s">
        <v>227</v>
      </c>
      <c r="AU722" s="605" t="s">
        <v>227</v>
      </c>
      <c r="AV722" s="605" t="s">
        <v>227</v>
      </c>
      <c r="AW722" s="605" t="s">
        <v>227</v>
      </c>
      <c r="AX722" s="605" t="s">
        <v>227</v>
      </c>
      <c r="AY722" s="604" t="s">
        <v>227</v>
      </c>
      <c r="AZ722" s="604" t="s">
        <v>4547</v>
      </c>
      <c r="BA722" s="604" t="s">
        <v>227</v>
      </c>
      <c r="BB722" s="606" t="s">
        <v>1500</v>
      </c>
    </row>
    <row r="723" spans="1:54" ht="21.6" x14ac:dyDescent="0.65">
      <c r="A723" s="620">
        <v>707339</v>
      </c>
      <c r="B723" s="602" t="s">
        <v>247</v>
      </c>
      <c r="C723" s="628" t="s">
        <v>176</v>
      </c>
      <c r="D723" s="628" t="s">
        <v>176</v>
      </c>
      <c r="E723" s="628" t="s">
        <v>176</v>
      </c>
      <c r="F723" s="628" t="s">
        <v>176</v>
      </c>
      <c r="G723" s="628" t="s">
        <v>176</v>
      </c>
      <c r="H723" s="628" t="s">
        <v>176</v>
      </c>
      <c r="I723" s="628" t="s">
        <v>176</v>
      </c>
      <c r="J723" s="628" t="s">
        <v>178</v>
      </c>
      <c r="K723" s="628" t="s">
        <v>178</v>
      </c>
      <c r="L723" s="628" t="s">
        <v>177</v>
      </c>
      <c r="M723" s="628" t="s">
        <v>176</v>
      </c>
      <c r="N723" s="628" t="s">
        <v>176</v>
      </c>
      <c r="O723" s="628" t="s">
        <v>227</v>
      </c>
      <c r="P723" s="628" t="s">
        <v>227</v>
      </c>
      <c r="Q723" s="628" t="s">
        <v>227</v>
      </c>
      <c r="R723" s="628" t="s">
        <v>227</v>
      </c>
      <c r="S723" s="628" t="s">
        <v>227</v>
      </c>
      <c r="T723" s="628" t="s">
        <v>227</v>
      </c>
      <c r="U723" s="628" t="s">
        <v>227</v>
      </c>
      <c r="V723" s="628" t="s">
        <v>227</v>
      </c>
      <c r="W723" s="628" t="s">
        <v>227</v>
      </c>
      <c r="X723" s="628" t="s">
        <v>227</v>
      </c>
      <c r="Y723" s="628" t="s">
        <v>227</v>
      </c>
      <c r="Z723" s="628" t="s">
        <v>227</v>
      </c>
      <c r="AA723" s="628" t="s">
        <v>227</v>
      </c>
      <c r="AB723" s="628" t="s">
        <v>227</v>
      </c>
      <c r="AC723" s="628" t="s">
        <v>227</v>
      </c>
      <c r="AD723" s="628" t="s">
        <v>227</v>
      </c>
      <c r="AE723" s="628" t="s">
        <v>227</v>
      </c>
      <c r="AF723" s="628" t="s">
        <v>227</v>
      </c>
      <c r="AG723" s="628" t="s">
        <v>227</v>
      </c>
      <c r="AH723" s="628" t="s">
        <v>227</v>
      </c>
      <c r="AI723" s="628" t="s">
        <v>227</v>
      </c>
      <c r="AJ723" s="628" t="s">
        <v>227</v>
      </c>
      <c r="AK723" s="628" t="s">
        <v>227</v>
      </c>
      <c r="AL723" s="628" t="s">
        <v>227</v>
      </c>
      <c r="AM723" s="628" t="s">
        <v>227</v>
      </c>
      <c r="AN723" s="628" t="s">
        <v>227</v>
      </c>
      <c r="AO723" s="628" t="s">
        <v>227</v>
      </c>
      <c r="AP723" s="628" t="s">
        <v>227</v>
      </c>
      <c r="AQ723" s="628" t="s">
        <v>227</v>
      </c>
      <c r="AR723" s="628" t="s">
        <v>227</v>
      </c>
      <c r="AS723" s="628" t="s">
        <v>227</v>
      </c>
      <c r="AT723" s="628" t="s">
        <v>227</v>
      </c>
      <c r="AU723" s="628" t="s">
        <v>227</v>
      </c>
      <c r="AV723" s="628" t="s">
        <v>227</v>
      </c>
      <c r="AW723" s="628" t="s">
        <v>227</v>
      </c>
      <c r="AX723" s="628" t="s">
        <v>227</v>
      </c>
      <c r="AY723" s="602">
        <v>0</v>
      </c>
      <c r="AZ723" s="628"/>
      <c r="BA723" s="629"/>
      <c r="BB723" s="634"/>
    </row>
    <row r="724" spans="1:54" ht="14.4" x14ac:dyDescent="0.3">
      <c r="A724" s="604">
        <v>707340</v>
      </c>
      <c r="B724" s="604" t="s">
        <v>247</v>
      </c>
      <c r="C724" s="605" t="s">
        <v>178</v>
      </c>
      <c r="D724" s="605" t="s">
        <v>178</v>
      </c>
      <c r="E724" s="605" t="s">
        <v>178</v>
      </c>
      <c r="F724" s="605" t="s">
        <v>178</v>
      </c>
      <c r="G724" s="605" t="s">
        <v>178</v>
      </c>
      <c r="H724" s="605" t="s">
        <v>178</v>
      </c>
      <c r="I724" s="605" t="s">
        <v>177</v>
      </c>
      <c r="J724" s="605" t="s">
        <v>177</v>
      </c>
      <c r="K724" s="605" t="s">
        <v>177</v>
      </c>
      <c r="L724" s="605" t="s">
        <v>177</v>
      </c>
      <c r="M724" s="605" t="s">
        <v>178</v>
      </c>
      <c r="N724" s="605" t="s">
        <v>176</v>
      </c>
      <c r="O724" s="605" t="s">
        <v>227</v>
      </c>
      <c r="P724" s="605" t="s">
        <v>227</v>
      </c>
      <c r="Q724" s="605" t="s">
        <v>227</v>
      </c>
      <c r="R724" s="605" t="s">
        <v>227</v>
      </c>
      <c r="S724" s="605" t="s">
        <v>227</v>
      </c>
      <c r="T724" s="605" t="s">
        <v>227</v>
      </c>
      <c r="U724" s="605" t="s">
        <v>227</v>
      </c>
      <c r="V724" s="605" t="s">
        <v>227</v>
      </c>
      <c r="W724" s="605" t="s">
        <v>227</v>
      </c>
      <c r="X724" s="605" t="s">
        <v>227</v>
      </c>
      <c r="Y724" s="605" t="s">
        <v>227</v>
      </c>
      <c r="Z724" s="605" t="s">
        <v>227</v>
      </c>
      <c r="AA724" s="605" t="s">
        <v>227</v>
      </c>
      <c r="AB724" s="605" t="s">
        <v>227</v>
      </c>
      <c r="AC724" s="605" t="s">
        <v>227</v>
      </c>
      <c r="AD724" s="605" t="s">
        <v>227</v>
      </c>
      <c r="AE724" s="605" t="s">
        <v>227</v>
      </c>
      <c r="AF724" s="605" t="s">
        <v>227</v>
      </c>
      <c r="AG724" s="605" t="s">
        <v>227</v>
      </c>
      <c r="AH724" s="605" t="s">
        <v>227</v>
      </c>
      <c r="AI724" s="605" t="s">
        <v>227</v>
      </c>
      <c r="AJ724" s="605" t="s">
        <v>227</v>
      </c>
      <c r="AK724" s="605" t="s">
        <v>227</v>
      </c>
      <c r="AL724" s="605" t="s">
        <v>227</v>
      </c>
      <c r="AM724" s="605" t="s">
        <v>227</v>
      </c>
      <c r="AN724" s="605" t="s">
        <v>227</v>
      </c>
      <c r="AO724" s="605" t="s">
        <v>227</v>
      </c>
      <c r="AP724" s="605" t="s">
        <v>227</v>
      </c>
      <c r="AQ724" s="605" t="s">
        <v>227</v>
      </c>
      <c r="AR724" s="605" t="s">
        <v>227</v>
      </c>
      <c r="AS724" s="605" t="s">
        <v>227</v>
      </c>
      <c r="AT724" s="605" t="s">
        <v>227</v>
      </c>
      <c r="AU724" s="605" t="s">
        <v>227</v>
      </c>
      <c r="AV724" s="605" t="s">
        <v>227</v>
      </c>
      <c r="AW724" s="605" t="s">
        <v>227</v>
      </c>
      <c r="AX724" s="605" t="s">
        <v>227</v>
      </c>
      <c r="AY724" s="604" t="s">
        <v>227</v>
      </c>
      <c r="AZ724" s="604" t="s">
        <v>4547</v>
      </c>
      <c r="BA724" s="604" t="s">
        <v>227</v>
      </c>
      <c r="BB724" s="606" t="s">
        <v>1500</v>
      </c>
    </row>
    <row r="725" spans="1:54" ht="21.6" x14ac:dyDescent="0.65">
      <c r="A725" s="620">
        <v>707341</v>
      </c>
      <c r="B725" s="602" t="s">
        <v>247</v>
      </c>
      <c r="C725" s="628" t="s">
        <v>176</v>
      </c>
      <c r="D725" s="628" t="s">
        <v>178</v>
      </c>
      <c r="E725" s="628" t="s">
        <v>176</v>
      </c>
      <c r="F725" s="628" t="s">
        <v>178</v>
      </c>
      <c r="G725" s="628" t="s">
        <v>176</v>
      </c>
      <c r="H725" s="628" t="s">
        <v>178</v>
      </c>
      <c r="I725" s="628" t="s">
        <v>178</v>
      </c>
      <c r="J725" s="628" t="s">
        <v>178</v>
      </c>
      <c r="K725" s="628" t="s">
        <v>178</v>
      </c>
      <c r="L725" s="628" t="s">
        <v>176</v>
      </c>
      <c r="M725" s="628" t="s">
        <v>176</v>
      </c>
      <c r="N725" s="628" t="s">
        <v>176</v>
      </c>
      <c r="O725" s="628" t="s">
        <v>227</v>
      </c>
      <c r="P725" s="628" t="s">
        <v>227</v>
      </c>
      <c r="Q725" s="628" t="s">
        <v>227</v>
      </c>
      <c r="R725" s="628" t="s">
        <v>227</v>
      </c>
      <c r="S725" s="628" t="s">
        <v>227</v>
      </c>
      <c r="T725" s="628" t="s">
        <v>227</v>
      </c>
      <c r="U725" s="628" t="s">
        <v>227</v>
      </c>
      <c r="V725" s="628" t="s">
        <v>227</v>
      </c>
      <c r="W725" s="628" t="s">
        <v>227</v>
      </c>
      <c r="X725" s="628" t="s">
        <v>227</v>
      </c>
      <c r="Y725" s="628" t="s">
        <v>227</v>
      </c>
      <c r="Z725" s="628" t="s">
        <v>227</v>
      </c>
      <c r="AA725" s="628" t="s">
        <v>227</v>
      </c>
      <c r="AB725" s="628" t="s">
        <v>227</v>
      </c>
      <c r="AC725" s="628" t="s">
        <v>227</v>
      </c>
      <c r="AD725" s="628" t="s">
        <v>227</v>
      </c>
      <c r="AE725" s="628" t="s">
        <v>227</v>
      </c>
      <c r="AF725" s="628" t="s">
        <v>227</v>
      </c>
      <c r="AG725" s="628" t="s">
        <v>227</v>
      </c>
      <c r="AH725" s="628" t="s">
        <v>227</v>
      </c>
      <c r="AI725" s="628" t="s">
        <v>227</v>
      </c>
      <c r="AJ725" s="628" t="s">
        <v>227</v>
      </c>
      <c r="AK725" s="628" t="s">
        <v>227</v>
      </c>
      <c r="AL725" s="628" t="s">
        <v>227</v>
      </c>
      <c r="AM725" s="628" t="s">
        <v>227</v>
      </c>
      <c r="AN725" s="628" t="s">
        <v>227</v>
      </c>
      <c r="AO725" s="628" t="s">
        <v>227</v>
      </c>
      <c r="AP725" s="628" t="s">
        <v>227</v>
      </c>
      <c r="AQ725" s="628" t="s">
        <v>227</v>
      </c>
      <c r="AR725" s="628" t="s">
        <v>227</v>
      </c>
      <c r="AS725" s="628" t="s">
        <v>227</v>
      </c>
      <c r="AT725" s="628" t="s">
        <v>227</v>
      </c>
      <c r="AU725" s="628" t="s">
        <v>227</v>
      </c>
      <c r="AV725" s="628" t="s">
        <v>227</v>
      </c>
      <c r="AW725" s="628" t="s">
        <v>227</v>
      </c>
      <c r="AX725" s="628" t="s">
        <v>227</v>
      </c>
      <c r="AY725" s="602">
        <v>0</v>
      </c>
      <c r="AZ725" s="628"/>
      <c r="BA725" s="629"/>
      <c r="BB725" s="634"/>
    </row>
    <row r="726" spans="1:54" ht="14.4" x14ac:dyDescent="0.3">
      <c r="A726" s="604">
        <v>707342</v>
      </c>
      <c r="B726" s="604" t="s">
        <v>247</v>
      </c>
      <c r="C726" s="605" t="s">
        <v>178</v>
      </c>
      <c r="D726" s="605" t="s">
        <v>177</v>
      </c>
      <c r="E726" s="605" t="s">
        <v>178</v>
      </c>
      <c r="F726" s="605" t="s">
        <v>178</v>
      </c>
      <c r="G726" s="605" t="s">
        <v>178</v>
      </c>
      <c r="H726" s="605" t="s">
        <v>178</v>
      </c>
      <c r="I726" s="605" t="s">
        <v>177</v>
      </c>
      <c r="J726" s="605" t="s">
        <v>177</v>
      </c>
      <c r="K726" s="605" t="s">
        <v>177</v>
      </c>
      <c r="L726" s="605" t="s">
        <v>177</v>
      </c>
      <c r="M726" s="605" t="s">
        <v>176</v>
      </c>
      <c r="N726" s="605" t="s">
        <v>176</v>
      </c>
      <c r="O726" s="605" t="s">
        <v>227</v>
      </c>
      <c r="P726" s="605" t="s">
        <v>227</v>
      </c>
      <c r="Q726" s="605" t="s">
        <v>227</v>
      </c>
      <c r="R726" s="605" t="s">
        <v>227</v>
      </c>
      <c r="S726" s="605" t="s">
        <v>227</v>
      </c>
      <c r="T726" s="605" t="s">
        <v>227</v>
      </c>
      <c r="U726" s="605" t="s">
        <v>227</v>
      </c>
      <c r="V726" s="605" t="s">
        <v>227</v>
      </c>
      <c r="W726" s="605" t="s">
        <v>227</v>
      </c>
      <c r="X726" s="605" t="s">
        <v>227</v>
      </c>
      <c r="Y726" s="605" t="s">
        <v>227</v>
      </c>
      <c r="Z726" s="605" t="s">
        <v>227</v>
      </c>
      <c r="AA726" s="605" t="s">
        <v>227</v>
      </c>
      <c r="AB726" s="605" t="s">
        <v>227</v>
      </c>
      <c r="AC726" s="605" t="s">
        <v>227</v>
      </c>
      <c r="AD726" s="605" t="s">
        <v>227</v>
      </c>
      <c r="AE726" s="605" t="s">
        <v>227</v>
      </c>
      <c r="AF726" s="605" t="s">
        <v>227</v>
      </c>
      <c r="AG726" s="605" t="s">
        <v>227</v>
      </c>
      <c r="AH726" s="605" t="s">
        <v>227</v>
      </c>
      <c r="AI726" s="605" t="s">
        <v>227</v>
      </c>
      <c r="AJ726" s="605" t="s">
        <v>227</v>
      </c>
      <c r="AK726" s="605" t="s">
        <v>227</v>
      </c>
      <c r="AL726" s="605" t="s">
        <v>227</v>
      </c>
      <c r="AM726" s="605" t="s">
        <v>227</v>
      </c>
      <c r="AN726" s="605" t="s">
        <v>227</v>
      </c>
      <c r="AO726" s="605" t="s">
        <v>227</v>
      </c>
      <c r="AP726" s="605" t="s">
        <v>227</v>
      </c>
      <c r="AQ726" s="605" t="s">
        <v>227</v>
      </c>
      <c r="AR726" s="605" t="s">
        <v>227</v>
      </c>
      <c r="AS726" s="605" t="s">
        <v>227</v>
      </c>
      <c r="AT726" s="605" t="s">
        <v>227</v>
      </c>
      <c r="AU726" s="605" t="s">
        <v>227</v>
      </c>
      <c r="AV726" s="605" t="s">
        <v>227</v>
      </c>
      <c r="AW726" s="605" t="s">
        <v>227</v>
      </c>
      <c r="AX726" s="605" t="s">
        <v>227</v>
      </c>
      <c r="AY726" s="604" t="s">
        <v>227</v>
      </c>
      <c r="AZ726" s="604" t="s">
        <v>4547</v>
      </c>
      <c r="BA726" s="604" t="s">
        <v>227</v>
      </c>
      <c r="BB726" s="606" t="s">
        <v>1500</v>
      </c>
    </row>
    <row r="727" spans="1:54" ht="21.6" x14ac:dyDescent="0.65">
      <c r="A727" s="620">
        <v>707343</v>
      </c>
      <c r="B727" s="602" t="s">
        <v>247</v>
      </c>
      <c r="C727" s="628" t="s">
        <v>178</v>
      </c>
      <c r="D727" s="628" t="s">
        <v>178</v>
      </c>
      <c r="E727" s="628" t="s">
        <v>178</v>
      </c>
      <c r="F727" s="628" t="s">
        <v>178</v>
      </c>
      <c r="G727" s="628" t="s">
        <v>178</v>
      </c>
      <c r="H727" s="628" t="s">
        <v>178</v>
      </c>
      <c r="I727" s="628" t="s">
        <v>177</v>
      </c>
      <c r="J727" s="628" t="s">
        <v>177</v>
      </c>
      <c r="K727" s="628" t="s">
        <v>177</v>
      </c>
      <c r="L727" s="628" t="s">
        <v>177</v>
      </c>
      <c r="M727" s="628" t="s">
        <v>177</v>
      </c>
      <c r="N727" s="628" t="s">
        <v>177</v>
      </c>
      <c r="O727" s="628">
        <v>0</v>
      </c>
      <c r="P727" s="628">
        <v>0</v>
      </c>
      <c r="Q727" s="628">
        <v>0</v>
      </c>
      <c r="R727" s="628">
        <v>0</v>
      </c>
      <c r="S727" s="628">
        <v>0</v>
      </c>
      <c r="T727" s="628">
        <v>0</v>
      </c>
      <c r="U727" s="628">
        <v>0</v>
      </c>
      <c r="V727" s="628">
        <v>0</v>
      </c>
      <c r="W727" s="628">
        <v>0</v>
      </c>
      <c r="X727" s="628">
        <v>0</v>
      </c>
      <c r="Y727" s="628">
        <v>0</v>
      </c>
      <c r="Z727" s="628">
        <v>0</v>
      </c>
      <c r="AA727" s="628">
        <v>0</v>
      </c>
      <c r="AB727" s="628">
        <v>0</v>
      </c>
      <c r="AC727" s="628">
        <v>0</v>
      </c>
      <c r="AD727" s="628">
        <v>0</v>
      </c>
      <c r="AE727" s="628">
        <v>0</v>
      </c>
      <c r="AF727" s="628">
        <v>0</v>
      </c>
      <c r="AG727" s="628">
        <v>0</v>
      </c>
      <c r="AH727" s="628">
        <v>0</v>
      </c>
      <c r="AI727" s="628">
        <v>0</v>
      </c>
      <c r="AJ727" s="628">
        <v>0</v>
      </c>
      <c r="AK727" s="628">
        <v>0</v>
      </c>
      <c r="AL727" s="628">
        <v>0</v>
      </c>
      <c r="AM727" s="628">
        <v>0</v>
      </c>
      <c r="AN727" s="628">
        <v>0</v>
      </c>
      <c r="AO727" s="628">
        <v>0</v>
      </c>
      <c r="AP727" s="628">
        <v>0</v>
      </c>
      <c r="AQ727" s="628">
        <v>0</v>
      </c>
      <c r="AR727" s="628">
        <v>0</v>
      </c>
      <c r="AS727" s="628">
        <v>0</v>
      </c>
      <c r="AT727" s="628">
        <v>0</v>
      </c>
      <c r="AU727" s="628">
        <v>0</v>
      </c>
      <c r="AV727" s="628">
        <v>0</v>
      </c>
      <c r="AW727" s="628">
        <v>0</v>
      </c>
      <c r="AX727" s="628">
        <v>0</v>
      </c>
      <c r="AY727" s="602">
        <v>0</v>
      </c>
      <c r="AZ727" s="628"/>
      <c r="BA727" s="629"/>
      <c r="BB727" s="634"/>
    </row>
    <row r="728" spans="1:54" ht="14.4" x14ac:dyDescent="0.3">
      <c r="A728" s="604">
        <v>707344</v>
      </c>
      <c r="B728" s="604" t="s">
        <v>248</v>
      </c>
      <c r="C728" s="605" t="s">
        <v>178</v>
      </c>
      <c r="D728" s="605" t="s">
        <v>178</v>
      </c>
      <c r="E728" s="605" t="s">
        <v>178</v>
      </c>
      <c r="F728" s="605" t="s">
        <v>178</v>
      </c>
      <c r="G728" s="605" t="s">
        <v>178</v>
      </c>
      <c r="H728" s="605" t="s">
        <v>178</v>
      </c>
      <c r="I728" s="605" t="s">
        <v>178</v>
      </c>
      <c r="J728" s="605" t="s">
        <v>178</v>
      </c>
      <c r="K728" s="605" t="s">
        <v>178</v>
      </c>
      <c r="L728" s="605" t="s">
        <v>178</v>
      </c>
      <c r="M728" s="605" t="s">
        <v>177</v>
      </c>
      <c r="N728" s="605" t="s">
        <v>177</v>
      </c>
      <c r="O728" s="605" t="s">
        <v>177</v>
      </c>
      <c r="P728" s="605" t="s">
        <v>177</v>
      </c>
      <c r="Q728" s="605" t="s">
        <v>178</v>
      </c>
      <c r="R728" s="605" t="s">
        <v>177</v>
      </c>
      <c r="S728" s="605" t="s">
        <v>177</v>
      </c>
      <c r="T728" s="605" t="s">
        <v>178</v>
      </c>
      <c r="U728" s="605" t="s">
        <v>177</v>
      </c>
      <c r="V728" s="605" t="s">
        <v>177</v>
      </c>
      <c r="W728" s="605" t="s">
        <v>177</v>
      </c>
      <c r="X728" s="605" t="s">
        <v>177</v>
      </c>
      <c r="Y728" s="605" t="s">
        <v>177</v>
      </c>
      <c r="Z728" s="605" t="s">
        <v>177</v>
      </c>
      <c r="AA728" s="605" t="s">
        <v>227</v>
      </c>
      <c r="AB728" s="605" t="s">
        <v>227</v>
      </c>
      <c r="AC728" s="605" t="s">
        <v>227</v>
      </c>
      <c r="AD728" s="605" t="s">
        <v>227</v>
      </c>
      <c r="AE728" s="605" t="s">
        <v>227</v>
      </c>
      <c r="AF728" s="605" t="s">
        <v>227</v>
      </c>
      <c r="AG728" s="605" t="s">
        <v>227</v>
      </c>
      <c r="AH728" s="605" t="s">
        <v>227</v>
      </c>
      <c r="AI728" s="605" t="s">
        <v>227</v>
      </c>
      <c r="AJ728" s="605" t="s">
        <v>227</v>
      </c>
      <c r="AK728" s="605" t="s">
        <v>227</v>
      </c>
      <c r="AL728" s="605" t="s">
        <v>227</v>
      </c>
      <c r="AM728" s="605" t="s">
        <v>227</v>
      </c>
      <c r="AN728" s="605" t="s">
        <v>227</v>
      </c>
      <c r="AO728" s="605" t="s">
        <v>227</v>
      </c>
      <c r="AP728" s="605" t="s">
        <v>227</v>
      </c>
      <c r="AQ728" s="605" t="s">
        <v>227</v>
      </c>
      <c r="AR728" s="605" t="s">
        <v>227</v>
      </c>
      <c r="AS728" s="605" t="s">
        <v>227</v>
      </c>
      <c r="AT728" s="605" t="s">
        <v>227</v>
      </c>
      <c r="AU728" s="605" t="s">
        <v>227</v>
      </c>
      <c r="AV728" s="605" t="s">
        <v>227</v>
      </c>
      <c r="AW728" s="605" t="s">
        <v>227</v>
      </c>
      <c r="AX728" s="605" t="s">
        <v>227</v>
      </c>
      <c r="AY728" s="604" t="s">
        <v>227</v>
      </c>
      <c r="AZ728" s="604" t="s">
        <v>227</v>
      </c>
      <c r="BA728" s="604" t="s">
        <v>227</v>
      </c>
      <c r="BB728" s="606" t="s">
        <v>1500</v>
      </c>
    </row>
    <row r="729" spans="1:54" ht="14.4" x14ac:dyDescent="0.3">
      <c r="A729" s="604">
        <v>707345</v>
      </c>
      <c r="B729" s="604" t="s">
        <v>247</v>
      </c>
      <c r="C729" s="605" t="s">
        <v>177</v>
      </c>
      <c r="D729" s="605" t="s">
        <v>177</v>
      </c>
      <c r="E729" s="605" t="s">
        <v>178</v>
      </c>
      <c r="F729" s="605" t="s">
        <v>178</v>
      </c>
      <c r="G729" s="605" t="s">
        <v>178</v>
      </c>
      <c r="H729" s="605" t="s">
        <v>178</v>
      </c>
      <c r="I729" s="605" t="s">
        <v>177</v>
      </c>
      <c r="J729" s="605" t="s">
        <v>177</v>
      </c>
      <c r="K729" s="605" t="s">
        <v>177</v>
      </c>
      <c r="L729" s="605" t="s">
        <v>177</v>
      </c>
      <c r="M729" s="605" t="s">
        <v>176</v>
      </c>
      <c r="N729" s="605" t="s">
        <v>176</v>
      </c>
      <c r="O729" s="605" t="s">
        <v>227</v>
      </c>
      <c r="P729" s="605" t="s">
        <v>227</v>
      </c>
      <c r="Q729" s="605" t="s">
        <v>227</v>
      </c>
      <c r="R729" s="605" t="s">
        <v>227</v>
      </c>
      <c r="S729" s="605" t="s">
        <v>227</v>
      </c>
      <c r="T729" s="605" t="s">
        <v>227</v>
      </c>
      <c r="U729" s="605" t="s">
        <v>227</v>
      </c>
      <c r="V729" s="605" t="s">
        <v>227</v>
      </c>
      <c r="W729" s="605" t="s">
        <v>227</v>
      </c>
      <c r="X729" s="605" t="s">
        <v>227</v>
      </c>
      <c r="Y729" s="605" t="s">
        <v>227</v>
      </c>
      <c r="Z729" s="605" t="s">
        <v>227</v>
      </c>
      <c r="AA729" s="605" t="s">
        <v>227</v>
      </c>
      <c r="AB729" s="605" t="s">
        <v>227</v>
      </c>
      <c r="AC729" s="605" t="s">
        <v>227</v>
      </c>
      <c r="AD729" s="605" t="s">
        <v>227</v>
      </c>
      <c r="AE729" s="605" t="s">
        <v>227</v>
      </c>
      <c r="AF729" s="605" t="s">
        <v>227</v>
      </c>
      <c r="AG729" s="605" t="s">
        <v>227</v>
      </c>
      <c r="AH729" s="605" t="s">
        <v>227</v>
      </c>
      <c r="AI729" s="605" t="s">
        <v>227</v>
      </c>
      <c r="AJ729" s="605" t="s">
        <v>227</v>
      </c>
      <c r="AK729" s="605" t="s">
        <v>227</v>
      </c>
      <c r="AL729" s="605" t="s">
        <v>227</v>
      </c>
      <c r="AM729" s="605" t="s">
        <v>227</v>
      </c>
      <c r="AN729" s="605" t="s">
        <v>227</v>
      </c>
      <c r="AO729" s="605" t="s">
        <v>227</v>
      </c>
      <c r="AP729" s="605" t="s">
        <v>227</v>
      </c>
      <c r="AQ729" s="605" t="s">
        <v>227</v>
      </c>
      <c r="AR729" s="605" t="s">
        <v>227</v>
      </c>
      <c r="AS729" s="605" t="s">
        <v>227</v>
      </c>
      <c r="AT729" s="605" t="s">
        <v>227</v>
      </c>
      <c r="AU729" s="605" t="s">
        <v>227</v>
      </c>
      <c r="AV729" s="605" t="s">
        <v>227</v>
      </c>
      <c r="AW729" s="605" t="s">
        <v>227</v>
      </c>
      <c r="AX729" s="605" t="s">
        <v>227</v>
      </c>
      <c r="AY729" s="604" t="s">
        <v>227</v>
      </c>
      <c r="AZ729" s="604" t="s">
        <v>4547</v>
      </c>
      <c r="BA729" s="604" t="s">
        <v>227</v>
      </c>
      <c r="BB729" s="606" t="s">
        <v>1500</v>
      </c>
    </row>
    <row r="730" spans="1:54" ht="14.4" x14ac:dyDescent="0.3">
      <c r="A730" s="604">
        <v>707347</v>
      </c>
      <c r="B730" s="604" t="s">
        <v>247</v>
      </c>
      <c r="C730" s="605" t="s">
        <v>177</v>
      </c>
      <c r="D730" s="605" t="s">
        <v>178</v>
      </c>
      <c r="E730" s="605" t="s">
        <v>178</v>
      </c>
      <c r="F730" s="605" t="s">
        <v>177</v>
      </c>
      <c r="G730" s="605" t="s">
        <v>177</v>
      </c>
      <c r="H730" s="605" t="s">
        <v>177</v>
      </c>
      <c r="I730" s="605" t="s">
        <v>177</v>
      </c>
      <c r="J730" s="605" t="s">
        <v>177</v>
      </c>
      <c r="K730" s="605" t="s">
        <v>177</v>
      </c>
      <c r="L730" s="605" t="s">
        <v>177</v>
      </c>
      <c r="M730" s="605" t="s">
        <v>176</v>
      </c>
      <c r="N730" s="605" t="s">
        <v>176</v>
      </c>
      <c r="O730" s="605" t="s">
        <v>227</v>
      </c>
      <c r="P730" s="605" t="s">
        <v>227</v>
      </c>
      <c r="Q730" s="605" t="s">
        <v>227</v>
      </c>
      <c r="R730" s="605" t="s">
        <v>227</v>
      </c>
      <c r="S730" s="605" t="s">
        <v>227</v>
      </c>
      <c r="T730" s="605" t="s">
        <v>227</v>
      </c>
      <c r="U730" s="605" t="s">
        <v>227</v>
      </c>
      <c r="V730" s="605" t="s">
        <v>227</v>
      </c>
      <c r="W730" s="605" t="s">
        <v>227</v>
      </c>
      <c r="X730" s="605" t="s">
        <v>227</v>
      </c>
      <c r="Y730" s="605" t="s">
        <v>227</v>
      </c>
      <c r="Z730" s="605" t="s">
        <v>227</v>
      </c>
      <c r="AA730" s="605" t="s">
        <v>227</v>
      </c>
      <c r="AB730" s="605" t="s">
        <v>227</v>
      </c>
      <c r="AC730" s="605" t="s">
        <v>227</v>
      </c>
      <c r="AD730" s="605" t="s">
        <v>227</v>
      </c>
      <c r="AE730" s="605" t="s">
        <v>227</v>
      </c>
      <c r="AF730" s="605" t="s">
        <v>227</v>
      </c>
      <c r="AG730" s="605" t="s">
        <v>227</v>
      </c>
      <c r="AH730" s="605" t="s">
        <v>227</v>
      </c>
      <c r="AI730" s="605" t="s">
        <v>227</v>
      </c>
      <c r="AJ730" s="605" t="s">
        <v>227</v>
      </c>
      <c r="AK730" s="605" t="s">
        <v>227</v>
      </c>
      <c r="AL730" s="605" t="s">
        <v>227</v>
      </c>
      <c r="AM730" s="605" t="s">
        <v>227</v>
      </c>
      <c r="AN730" s="605" t="s">
        <v>227</v>
      </c>
      <c r="AO730" s="605" t="s">
        <v>227</v>
      </c>
      <c r="AP730" s="605" t="s">
        <v>227</v>
      </c>
      <c r="AQ730" s="605" t="s">
        <v>227</v>
      </c>
      <c r="AR730" s="605" t="s">
        <v>227</v>
      </c>
      <c r="AS730" s="605" t="s">
        <v>227</v>
      </c>
      <c r="AT730" s="605" t="s">
        <v>227</v>
      </c>
      <c r="AU730" s="605" t="s">
        <v>227</v>
      </c>
      <c r="AV730" s="605" t="s">
        <v>227</v>
      </c>
      <c r="AW730" s="605" t="s">
        <v>227</v>
      </c>
      <c r="AX730" s="605" t="s">
        <v>227</v>
      </c>
      <c r="AY730" s="604" t="s">
        <v>227</v>
      </c>
      <c r="AZ730" s="604" t="s">
        <v>4547</v>
      </c>
      <c r="BA730" s="604" t="s">
        <v>227</v>
      </c>
      <c r="BB730" s="606" t="s">
        <v>1500</v>
      </c>
    </row>
    <row r="731" spans="1:54" ht="14.4" x14ac:dyDescent="0.3">
      <c r="A731" s="604">
        <v>707348</v>
      </c>
      <c r="B731" s="604" t="s">
        <v>247</v>
      </c>
      <c r="C731" s="605" t="s">
        <v>178</v>
      </c>
      <c r="D731" s="605" t="s">
        <v>178</v>
      </c>
      <c r="E731" s="605" t="s">
        <v>177</v>
      </c>
      <c r="F731" s="605" t="s">
        <v>177</v>
      </c>
      <c r="G731" s="605" t="s">
        <v>177</v>
      </c>
      <c r="H731" s="605" t="s">
        <v>177</v>
      </c>
      <c r="I731" s="605" t="s">
        <v>177</v>
      </c>
      <c r="J731" s="605" t="s">
        <v>177</v>
      </c>
      <c r="K731" s="605" t="s">
        <v>177</v>
      </c>
      <c r="L731" s="605" t="s">
        <v>177</v>
      </c>
      <c r="M731" s="605" t="s">
        <v>176</v>
      </c>
      <c r="N731" s="605" t="s">
        <v>176</v>
      </c>
      <c r="O731" s="605" t="s">
        <v>227</v>
      </c>
      <c r="P731" s="605" t="s">
        <v>227</v>
      </c>
      <c r="Q731" s="605" t="s">
        <v>227</v>
      </c>
      <c r="R731" s="605" t="s">
        <v>227</v>
      </c>
      <c r="S731" s="605" t="s">
        <v>227</v>
      </c>
      <c r="T731" s="605" t="s">
        <v>227</v>
      </c>
      <c r="U731" s="605" t="s">
        <v>227</v>
      </c>
      <c r="V731" s="605" t="s">
        <v>227</v>
      </c>
      <c r="W731" s="605" t="s">
        <v>227</v>
      </c>
      <c r="X731" s="605" t="s">
        <v>227</v>
      </c>
      <c r="Y731" s="605" t="s">
        <v>227</v>
      </c>
      <c r="Z731" s="605" t="s">
        <v>227</v>
      </c>
      <c r="AA731" s="605" t="s">
        <v>227</v>
      </c>
      <c r="AB731" s="605" t="s">
        <v>227</v>
      </c>
      <c r="AC731" s="605" t="s">
        <v>227</v>
      </c>
      <c r="AD731" s="605" t="s">
        <v>227</v>
      </c>
      <c r="AE731" s="605" t="s">
        <v>227</v>
      </c>
      <c r="AF731" s="605" t="s">
        <v>227</v>
      </c>
      <c r="AG731" s="605" t="s">
        <v>227</v>
      </c>
      <c r="AH731" s="605" t="s">
        <v>227</v>
      </c>
      <c r="AI731" s="605" t="s">
        <v>227</v>
      </c>
      <c r="AJ731" s="605" t="s">
        <v>227</v>
      </c>
      <c r="AK731" s="605" t="s">
        <v>227</v>
      </c>
      <c r="AL731" s="605" t="s">
        <v>227</v>
      </c>
      <c r="AM731" s="605" t="s">
        <v>227</v>
      </c>
      <c r="AN731" s="605" t="s">
        <v>227</v>
      </c>
      <c r="AO731" s="605" t="s">
        <v>227</v>
      </c>
      <c r="AP731" s="605" t="s">
        <v>227</v>
      </c>
      <c r="AQ731" s="605" t="s">
        <v>227</v>
      </c>
      <c r="AR731" s="605" t="s">
        <v>227</v>
      </c>
      <c r="AS731" s="605" t="s">
        <v>227</v>
      </c>
      <c r="AT731" s="605" t="s">
        <v>227</v>
      </c>
      <c r="AU731" s="605" t="s">
        <v>227</v>
      </c>
      <c r="AV731" s="605" t="s">
        <v>227</v>
      </c>
      <c r="AW731" s="605" t="s">
        <v>227</v>
      </c>
      <c r="AX731" s="605" t="s">
        <v>227</v>
      </c>
      <c r="AY731" s="604" t="s">
        <v>227</v>
      </c>
      <c r="AZ731" s="604" t="s">
        <v>4547</v>
      </c>
      <c r="BA731" s="604" t="s">
        <v>227</v>
      </c>
      <c r="BB731" s="606" t="s">
        <v>1500</v>
      </c>
    </row>
    <row r="732" spans="1:54" ht="21.6" x14ac:dyDescent="0.65">
      <c r="A732" s="620">
        <v>707349</v>
      </c>
      <c r="B732" s="602" t="s">
        <v>248</v>
      </c>
      <c r="C732" s="628" t="s">
        <v>176</v>
      </c>
      <c r="D732" s="628" t="s">
        <v>178</v>
      </c>
      <c r="E732" s="628" t="s">
        <v>176</v>
      </c>
      <c r="F732" s="628" t="s">
        <v>176</v>
      </c>
      <c r="G732" s="628" t="s">
        <v>176</v>
      </c>
      <c r="H732" s="628" t="s">
        <v>178</v>
      </c>
      <c r="I732" s="628" t="s">
        <v>178</v>
      </c>
      <c r="J732" s="628" t="s">
        <v>177</v>
      </c>
      <c r="K732" s="628" t="s">
        <v>177</v>
      </c>
      <c r="L732" s="628" t="s">
        <v>178</v>
      </c>
      <c r="M732" s="628" t="s">
        <v>177</v>
      </c>
      <c r="N732" s="628" t="s">
        <v>177</v>
      </c>
      <c r="O732" s="628" t="s">
        <v>178</v>
      </c>
      <c r="P732" s="628" t="s">
        <v>178</v>
      </c>
      <c r="Q732" s="628" t="s">
        <v>178</v>
      </c>
      <c r="R732" s="628" t="s">
        <v>177</v>
      </c>
      <c r="S732" s="628" t="s">
        <v>177</v>
      </c>
      <c r="T732" s="628" t="s">
        <v>178</v>
      </c>
      <c r="U732" s="628" t="s">
        <v>177</v>
      </c>
      <c r="V732" s="628" t="s">
        <v>177</v>
      </c>
      <c r="W732" s="628" t="s">
        <v>177</v>
      </c>
      <c r="X732" s="628" t="s">
        <v>177</v>
      </c>
      <c r="Y732" s="628" t="s">
        <v>177</v>
      </c>
      <c r="Z732" s="628" t="s">
        <v>177</v>
      </c>
      <c r="AA732" s="628" t="s">
        <v>227</v>
      </c>
      <c r="AB732" s="628" t="s">
        <v>227</v>
      </c>
      <c r="AC732" s="628" t="s">
        <v>227</v>
      </c>
      <c r="AD732" s="628" t="s">
        <v>227</v>
      </c>
      <c r="AE732" s="628" t="s">
        <v>227</v>
      </c>
      <c r="AF732" s="628" t="s">
        <v>227</v>
      </c>
      <c r="AG732" s="628" t="s">
        <v>227</v>
      </c>
      <c r="AH732" s="628" t="s">
        <v>227</v>
      </c>
      <c r="AI732" s="628" t="s">
        <v>227</v>
      </c>
      <c r="AJ732" s="628" t="s">
        <v>227</v>
      </c>
      <c r="AK732" s="628" t="s">
        <v>227</v>
      </c>
      <c r="AL732" s="628" t="s">
        <v>227</v>
      </c>
      <c r="AM732" s="628" t="s">
        <v>227</v>
      </c>
      <c r="AN732" s="628" t="s">
        <v>227</v>
      </c>
      <c r="AO732" s="628" t="s">
        <v>227</v>
      </c>
      <c r="AP732" s="628" t="s">
        <v>227</v>
      </c>
      <c r="AQ732" s="628" t="s">
        <v>227</v>
      </c>
      <c r="AR732" s="628" t="s">
        <v>227</v>
      </c>
      <c r="AS732" s="628" t="s">
        <v>227</v>
      </c>
      <c r="AT732" s="628" t="s">
        <v>227</v>
      </c>
      <c r="AU732" s="628" t="s">
        <v>227</v>
      </c>
      <c r="AV732" s="628" t="s">
        <v>227</v>
      </c>
      <c r="AW732" s="628" t="s">
        <v>227</v>
      </c>
      <c r="AX732" s="628" t="s">
        <v>227</v>
      </c>
      <c r="AY732" s="602" t="s">
        <v>4583</v>
      </c>
      <c r="AZ732" s="628"/>
      <c r="BA732" s="629"/>
      <c r="BB732" s="634"/>
    </row>
    <row r="733" spans="1:54" ht="14.4" x14ac:dyDescent="0.3">
      <c r="A733" s="604">
        <v>707350</v>
      </c>
      <c r="B733" s="604" t="s">
        <v>247</v>
      </c>
      <c r="C733" s="605" t="s">
        <v>178</v>
      </c>
      <c r="D733" s="605" t="s">
        <v>178</v>
      </c>
      <c r="E733" s="605" t="s">
        <v>178</v>
      </c>
      <c r="F733" s="605" t="s">
        <v>178</v>
      </c>
      <c r="G733" s="605" t="s">
        <v>178</v>
      </c>
      <c r="H733" s="605" t="s">
        <v>178</v>
      </c>
      <c r="I733" s="605" t="s">
        <v>177</v>
      </c>
      <c r="J733" s="605" t="s">
        <v>177</v>
      </c>
      <c r="K733" s="605" t="s">
        <v>177</v>
      </c>
      <c r="L733" s="605" t="s">
        <v>177</v>
      </c>
      <c r="M733" s="605" t="s">
        <v>176</v>
      </c>
      <c r="N733" s="605" t="s">
        <v>176</v>
      </c>
      <c r="O733" s="605" t="s">
        <v>227</v>
      </c>
      <c r="P733" s="605" t="s">
        <v>227</v>
      </c>
      <c r="Q733" s="605" t="s">
        <v>227</v>
      </c>
      <c r="R733" s="605" t="s">
        <v>227</v>
      </c>
      <c r="S733" s="605" t="s">
        <v>227</v>
      </c>
      <c r="T733" s="605" t="s">
        <v>227</v>
      </c>
      <c r="U733" s="605" t="s">
        <v>227</v>
      </c>
      <c r="V733" s="605" t="s">
        <v>227</v>
      </c>
      <c r="W733" s="605" t="s">
        <v>227</v>
      </c>
      <c r="X733" s="605" t="s">
        <v>227</v>
      </c>
      <c r="Y733" s="605" t="s">
        <v>227</v>
      </c>
      <c r="Z733" s="605" t="s">
        <v>227</v>
      </c>
      <c r="AA733" s="605" t="s">
        <v>227</v>
      </c>
      <c r="AB733" s="605" t="s">
        <v>227</v>
      </c>
      <c r="AC733" s="605" t="s">
        <v>227</v>
      </c>
      <c r="AD733" s="605" t="s">
        <v>227</v>
      </c>
      <c r="AE733" s="605" t="s">
        <v>227</v>
      </c>
      <c r="AF733" s="605" t="s">
        <v>227</v>
      </c>
      <c r="AG733" s="605" t="s">
        <v>227</v>
      </c>
      <c r="AH733" s="605" t="s">
        <v>227</v>
      </c>
      <c r="AI733" s="605" t="s">
        <v>227</v>
      </c>
      <c r="AJ733" s="605" t="s">
        <v>227</v>
      </c>
      <c r="AK733" s="605" t="s">
        <v>227</v>
      </c>
      <c r="AL733" s="605" t="s">
        <v>227</v>
      </c>
      <c r="AM733" s="605" t="s">
        <v>227</v>
      </c>
      <c r="AN733" s="605" t="s">
        <v>227</v>
      </c>
      <c r="AO733" s="605" t="s">
        <v>227</v>
      </c>
      <c r="AP733" s="605" t="s">
        <v>227</v>
      </c>
      <c r="AQ733" s="605" t="s">
        <v>227</v>
      </c>
      <c r="AR733" s="605" t="s">
        <v>227</v>
      </c>
      <c r="AS733" s="605" t="s">
        <v>227</v>
      </c>
      <c r="AT733" s="605" t="s">
        <v>227</v>
      </c>
      <c r="AU733" s="605" t="s">
        <v>227</v>
      </c>
      <c r="AV733" s="605" t="s">
        <v>227</v>
      </c>
      <c r="AW733" s="605" t="s">
        <v>227</v>
      </c>
      <c r="AX733" s="605" t="s">
        <v>227</v>
      </c>
      <c r="AY733" s="604" t="s">
        <v>227</v>
      </c>
      <c r="AZ733" s="604" t="s">
        <v>4547</v>
      </c>
      <c r="BA733" s="604" t="s">
        <v>227</v>
      </c>
      <c r="BB733" s="606" t="s">
        <v>1500</v>
      </c>
    </row>
    <row r="734" spans="1:54" ht="21.6" x14ac:dyDescent="0.65">
      <c r="A734" s="620">
        <v>707351</v>
      </c>
      <c r="B734" s="602" t="s">
        <v>248</v>
      </c>
      <c r="C734" s="628" t="s">
        <v>178</v>
      </c>
      <c r="D734" s="628" t="s">
        <v>176</v>
      </c>
      <c r="E734" s="628" t="s">
        <v>176</v>
      </c>
      <c r="F734" s="628" t="s">
        <v>178</v>
      </c>
      <c r="G734" s="628" t="s">
        <v>176</v>
      </c>
      <c r="H734" s="628" t="s">
        <v>178</v>
      </c>
      <c r="I734" s="628" t="s">
        <v>177</v>
      </c>
      <c r="J734" s="628" t="s">
        <v>178</v>
      </c>
      <c r="K734" s="628" t="s">
        <v>176</v>
      </c>
      <c r="L734" s="628" t="s">
        <v>178</v>
      </c>
      <c r="M734" s="628" t="s">
        <v>178</v>
      </c>
      <c r="N734" s="628" t="s">
        <v>178</v>
      </c>
      <c r="O734" s="628" t="s">
        <v>178</v>
      </c>
      <c r="P734" s="628" t="s">
        <v>178</v>
      </c>
      <c r="Q734" s="628" t="s">
        <v>178</v>
      </c>
      <c r="R734" s="628" t="s">
        <v>178</v>
      </c>
      <c r="S734" s="628" t="s">
        <v>178</v>
      </c>
      <c r="T734" s="628" t="s">
        <v>177</v>
      </c>
      <c r="U734" s="628" t="s">
        <v>177</v>
      </c>
      <c r="V734" s="628" t="s">
        <v>177</v>
      </c>
      <c r="W734" s="628" t="s">
        <v>177</v>
      </c>
      <c r="X734" s="628" t="s">
        <v>177</v>
      </c>
      <c r="Y734" s="628" t="s">
        <v>177</v>
      </c>
      <c r="Z734" s="628" t="s">
        <v>177</v>
      </c>
      <c r="AA734" s="628" t="s">
        <v>227</v>
      </c>
      <c r="AB734" s="628" t="s">
        <v>227</v>
      </c>
      <c r="AC734" s="628" t="s">
        <v>227</v>
      </c>
      <c r="AD734" s="628" t="s">
        <v>227</v>
      </c>
      <c r="AE734" s="628" t="s">
        <v>227</v>
      </c>
      <c r="AF734" s="628" t="s">
        <v>227</v>
      </c>
      <c r="AG734" s="628" t="s">
        <v>227</v>
      </c>
      <c r="AH734" s="628" t="s">
        <v>227</v>
      </c>
      <c r="AI734" s="628" t="s">
        <v>227</v>
      </c>
      <c r="AJ734" s="628" t="s">
        <v>227</v>
      </c>
      <c r="AK734" s="628" t="s">
        <v>227</v>
      </c>
      <c r="AL734" s="628" t="s">
        <v>227</v>
      </c>
      <c r="AM734" s="628" t="s">
        <v>227</v>
      </c>
      <c r="AN734" s="628" t="s">
        <v>227</v>
      </c>
      <c r="AO734" s="628" t="s">
        <v>227</v>
      </c>
      <c r="AP734" s="628" t="s">
        <v>227</v>
      </c>
      <c r="AQ734" s="628" t="s">
        <v>227</v>
      </c>
      <c r="AR734" s="628" t="s">
        <v>227</v>
      </c>
      <c r="AS734" s="628" t="s">
        <v>227</v>
      </c>
      <c r="AT734" s="628" t="s">
        <v>227</v>
      </c>
      <c r="AU734" s="628" t="s">
        <v>227</v>
      </c>
      <c r="AV734" s="628" t="s">
        <v>227</v>
      </c>
      <c r="AW734" s="628" t="s">
        <v>227</v>
      </c>
      <c r="AX734" s="628" t="s">
        <v>227</v>
      </c>
      <c r="AY734" s="602">
        <v>0</v>
      </c>
      <c r="AZ734" s="628"/>
      <c r="BA734" s="629"/>
      <c r="BB734" s="634"/>
    </row>
    <row r="735" spans="1:54" ht="21.6" x14ac:dyDescent="0.65">
      <c r="A735" s="620">
        <v>707352</v>
      </c>
      <c r="B735" s="602" t="s">
        <v>247</v>
      </c>
      <c r="C735" s="628" t="s">
        <v>176</v>
      </c>
      <c r="D735" s="628" t="s">
        <v>176</v>
      </c>
      <c r="E735" s="628" t="s">
        <v>176</v>
      </c>
      <c r="F735" s="628" t="s">
        <v>176</v>
      </c>
      <c r="G735" s="628" t="s">
        <v>176</v>
      </c>
      <c r="H735" s="628" t="s">
        <v>176</v>
      </c>
      <c r="I735" s="628" t="s">
        <v>177</v>
      </c>
      <c r="J735" s="628" t="s">
        <v>177</v>
      </c>
      <c r="K735" s="628" t="s">
        <v>177</v>
      </c>
      <c r="L735" s="628" t="s">
        <v>177</v>
      </c>
      <c r="M735" s="628" t="s">
        <v>177</v>
      </c>
      <c r="N735" s="628" t="s">
        <v>177</v>
      </c>
      <c r="O735" s="628" t="s">
        <v>227</v>
      </c>
      <c r="P735" s="628" t="s">
        <v>227</v>
      </c>
      <c r="Q735" s="628" t="s">
        <v>227</v>
      </c>
      <c r="R735" s="628" t="s">
        <v>227</v>
      </c>
      <c r="S735" s="628" t="s">
        <v>227</v>
      </c>
      <c r="T735" s="628" t="s">
        <v>227</v>
      </c>
      <c r="U735" s="628" t="s">
        <v>227</v>
      </c>
      <c r="V735" s="628" t="s">
        <v>227</v>
      </c>
      <c r="W735" s="628" t="s">
        <v>227</v>
      </c>
      <c r="X735" s="628" t="s">
        <v>227</v>
      </c>
      <c r="Y735" s="628" t="s">
        <v>227</v>
      </c>
      <c r="Z735" s="628" t="s">
        <v>227</v>
      </c>
      <c r="AA735" s="628" t="s">
        <v>227</v>
      </c>
      <c r="AB735" s="628" t="s">
        <v>227</v>
      </c>
      <c r="AC735" s="628" t="s">
        <v>227</v>
      </c>
      <c r="AD735" s="628" t="s">
        <v>227</v>
      </c>
      <c r="AE735" s="628" t="s">
        <v>227</v>
      </c>
      <c r="AF735" s="628" t="s">
        <v>227</v>
      </c>
      <c r="AG735" s="628" t="s">
        <v>227</v>
      </c>
      <c r="AH735" s="628" t="s">
        <v>227</v>
      </c>
      <c r="AI735" s="628" t="s">
        <v>227</v>
      </c>
      <c r="AJ735" s="628" t="s">
        <v>227</v>
      </c>
      <c r="AK735" s="628" t="s">
        <v>227</v>
      </c>
      <c r="AL735" s="628" t="s">
        <v>227</v>
      </c>
      <c r="AM735" s="628" t="s">
        <v>227</v>
      </c>
      <c r="AN735" s="628" t="s">
        <v>227</v>
      </c>
      <c r="AO735" s="628" t="s">
        <v>227</v>
      </c>
      <c r="AP735" s="628" t="s">
        <v>227</v>
      </c>
      <c r="AQ735" s="628" t="s">
        <v>227</v>
      </c>
      <c r="AR735" s="628" t="s">
        <v>227</v>
      </c>
      <c r="AS735" s="628" t="s">
        <v>227</v>
      </c>
      <c r="AT735" s="628" t="s">
        <v>227</v>
      </c>
      <c r="AU735" s="628" t="s">
        <v>227</v>
      </c>
      <c r="AV735" s="628" t="s">
        <v>227</v>
      </c>
      <c r="AW735" s="628" t="s">
        <v>227</v>
      </c>
      <c r="AX735" s="628" t="s">
        <v>227</v>
      </c>
      <c r="AY735" s="602">
        <v>0</v>
      </c>
      <c r="AZ735" s="628"/>
      <c r="BA735" s="629"/>
      <c r="BB735" s="634"/>
    </row>
    <row r="736" spans="1:54" ht="14.4" x14ac:dyDescent="0.3">
      <c r="A736" s="604">
        <v>707353</v>
      </c>
      <c r="B736" s="604" t="s">
        <v>247</v>
      </c>
      <c r="C736" s="605" t="s">
        <v>227</v>
      </c>
      <c r="D736" s="605" t="s">
        <v>227</v>
      </c>
      <c r="E736" s="605" t="s">
        <v>227</v>
      </c>
      <c r="F736" s="605" t="s">
        <v>227</v>
      </c>
      <c r="G736" s="605" t="s">
        <v>227</v>
      </c>
      <c r="H736" s="605" t="s">
        <v>227</v>
      </c>
      <c r="I736" s="605" t="s">
        <v>227</v>
      </c>
      <c r="J736" s="605" t="s">
        <v>227</v>
      </c>
      <c r="K736" s="605" t="s">
        <v>227</v>
      </c>
      <c r="L736" s="605" t="s">
        <v>227</v>
      </c>
      <c r="M736" s="605" t="s">
        <v>227</v>
      </c>
      <c r="N736" s="605" t="s">
        <v>227</v>
      </c>
      <c r="O736" s="605" t="s">
        <v>227</v>
      </c>
      <c r="P736" s="605" t="s">
        <v>227</v>
      </c>
      <c r="Q736" s="605" t="s">
        <v>227</v>
      </c>
      <c r="R736" s="605" t="s">
        <v>227</v>
      </c>
      <c r="S736" s="605" t="s">
        <v>227</v>
      </c>
      <c r="T736" s="605" t="s">
        <v>227</v>
      </c>
      <c r="U736" s="605" t="s">
        <v>227</v>
      </c>
      <c r="V736" s="605" t="s">
        <v>227</v>
      </c>
      <c r="W736" s="605" t="s">
        <v>227</v>
      </c>
      <c r="X736" s="605" t="s">
        <v>227</v>
      </c>
      <c r="Y736" s="605" t="s">
        <v>227</v>
      </c>
      <c r="Z736" s="605" t="s">
        <v>227</v>
      </c>
      <c r="AA736" s="605" t="s">
        <v>227</v>
      </c>
      <c r="AB736" s="605" t="s">
        <v>227</v>
      </c>
      <c r="AC736" s="605" t="s">
        <v>227</v>
      </c>
      <c r="AD736" s="605" t="s">
        <v>227</v>
      </c>
      <c r="AE736" s="605" t="s">
        <v>227</v>
      </c>
      <c r="AF736" s="605" t="s">
        <v>227</v>
      </c>
      <c r="AG736" s="605" t="s">
        <v>227</v>
      </c>
      <c r="AH736" s="605" t="s">
        <v>227</v>
      </c>
      <c r="AI736" s="605" t="s">
        <v>227</v>
      </c>
      <c r="AJ736" s="605" t="s">
        <v>227</v>
      </c>
      <c r="AK736" s="605" t="s">
        <v>227</v>
      </c>
      <c r="AL736" s="605" t="s">
        <v>227</v>
      </c>
      <c r="AM736" s="605" t="s">
        <v>227</v>
      </c>
      <c r="AN736" s="605" t="s">
        <v>227</v>
      </c>
      <c r="AO736" s="605" t="s">
        <v>227</v>
      </c>
      <c r="AP736" s="605" t="s">
        <v>227</v>
      </c>
      <c r="AQ736" s="605" t="s">
        <v>227</v>
      </c>
      <c r="AR736" s="605" t="s">
        <v>227</v>
      </c>
      <c r="AS736" s="605" t="s">
        <v>227</v>
      </c>
      <c r="AT736" s="605" t="s">
        <v>227</v>
      </c>
      <c r="AU736" s="605" t="s">
        <v>227</v>
      </c>
      <c r="AV736" s="605" t="s">
        <v>227</v>
      </c>
      <c r="AW736" s="605" t="s">
        <v>227</v>
      </c>
      <c r="AX736" s="605" t="s">
        <v>227</v>
      </c>
      <c r="AY736" s="604" t="s">
        <v>227</v>
      </c>
      <c r="AZ736" s="604" t="s">
        <v>4562</v>
      </c>
      <c r="BA736" s="604" t="s">
        <v>227</v>
      </c>
      <c r="BB736" s="606" t="s">
        <v>1500</v>
      </c>
    </row>
    <row r="737" spans="1:54" ht="14.4" x14ac:dyDescent="0.3">
      <c r="A737" s="604">
        <v>707354</v>
      </c>
      <c r="B737" s="604" t="s">
        <v>247</v>
      </c>
      <c r="C737" s="605" t="s">
        <v>177</v>
      </c>
      <c r="D737" s="605" t="s">
        <v>177</v>
      </c>
      <c r="E737" s="605" t="s">
        <v>177</v>
      </c>
      <c r="F737" s="605" t="s">
        <v>178</v>
      </c>
      <c r="G737" s="605" t="s">
        <v>178</v>
      </c>
      <c r="H737" s="605" t="s">
        <v>178</v>
      </c>
      <c r="I737" s="605" t="s">
        <v>177</v>
      </c>
      <c r="J737" s="605" t="s">
        <v>177</v>
      </c>
      <c r="K737" s="605" t="s">
        <v>177</v>
      </c>
      <c r="L737" s="605" t="s">
        <v>177</v>
      </c>
      <c r="M737" s="605" t="s">
        <v>178</v>
      </c>
      <c r="N737" s="605" t="s">
        <v>176</v>
      </c>
      <c r="O737" s="605" t="s">
        <v>227</v>
      </c>
      <c r="P737" s="605" t="s">
        <v>227</v>
      </c>
      <c r="Q737" s="605" t="s">
        <v>227</v>
      </c>
      <c r="R737" s="605" t="s">
        <v>227</v>
      </c>
      <c r="S737" s="605" t="s">
        <v>227</v>
      </c>
      <c r="T737" s="605" t="s">
        <v>227</v>
      </c>
      <c r="U737" s="605" t="s">
        <v>227</v>
      </c>
      <c r="V737" s="605" t="s">
        <v>227</v>
      </c>
      <c r="W737" s="605" t="s">
        <v>227</v>
      </c>
      <c r="X737" s="605" t="s">
        <v>227</v>
      </c>
      <c r="Y737" s="605" t="s">
        <v>227</v>
      </c>
      <c r="Z737" s="605" t="s">
        <v>227</v>
      </c>
      <c r="AA737" s="605" t="s">
        <v>227</v>
      </c>
      <c r="AB737" s="605" t="s">
        <v>227</v>
      </c>
      <c r="AC737" s="605" t="s">
        <v>227</v>
      </c>
      <c r="AD737" s="605" t="s">
        <v>227</v>
      </c>
      <c r="AE737" s="605" t="s">
        <v>227</v>
      </c>
      <c r="AF737" s="605" t="s">
        <v>227</v>
      </c>
      <c r="AG737" s="605" t="s">
        <v>227</v>
      </c>
      <c r="AH737" s="605" t="s">
        <v>227</v>
      </c>
      <c r="AI737" s="605" t="s">
        <v>227</v>
      </c>
      <c r="AJ737" s="605" t="s">
        <v>227</v>
      </c>
      <c r="AK737" s="605" t="s">
        <v>227</v>
      </c>
      <c r="AL737" s="605" t="s">
        <v>227</v>
      </c>
      <c r="AM737" s="605" t="s">
        <v>227</v>
      </c>
      <c r="AN737" s="605" t="s">
        <v>227</v>
      </c>
      <c r="AO737" s="605" t="s">
        <v>227</v>
      </c>
      <c r="AP737" s="605" t="s">
        <v>227</v>
      </c>
      <c r="AQ737" s="605" t="s">
        <v>227</v>
      </c>
      <c r="AR737" s="605" t="s">
        <v>227</v>
      </c>
      <c r="AS737" s="605" t="s">
        <v>227</v>
      </c>
      <c r="AT737" s="605" t="s">
        <v>227</v>
      </c>
      <c r="AU737" s="605" t="s">
        <v>227</v>
      </c>
      <c r="AV737" s="605" t="s">
        <v>227</v>
      </c>
      <c r="AW737" s="605" t="s">
        <v>227</v>
      </c>
      <c r="AX737" s="605" t="s">
        <v>227</v>
      </c>
      <c r="AY737" s="604" t="s">
        <v>227</v>
      </c>
      <c r="AZ737" s="604" t="s">
        <v>4547</v>
      </c>
      <c r="BA737" s="604" t="s">
        <v>227</v>
      </c>
      <c r="BB737" s="606" t="s">
        <v>1500</v>
      </c>
    </row>
    <row r="738" spans="1:54" ht="14.4" x14ac:dyDescent="0.3">
      <c r="A738" s="604">
        <v>707355</v>
      </c>
      <c r="B738" s="604" t="s">
        <v>247</v>
      </c>
      <c r="C738" s="605" t="s">
        <v>178</v>
      </c>
      <c r="D738" s="605" t="s">
        <v>178</v>
      </c>
      <c r="E738" s="605" t="s">
        <v>177</v>
      </c>
      <c r="F738" s="605" t="s">
        <v>177</v>
      </c>
      <c r="G738" s="605" t="s">
        <v>178</v>
      </c>
      <c r="H738" s="605" t="s">
        <v>178</v>
      </c>
      <c r="I738" s="605" t="s">
        <v>177</v>
      </c>
      <c r="J738" s="605" t="s">
        <v>177</v>
      </c>
      <c r="K738" s="605" t="s">
        <v>177</v>
      </c>
      <c r="L738" s="605" t="s">
        <v>177</v>
      </c>
      <c r="M738" s="605" t="s">
        <v>176</v>
      </c>
      <c r="N738" s="605" t="s">
        <v>176</v>
      </c>
      <c r="O738" s="605" t="s">
        <v>2585</v>
      </c>
      <c r="P738" s="605" t="s">
        <v>2585</v>
      </c>
      <c r="Q738" s="605" t="s">
        <v>2585</v>
      </c>
      <c r="R738" s="605" t="s">
        <v>2585</v>
      </c>
      <c r="S738" s="605" t="s">
        <v>2585</v>
      </c>
      <c r="T738" s="605" t="s">
        <v>2585</v>
      </c>
      <c r="U738" s="605" t="s">
        <v>2585</v>
      </c>
      <c r="V738" s="605" t="s">
        <v>2585</v>
      </c>
      <c r="W738" s="605" t="s">
        <v>2585</v>
      </c>
      <c r="X738" s="605" t="s">
        <v>2585</v>
      </c>
      <c r="Y738" s="605" t="s">
        <v>2585</v>
      </c>
      <c r="Z738" s="605" t="s">
        <v>2585</v>
      </c>
      <c r="AA738" s="605" t="s">
        <v>2585</v>
      </c>
      <c r="AB738" s="605" t="s">
        <v>2585</v>
      </c>
      <c r="AC738" s="605" t="s">
        <v>2585</v>
      </c>
      <c r="AD738" s="605" t="s">
        <v>2585</v>
      </c>
      <c r="AE738" s="605" t="s">
        <v>2585</v>
      </c>
      <c r="AF738" s="605" t="s">
        <v>2585</v>
      </c>
      <c r="AG738" s="605" t="s">
        <v>2585</v>
      </c>
      <c r="AH738" s="605" t="s">
        <v>2585</v>
      </c>
      <c r="AI738" s="605" t="s">
        <v>2585</v>
      </c>
      <c r="AJ738" s="605" t="s">
        <v>2585</v>
      </c>
      <c r="AK738" s="605" t="s">
        <v>2585</v>
      </c>
      <c r="AL738" s="605" t="s">
        <v>2585</v>
      </c>
      <c r="AM738" s="605" t="s">
        <v>2585</v>
      </c>
      <c r="AN738" s="605" t="s">
        <v>2585</v>
      </c>
      <c r="AO738" s="605" t="s">
        <v>2585</v>
      </c>
      <c r="AP738" s="605" t="s">
        <v>2585</v>
      </c>
      <c r="AQ738" s="605" t="s">
        <v>2585</v>
      </c>
      <c r="AR738" s="605" t="s">
        <v>2585</v>
      </c>
      <c r="AS738" s="605" t="s">
        <v>2585</v>
      </c>
      <c r="AT738" s="605" t="s">
        <v>2585</v>
      </c>
      <c r="AU738" s="605" t="s">
        <v>2585</v>
      </c>
      <c r="AV738" s="605" t="s">
        <v>2585</v>
      </c>
      <c r="AW738" s="605" t="s">
        <v>2585</v>
      </c>
      <c r="AX738" s="605" t="s">
        <v>2585</v>
      </c>
      <c r="AY738" s="604" t="s">
        <v>227</v>
      </c>
      <c r="AZ738" s="604" t="s">
        <v>4547</v>
      </c>
      <c r="BA738" s="604" t="s">
        <v>227</v>
      </c>
      <c r="BB738" s="606" t="s">
        <v>1500</v>
      </c>
    </row>
    <row r="739" spans="1:54" ht="14.4" x14ac:dyDescent="0.3">
      <c r="A739" s="604">
        <v>707356</v>
      </c>
      <c r="B739" s="604" t="s">
        <v>247</v>
      </c>
      <c r="C739" s="605" t="s">
        <v>227</v>
      </c>
      <c r="D739" s="605" t="s">
        <v>227</v>
      </c>
      <c r="E739" s="605" t="s">
        <v>227</v>
      </c>
      <c r="F739" s="605" t="s">
        <v>227</v>
      </c>
      <c r="G739" s="605" t="s">
        <v>227</v>
      </c>
      <c r="H739" s="605" t="s">
        <v>227</v>
      </c>
      <c r="I739" s="605" t="s">
        <v>227</v>
      </c>
      <c r="J739" s="605" t="s">
        <v>227</v>
      </c>
      <c r="K739" s="605" t="s">
        <v>227</v>
      </c>
      <c r="L739" s="605" t="s">
        <v>227</v>
      </c>
      <c r="M739" s="605" t="s">
        <v>176</v>
      </c>
      <c r="N739" s="605" t="s">
        <v>176</v>
      </c>
      <c r="O739" s="605" t="s">
        <v>227</v>
      </c>
      <c r="P739" s="605" t="s">
        <v>227</v>
      </c>
      <c r="Q739" s="605" t="s">
        <v>227</v>
      </c>
      <c r="R739" s="605" t="s">
        <v>227</v>
      </c>
      <c r="S739" s="605" t="s">
        <v>227</v>
      </c>
      <c r="T739" s="605" t="s">
        <v>227</v>
      </c>
      <c r="U739" s="605" t="s">
        <v>227</v>
      </c>
      <c r="V739" s="605" t="s">
        <v>227</v>
      </c>
      <c r="W739" s="605" t="s">
        <v>227</v>
      </c>
      <c r="X739" s="605" t="s">
        <v>227</v>
      </c>
      <c r="Y739" s="605" t="s">
        <v>227</v>
      </c>
      <c r="Z739" s="605" t="s">
        <v>227</v>
      </c>
      <c r="AA739" s="605" t="s">
        <v>227</v>
      </c>
      <c r="AB739" s="605" t="s">
        <v>227</v>
      </c>
      <c r="AC739" s="605" t="s">
        <v>227</v>
      </c>
      <c r="AD739" s="605" t="s">
        <v>227</v>
      </c>
      <c r="AE739" s="605" t="s">
        <v>227</v>
      </c>
      <c r="AF739" s="605" t="s">
        <v>227</v>
      </c>
      <c r="AG739" s="605" t="s">
        <v>227</v>
      </c>
      <c r="AH739" s="605" t="s">
        <v>227</v>
      </c>
      <c r="AI739" s="605" t="s">
        <v>227</v>
      </c>
      <c r="AJ739" s="605" t="s">
        <v>227</v>
      </c>
      <c r="AK739" s="605" t="s">
        <v>227</v>
      </c>
      <c r="AL739" s="605" t="s">
        <v>227</v>
      </c>
      <c r="AM739" s="605" t="s">
        <v>227</v>
      </c>
      <c r="AN739" s="605" t="s">
        <v>227</v>
      </c>
      <c r="AO739" s="605" t="s">
        <v>227</v>
      </c>
      <c r="AP739" s="605" t="s">
        <v>227</v>
      </c>
      <c r="AQ739" s="605" t="s">
        <v>227</v>
      </c>
      <c r="AR739" s="605" t="s">
        <v>227</v>
      </c>
      <c r="AS739" s="605" t="s">
        <v>227</v>
      </c>
      <c r="AT739" s="605" t="s">
        <v>227</v>
      </c>
      <c r="AU739" s="605" t="s">
        <v>227</v>
      </c>
      <c r="AV739" s="605" t="s">
        <v>227</v>
      </c>
      <c r="AW739" s="605" t="s">
        <v>227</v>
      </c>
      <c r="AX739" s="605" t="s">
        <v>227</v>
      </c>
      <c r="AY739" s="604" t="s">
        <v>227</v>
      </c>
      <c r="AZ739" s="604" t="s">
        <v>4547</v>
      </c>
      <c r="BA739" s="604" t="s">
        <v>227</v>
      </c>
      <c r="BB739" s="606" t="s">
        <v>1500</v>
      </c>
    </row>
    <row r="740" spans="1:54" ht="14.4" x14ac:dyDescent="0.3">
      <c r="A740" s="604">
        <v>707357</v>
      </c>
      <c r="B740" s="604" t="s">
        <v>247</v>
      </c>
      <c r="C740" s="605" t="s">
        <v>178</v>
      </c>
      <c r="D740" s="605" t="s">
        <v>178</v>
      </c>
      <c r="E740" s="605" t="s">
        <v>176</v>
      </c>
      <c r="F740" s="605" t="s">
        <v>177</v>
      </c>
      <c r="G740" s="605" t="s">
        <v>176</v>
      </c>
      <c r="H740" s="605" t="s">
        <v>178</v>
      </c>
      <c r="I740" s="605" t="s">
        <v>177</v>
      </c>
      <c r="J740" s="605" t="s">
        <v>177</v>
      </c>
      <c r="K740" s="605" t="s">
        <v>177</v>
      </c>
      <c r="L740" s="605" t="s">
        <v>177</v>
      </c>
      <c r="M740" s="605" t="s">
        <v>176</v>
      </c>
      <c r="N740" s="605" t="s">
        <v>176</v>
      </c>
      <c r="O740" s="605" t="s">
        <v>227</v>
      </c>
      <c r="P740" s="605" t="s">
        <v>227</v>
      </c>
      <c r="Q740" s="605" t="s">
        <v>227</v>
      </c>
      <c r="R740" s="605" t="s">
        <v>227</v>
      </c>
      <c r="S740" s="605" t="s">
        <v>227</v>
      </c>
      <c r="T740" s="605" t="s">
        <v>227</v>
      </c>
      <c r="U740" s="605" t="s">
        <v>227</v>
      </c>
      <c r="V740" s="605" t="s">
        <v>227</v>
      </c>
      <c r="W740" s="605" t="s">
        <v>227</v>
      </c>
      <c r="X740" s="605" t="s">
        <v>227</v>
      </c>
      <c r="Y740" s="605" t="s">
        <v>227</v>
      </c>
      <c r="Z740" s="605" t="s">
        <v>227</v>
      </c>
      <c r="AA740" s="605" t="s">
        <v>227</v>
      </c>
      <c r="AB740" s="605" t="s">
        <v>227</v>
      </c>
      <c r="AC740" s="605" t="s">
        <v>227</v>
      </c>
      <c r="AD740" s="605" t="s">
        <v>227</v>
      </c>
      <c r="AE740" s="605" t="s">
        <v>227</v>
      </c>
      <c r="AF740" s="605" t="s">
        <v>227</v>
      </c>
      <c r="AG740" s="605" t="s">
        <v>227</v>
      </c>
      <c r="AH740" s="605" t="s">
        <v>227</v>
      </c>
      <c r="AI740" s="605" t="s">
        <v>227</v>
      </c>
      <c r="AJ740" s="605" t="s">
        <v>227</v>
      </c>
      <c r="AK740" s="605" t="s">
        <v>227</v>
      </c>
      <c r="AL740" s="605" t="s">
        <v>227</v>
      </c>
      <c r="AM740" s="605" t="s">
        <v>227</v>
      </c>
      <c r="AN740" s="605" t="s">
        <v>227</v>
      </c>
      <c r="AO740" s="605" t="s">
        <v>227</v>
      </c>
      <c r="AP740" s="605" t="s">
        <v>227</v>
      </c>
      <c r="AQ740" s="605" t="s">
        <v>227</v>
      </c>
      <c r="AR740" s="605" t="s">
        <v>227</v>
      </c>
      <c r="AS740" s="605" t="s">
        <v>227</v>
      </c>
      <c r="AT740" s="605" t="s">
        <v>227</v>
      </c>
      <c r="AU740" s="605" t="s">
        <v>227</v>
      </c>
      <c r="AV740" s="605" t="s">
        <v>227</v>
      </c>
      <c r="AW740" s="605" t="s">
        <v>227</v>
      </c>
      <c r="AX740" s="605" t="s">
        <v>227</v>
      </c>
      <c r="AY740" s="604" t="s">
        <v>227</v>
      </c>
      <c r="AZ740" s="604" t="s">
        <v>4543</v>
      </c>
      <c r="BA740" s="604" t="s">
        <v>4543</v>
      </c>
      <c r="BB740" s="606" t="s">
        <v>1500</v>
      </c>
    </row>
    <row r="741" spans="1:54" ht="14.4" x14ac:dyDescent="0.3">
      <c r="A741" s="604">
        <v>707358</v>
      </c>
      <c r="B741" s="604" t="s">
        <v>247</v>
      </c>
      <c r="C741" s="605" t="s">
        <v>178</v>
      </c>
      <c r="D741" s="605" t="s">
        <v>176</v>
      </c>
      <c r="E741" s="605" t="s">
        <v>176</v>
      </c>
      <c r="F741" s="605" t="s">
        <v>178</v>
      </c>
      <c r="G741" s="605" t="s">
        <v>178</v>
      </c>
      <c r="H741" s="605" t="s">
        <v>176</v>
      </c>
      <c r="I741" s="605" t="s">
        <v>177</v>
      </c>
      <c r="J741" s="605" t="s">
        <v>177</v>
      </c>
      <c r="K741" s="605" t="s">
        <v>178</v>
      </c>
      <c r="L741" s="605" t="s">
        <v>178</v>
      </c>
      <c r="M741" s="605" t="s">
        <v>177</v>
      </c>
      <c r="N741" s="605" t="s">
        <v>177</v>
      </c>
      <c r="O741" s="605" t="s">
        <v>227</v>
      </c>
      <c r="P741" s="605" t="s">
        <v>227</v>
      </c>
      <c r="Q741" s="605" t="s">
        <v>227</v>
      </c>
      <c r="R741" s="605" t="s">
        <v>227</v>
      </c>
      <c r="S741" s="605" t="s">
        <v>227</v>
      </c>
      <c r="T741" s="605" t="s">
        <v>227</v>
      </c>
      <c r="U741" s="605" t="s">
        <v>227</v>
      </c>
      <c r="V741" s="605" t="s">
        <v>227</v>
      </c>
      <c r="W741" s="605" t="s">
        <v>227</v>
      </c>
      <c r="X741" s="605" t="s">
        <v>227</v>
      </c>
      <c r="Y741" s="605" t="s">
        <v>227</v>
      </c>
      <c r="Z741" s="605" t="s">
        <v>227</v>
      </c>
      <c r="AA741" s="605" t="s">
        <v>227</v>
      </c>
      <c r="AB741" s="605" t="s">
        <v>227</v>
      </c>
      <c r="AC741" s="605" t="s">
        <v>227</v>
      </c>
      <c r="AD741" s="605" t="s">
        <v>227</v>
      </c>
      <c r="AE741" s="605" t="s">
        <v>227</v>
      </c>
      <c r="AF741" s="605" t="s">
        <v>227</v>
      </c>
      <c r="AG741" s="605" t="s">
        <v>227</v>
      </c>
      <c r="AH741" s="605" t="s">
        <v>227</v>
      </c>
      <c r="AI741" s="605" t="s">
        <v>227</v>
      </c>
      <c r="AJ741" s="605" t="s">
        <v>227</v>
      </c>
      <c r="AK741" s="605" t="s">
        <v>227</v>
      </c>
      <c r="AL741" s="605" t="s">
        <v>227</v>
      </c>
      <c r="AM741" s="605" t="s">
        <v>227</v>
      </c>
      <c r="AN741" s="605" t="s">
        <v>227</v>
      </c>
      <c r="AO741" s="605" t="s">
        <v>227</v>
      </c>
      <c r="AP741" s="605" t="s">
        <v>227</v>
      </c>
      <c r="AQ741" s="605" t="s">
        <v>227</v>
      </c>
      <c r="AR741" s="605" t="s">
        <v>227</v>
      </c>
      <c r="AS741" s="605" t="s">
        <v>227</v>
      </c>
      <c r="AT741" s="605" t="s">
        <v>227</v>
      </c>
      <c r="AU741" s="605" t="s">
        <v>227</v>
      </c>
      <c r="AV741" s="605" t="s">
        <v>227</v>
      </c>
      <c r="AW741" s="605" t="s">
        <v>227</v>
      </c>
      <c r="AX741" s="605" t="s">
        <v>227</v>
      </c>
      <c r="AY741" s="604" t="s">
        <v>227</v>
      </c>
      <c r="AZ741" s="604" t="s">
        <v>4547</v>
      </c>
      <c r="BA741" s="604" t="s">
        <v>227</v>
      </c>
      <c r="BB741" s="606" t="s">
        <v>1500</v>
      </c>
    </row>
    <row r="742" spans="1:54" ht="21.6" x14ac:dyDescent="0.65">
      <c r="A742" s="620">
        <v>707359</v>
      </c>
      <c r="B742" s="602" t="s">
        <v>247</v>
      </c>
      <c r="C742" s="628" t="s">
        <v>178</v>
      </c>
      <c r="D742" s="628" t="s">
        <v>178</v>
      </c>
      <c r="E742" s="628" t="s">
        <v>176</v>
      </c>
      <c r="F742" s="628" t="s">
        <v>178</v>
      </c>
      <c r="G742" s="628" t="s">
        <v>176</v>
      </c>
      <c r="H742" s="628" t="s">
        <v>176</v>
      </c>
      <c r="I742" s="628" t="s">
        <v>176</v>
      </c>
      <c r="J742" s="628" t="s">
        <v>176</v>
      </c>
      <c r="K742" s="628" t="s">
        <v>176</v>
      </c>
      <c r="L742" s="628" t="s">
        <v>176</v>
      </c>
      <c r="M742" s="628" t="s">
        <v>178</v>
      </c>
      <c r="N742" s="628" t="s">
        <v>178</v>
      </c>
      <c r="O742" s="628" t="s">
        <v>227</v>
      </c>
      <c r="P742" s="628" t="s">
        <v>227</v>
      </c>
      <c r="Q742" s="628" t="s">
        <v>227</v>
      </c>
      <c r="R742" s="628" t="s">
        <v>227</v>
      </c>
      <c r="S742" s="628" t="s">
        <v>227</v>
      </c>
      <c r="T742" s="628" t="s">
        <v>227</v>
      </c>
      <c r="U742" s="628" t="s">
        <v>227</v>
      </c>
      <c r="V742" s="628" t="s">
        <v>227</v>
      </c>
      <c r="W742" s="628" t="s">
        <v>227</v>
      </c>
      <c r="X742" s="628" t="s">
        <v>227</v>
      </c>
      <c r="Y742" s="628" t="s">
        <v>227</v>
      </c>
      <c r="Z742" s="628" t="s">
        <v>227</v>
      </c>
      <c r="AA742" s="628" t="s">
        <v>227</v>
      </c>
      <c r="AB742" s="628" t="s">
        <v>227</v>
      </c>
      <c r="AC742" s="628" t="s">
        <v>227</v>
      </c>
      <c r="AD742" s="628" t="s">
        <v>227</v>
      </c>
      <c r="AE742" s="628" t="s">
        <v>227</v>
      </c>
      <c r="AF742" s="628" t="s">
        <v>227</v>
      </c>
      <c r="AG742" s="628" t="s">
        <v>227</v>
      </c>
      <c r="AH742" s="628" t="s">
        <v>227</v>
      </c>
      <c r="AI742" s="628" t="s">
        <v>227</v>
      </c>
      <c r="AJ742" s="628" t="s">
        <v>227</v>
      </c>
      <c r="AK742" s="628" t="s">
        <v>227</v>
      </c>
      <c r="AL742" s="628" t="s">
        <v>227</v>
      </c>
      <c r="AM742" s="628" t="s">
        <v>227</v>
      </c>
      <c r="AN742" s="628" t="s">
        <v>227</v>
      </c>
      <c r="AO742" s="628" t="s">
        <v>227</v>
      </c>
      <c r="AP742" s="628" t="s">
        <v>227</v>
      </c>
      <c r="AQ742" s="628" t="s">
        <v>227</v>
      </c>
      <c r="AR742" s="628" t="s">
        <v>227</v>
      </c>
      <c r="AS742" s="628" t="s">
        <v>227</v>
      </c>
      <c r="AT742" s="628" t="s">
        <v>227</v>
      </c>
      <c r="AU742" s="628" t="s">
        <v>227</v>
      </c>
      <c r="AV742" s="628" t="s">
        <v>227</v>
      </c>
      <c r="AW742" s="628" t="s">
        <v>227</v>
      </c>
      <c r="AX742" s="628" t="s">
        <v>227</v>
      </c>
      <c r="AY742" s="602">
        <v>0</v>
      </c>
      <c r="AZ742" s="628"/>
      <c r="BA742" s="629"/>
      <c r="BB742" s="634"/>
    </row>
    <row r="743" spans="1:54" ht="21.6" x14ac:dyDescent="0.65">
      <c r="A743" s="620">
        <v>707360</v>
      </c>
      <c r="B743" s="602" t="s">
        <v>247</v>
      </c>
      <c r="C743" s="628" t="s">
        <v>176</v>
      </c>
      <c r="D743" s="628" t="s">
        <v>176</v>
      </c>
      <c r="E743" s="628" t="s">
        <v>176</v>
      </c>
      <c r="F743" s="628" t="s">
        <v>176</v>
      </c>
      <c r="G743" s="628" t="s">
        <v>176</v>
      </c>
      <c r="H743" s="628" t="s">
        <v>178</v>
      </c>
      <c r="I743" s="628" t="s">
        <v>178</v>
      </c>
      <c r="J743" s="628" t="s">
        <v>178</v>
      </c>
      <c r="K743" s="628" t="s">
        <v>178</v>
      </c>
      <c r="L743" s="628" t="s">
        <v>178</v>
      </c>
      <c r="M743" s="628" t="s">
        <v>178</v>
      </c>
      <c r="N743" s="628" t="s">
        <v>178</v>
      </c>
      <c r="O743" s="628" t="s">
        <v>227</v>
      </c>
      <c r="P743" s="628" t="s">
        <v>227</v>
      </c>
      <c r="Q743" s="628" t="s">
        <v>227</v>
      </c>
      <c r="R743" s="628" t="s">
        <v>227</v>
      </c>
      <c r="S743" s="628" t="s">
        <v>227</v>
      </c>
      <c r="T743" s="628" t="s">
        <v>227</v>
      </c>
      <c r="U743" s="628" t="s">
        <v>227</v>
      </c>
      <c r="V743" s="628" t="s">
        <v>227</v>
      </c>
      <c r="W743" s="628" t="s">
        <v>227</v>
      </c>
      <c r="X743" s="628" t="s">
        <v>227</v>
      </c>
      <c r="Y743" s="628" t="s">
        <v>227</v>
      </c>
      <c r="Z743" s="628" t="s">
        <v>227</v>
      </c>
      <c r="AA743" s="628" t="s">
        <v>227</v>
      </c>
      <c r="AB743" s="628" t="s">
        <v>227</v>
      </c>
      <c r="AC743" s="628" t="s">
        <v>227</v>
      </c>
      <c r="AD743" s="628" t="s">
        <v>227</v>
      </c>
      <c r="AE743" s="628" t="s">
        <v>227</v>
      </c>
      <c r="AF743" s="628" t="s">
        <v>227</v>
      </c>
      <c r="AG743" s="628" t="s">
        <v>227</v>
      </c>
      <c r="AH743" s="628" t="s">
        <v>227</v>
      </c>
      <c r="AI743" s="628" t="s">
        <v>227</v>
      </c>
      <c r="AJ743" s="628" t="s">
        <v>227</v>
      </c>
      <c r="AK743" s="628" t="s">
        <v>227</v>
      </c>
      <c r="AL743" s="628" t="s">
        <v>227</v>
      </c>
      <c r="AM743" s="628" t="s">
        <v>227</v>
      </c>
      <c r="AN743" s="628" t="s">
        <v>227</v>
      </c>
      <c r="AO743" s="628" t="s">
        <v>227</v>
      </c>
      <c r="AP743" s="628" t="s">
        <v>227</v>
      </c>
      <c r="AQ743" s="628" t="s">
        <v>227</v>
      </c>
      <c r="AR743" s="628" t="s">
        <v>227</v>
      </c>
      <c r="AS743" s="628" t="s">
        <v>227</v>
      </c>
      <c r="AT743" s="628" t="s">
        <v>227</v>
      </c>
      <c r="AU743" s="628" t="s">
        <v>227</v>
      </c>
      <c r="AV743" s="628" t="s">
        <v>227</v>
      </c>
      <c r="AW743" s="628" t="s">
        <v>227</v>
      </c>
      <c r="AX743" s="628" t="s">
        <v>227</v>
      </c>
      <c r="AY743" s="602">
        <v>0</v>
      </c>
      <c r="AZ743" s="628"/>
      <c r="BA743" s="629"/>
      <c r="BB743" s="634"/>
    </row>
    <row r="744" spans="1:54" ht="21.6" x14ac:dyDescent="0.65">
      <c r="A744" s="620">
        <v>707361</v>
      </c>
      <c r="B744" s="602" t="s">
        <v>247</v>
      </c>
      <c r="C744" s="628" t="s">
        <v>176</v>
      </c>
      <c r="D744" s="628" t="s">
        <v>176</v>
      </c>
      <c r="E744" s="628" t="s">
        <v>176</v>
      </c>
      <c r="F744" s="628" t="s">
        <v>176</v>
      </c>
      <c r="G744" s="628" t="s">
        <v>176</v>
      </c>
      <c r="H744" s="628" t="s">
        <v>177</v>
      </c>
      <c r="I744" s="628" t="s">
        <v>178</v>
      </c>
      <c r="J744" s="628" t="s">
        <v>178</v>
      </c>
      <c r="K744" s="628" t="s">
        <v>178</v>
      </c>
      <c r="L744" s="628" t="s">
        <v>178</v>
      </c>
      <c r="M744" s="628" t="s">
        <v>178</v>
      </c>
      <c r="N744" s="628" t="s">
        <v>178</v>
      </c>
      <c r="O744" s="628" t="s">
        <v>227</v>
      </c>
      <c r="P744" s="628" t="s">
        <v>227</v>
      </c>
      <c r="Q744" s="628" t="s">
        <v>227</v>
      </c>
      <c r="R744" s="628" t="s">
        <v>227</v>
      </c>
      <c r="S744" s="628" t="s">
        <v>227</v>
      </c>
      <c r="T744" s="628" t="s">
        <v>227</v>
      </c>
      <c r="U744" s="628" t="s">
        <v>227</v>
      </c>
      <c r="V744" s="628" t="s">
        <v>227</v>
      </c>
      <c r="W744" s="628" t="s">
        <v>227</v>
      </c>
      <c r="X744" s="628" t="s">
        <v>227</v>
      </c>
      <c r="Y744" s="628" t="s">
        <v>227</v>
      </c>
      <c r="Z744" s="628" t="s">
        <v>227</v>
      </c>
      <c r="AA744" s="628" t="s">
        <v>227</v>
      </c>
      <c r="AB744" s="628" t="s">
        <v>227</v>
      </c>
      <c r="AC744" s="628" t="s">
        <v>227</v>
      </c>
      <c r="AD744" s="628" t="s">
        <v>227</v>
      </c>
      <c r="AE744" s="628" t="s">
        <v>227</v>
      </c>
      <c r="AF744" s="628" t="s">
        <v>227</v>
      </c>
      <c r="AG744" s="628" t="s">
        <v>227</v>
      </c>
      <c r="AH744" s="628" t="s">
        <v>227</v>
      </c>
      <c r="AI744" s="628" t="s">
        <v>227</v>
      </c>
      <c r="AJ744" s="628" t="s">
        <v>227</v>
      </c>
      <c r="AK744" s="628" t="s">
        <v>227</v>
      </c>
      <c r="AL744" s="628" t="s">
        <v>227</v>
      </c>
      <c r="AM744" s="628" t="s">
        <v>227</v>
      </c>
      <c r="AN744" s="628" t="s">
        <v>227</v>
      </c>
      <c r="AO744" s="628" t="s">
        <v>227</v>
      </c>
      <c r="AP744" s="628" t="s">
        <v>227</v>
      </c>
      <c r="AQ744" s="628" t="s">
        <v>227</v>
      </c>
      <c r="AR744" s="628" t="s">
        <v>227</v>
      </c>
      <c r="AS744" s="628" t="s">
        <v>227</v>
      </c>
      <c r="AT744" s="628" t="s">
        <v>227</v>
      </c>
      <c r="AU744" s="628" t="s">
        <v>227</v>
      </c>
      <c r="AV744" s="628" t="s">
        <v>227</v>
      </c>
      <c r="AW744" s="628" t="s">
        <v>227</v>
      </c>
      <c r="AX744" s="628" t="s">
        <v>227</v>
      </c>
      <c r="AY744" s="602">
        <v>0</v>
      </c>
      <c r="AZ744" s="628"/>
      <c r="BA744" s="629"/>
      <c r="BB744" s="634"/>
    </row>
    <row r="745" spans="1:54" ht="14.4" x14ac:dyDescent="0.3">
      <c r="A745" s="604">
        <v>707362</v>
      </c>
      <c r="B745" s="604" t="s">
        <v>247</v>
      </c>
      <c r="C745" s="605" t="s">
        <v>177</v>
      </c>
      <c r="D745" s="605" t="s">
        <v>178</v>
      </c>
      <c r="E745" s="605" t="s">
        <v>177</v>
      </c>
      <c r="F745" s="605" t="s">
        <v>178</v>
      </c>
      <c r="G745" s="605" t="s">
        <v>177</v>
      </c>
      <c r="H745" s="605" t="s">
        <v>178</v>
      </c>
      <c r="I745" s="605" t="s">
        <v>177</v>
      </c>
      <c r="J745" s="605" t="s">
        <v>177</v>
      </c>
      <c r="K745" s="605" t="s">
        <v>177</v>
      </c>
      <c r="L745" s="605" t="s">
        <v>177</v>
      </c>
      <c r="M745" s="605" t="s">
        <v>178</v>
      </c>
      <c r="N745" s="605" t="s">
        <v>176</v>
      </c>
      <c r="O745" s="605" t="s">
        <v>227</v>
      </c>
      <c r="P745" s="605" t="s">
        <v>227</v>
      </c>
      <c r="Q745" s="605" t="s">
        <v>227</v>
      </c>
      <c r="R745" s="605" t="s">
        <v>227</v>
      </c>
      <c r="S745" s="605" t="s">
        <v>227</v>
      </c>
      <c r="T745" s="605" t="s">
        <v>227</v>
      </c>
      <c r="U745" s="605" t="s">
        <v>227</v>
      </c>
      <c r="V745" s="605" t="s">
        <v>227</v>
      </c>
      <c r="W745" s="605" t="s">
        <v>227</v>
      </c>
      <c r="X745" s="605" t="s">
        <v>227</v>
      </c>
      <c r="Y745" s="605" t="s">
        <v>227</v>
      </c>
      <c r="Z745" s="605" t="s">
        <v>227</v>
      </c>
      <c r="AA745" s="605" t="s">
        <v>227</v>
      </c>
      <c r="AB745" s="605" t="s">
        <v>227</v>
      </c>
      <c r="AC745" s="605" t="s">
        <v>227</v>
      </c>
      <c r="AD745" s="605" t="s">
        <v>227</v>
      </c>
      <c r="AE745" s="605" t="s">
        <v>227</v>
      </c>
      <c r="AF745" s="605" t="s">
        <v>227</v>
      </c>
      <c r="AG745" s="605" t="s">
        <v>227</v>
      </c>
      <c r="AH745" s="605" t="s">
        <v>227</v>
      </c>
      <c r="AI745" s="605" t="s">
        <v>227</v>
      </c>
      <c r="AJ745" s="605" t="s">
        <v>227</v>
      </c>
      <c r="AK745" s="605" t="s">
        <v>227</v>
      </c>
      <c r="AL745" s="605" t="s">
        <v>227</v>
      </c>
      <c r="AM745" s="605" t="s">
        <v>227</v>
      </c>
      <c r="AN745" s="605" t="s">
        <v>227</v>
      </c>
      <c r="AO745" s="605" t="s">
        <v>227</v>
      </c>
      <c r="AP745" s="605" t="s">
        <v>227</v>
      </c>
      <c r="AQ745" s="605" t="s">
        <v>227</v>
      </c>
      <c r="AR745" s="605" t="s">
        <v>227</v>
      </c>
      <c r="AS745" s="605" t="s">
        <v>227</v>
      </c>
      <c r="AT745" s="605" t="s">
        <v>227</v>
      </c>
      <c r="AU745" s="605" t="s">
        <v>227</v>
      </c>
      <c r="AV745" s="605" t="s">
        <v>227</v>
      </c>
      <c r="AW745" s="605" t="s">
        <v>227</v>
      </c>
      <c r="AX745" s="605" t="s">
        <v>227</v>
      </c>
      <c r="AY745" s="604" t="s">
        <v>227</v>
      </c>
      <c r="AZ745" s="604" t="s">
        <v>4547</v>
      </c>
      <c r="BA745" s="604" t="s">
        <v>227</v>
      </c>
      <c r="BB745" s="606" t="s">
        <v>1500</v>
      </c>
    </row>
    <row r="746" spans="1:54" ht="14.4" x14ac:dyDescent="0.3">
      <c r="A746" s="604">
        <v>707363</v>
      </c>
      <c r="B746" s="604" t="s">
        <v>247</v>
      </c>
      <c r="C746" s="605" t="s">
        <v>177</v>
      </c>
      <c r="D746" s="605" t="s">
        <v>177</v>
      </c>
      <c r="E746" s="605" t="s">
        <v>177</v>
      </c>
      <c r="F746" s="605" t="s">
        <v>178</v>
      </c>
      <c r="G746" s="605" t="s">
        <v>177</v>
      </c>
      <c r="H746" s="605" t="s">
        <v>178</v>
      </c>
      <c r="I746" s="605" t="s">
        <v>177</v>
      </c>
      <c r="J746" s="605" t="s">
        <v>177</v>
      </c>
      <c r="K746" s="605" t="s">
        <v>177</v>
      </c>
      <c r="L746" s="605" t="s">
        <v>177</v>
      </c>
      <c r="M746" s="605" t="s">
        <v>176</v>
      </c>
      <c r="N746" s="605" t="s">
        <v>176</v>
      </c>
      <c r="O746" s="605" t="s">
        <v>227</v>
      </c>
      <c r="P746" s="605" t="s">
        <v>227</v>
      </c>
      <c r="Q746" s="605" t="s">
        <v>227</v>
      </c>
      <c r="R746" s="605" t="s">
        <v>227</v>
      </c>
      <c r="S746" s="605" t="s">
        <v>227</v>
      </c>
      <c r="T746" s="605" t="s">
        <v>227</v>
      </c>
      <c r="U746" s="605" t="s">
        <v>227</v>
      </c>
      <c r="V746" s="605" t="s">
        <v>227</v>
      </c>
      <c r="W746" s="605" t="s">
        <v>227</v>
      </c>
      <c r="X746" s="605" t="s">
        <v>227</v>
      </c>
      <c r="Y746" s="605" t="s">
        <v>227</v>
      </c>
      <c r="Z746" s="605" t="s">
        <v>227</v>
      </c>
      <c r="AA746" s="605" t="s">
        <v>227</v>
      </c>
      <c r="AB746" s="605" t="s">
        <v>227</v>
      </c>
      <c r="AC746" s="605" t="s">
        <v>227</v>
      </c>
      <c r="AD746" s="605" t="s">
        <v>227</v>
      </c>
      <c r="AE746" s="605" t="s">
        <v>227</v>
      </c>
      <c r="AF746" s="605" t="s">
        <v>227</v>
      </c>
      <c r="AG746" s="605" t="s">
        <v>227</v>
      </c>
      <c r="AH746" s="605" t="s">
        <v>227</v>
      </c>
      <c r="AI746" s="605" t="s">
        <v>227</v>
      </c>
      <c r="AJ746" s="605" t="s">
        <v>227</v>
      </c>
      <c r="AK746" s="605" t="s">
        <v>227</v>
      </c>
      <c r="AL746" s="605" t="s">
        <v>227</v>
      </c>
      <c r="AM746" s="605" t="s">
        <v>227</v>
      </c>
      <c r="AN746" s="605" t="s">
        <v>227</v>
      </c>
      <c r="AO746" s="605" t="s">
        <v>227</v>
      </c>
      <c r="AP746" s="605" t="s">
        <v>227</v>
      </c>
      <c r="AQ746" s="605" t="s">
        <v>227</v>
      </c>
      <c r="AR746" s="605" t="s">
        <v>227</v>
      </c>
      <c r="AS746" s="605" t="s">
        <v>227</v>
      </c>
      <c r="AT746" s="605" t="s">
        <v>227</v>
      </c>
      <c r="AU746" s="605" t="s">
        <v>227</v>
      </c>
      <c r="AV746" s="605" t="s">
        <v>227</v>
      </c>
      <c r="AW746" s="605" t="s">
        <v>227</v>
      </c>
      <c r="AX746" s="605" t="s">
        <v>227</v>
      </c>
      <c r="AY746" s="604" t="s">
        <v>227</v>
      </c>
      <c r="AZ746" s="604" t="s">
        <v>4547</v>
      </c>
      <c r="BA746" s="604" t="s">
        <v>227</v>
      </c>
      <c r="BB746" s="606" t="s">
        <v>1500</v>
      </c>
    </row>
    <row r="747" spans="1:54" ht="14.4" x14ac:dyDescent="0.3">
      <c r="A747" s="604">
        <v>707364</v>
      </c>
      <c r="B747" s="604" t="s">
        <v>247</v>
      </c>
      <c r="C747" s="605" t="s">
        <v>177</v>
      </c>
      <c r="D747" s="605" t="s">
        <v>177</v>
      </c>
      <c r="E747" s="605" t="s">
        <v>177</v>
      </c>
      <c r="F747" s="605" t="s">
        <v>178</v>
      </c>
      <c r="G747" s="605" t="s">
        <v>177</v>
      </c>
      <c r="H747" s="605" t="s">
        <v>178</v>
      </c>
      <c r="I747" s="605" t="s">
        <v>177</v>
      </c>
      <c r="J747" s="605" t="s">
        <v>177</v>
      </c>
      <c r="K747" s="605" t="s">
        <v>177</v>
      </c>
      <c r="L747" s="605" t="s">
        <v>177</v>
      </c>
      <c r="M747" s="605" t="s">
        <v>176</v>
      </c>
      <c r="N747" s="605" t="s">
        <v>176</v>
      </c>
      <c r="O747" s="605" t="s">
        <v>227</v>
      </c>
      <c r="P747" s="605" t="s">
        <v>227</v>
      </c>
      <c r="Q747" s="605" t="s">
        <v>227</v>
      </c>
      <c r="R747" s="605" t="s">
        <v>227</v>
      </c>
      <c r="S747" s="605" t="s">
        <v>227</v>
      </c>
      <c r="T747" s="605" t="s">
        <v>227</v>
      </c>
      <c r="U747" s="605" t="s">
        <v>227</v>
      </c>
      <c r="V747" s="605" t="s">
        <v>227</v>
      </c>
      <c r="W747" s="605" t="s">
        <v>227</v>
      </c>
      <c r="X747" s="605" t="s">
        <v>227</v>
      </c>
      <c r="Y747" s="605" t="s">
        <v>227</v>
      </c>
      <c r="Z747" s="605" t="s">
        <v>227</v>
      </c>
      <c r="AA747" s="605" t="s">
        <v>227</v>
      </c>
      <c r="AB747" s="605" t="s">
        <v>227</v>
      </c>
      <c r="AC747" s="605" t="s">
        <v>227</v>
      </c>
      <c r="AD747" s="605" t="s">
        <v>227</v>
      </c>
      <c r="AE747" s="605" t="s">
        <v>227</v>
      </c>
      <c r="AF747" s="605" t="s">
        <v>227</v>
      </c>
      <c r="AG747" s="605" t="s">
        <v>227</v>
      </c>
      <c r="AH747" s="605" t="s">
        <v>227</v>
      </c>
      <c r="AI747" s="605" t="s">
        <v>227</v>
      </c>
      <c r="AJ747" s="605" t="s">
        <v>227</v>
      </c>
      <c r="AK747" s="605" t="s">
        <v>227</v>
      </c>
      <c r="AL747" s="605" t="s">
        <v>227</v>
      </c>
      <c r="AM747" s="605" t="s">
        <v>227</v>
      </c>
      <c r="AN747" s="605" t="s">
        <v>227</v>
      </c>
      <c r="AO747" s="605" t="s">
        <v>227</v>
      </c>
      <c r="AP747" s="605" t="s">
        <v>227</v>
      </c>
      <c r="AQ747" s="605" t="s">
        <v>227</v>
      </c>
      <c r="AR747" s="605" t="s">
        <v>227</v>
      </c>
      <c r="AS747" s="605" t="s">
        <v>227</v>
      </c>
      <c r="AT747" s="605" t="s">
        <v>227</v>
      </c>
      <c r="AU747" s="605" t="s">
        <v>227</v>
      </c>
      <c r="AV747" s="605" t="s">
        <v>227</v>
      </c>
      <c r="AW747" s="605" t="s">
        <v>227</v>
      </c>
      <c r="AX747" s="605" t="s">
        <v>227</v>
      </c>
      <c r="AY747" s="604" t="s">
        <v>227</v>
      </c>
      <c r="AZ747" s="604" t="s">
        <v>4547</v>
      </c>
      <c r="BA747" s="604" t="s">
        <v>227</v>
      </c>
      <c r="BB747" s="606" t="s">
        <v>1500</v>
      </c>
    </row>
    <row r="748" spans="1:54" ht="14.4" x14ac:dyDescent="0.3">
      <c r="A748" s="604">
        <v>707365</v>
      </c>
      <c r="B748" s="604" t="s">
        <v>247</v>
      </c>
      <c r="C748" s="605" t="s">
        <v>178</v>
      </c>
      <c r="D748" s="605" t="s">
        <v>176</v>
      </c>
      <c r="E748" s="605" t="s">
        <v>177</v>
      </c>
      <c r="F748" s="605" t="s">
        <v>177</v>
      </c>
      <c r="G748" s="605" t="s">
        <v>177</v>
      </c>
      <c r="H748" s="605" t="s">
        <v>176</v>
      </c>
      <c r="I748" s="605" t="s">
        <v>178</v>
      </c>
      <c r="J748" s="605" t="s">
        <v>177</v>
      </c>
      <c r="K748" s="605" t="s">
        <v>177</v>
      </c>
      <c r="L748" s="605" t="s">
        <v>177</v>
      </c>
      <c r="M748" s="605" t="s">
        <v>177</v>
      </c>
      <c r="N748" s="605" t="s">
        <v>177</v>
      </c>
      <c r="O748" s="605" t="s">
        <v>227</v>
      </c>
      <c r="P748" s="605" t="s">
        <v>227</v>
      </c>
      <c r="Q748" s="605" t="s">
        <v>227</v>
      </c>
      <c r="R748" s="605" t="s">
        <v>227</v>
      </c>
      <c r="S748" s="605" t="s">
        <v>227</v>
      </c>
      <c r="T748" s="605" t="s">
        <v>227</v>
      </c>
      <c r="U748" s="605" t="s">
        <v>227</v>
      </c>
      <c r="V748" s="605" t="s">
        <v>227</v>
      </c>
      <c r="W748" s="605" t="s">
        <v>227</v>
      </c>
      <c r="X748" s="605" t="s">
        <v>227</v>
      </c>
      <c r="Y748" s="605" t="s">
        <v>227</v>
      </c>
      <c r="Z748" s="605" t="s">
        <v>227</v>
      </c>
      <c r="AA748" s="605" t="s">
        <v>227</v>
      </c>
      <c r="AB748" s="605" t="s">
        <v>227</v>
      </c>
      <c r="AC748" s="605" t="s">
        <v>227</v>
      </c>
      <c r="AD748" s="605" t="s">
        <v>227</v>
      </c>
      <c r="AE748" s="605" t="s">
        <v>227</v>
      </c>
      <c r="AF748" s="605" t="s">
        <v>227</v>
      </c>
      <c r="AG748" s="605" t="s">
        <v>227</v>
      </c>
      <c r="AH748" s="605" t="s">
        <v>227</v>
      </c>
      <c r="AI748" s="605" t="s">
        <v>227</v>
      </c>
      <c r="AJ748" s="605" t="s">
        <v>227</v>
      </c>
      <c r="AK748" s="605" t="s">
        <v>227</v>
      </c>
      <c r="AL748" s="605" t="s">
        <v>227</v>
      </c>
      <c r="AM748" s="605" t="s">
        <v>227</v>
      </c>
      <c r="AN748" s="605" t="s">
        <v>227</v>
      </c>
      <c r="AO748" s="605" t="s">
        <v>227</v>
      </c>
      <c r="AP748" s="605" t="s">
        <v>227</v>
      </c>
      <c r="AQ748" s="605" t="s">
        <v>227</v>
      </c>
      <c r="AR748" s="605" t="s">
        <v>227</v>
      </c>
      <c r="AS748" s="605" t="s">
        <v>227</v>
      </c>
      <c r="AT748" s="605" t="s">
        <v>227</v>
      </c>
      <c r="AU748" s="605" t="s">
        <v>227</v>
      </c>
      <c r="AV748" s="605" t="s">
        <v>227</v>
      </c>
      <c r="AW748" s="605" t="s">
        <v>227</v>
      </c>
      <c r="AX748" s="605" t="s">
        <v>227</v>
      </c>
      <c r="AY748" s="604" t="s">
        <v>227</v>
      </c>
      <c r="AZ748" s="604" t="s">
        <v>4547</v>
      </c>
      <c r="BA748" s="604" t="s">
        <v>227</v>
      </c>
      <c r="BB748" s="606" t="s">
        <v>1500</v>
      </c>
    </row>
    <row r="749" spans="1:54" ht="21.6" x14ac:dyDescent="0.65">
      <c r="A749" s="620">
        <v>707366</v>
      </c>
      <c r="B749" s="602" t="s">
        <v>248</v>
      </c>
      <c r="C749" s="628" t="s">
        <v>178</v>
      </c>
      <c r="D749" s="628" t="s">
        <v>178</v>
      </c>
      <c r="E749" s="628" t="s">
        <v>176</v>
      </c>
      <c r="F749" s="628" t="s">
        <v>178</v>
      </c>
      <c r="G749" s="628" t="s">
        <v>178</v>
      </c>
      <c r="H749" s="628" t="s">
        <v>178</v>
      </c>
      <c r="I749" s="628" t="s">
        <v>178</v>
      </c>
      <c r="J749" s="628" t="s">
        <v>178</v>
      </c>
      <c r="K749" s="628" t="s">
        <v>177</v>
      </c>
      <c r="L749" s="628" t="s">
        <v>178</v>
      </c>
      <c r="M749" s="628" t="s">
        <v>178</v>
      </c>
      <c r="N749" s="628" t="s">
        <v>178</v>
      </c>
      <c r="O749" s="628" t="s">
        <v>177</v>
      </c>
      <c r="P749" s="628" t="s">
        <v>177</v>
      </c>
      <c r="Q749" s="628" t="s">
        <v>177</v>
      </c>
      <c r="R749" s="628" t="s">
        <v>177</v>
      </c>
      <c r="S749" s="628" t="s">
        <v>177</v>
      </c>
      <c r="T749" s="628" t="s">
        <v>177</v>
      </c>
      <c r="U749" s="628" t="s">
        <v>177</v>
      </c>
      <c r="V749" s="628" t="s">
        <v>177</v>
      </c>
      <c r="W749" s="628" t="s">
        <v>177</v>
      </c>
      <c r="X749" s="628" t="s">
        <v>177</v>
      </c>
      <c r="Y749" s="628" t="s">
        <v>177</v>
      </c>
      <c r="Z749" s="628" t="s">
        <v>177</v>
      </c>
      <c r="AA749" s="628" t="s">
        <v>227</v>
      </c>
      <c r="AB749" s="628" t="s">
        <v>227</v>
      </c>
      <c r="AC749" s="628" t="s">
        <v>227</v>
      </c>
      <c r="AD749" s="628" t="s">
        <v>227</v>
      </c>
      <c r="AE749" s="628" t="s">
        <v>227</v>
      </c>
      <c r="AF749" s="628" t="s">
        <v>227</v>
      </c>
      <c r="AG749" s="628" t="s">
        <v>227</v>
      </c>
      <c r="AH749" s="628" t="s">
        <v>227</v>
      </c>
      <c r="AI749" s="628" t="s">
        <v>227</v>
      </c>
      <c r="AJ749" s="628" t="s">
        <v>227</v>
      </c>
      <c r="AK749" s="628" t="s">
        <v>227</v>
      </c>
      <c r="AL749" s="628" t="s">
        <v>227</v>
      </c>
      <c r="AM749" s="628" t="s">
        <v>227</v>
      </c>
      <c r="AN749" s="628" t="s">
        <v>227</v>
      </c>
      <c r="AO749" s="628" t="s">
        <v>227</v>
      </c>
      <c r="AP749" s="628" t="s">
        <v>227</v>
      </c>
      <c r="AQ749" s="628" t="s">
        <v>227</v>
      </c>
      <c r="AR749" s="628" t="s">
        <v>227</v>
      </c>
      <c r="AS749" s="628" t="s">
        <v>227</v>
      </c>
      <c r="AT749" s="628" t="s">
        <v>227</v>
      </c>
      <c r="AU749" s="628" t="s">
        <v>227</v>
      </c>
      <c r="AV749" s="628" t="s">
        <v>227</v>
      </c>
      <c r="AW749" s="628" t="s">
        <v>227</v>
      </c>
      <c r="AX749" s="628" t="s">
        <v>227</v>
      </c>
      <c r="AY749" s="602" t="s">
        <v>4583</v>
      </c>
      <c r="AZ749" s="628"/>
      <c r="BA749" s="629"/>
      <c r="BB749" s="634"/>
    </row>
    <row r="750" spans="1:54" ht="14.4" x14ac:dyDescent="0.3">
      <c r="A750" s="604">
        <v>707367</v>
      </c>
      <c r="B750" s="604" t="s">
        <v>247</v>
      </c>
      <c r="C750" s="605" t="s">
        <v>178</v>
      </c>
      <c r="D750" s="605" t="s">
        <v>178</v>
      </c>
      <c r="E750" s="605" t="s">
        <v>178</v>
      </c>
      <c r="F750" s="605" t="s">
        <v>178</v>
      </c>
      <c r="G750" s="605" t="s">
        <v>178</v>
      </c>
      <c r="H750" s="605" t="s">
        <v>178</v>
      </c>
      <c r="I750" s="605" t="s">
        <v>177</v>
      </c>
      <c r="J750" s="605" t="s">
        <v>177</v>
      </c>
      <c r="K750" s="605" t="s">
        <v>177</v>
      </c>
      <c r="L750" s="605" t="s">
        <v>177</v>
      </c>
      <c r="M750" s="605" t="s">
        <v>176</v>
      </c>
      <c r="N750" s="605" t="s">
        <v>176</v>
      </c>
      <c r="O750" s="605" t="s">
        <v>227</v>
      </c>
      <c r="P750" s="605" t="s">
        <v>227</v>
      </c>
      <c r="Q750" s="605" t="s">
        <v>227</v>
      </c>
      <c r="R750" s="605" t="s">
        <v>227</v>
      </c>
      <c r="S750" s="605" t="s">
        <v>227</v>
      </c>
      <c r="T750" s="605" t="s">
        <v>227</v>
      </c>
      <c r="U750" s="605" t="s">
        <v>227</v>
      </c>
      <c r="V750" s="605" t="s">
        <v>227</v>
      </c>
      <c r="W750" s="605" t="s">
        <v>227</v>
      </c>
      <c r="X750" s="605" t="s">
        <v>227</v>
      </c>
      <c r="Y750" s="605" t="s">
        <v>227</v>
      </c>
      <c r="Z750" s="605" t="s">
        <v>227</v>
      </c>
      <c r="AA750" s="605" t="s">
        <v>227</v>
      </c>
      <c r="AB750" s="605" t="s">
        <v>227</v>
      </c>
      <c r="AC750" s="605" t="s">
        <v>227</v>
      </c>
      <c r="AD750" s="605" t="s">
        <v>227</v>
      </c>
      <c r="AE750" s="605" t="s">
        <v>227</v>
      </c>
      <c r="AF750" s="605" t="s">
        <v>227</v>
      </c>
      <c r="AG750" s="605" t="s">
        <v>227</v>
      </c>
      <c r="AH750" s="605" t="s">
        <v>227</v>
      </c>
      <c r="AI750" s="605" t="s">
        <v>227</v>
      </c>
      <c r="AJ750" s="605" t="s">
        <v>227</v>
      </c>
      <c r="AK750" s="605" t="s">
        <v>227</v>
      </c>
      <c r="AL750" s="605" t="s">
        <v>227</v>
      </c>
      <c r="AM750" s="605" t="s">
        <v>227</v>
      </c>
      <c r="AN750" s="605" t="s">
        <v>227</v>
      </c>
      <c r="AO750" s="605" t="s">
        <v>227</v>
      </c>
      <c r="AP750" s="605" t="s">
        <v>227</v>
      </c>
      <c r="AQ750" s="605" t="s">
        <v>227</v>
      </c>
      <c r="AR750" s="605" t="s">
        <v>227</v>
      </c>
      <c r="AS750" s="605" t="s">
        <v>227</v>
      </c>
      <c r="AT750" s="605" t="s">
        <v>227</v>
      </c>
      <c r="AU750" s="605" t="s">
        <v>227</v>
      </c>
      <c r="AV750" s="605" t="s">
        <v>227</v>
      </c>
      <c r="AW750" s="605" t="s">
        <v>227</v>
      </c>
      <c r="AX750" s="605" t="s">
        <v>227</v>
      </c>
      <c r="AY750" s="604" t="s">
        <v>227</v>
      </c>
      <c r="AZ750" s="604" t="s">
        <v>4547</v>
      </c>
      <c r="BA750" s="604" t="s">
        <v>227</v>
      </c>
      <c r="BB750" s="606" t="s">
        <v>1500</v>
      </c>
    </row>
    <row r="751" spans="1:54" ht="21.6" x14ac:dyDescent="0.65">
      <c r="A751" s="620">
        <v>707368</v>
      </c>
      <c r="B751" s="602" t="s">
        <v>248</v>
      </c>
      <c r="C751" s="628" t="s">
        <v>178</v>
      </c>
      <c r="D751" s="628" t="s">
        <v>178</v>
      </c>
      <c r="E751" s="628" t="s">
        <v>178</v>
      </c>
      <c r="F751" s="628" t="s">
        <v>178</v>
      </c>
      <c r="G751" s="628" t="s">
        <v>178</v>
      </c>
      <c r="H751" s="628" t="s">
        <v>178</v>
      </c>
      <c r="I751" s="628" t="s">
        <v>178</v>
      </c>
      <c r="J751" s="628" t="s">
        <v>178</v>
      </c>
      <c r="K751" s="628" t="s">
        <v>178</v>
      </c>
      <c r="L751" s="628" t="s">
        <v>178</v>
      </c>
      <c r="M751" s="628" t="s">
        <v>178</v>
      </c>
      <c r="N751" s="628" t="s">
        <v>178</v>
      </c>
      <c r="O751" s="628" t="s">
        <v>178</v>
      </c>
      <c r="P751" s="628" t="s">
        <v>178</v>
      </c>
      <c r="Q751" s="628" t="s">
        <v>178</v>
      </c>
      <c r="R751" s="628" t="s">
        <v>178</v>
      </c>
      <c r="S751" s="628" t="s">
        <v>178</v>
      </c>
      <c r="T751" s="628" t="s">
        <v>178</v>
      </c>
      <c r="U751" s="628" t="s">
        <v>177</v>
      </c>
      <c r="V751" s="628" t="s">
        <v>177</v>
      </c>
      <c r="W751" s="628" t="s">
        <v>177</v>
      </c>
      <c r="X751" s="628" t="s">
        <v>177</v>
      </c>
      <c r="Y751" s="628" t="s">
        <v>177</v>
      </c>
      <c r="Z751" s="628" t="s">
        <v>177</v>
      </c>
      <c r="AA751" s="628" t="s">
        <v>227</v>
      </c>
      <c r="AB751" s="628" t="s">
        <v>227</v>
      </c>
      <c r="AC751" s="628" t="s">
        <v>227</v>
      </c>
      <c r="AD751" s="628" t="s">
        <v>227</v>
      </c>
      <c r="AE751" s="628" t="s">
        <v>227</v>
      </c>
      <c r="AF751" s="628" t="s">
        <v>227</v>
      </c>
      <c r="AG751" s="628" t="s">
        <v>227</v>
      </c>
      <c r="AH751" s="628" t="s">
        <v>227</v>
      </c>
      <c r="AI751" s="628" t="s">
        <v>227</v>
      </c>
      <c r="AJ751" s="628" t="s">
        <v>227</v>
      </c>
      <c r="AK751" s="628" t="s">
        <v>227</v>
      </c>
      <c r="AL751" s="628" t="s">
        <v>227</v>
      </c>
      <c r="AM751" s="628" t="s">
        <v>227</v>
      </c>
      <c r="AN751" s="628" t="s">
        <v>227</v>
      </c>
      <c r="AO751" s="628" t="s">
        <v>227</v>
      </c>
      <c r="AP751" s="628" t="s">
        <v>227</v>
      </c>
      <c r="AQ751" s="628" t="s">
        <v>227</v>
      </c>
      <c r="AR751" s="628" t="s">
        <v>227</v>
      </c>
      <c r="AS751" s="628" t="s">
        <v>227</v>
      </c>
      <c r="AT751" s="628" t="s">
        <v>227</v>
      </c>
      <c r="AU751" s="628" t="s">
        <v>227</v>
      </c>
      <c r="AV751" s="628" t="s">
        <v>227</v>
      </c>
      <c r="AW751" s="628" t="s">
        <v>227</v>
      </c>
      <c r="AX751" s="628" t="s">
        <v>227</v>
      </c>
      <c r="AY751" s="602">
        <v>0</v>
      </c>
      <c r="AZ751" s="628"/>
      <c r="BA751" s="629"/>
      <c r="BB751" s="634"/>
    </row>
    <row r="752" spans="1:54" ht="14.4" x14ac:dyDescent="0.3">
      <c r="A752" s="604">
        <v>707369</v>
      </c>
      <c r="B752" s="604" t="s">
        <v>247</v>
      </c>
      <c r="C752" s="605" t="s">
        <v>178</v>
      </c>
      <c r="D752" s="605" t="s">
        <v>178</v>
      </c>
      <c r="E752" s="605" t="s">
        <v>177</v>
      </c>
      <c r="F752" s="605" t="s">
        <v>177</v>
      </c>
      <c r="G752" s="605" t="s">
        <v>178</v>
      </c>
      <c r="H752" s="605" t="s">
        <v>178</v>
      </c>
      <c r="I752" s="605" t="s">
        <v>177</v>
      </c>
      <c r="J752" s="605" t="s">
        <v>177</v>
      </c>
      <c r="K752" s="605" t="s">
        <v>177</v>
      </c>
      <c r="L752" s="605" t="s">
        <v>177</v>
      </c>
      <c r="M752" s="605" t="s">
        <v>176</v>
      </c>
      <c r="N752" s="605" t="s">
        <v>176</v>
      </c>
      <c r="O752" s="605" t="s">
        <v>227</v>
      </c>
      <c r="P752" s="605" t="s">
        <v>227</v>
      </c>
      <c r="Q752" s="605" t="s">
        <v>227</v>
      </c>
      <c r="R752" s="605" t="s">
        <v>227</v>
      </c>
      <c r="S752" s="605" t="s">
        <v>227</v>
      </c>
      <c r="T752" s="605" t="s">
        <v>227</v>
      </c>
      <c r="U752" s="605" t="s">
        <v>227</v>
      </c>
      <c r="V752" s="605" t="s">
        <v>227</v>
      </c>
      <c r="W752" s="605" t="s">
        <v>227</v>
      </c>
      <c r="X752" s="605" t="s">
        <v>227</v>
      </c>
      <c r="Y752" s="605" t="s">
        <v>227</v>
      </c>
      <c r="Z752" s="605" t="s">
        <v>227</v>
      </c>
      <c r="AA752" s="605" t="s">
        <v>227</v>
      </c>
      <c r="AB752" s="605" t="s">
        <v>227</v>
      </c>
      <c r="AC752" s="605" t="s">
        <v>227</v>
      </c>
      <c r="AD752" s="605" t="s">
        <v>227</v>
      </c>
      <c r="AE752" s="605" t="s">
        <v>227</v>
      </c>
      <c r="AF752" s="605" t="s">
        <v>227</v>
      </c>
      <c r="AG752" s="605" t="s">
        <v>227</v>
      </c>
      <c r="AH752" s="605" t="s">
        <v>227</v>
      </c>
      <c r="AI752" s="605" t="s">
        <v>227</v>
      </c>
      <c r="AJ752" s="605" t="s">
        <v>227</v>
      </c>
      <c r="AK752" s="605" t="s">
        <v>227</v>
      </c>
      <c r="AL752" s="605" t="s">
        <v>227</v>
      </c>
      <c r="AM752" s="605" t="s">
        <v>227</v>
      </c>
      <c r="AN752" s="605" t="s">
        <v>227</v>
      </c>
      <c r="AO752" s="605" t="s">
        <v>227</v>
      </c>
      <c r="AP752" s="605" t="s">
        <v>227</v>
      </c>
      <c r="AQ752" s="605" t="s">
        <v>227</v>
      </c>
      <c r="AR752" s="605" t="s">
        <v>227</v>
      </c>
      <c r="AS752" s="605" t="s">
        <v>227</v>
      </c>
      <c r="AT752" s="605" t="s">
        <v>227</v>
      </c>
      <c r="AU752" s="605" t="s">
        <v>227</v>
      </c>
      <c r="AV752" s="605" t="s">
        <v>227</v>
      </c>
      <c r="AW752" s="605" t="s">
        <v>227</v>
      </c>
      <c r="AX752" s="605" t="s">
        <v>227</v>
      </c>
      <c r="AY752" s="604" t="s">
        <v>227</v>
      </c>
      <c r="AZ752" s="604" t="s">
        <v>4547</v>
      </c>
      <c r="BA752" s="604" t="s">
        <v>227</v>
      </c>
      <c r="BB752" s="606" t="s">
        <v>1500</v>
      </c>
    </row>
    <row r="753" spans="1:54" ht="21.6" x14ac:dyDescent="0.65">
      <c r="A753" s="620">
        <v>707370</v>
      </c>
      <c r="B753" s="602" t="s">
        <v>247</v>
      </c>
      <c r="C753" s="628" t="s">
        <v>176</v>
      </c>
      <c r="D753" s="628" t="s">
        <v>176</v>
      </c>
      <c r="E753" s="628" t="s">
        <v>176</v>
      </c>
      <c r="F753" s="628" t="s">
        <v>176</v>
      </c>
      <c r="G753" s="628" t="s">
        <v>177</v>
      </c>
      <c r="H753" s="628" t="s">
        <v>176</v>
      </c>
      <c r="I753" s="628" t="s">
        <v>177</v>
      </c>
      <c r="J753" s="628" t="s">
        <v>177</v>
      </c>
      <c r="K753" s="628" t="s">
        <v>177</v>
      </c>
      <c r="L753" s="628" t="s">
        <v>177</v>
      </c>
      <c r="M753" s="628" t="s">
        <v>177</v>
      </c>
      <c r="N753" s="628" t="s">
        <v>178</v>
      </c>
      <c r="O753" s="628" t="s">
        <v>227</v>
      </c>
      <c r="P753" s="628" t="s">
        <v>227</v>
      </c>
      <c r="Q753" s="628" t="s">
        <v>227</v>
      </c>
      <c r="R753" s="628" t="s">
        <v>227</v>
      </c>
      <c r="S753" s="628" t="s">
        <v>227</v>
      </c>
      <c r="T753" s="628" t="s">
        <v>227</v>
      </c>
      <c r="U753" s="628" t="s">
        <v>227</v>
      </c>
      <c r="V753" s="628" t="s">
        <v>227</v>
      </c>
      <c r="W753" s="628" t="s">
        <v>227</v>
      </c>
      <c r="X753" s="628" t="s">
        <v>227</v>
      </c>
      <c r="Y753" s="628" t="s">
        <v>227</v>
      </c>
      <c r="Z753" s="628" t="s">
        <v>227</v>
      </c>
      <c r="AA753" s="628" t="s">
        <v>227</v>
      </c>
      <c r="AB753" s="628" t="s">
        <v>227</v>
      </c>
      <c r="AC753" s="628" t="s">
        <v>227</v>
      </c>
      <c r="AD753" s="628" t="s">
        <v>227</v>
      </c>
      <c r="AE753" s="628" t="s">
        <v>227</v>
      </c>
      <c r="AF753" s="628" t="s">
        <v>227</v>
      </c>
      <c r="AG753" s="628" t="s">
        <v>227</v>
      </c>
      <c r="AH753" s="628" t="s">
        <v>227</v>
      </c>
      <c r="AI753" s="628" t="s">
        <v>227</v>
      </c>
      <c r="AJ753" s="628" t="s">
        <v>227</v>
      </c>
      <c r="AK753" s="628" t="s">
        <v>227</v>
      </c>
      <c r="AL753" s="628" t="s">
        <v>227</v>
      </c>
      <c r="AM753" s="628" t="s">
        <v>227</v>
      </c>
      <c r="AN753" s="628" t="s">
        <v>227</v>
      </c>
      <c r="AO753" s="628" t="s">
        <v>227</v>
      </c>
      <c r="AP753" s="628" t="s">
        <v>227</v>
      </c>
      <c r="AQ753" s="628" t="s">
        <v>227</v>
      </c>
      <c r="AR753" s="628" t="s">
        <v>227</v>
      </c>
      <c r="AS753" s="628" t="s">
        <v>227</v>
      </c>
      <c r="AT753" s="628" t="s">
        <v>227</v>
      </c>
      <c r="AU753" s="628" t="s">
        <v>227</v>
      </c>
      <c r="AV753" s="628" t="s">
        <v>227</v>
      </c>
      <c r="AW753" s="628" t="s">
        <v>227</v>
      </c>
      <c r="AX753" s="628" t="s">
        <v>227</v>
      </c>
      <c r="AY753" s="602">
        <v>0</v>
      </c>
      <c r="AZ753" s="628"/>
      <c r="BA753" s="629"/>
      <c r="BB753" s="634"/>
    </row>
    <row r="754" spans="1:54" ht="21.6" x14ac:dyDescent="0.65">
      <c r="A754" s="620">
        <v>707371</v>
      </c>
      <c r="B754" s="602" t="s">
        <v>248</v>
      </c>
      <c r="C754" s="628" t="s">
        <v>176</v>
      </c>
      <c r="D754" s="628" t="s">
        <v>176</v>
      </c>
      <c r="E754" s="628" t="s">
        <v>176</v>
      </c>
      <c r="F754" s="628" t="s">
        <v>178</v>
      </c>
      <c r="G754" s="628" t="s">
        <v>176</v>
      </c>
      <c r="H754" s="628" t="s">
        <v>178</v>
      </c>
      <c r="I754" s="628" t="s">
        <v>178</v>
      </c>
      <c r="J754" s="628" t="s">
        <v>177</v>
      </c>
      <c r="K754" s="628" t="s">
        <v>178</v>
      </c>
      <c r="L754" s="628" t="s">
        <v>178</v>
      </c>
      <c r="M754" s="628" t="s">
        <v>178</v>
      </c>
      <c r="N754" s="628" t="s">
        <v>178</v>
      </c>
      <c r="O754" s="628" t="s">
        <v>178</v>
      </c>
      <c r="P754" s="628" t="s">
        <v>178</v>
      </c>
      <c r="Q754" s="628" t="s">
        <v>178</v>
      </c>
      <c r="R754" s="628" t="s">
        <v>178</v>
      </c>
      <c r="S754" s="628" t="s">
        <v>178</v>
      </c>
      <c r="T754" s="628" t="s">
        <v>178</v>
      </c>
      <c r="U754" s="628" t="s">
        <v>177</v>
      </c>
      <c r="V754" s="628" t="s">
        <v>177</v>
      </c>
      <c r="W754" s="628" t="s">
        <v>177</v>
      </c>
      <c r="X754" s="628" t="s">
        <v>177</v>
      </c>
      <c r="Y754" s="628" t="s">
        <v>177</v>
      </c>
      <c r="Z754" s="628" t="s">
        <v>177</v>
      </c>
      <c r="AA754" s="628" t="s">
        <v>227</v>
      </c>
      <c r="AB754" s="628" t="s">
        <v>227</v>
      </c>
      <c r="AC754" s="628" t="s">
        <v>227</v>
      </c>
      <c r="AD754" s="628" t="s">
        <v>227</v>
      </c>
      <c r="AE754" s="628" t="s">
        <v>227</v>
      </c>
      <c r="AF754" s="628" t="s">
        <v>227</v>
      </c>
      <c r="AG754" s="628" t="s">
        <v>227</v>
      </c>
      <c r="AH754" s="628" t="s">
        <v>227</v>
      </c>
      <c r="AI754" s="628" t="s">
        <v>227</v>
      </c>
      <c r="AJ754" s="628" t="s">
        <v>227</v>
      </c>
      <c r="AK754" s="628" t="s">
        <v>227</v>
      </c>
      <c r="AL754" s="628" t="s">
        <v>227</v>
      </c>
      <c r="AM754" s="628" t="s">
        <v>227</v>
      </c>
      <c r="AN754" s="628" t="s">
        <v>227</v>
      </c>
      <c r="AO754" s="628" t="s">
        <v>227</v>
      </c>
      <c r="AP754" s="628" t="s">
        <v>227</v>
      </c>
      <c r="AQ754" s="628" t="s">
        <v>227</v>
      </c>
      <c r="AR754" s="628" t="s">
        <v>227</v>
      </c>
      <c r="AS754" s="628" t="s">
        <v>227</v>
      </c>
      <c r="AT754" s="628" t="s">
        <v>227</v>
      </c>
      <c r="AU754" s="628" t="s">
        <v>227</v>
      </c>
      <c r="AV754" s="628" t="s">
        <v>227</v>
      </c>
      <c r="AW754" s="628" t="s">
        <v>227</v>
      </c>
      <c r="AX754" s="628" t="s">
        <v>227</v>
      </c>
      <c r="AY754" s="602">
        <v>0</v>
      </c>
      <c r="AZ754" s="628"/>
      <c r="BA754" s="629"/>
      <c r="BB754" s="634"/>
    </row>
    <row r="755" spans="1:54" ht="14.4" x14ac:dyDescent="0.3">
      <c r="A755" s="604">
        <v>707372</v>
      </c>
      <c r="B755" s="604" t="s">
        <v>247</v>
      </c>
      <c r="C755" s="605" t="s">
        <v>178</v>
      </c>
      <c r="D755" s="605" t="s">
        <v>178</v>
      </c>
      <c r="E755" s="605" t="s">
        <v>177</v>
      </c>
      <c r="F755" s="605" t="s">
        <v>177</v>
      </c>
      <c r="G755" s="605" t="s">
        <v>178</v>
      </c>
      <c r="H755" s="605" t="s">
        <v>178</v>
      </c>
      <c r="I755" s="605" t="s">
        <v>177</v>
      </c>
      <c r="J755" s="605" t="s">
        <v>177</v>
      </c>
      <c r="K755" s="605" t="s">
        <v>177</v>
      </c>
      <c r="L755" s="605" t="s">
        <v>177</v>
      </c>
      <c r="M755" s="605" t="s">
        <v>176</v>
      </c>
      <c r="N755" s="605" t="s">
        <v>176</v>
      </c>
      <c r="O755" s="605" t="s">
        <v>227</v>
      </c>
      <c r="P755" s="605" t="s">
        <v>227</v>
      </c>
      <c r="Q755" s="605" t="s">
        <v>227</v>
      </c>
      <c r="R755" s="605" t="s">
        <v>227</v>
      </c>
      <c r="S755" s="605" t="s">
        <v>227</v>
      </c>
      <c r="T755" s="605" t="s">
        <v>227</v>
      </c>
      <c r="U755" s="605" t="s">
        <v>227</v>
      </c>
      <c r="V755" s="605" t="s">
        <v>227</v>
      </c>
      <c r="W755" s="605" t="s">
        <v>227</v>
      </c>
      <c r="X755" s="605" t="s">
        <v>227</v>
      </c>
      <c r="Y755" s="605" t="s">
        <v>227</v>
      </c>
      <c r="Z755" s="605" t="s">
        <v>227</v>
      </c>
      <c r="AA755" s="605" t="s">
        <v>227</v>
      </c>
      <c r="AB755" s="605" t="s">
        <v>227</v>
      </c>
      <c r="AC755" s="605" t="s">
        <v>227</v>
      </c>
      <c r="AD755" s="605" t="s">
        <v>227</v>
      </c>
      <c r="AE755" s="605" t="s">
        <v>227</v>
      </c>
      <c r="AF755" s="605" t="s">
        <v>227</v>
      </c>
      <c r="AG755" s="605" t="s">
        <v>227</v>
      </c>
      <c r="AH755" s="605" t="s">
        <v>227</v>
      </c>
      <c r="AI755" s="605" t="s">
        <v>227</v>
      </c>
      <c r="AJ755" s="605" t="s">
        <v>227</v>
      </c>
      <c r="AK755" s="605" t="s">
        <v>227</v>
      </c>
      <c r="AL755" s="605" t="s">
        <v>227</v>
      </c>
      <c r="AM755" s="605" t="s">
        <v>227</v>
      </c>
      <c r="AN755" s="605" t="s">
        <v>227</v>
      </c>
      <c r="AO755" s="605" t="s">
        <v>227</v>
      </c>
      <c r="AP755" s="605" t="s">
        <v>227</v>
      </c>
      <c r="AQ755" s="605" t="s">
        <v>227</v>
      </c>
      <c r="AR755" s="605" t="s">
        <v>227</v>
      </c>
      <c r="AS755" s="605" t="s">
        <v>227</v>
      </c>
      <c r="AT755" s="605" t="s">
        <v>227</v>
      </c>
      <c r="AU755" s="605" t="s">
        <v>227</v>
      </c>
      <c r="AV755" s="605" t="s">
        <v>227</v>
      </c>
      <c r="AW755" s="605" t="s">
        <v>227</v>
      </c>
      <c r="AX755" s="605" t="s">
        <v>227</v>
      </c>
      <c r="AY755" s="604" t="s">
        <v>227</v>
      </c>
      <c r="AZ755" s="604" t="s">
        <v>4547</v>
      </c>
      <c r="BA755" s="604" t="s">
        <v>227</v>
      </c>
      <c r="BB755" s="606" t="s">
        <v>1500</v>
      </c>
    </row>
    <row r="756" spans="1:54" ht="14.4" x14ac:dyDescent="0.3">
      <c r="A756" s="604">
        <v>707373</v>
      </c>
      <c r="B756" s="604" t="s">
        <v>247</v>
      </c>
      <c r="C756" s="605" t="s">
        <v>176</v>
      </c>
      <c r="D756" s="605" t="s">
        <v>176</v>
      </c>
      <c r="E756" s="605" t="s">
        <v>176</v>
      </c>
      <c r="F756" s="605" t="s">
        <v>176</v>
      </c>
      <c r="G756" s="605" t="s">
        <v>176</v>
      </c>
      <c r="H756" s="605" t="s">
        <v>176</v>
      </c>
      <c r="I756" s="605" t="s">
        <v>178</v>
      </c>
      <c r="J756" s="605" t="s">
        <v>178</v>
      </c>
      <c r="K756" s="605" t="s">
        <v>178</v>
      </c>
      <c r="L756" s="605" t="s">
        <v>178</v>
      </c>
      <c r="M756" s="605" t="s">
        <v>178</v>
      </c>
      <c r="N756" s="605" t="s">
        <v>178</v>
      </c>
      <c r="O756" s="605" t="s">
        <v>227</v>
      </c>
      <c r="P756" s="605" t="s">
        <v>227</v>
      </c>
      <c r="Q756" s="605" t="s">
        <v>227</v>
      </c>
      <c r="R756" s="605" t="s">
        <v>227</v>
      </c>
      <c r="S756" s="605" t="s">
        <v>227</v>
      </c>
      <c r="T756" s="605" t="s">
        <v>227</v>
      </c>
      <c r="U756" s="605" t="s">
        <v>227</v>
      </c>
      <c r="V756" s="605" t="s">
        <v>227</v>
      </c>
      <c r="W756" s="605" t="s">
        <v>227</v>
      </c>
      <c r="X756" s="605" t="s">
        <v>227</v>
      </c>
      <c r="Y756" s="605" t="s">
        <v>227</v>
      </c>
      <c r="Z756" s="605" t="s">
        <v>227</v>
      </c>
      <c r="AA756" s="605" t="s">
        <v>227</v>
      </c>
      <c r="AB756" s="605" t="s">
        <v>227</v>
      </c>
      <c r="AC756" s="605" t="s">
        <v>227</v>
      </c>
      <c r="AD756" s="605" t="s">
        <v>227</v>
      </c>
      <c r="AE756" s="605" t="s">
        <v>227</v>
      </c>
      <c r="AF756" s="605" t="s">
        <v>227</v>
      </c>
      <c r="AG756" s="605" t="s">
        <v>227</v>
      </c>
      <c r="AH756" s="605" t="s">
        <v>227</v>
      </c>
      <c r="AI756" s="605" t="s">
        <v>227</v>
      </c>
      <c r="AJ756" s="605" t="s">
        <v>227</v>
      </c>
      <c r="AK756" s="605" t="s">
        <v>227</v>
      </c>
      <c r="AL756" s="605" t="s">
        <v>227</v>
      </c>
      <c r="AM756" s="605" t="s">
        <v>227</v>
      </c>
      <c r="AN756" s="605" t="s">
        <v>227</v>
      </c>
      <c r="AO756" s="605" t="s">
        <v>227</v>
      </c>
      <c r="AP756" s="605" t="s">
        <v>227</v>
      </c>
      <c r="AQ756" s="605" t="s">
        <v>227</v>
      </c>
      <c r="AR756" s="605" t="s">
        <v>227</v>
      </c>
      <c r="AS756" s="605" t="s">
        <v>227</v>
      </c>
      <c r="AT756" s="605" t="s">
        <v>227</v>
      </c>
      <c r="AU756" s="605" t="s">
        <v>227</v>
      </c>
      <c r="AV756" s="605" t="s">
        <v>227</v>
      </c>
      <c r="AW756" s="605" t="s">
        <v>227</v>
      </c>
      <c r="AX756" s="605" t="s">
        <v>227</v>
      </c>
      <c r="AY756" s="604" t="s">
        <v>227</v>
      </c>
      <c r="AZ756" s="604" t="s">
        <v>4547</v>
      </c>
      <c r="BA756" s="604" t="s">
        <v>227</v>
      </c>
      <c r="BB756" s="606" t="s">
        <v>1500</v>
      </c>
    </row>
    <row r="757" spans="1:54" ht="21.6" x14ac:dyDescent="0.65">
      <c r="A757" s="620">
        <v>707374</v>
      </c>
      <c r="B757" s="602" t="s">
        <v>247</v>
      </c>
      <c r="C757" s="628" t="s">
        <v>176</v>
      </c>
      <c r="D757" s="628" t="s">
        <v>176</v>
      </c>
      <c r="E757" s="628" t="s">
        <v>178</v>
      </c>
      <c r="F757" s="628" t="s">
        <v>177</v>
      </c>
      <c r="G757" s="628" t="s">
        <v>177</v>
      </c>
      <c r="H757" s="628" t="s">
        <v>177</v>
      </c>
      <c r="I757" s="628" t="s">
        <v>177</v>
      </c>
      <c r="J757" s="628" t="s">
        <v>177</v>
      </c>
      <c r="K757" s="628" t="s">
        <v>177</v>
      </c>
      <c r="L757" s="628" t="s">
        <v>177</v>
      </c>
      <c r="M757" s="628" t="s">
        <v>177</v>
      </c>
      <c r="N757" s="628" t="s">
        <v>177</v>
      </c>
      <c r="O757" s="628" t="s">
        <v>227</v>
      </c>
      <c r="P757" s="628" t="s">
        <v>227</v>
      </c>
      <c r="Q757" s="628" t="s">
        <v>227</v>
      </c>
      <c r="R757" s="628" t="s">
        <v>227</v>
      </c>
      <c r="S757" s="628" t="s">
        <v>227</v>
      </c>
      <c r="T757" s="628" t="s">
        <v>227</v>
      </c>
      <c r="U757" s="628" t="s">
        <v>227</v>
      </c>
      <c r="V757" s="628" t="s">
        <v>227</v>
      </c>
      <c r="W757" s="628" t="s">
        <v>227</v>
      </c>
      <c r="X757" s="628" t="s">
        <v>227</v>
      </c>
      <c r="Y757" s="628" t="s">
        <v>227</v>
      </c>
      <c r="Z757" s="628" t="s">
        <v>227</v>
      </c>
      <c r="AA757" s="628" t="s">
        <v>227</v>
      </c>
      <c r="AB757" s="628" t="s">
        <v>227</v>
      </c>
      <c r="AC757" s="628" t="s">
        <v>227</v>
      </c>
      <c r="AD757" s="628" t="s">
        <v>227</v>
      </c>
      <c r="AE757" s="628" t="s">
        <v>227</v>
      </c>
      <c r="AF757" s="628" t="s">
        <v>227</v>
      </c>
      <c r="AG757" s="628" t="s">
        <v>227</v>
      </c>
      <c r="AH757" s="628" t="s">
        <v>227</v>
      </c>
      <c r="AI757" s="628" t="s">
        <v>227</v>
      </c>
      <c r="AJ757" s="628" t="s">
        <v>227</v>
      </c>
      <c r="AK757" s="628" t="s">
        <v>227</v>
      </c>
      <c r="AL757" s="628" t="s">
        <v>227</v>
      </c>
      <c r="AM757" s="628" t="s">
        <v>227</v>
      </c>
      <c r="AN757" s="628" t="s">
        <v>227</v>
      </c>
      <c r="AO757" s="628" t="s">
        <v>227</v>
      </c>
      <c r="AP757" s="628" t="s">
        <v>227</v>
      </c>
      <c r="AQ757" s="628" t="s">
        <v>227</v>
      </c>
      <c r="AR757" s="628" t="s">
        <v>227</v>
      </c>
      <c r="AS757" s="628" t="s">
        <v>227</v>
      </c>
      <c r="AT757" s="628" t="s">
        <v>227</v>
      </c>
      <c r="AU757" s="628" t="s">
        <v>227</v>
      </c>
      <c r="AV757" s="628" t="s">
        <v>227</v>
      </c>
      <c r="AW757" s="628" t="s">
        <v>227</v>
      </c>
      <c r="AX757" s="628" t="s">
        <v>227</v>
      </c>
      <c r="AY757" s="602">
        <v>0</v>
      </c>
      <c r="AZ757" s="628"/>
      <c r="BA757" s="629"/>
      <c r="BB757" s="634"/>
    </row>
    <row r="758" spans="1:54" ht="21.6" x14ac:dyDescent="0.65">
      <c r="A758" s="620">
        <v>707375</v>
      </c>
      <c r="B758" s="602" t="s">
        <v>247</v>
      </c>
      <c r="C758" s="628" t="s">
        <v>177</v>
      </c>
      <c r="D758" s="628" t="s">
        <v>177</v>
      </c>
      <c r="E758" s="628" t="s">
        <v>178</v>
      </c>
      <c r="F758" s="628" t="s">
        <v>178</v>
      </c>
      <c r="G758" s="628" t="s">
        <v>178</v>
      </c>
      <c r="H758" s="628" t="s">
        <v>177</v>
      </c>
      <c r="I758" s="628" t="s">
        <v>177</v>
      </c>
      <c r="J758" s="628" t="s">
        <v>177</v>
      </c>
      <c r="K758" s="628" t="s">
        <v>177</v>
      </c>
      <c r="L758" s="628" t="s">
        <v>178</v>
      </c>
      <c r="M758" s="628" t="s">
        <v>177</v>
      </c>
      <c r="N758" s="628" t="s">
        <v>177</v>
      </c>
      <c r="O758" s="628">
        <v>0</v>
      </c>
      <c r="P758" s="628">
        <v>0</v>
      </c>
      <c r="Q758" s="628">
        <v>0</v>
      </c>
      <c r="R758" s="628">
        <v>0</v>
      </c>
      <c r="S758" s="628">
        <v>0</v>
      </c>
      <c r="T758" s="628">
        <v>0</v>
      </c>
      <c r="U758" s="628">
        <v>0</v>
      </c>
      <c r="V758" s="628">
        <v>0</v>
      </c>
      <c r="W758" s="628">
        <v>0</v>
      </c>
      <c r="X758" s="628">
        <v>0</v>
      </c>
      <c r="Y758" s="628">
        <v>0</v>
      </c>
      <c r="Z758" s="628">
        <v>0</v>
      </c>
      <c r="AA758" s="628">
        <v>0</v>
      </c>
      <c r="AB758" s="628">
        <v>0</v>
      </c>
      <c r="AC758" s="628">
        <v>0</v>
      </c>
      <c r="AD758" s="628">
        <v>0</v>
      </c>
      <c r="AE758" s="628">
        <v>0</v>
      </c>
      <c r="AF758" s="628">
        <v>0</v>
      </c>
      <c r="AG758" s="628">
        <v>0</v>
      </c>
      <c r="AH758" s="628">
        <v>0</v>
      </c>
      <c r="AI758" s="628">
        <v>0</v>
      </c>
      <c r="AJ758" s="628">
        <v>0</v>
      </c>
      <c r="AK758" s="628">
        <v>0</v>
      </c>
      <c r="AL758" s="628">
        <v>0</v>
      </c>
      <c r="AM758" s="628">
        <v>0</v>
      </c>
      <c r="AN758" s="628">
        <v>0</v>
      </c>
      <c r="AO758" s="628">
        <v>0</v>
      </c>
      <c r="AP758" s="628">
        <v>0</v>
      </c>
      <c r="AQ758" s="628">
        <v>0</v>
      </c>
      <c r="AR758" s="628">
        <v>0</v>
      </c>
      <c r="AS758" s="628">
        <v>0</v>
      </c>
      <c r="AT758" s="628">
        <v>0</v>
      </c>
      <c r="AU758" s="628">
        <v>0</v>
      </c>
      <c r="AV758" s="628">
        <v>0</v>
      </c>
      <c r="AW758" s="628">
        <v>0</v>
      </c>
      <c r="AX758" s="628">
        <v>0</v>
      </c>
      <c r="AY758" s="602">
        <v>0</v>
      </c>
      <c r="AZ758" s="628"/>
      <c r="BA758" s="629"/>
      <c r="BB758" s="634"/>
    </row>
    <row r="759" spans="1:54" ht="14.4" x14ac:dyDescent="0.3">
      <c r="A759" s="604">
        <v>707377</v>
      </c>
      <c r="B759" s="604" t="s">
        <v>247</v>
      </c>
      <c r="C759" s="605" t="s">
        <v>178</v>
      </c>
      <c r="D759" s="605" t="s">
        <v>177</v>
      </c>
      <c r="E759" s="605" t="s">
        <v>178</v>
      </c>
      <c r="F759" s="605" t="s">
        <v>177</v>
      </c>
      <c r="G759" s="605" t="s">
        <v>177</v>
      </c>
      <c r="H759" s="605" t="s">
        <v>177</v>
      </c>
      <c r="I759" s="605" t="s">
        <v>177</v>
      </c>
      <c r="J759" s="605" t="s">
        <v>177</v>
      </c>
      <c r="K759" s="605" t="s">
        <v>177</v>
      </c>
      <c r="L759" s="605" t="s">
        <v>177</v>
      </c>
      <c r="M759" s="605" t="s">
        <v>176</v>
      </c>
      <c r="N759" s="605" t="s">
        <v>176</v>
      </c>
      <c r="O759" s="605" t="s">
        <v>227</v>
      </c>
      <c r="P759" s="605" t="s">
        <v>227</v>
      </c>
      <c r="Q759" s="605" t="s">
        <v>227</v>
      </c>
      <c r="R759" s="605" t="s">
        <v>227</v>
      </c>
      <c r="S759" s="605" t="s">
        <v>227</v>
      </c>
      <c r="T759" s="605" t="s">
        <v>227</v>
      </c>
      <c r="U759" s="605" t="s">
        <v>227</v>
      </c>
      <c r="V759" s="605" t="s">
        <v>227</v>
      </c>
      <c r="W759" s="605" t="s">
        <v>227</v>
      </c>
      <c r="X759" s="605" t="s">
        <v>227</v>
      </c>
      <c r="Y759" s="605" t="s">
        <v>227</v>
      </c>
      <c r="Z759" s="605" t="s">
        <v>227</v>
      </c>
      <c r="AA759" s="605" t="s">
        <v>227</v>
      </c>
      <c r="AB759" s="605" t="s">
        <v>227</v>
      </c>
      <c r="AC759" s="605" t="s">
        <v>227</v>
      </c>
      <c r="AD759" s="605" t="s">
        <v>227</v>
      </c>
      <c r="AE759" s="605" t="s">
        <v>227</v>
      </c>
      <c r="AF759" s="605" t="s">
        <v>227</v>
      </c>
      <c r="AG759" s="605" t="s">
        <v>227</v>
      </c>
      <c r="AH759" s="605" t="s">
        <v>227</v>
      </c>
      <c r="AI759" s="605" t="s">
        <v>227</v>
      </c>
      <c r="AJ759" s="605" t="s">
        <v>227</v>
      </c>
      <c r="AK759" s="605" t="s">
        <v>227</v>
      </c>
      <c r="AL759" s="605" t="s">
        <v>227</v>
      </c>
      <c r="AM759" s="605" t="s">
        <v>227</v>
      </c>
      <c r="AN759" s="605" t="s">
        <v>227</v>
      </c>
      <c r="AO759" s="605" t="s">
        <v>227</v>
      </c>
      <c r="AP759" s="605" t="s">
        <v>227</v>
      </c>
      <c r="AQ759" s="605" t="s">
        <v>227</v>
      </c>
      <c r="AR759" s="605" t="s">
        <v>227</v>
      </c>
      <c r="AS759" s="605" t="s">
        <v>227</v>
      </c>
      <c r="AT759" s="605" t="s">
        <v>227</v>
      </c>
      <c r="AU759" s="605" t="s">
        <v>227</v>
      </c>
      <c r="AV759" s="605" t="s">
        <v>227</v>
      </c>
      <c r="AW759" s="605" t="s">
        <v>227</v>
      </c>
      <c r="AX759" s="605" t="s">
        <v>227</v>
      </c>
      <c r="AY759" s="604" t="s">
        <v>227</v>
      </c>
      <c r="AZ759" s="604" t="s">
        <v>4547</v>
      </c>
      <c r="BA759" s="604" t="s">
        <v>227</v>
      </c>
      <c r="BB759" s="606" t="s">
        <v>1500</v>
      </c>
    </row>
    <row r="760" spans="1:54" ht="14.4" x14ac:dyDescent="0.3">
      <c r="A760" s="604">
        <v>707378</v>
      </c>
      <c r="B760" s="604" t="s">
        <v>247</v>
      </c>
      <c r="C760" s="605" t="s">
        <v>178</v>
      </c>
      <c r="D760" s="605" t="s">
        <v>178</v>
      </c>
      <c r="E760" s="605" t="s">
        <v>178</v>
      </c>
      <c r="F760" s="605" t="s">
        <v>177</v>
      </c>
      <c r="G760" s="605" t="s">
        <v>178</v>
      </c>
      <c r="H760" s="605" t="s">
        <v>178</v>
      </c>
      <c r="I760" s="605" t="s">
        <v>177</v>
      </c>
      <c r="J760" s="605" t="s">
        <v>177</v>
      </c>
      <c r="K760" s="605" t="s">
        <v>177</v>
      </c>
      <c r="L760" s="605" t="s">
        <v>177</v>
      </c>
      <c r="M760" s="605" t="s">
        <v>177</v>
      </c>
      <c r="N760" s="605" t="s">
        <v>177</v>
      </c>
      <c r="O760" s="605" t="s">
        <v>227</v>
      </c>
      <c r="P760" s="605" t="s">
        <v>227</v>
      </c>
      <c r="Q760" s="605" t="s">
        <v>227</v>
      </c>
      <c r="R760" s="605" t="s">
        <v>227</v>
      </c>
      <c r="S760" s="605" t="s">
        <v>227</v>
      </c>
      <c r="T760" s="605" t="s">
        <v>227</v>
      </c>
      <c r="U760" s="605" t="s">
        <v>227</v>
      </c>
      <c r="V760" s="605" t="s">
        <v>227</v>
      </c>
      <c r="W760" s="605" t="s">
        <v>227</v>
      </c>
      <c r="X760" s="605" t="s">
        <v>227</v>
      </c>
      <c r="Y760" s="605" t="s">
        <v>227</v>
      </c>
      <c r="Z760" s="605" t="s">
        <v>227</v>
      </c>
      <c r="AA760" s="605" t="s">
        <v>227</v>
      </c>
      <c r="AB760" s="605" t="s">
        <v>227</v>
      </c>
      <c r="AC760" s="605" t="s">
        <v>227</v>
      </c>
      <c r="AD760" s="605" t="s">
        <v>227</v>
      </c>
      <c r="AE760" s="605" t="s">
        <v>227</v>
      </c>
      <c r="AF760" s="605" t="s">
        <v>227</v>
      </c>
      <c r="AG760" s="605" t="s">
        <v>227</v>
      </c>
      <c r="AH760" s="605" t="s">
        <v>227</v>
      </c>
      <c r="AI760" s="605" t="s">
        <v>227</v>
      </c>
      <c r="AJ760" s="605" t="s">
        <v>227</v>
      </c>
      <c r="AK760" s="605" t="s">
        <v>227</v>
      </c>
      <c r="AL760" s="605" t="s">
        <v>227</v>
      </c>
      <c r="AM760" s="605" t="s">
        <v>227</v>
      </c>
      <c r="AN760" s="605" t="s">
        <v>227</v>
      </c>
      <c r="AO760" s="605" t="s">
        <v>227</v>
      </c>
      <c r="AP760" s="605" t="s">
        <v>227</v>
      </c>
      <c r="AQ760" s="605" t="s">
        <v>227</v>
      </c>
      <c r="AR760" s="605" t="s">
        <v>227</v>
      </c>
      <c r="AS760" s="605" t="s">
        <v>227</v>
      </c>
      <c r="AT760" s="605" t="s">
        <v>227</v>
      </c>
      <c r="AU760" s="605" t="s">
        <v>227</v>
      </c>
      <c r="AV760" s="605" t="s">
        <v>227</v>
      </c>
      <c r="AW760" s="605" t="s">
        <v>227</v>
      </c>
      <c r="AX760" s="605" t="s">
        <v>227</v>
      </c>
      <c r="AY760" s="604" t="s">
        <v>227</v>
      </c>
      <c r="AZ760" s="604" t="s">
        <v>227</v>
      </c>
      <c r="BA760" s="604" t="s">
        <v>227</v>
      </c>
      <c r="BB760" s="606" t="s">
        <v>1500</v>
      </c>
    </row>
    <row r="761" spans="1:54" ht="21.6" x14ac:dyDescent="0.65">
      <c r="A761" s="620">
        <v>707379</v>
      </c>
      <c r="B761" s="602" t="s">
        <v>247</v>
      </c>
      <c r="C761" s="628" t="s">
        <v>177</v>
      </c>
      <c r="D761" s="628" t="s">
        <v>177</v>
      </c>
      <c r="E761" s="628" t="s">
        <v>178</v>
      </c>
      <c r="F761" s="628" t="s">
        <v>176</v>
      </c>
      <c r="G761" s="628" t="s">
        <v>178</v>
      </c>
      <c r="H761" s="628" t="s">
        <v>178</v>
      </c>
      <c r="I761" s="628" t="s">
        <v>177</v>
      </c>
      <c r="J761" s="628" t="s">
        <v>177</v>
      </c>
      <c r="K761" s="628" t="s">
        <v>177</v>
      </c>
      <c r="L761" s="628" t="s">
        <v>177</v>
      </c>
      <c r="M761" s="628" t="s">
        <v>176</v>
      </c>
      <c r="N761" s="628" t="s">
        <v>178</v>
      </c>
      <c r="O761" s="628" t="s">
        <v>227</v>
      </c>
      <c r="P761" s="628" t="s">
        <v>227</v>
      </c>
      <c r="Q761" s="628" t="s">
        <v>227</v>
      </c>
      <c r="R761" s="628" t="s">
        <v>227</v>
      </c>
      <c r="S761" s="628" t="s">
        <v>227</v>
      </c>
      <c r="T761" s="628" t="s">
        <v>227</v>
      </c>
      <c r="U761" s="628" t="s">
        <v>227</v>
      </c>
      <c r="V761" s="628" t="s">
        <v>227</v>
      </c>
      <c r="W761" s="628" t="s">
        <v>227</v>
      </c>
      <c r="X761" s="628" t="s">
        <v>227</v>
      </c>
      <c r="Y761" s="628" t="s">
        <v>227</v>
      </c>
      <c r="Z761" s="628" t="s">
        <v>227</v>
      </c>
      <c r="AA761" s="628" t="s">
        <v>227</v>
      </c>
      <c r="AB761" s="628" t="s">
        <v>227</v>
      </c>
      <c r="AC761" s="628" t="s">
        <v>227</v>
      </c>
      <c r="AD761" s="628" t="s">
        <v>227</v>
      </c>
      <c r="AE761" s="628" t="s">
        <v>227</v>
      </c>
      <c r="AF761" s="628" t="s">
        <v>227</v>
      </c>
      <c r="AG761" s="628" t="s">
        <v>227</v>
      </c>
      <c r="AH761" s="628" t="s">
        <v>227</v>
      </c>
      <c r="AI761" s="628" t="s">
        <v>227</v>
      </c>
      <c r="AJ761" s="628" t="s">
        <v>227</v>
      </c>
      <c r="AK761" s="628" t="s">
        <v>227</v>
      </c>
      <c r="AL761" s="628" t="s">
        <v>227</v>
      </c>
      <c r="AM761" s="628" t="s">
        <v>227</v>
      </c>
      <c r="AN761" s="628" t="s">
        <v>227</v>
      </c>
      <c r="AO761" s="628" t="s">
        <v>227</v>
      </c>
      <c r="AP761" s="628" t="s">
        <v>227</v>
      </c>
      <c r="AQ761" s="628" t="s">
        <v>227</v>
      </c>
      <c r="AR761" s="628" t="s">
        <v>227</v>
      </c>
      <c r="AS761" s="628" t="s">
        <v>227</v>
      </c>
      <c r="AT761" s="628" t="s">
        <v>227</v>
      </c>
      <c r="AU761" s="628" t="s">
        <v>227</v>
      </c>
      <c r="AV761" s="628" t="s">
        <v>227</v>
      </c>
      <c r="AW761" s="628" t="s">
        <v>227</v>
      </c>
      <c r="AX761" s="628" t="s">
        <v>227</v>
      </c>
      <c r="AY761" s="602">
        <v>0</v>
      </c>
      <c r="AZ761" s="628"/>
      <c r="BA761" s="629"/>
      <c r="BB761" s="634"/>
    </row>
    <row r="762" spans="1:54" ht="21.6" x14ac:dyDescent="0.65">
      <c r="A762" s="620">
        <v>707380</v>
      </c>
      <c r="B762" s="602" t="s">
        <v>247</v>
      </c>
      <c r="C762" s="628" t="s">
        <v>176</v>
      </c>
      <c r="D762" s="628" t="s">
        <v>176</v>
      </c>
      <c r="E762" s="628" t="s">
        <v>178</v>
      </c>
      <c r="F762" s="628" t="s">
        <v>176</v>
      </c>
      <c r="G762" s="628" t="s">
        <v>176</v>
      </c>
      <c r="H762" s="628" t="s">
        <v>176</v>
      </c>
      <c r="I762" s="628" t="s">
        <v>178</v>
      </c>
      <c r="J762" s="628" t="s">
        <v>178</v>
      </c>
      <c r="K762" s="628" t="s">
        <v>178</v>
      </c>
      <c r="L762" s="628" t="s">
        <v>178</v>
      </c>
      <c r="M762" s="628" t="s">
        <v>178</v>
      </c>
      <c r="N762" s="628" t="s">
        <v>176</v>
      </c>
      <c r="O762" s="628" t="s">
        <v>227</v>
      </c>
      <c r="P762" s="628" t="s">
        <v>227</v>
      </c>
      <c r="Q762" s="628" t="s">
        <v>227</v>
      </c>
      <c r="R762" s="628" t="s">
        <v>227</v>
      </c>
      <c r="S762" s="628" t="s">
        <v>227</v>
      </c>
      <c r="T762" s="628" t="s">
        <v>227</v>
      </c>
      <c r="U762" s="628" t="s">
        <v>227</v>
      </c>
      <c r="V762" s="628" t="s">
        <v>227</v>
      </c>
      <c r="W762" s="628" t="s">
        <v>227</v>
      </c>
      <c r="X762" s="628" t="s">
        <v>227</v>
      </c>
      <c r="Y762" s="628" t="s">
        <v>227</v>
      </c>
      <c r="Z762" s="628" t="s">
        <v>227</v>
      </c>
      <c r="AA762" s="628" t="s">
        <v>227</v>
      </c>
      <c r="AB762" s="628" t="s">
        <v>227</v>
      </c>
      <c r="AC762" s="628" t="s">
        <v>227</v>
      </c>
      <c r="AD762" s="628" t="s">
        <v>227</v>
      </c>
      <c r="AE762" s="628" t="s">
        <v>227</v>
      </c>
      <c r="AF762" s="628" t="s">
        <v>227</v>
      </c>
      <c r="AG762" s="628" t="s">
        <v>227</v>
      </c>
      <c r="AH762" s="628" t="s">
        <v>227</v>
      </c>
      <c r="AI762" s="628" t="s">
        <v>227</v>
      </c>
      <c r="AJ762" s="628" t="s">
        <v>227</v>
      </c>
      <c r="AK762" s="628" t="s">
        <v>227</v>
      </c>
      <c r="AL762" s="628" t="s">
        <v>227</v>
      </c>
      <c r="AM762" s="628" t="s">
        <v>227</v>
      </c>
      <c r="AN762" s="628" t="s">
        <v>227</v>
      </c>
      <c r="AO762" s="628" t="s">
        <v>227</v>
      </c>
      <c r="AP762" s="628" t="s">
        <v>227</v>
      </c>
      <c r="AQ762" s="628" t="s">
        <v>227</v>
      </c>
      <c r="AR762" s="628" t="s">
        <v>227</v>
      </c>
      <c r="AS762" s="628" t="s">
        <v>227</v>
      </c>
      <c r="AT762" s="628" t="s">
        <v>227</v>
      </c>
      <c r="AU762" s="628" t="s">
        <v>227</v>
      </c>
      <c r="AV762" s="628" t="s">
        <v>227</v>
      </c>
      <c r="AW762" s="628" t="s">
        <v>227</v>
      </c>
      <c r="AX762" s="628" t="s">
        <v>227</v>
      </c>
      <c r="AY762" s="602">
        <v>0</v>
      </c>
      <c r="AZ762" s="628"/>
      <c r="BA762" s="629"/>
      <c r="BB762" s="634"/>
    </row>
    <row r="763" spans="1:54" ht="21.6" x14ac:dyDescent="0.65">
      <c r="A763" s="620">
        <v>707381</v>
      </c>
      <c r="B763" s="602" t="s">
        <v>247</v>
      </c>
      <c r="C763" s="628" t="s">
        <v>176</v>
      </c>
      <c r="D763" s="628" t="s">
        <v>177</v>
      </c>
      <c r="E763" s="628" t="s">
        <v>176</v>
      </c>
      <c r="F763" s="628" t="s">
        <v>176</v>
      </c>
      <c r="G763" s="628" t="s">
        <v>177</v>
      </c>
      <c r="H763" s="628" t="s">
        <v>178</v>
      </c>
      <c r="I763" s="628" t="s">
        <v>177</v>
      </c>
      <c r="J763" s="628" t="s">
        <v>177</v>
      </c>
      <c r="K763" s="628" t="s">
        <v>177</v>
      </c>
      <c r="L763" s="628" t="s">
        <v>178</v>
      </c>
      <c r="M763" s="628" t="s">
        <v>177</v>
      </c>
      <c r="N763" s="628" t="s">
        <v>178</v>
      </c>
      <c r="O763" s="628" t="s">
        <v>227</v>
      </c>
      <c r="P763" s="628" t="s">
        <v>227</v>
      </c>
      <c r="Q763" s="628" t="s">
        <v>227</v>
      </c>
      <c r="R763" s="628" t="s">
        <v>227</v>
      </c>
      <c r="S763" s="628" t="s">
        <v>227</v>
      </c>
      <c r="T763" s="628" t="s">
        <v>227</v>
      </c>
      <c r="U763" s="628" t="s">
        <v>227</v>
      </c>
      <c r="V763" s="628" t="s">
        <v>227</v>
      </c>
      <c r="W763" s="628" t="s">
        <v>227</v>
      </c>
      <c r="X763" s="628" t="s">
        <v>227</v>
      </c>
      <c r="Y763" s="628" t="s">
        <v>227</v>
      </c>
      <c r="Z763" s="628" t="s">
        <v>227</v>
      </c>
      <c r="AA763" s="628" t="s">
        <v>227</v>
      </c>
      <c r="AB763" s="628" t="s">
        <v>227</v>
      </c>
      <c r="AC763" s="628" t="s">
        <v>227</v>
      </c>
      <c r="AD763" s="628" t="s">
        <v>227</v>
      </c>
      <c r="AE763" s="628" t="s">
        <v>227</v>
      </c>
      <c r="AF763" s="628" t="s">
        <v>227</v>
      </c>
      <c r="AG763" s="628" t="s">
        <v>227</v>
      </c>
      <c r="AH763" s="628" t="s">
        <v>227</v>
      </c>
      <c r="AI763" s="628" t="s">
        <v>227</v>
      </c>
      <c r="AJ763" s="628" t="s">
        <v>227</v>
      </c>
      <c r="AK763" s="628" t="s">
        <v>227</v>
      </c>
      <c r="AL763" s="628" t="s">
        <v>227</v>
      </c>
      <c r="AM763" s="628" t="s">
        <v>227</v>
      </c>
      <c r="AN763" s="628" t="s">
        <v>227</v>
      </c>
      <c r="AO763" s="628" t="s">
        <v>227</v>
      </c>
      <c r="AP763" s="628" t="s">
        <v>227</v>
      </c>
      <c r="AQ763" s="628" t="s">
        <v>227</v>
      </c>
      <c r="AR763" s="628" t="s">
        <v>227</v>
      </c>
      <c r="AS763" s="628" t="s">
        <v>227</v>
      </c>
      <c r="AT763" s="628" t="s">
        <v>227</v>
      </c>
      <c r="AU763" s="628" t="s">
        <v>227</v>
      </c>
      <c r="AV763" s="628" t="s">
        <v>227</v>
      </c>
      <c r="AW763" s="628" t="s">
        <v>227</v>
      </c>
      <c r="AX763" s="628" t="s">
        <v>227</v>
      </c>
      <c r="AY763" s="602">
        <v>0</v>
      </c>
      <c r="AZ763" s="628"/>
      <c r="BA763" s="629"/>
      <c r="BB763" s="634"/>
    </row>
    <row r="764" spans="1:54" ht="21.6" x14ac:dyDescent="0.65">
      <c r="A764" s="620">
        <v>707382</v>
      </c>
      <c r="B764" s="602" t="s">
        <v>247</v>
      </c>
      <c r="C764" s="628" t="s">
        <v>176</v>
      </c>
      <c r="D764" s="628" t="s">
        <v>176</v>
      </c>
      <c r="E764" s="628" t="s">
        <v>177</v>
      </c>
      <c r="F764" s="628" t="s">
        <v>176</v>
      </c>
      <c r="G764" s="628" t="s">
        <v>177</v>
      </c>
      <c r="H764" s="628" t="s">
        <v>176</v>
      </c>
      <c r="I764" s="628" t="s">
        <v>178</v>
      </c>
      <c r="J764" s="628" t="s">
        <v>177</v>
      </c>
      <c r="K764" s="628" t="s">
        <v>177</v>
      </c>
      <c r="L764" s="628" t="s">
        <v>177</v>
      </c>
      <c r="M764" s="628" t="s">
        <v>177</v>
      </c>
      <c r="N764" s="628" t="s">
        <v>178</v>
      </c>
      <c r="O764" s="628" t="s">
        <v>227</v>
      </c>
      <c r="P764" s="628" t="s">
        <v>227</v>
      </c>
      <c r="Q764" s="628" t="s">
        <v>227</v>
      </c>
      <c r="R764" s="628" t="s">
        <v>227</v>
      </c>
      <c r="S764" s="628" t="s">
        <v>227</v>
      </c>
      <c r="T764" s="628" t="s">
        <v>227</v>
      </c>
      <c r="U764" s="628" t="s">
        <v>227</v>
      </c>
      <c r="V764" s="628" t="s">
        <v>227</v>
      </c>
      <c r="W764" s="628" t="s">
        <v>227</v>
      </c>
      <c r="X764" s="628" t="s">
        <v>227</v>
      </c>
      <c r="Y764" s="628" t="s">
        <v>227</v>
      </c>
      <c r="Z764" s="628" t="s">
        <v>227</v>
      </c>
      <c r="AA764" s="628" t="s">
        <v>227</v>
      </c>
      <c r="AB764" s="628" t="s">
        <v>227</v>
      </c>
      <c r="AC764" s="628" t="s">
        <v>227</v>
      </c>
      <c r="AD764" s="628" t="s">
        <v>227</v>
      </c>
      <c r="AE764" s="628" t="s">
        <v>227</v>
      </c>
      <c r="AF764" s="628" t="s">
        <v>227</v>
      </c>
      <c r="AG764" s="628" t="s">
        <v>227</v>
      </c>
      <c r="AH764" s="628" t="s">
        <v>227</v>
      </c>
      <c r="AI764" s="628" t="s">
        <v>227</v>
      </c>
      <c r="AJ764" s="628" t="s">
        <v>227</v>
      </c>
      <c r="AK764" s="628" t="s">
        <v>227</v>
      </c>
      <c r="AL764" s="628" t="s">
        <v>227</v>
      </c>
      <c r="AM764" s="628" t="s">
        <v>227</v>
      </c>
      <c r="AN764" s="628" t="s">
        <v>227</v>
      </c>
      <c r="AO764" s="628" t="s">
        <v>227</v>
      </c>
      <c r="AP764" s="628" t="s">
        <v>227</v>
      </c>
      <c r="AQ764" s="628" t="s">
        <v>227</v>
      </c>
      <c r="AR764" s="628" t="s">
        <v>227</v>
      </c>
      <c r="AS764" s="628" t="s">
        <v>227</v>
      </c>
      <c r="AT764" s="628" t="s">
        <v>227</v>
      </c>
      <c r="AU764" s="628" t="s">
        <v>227</v>
      </c>
      <c r="AV764" s="628" t="s">
        <v>227</v>
      </c>
      <c r="AW764" s="628" t="s">
        <v>227</v>
      </c>
      <c r="AX764" s="628" t="s">
        <v>227</v>
      </c>
      <c r="AY764" s="602">
        <v>0</v>
      </c>
      <c r="AZ764" s="628"/>
      <c r="BA764" s="629"/>
      <c r="BB764" s="634"/>
    </row>
    <row r="765" spans="1:54" ht="14.4" x14ac:dyDescent="0.3">
      <c r="A765" s="604">
        <v>707383</v>
      </c>
      <c r="B765" s="604" t="s">
        <v>247</v>
      </c>
      <c r="C765" s="605" t="s">
        <v>177</v>
      </c>
      <c r="D765" s="605" t="s">
        <v>178</v>
      </c>
      <c r="E765" s="605" t="s">
        <v>178</v>
      </c>
      <c r="F765" s="605" t="s">
        <v>177</v>
      </c>
      <c r="G765" s="605" t="s">
        <v>178</v>
      </c>
      <c r="H765" s="605" t="s">
        <v>178</v>
      </c>
      <c r="I765" s="605" t="s">
        <v>177</v>
      </c>
      <c r="J765" s="605" t="s">
        <v>177</v>
      </c>
      <c r="K765" s="605" t="s">
        <v>177</v>
      </c>
      <c r="L765" s="605" t="s">
        <v>177</v>
      </c>
      <c r="M765" s="605" t="s">
        <v>178</v>
      </c>
      <c r="N765" s="605" t="s">
        <v>176</v>
      </c>
      <c r="O765" s="605" t="s">
        <v>227</v>
      </c>
      <c r="P765" s="605" t="s">
        <v>227</v>
      </c>
      <c r="Q765" s="605" t="s">
        <v>227</v>
      </c>
      <c r="R765" s="605" t="s">
        <v>227</v>
      </c>
      <c r="S765" s="605" t="s">
        <v>227</v>
      </c>
      <c r="T765" s="605" t="s">
        <v>227</v>
      </c>
      <c r="U765" s="605" t="s">
        <v>227</v>
      </c>
      <c r="V765" s="605" t="s">
        <v>227</v>
      </c>
      <c r="W765" s="605" t="s">
        <v>227</v>
      </c>
      <c r="X765" s="605" t="s">
        <v>227</v>
      </c>
      <c r="Y765" s="605" t="s">
        <v>227</v>
      </c>
      <c r="Z765" s="605" t="s">
        <v>227</v>
      </c>
      <c r="AA765" s="605" t="s">
        <v>227</v>
      </c>
      <c r="AB765" s="605" t="s">
        <v>227</v>
      </c>
      <c r="AC765" s="605" t="s">
        <v>227</v>
      </c>
      <c r="AD765" s="605" t="s">
        <v>227</v>
      </c>
      <c r="AE765" s="605" t="s">
        <v>227</v>
      </c>
      <c r="AF765" s="605" t="s">
        <v>227</v>
      </c>
      <c r="AG765" s="605" t="s">
        <v>227</v>
      </c>
      <c r="AH765" s="605" t="s">
        <v>227</v>
      </c>
      <c r="AI765" s="605" t="s">
        <v>227</v>
      </c>
      <c r="AJ765" s="605" t="s">
        <v>227</v>
      </c>
      <c r="AK765" s="605" t="s">
        <v>227</v>
      </c>
      <c r="AL765" s="605" t="s">
        <v>227</v>
      </c>
      <c r="AM765" s="605" t="s">
        <v>227</v>
      </c>
      <c r="AN765" s="605" t="s">
        <v>227</v>
      </c>
      <c r="AO765" s="605" t="s">
        <v>227</v>
      </c>
      <c r="AP765" s="605" t="s">
        <v>227</v>
      </c>
      <c r="AQ765" s="605" t="s">
        <v>227</v>
      </c>
      <c r="AR765" s="605" t="s">
        <v>227</v>
      </c>
      <c r="AS765" s="605" t="s">
        <v>227</v>
      </c>
      <c r="AT765" s="605" t="s">
        <v>227</v>
      </c>
      <c r="AU765" s="605" t="s">
        <v>227</v>
      </c>
      <c r="AV765" s="605" t="s">
        <v>227</v>
      </c>
      <c r="AW765" s="605" t="s">
        <v>227</v>
      </c>
      <c r="AX765" s="605" t="s">
        <v>227</v>
      </c>
      <c r="AY765" s="604" t="s">
        <v>227</v>
      </c>
      <c r="AZ765" s="604" t="s">
        <v>4547</v>
      </c>
      <c r="BA765" s="604" t="s">
        <v>227</v>
      </c>
      <c r="BB765" s="606" t="s">
        <v>1500</v>
      </c>
    </row>
    <row r="766" spans="1:54" ht="21.6" x14ac:dyDescent="0.65">
      <c r="A766" s="620">
        <v>707384</v>
      </c>
      <c r="B766" s="602" t="s">
        <v>247</v>
      </c>
      <c r="C766" s="628" t="s">
        <v>176</v>
      </c>
      <c r="D766" s="628" t="s">
        <v>178</v>
      </c>
      <c r="E766" s="628" t="s">
        <v>178</v>
      </c>
      <c r="F766" s="628" t="s">
        <v>177</v>
      </c>
      <c r="G766" s="628" t="s">
        <v>176</v>
      </c>
      <c r="H766" s="628" t="s">
        <v>177</v>
      </c>
      <c r="I766" s="628" t="s">
        <v>177</v>
      </c>
      <c r="J766" s="628" t="s">
        <v>177</v>
      </c>
      <c r="K766" s="628" t="s">
        <v>177</v>
      </c>
      <c r="L766" s="628" t="s">
        <v>177</v>
      </c>
      <c r="M766" s="628" t="s">
        <v>177</v>
      </c>
      <c r="N766" s="628" t="s">
        <v>177</v>
      </c>
      <c r="O766" s="628" t="s">
        <v>227</v>
      </c>
      <c r="P766" s="628" t="s">
        <v>227</v>
      </c>
      <c r="Q766" s="628" t="s">
        <v>227</v>
      </c>
      <c r="R766" s="628" t="s">
        <v>227</v>
      </c>
      <c r="S766" s="628" t="s">
        <v>227</v>
      </c>
      <c r="T766" s="628" t="s">
        <v>227</v>
      </c>
      <c r="U766" s="628" t="s">
        <v>227</v>
      </c>
      <c r="V766" s="628" t="s">
        <v>227</v>
      </c>
      <c r="W766" s="628" t="s">
        <v>227</v>
      </c>
      <c r="X766" s="628" t="s">
        <v>227</v>
      </c>
      <c r="Y766" s="628" t="s">
        <v>227</v>
      </c>
      <c r="Z766" s="628" t="s">
        <v>227</v>
      </c>
      <c r="AA766" s="628" t="s">
        <v>227</v>
      </c>
      <c r="AB766" s="628" t="s">
        <v>227</v>
      </c>
      <c r="AC766" s="628" t="s">
        <v>227</v>
      </c>
      <c r="AD766" s="628" t="s">
        <v>227</v>
      </c>
      <c r="AE766" s="628" t="s">
        <v>227</v>
      </c>
      <c r="AF766" s="628" t="s">
        <v>227</v>
      </c>
      <c r="AG766" s="628" t="s">
        <v>227</v>
      </c>
      <c r="AH766" s="628" t="s">
        <v>227</v>
      </c>
      <c r="AI766" s="628" t="s">
        <v>227</v>
      </c>
      <c r="AJ766" s="628" t="s">
        <v>227</v>
      </c>
      <c r="AK766" s="628" t="s">
        <v>227</v>
      </c>
      <c r="AL766" s="628" t="s">
        <v>227</v>
      </c>
      <c r="AM766" s="628" t="s">
        <v>227</v>
      </c>
      <c r="AN766" s="628" t="s">
        <v>227</v>
      </c>
      <c r="AO766" s="628" t="s">
        <v>227</v>
      </c>
      <c r="AP766" s="628" t="s">
        <v>227</v>
      </c>
      <c r="AQ766" s="628" t="s">
        <v>227</v>
      </c>
      <c r="AR766" s="628"/>
      <c r="AS766" s="628"/>
      <c r="AT766" s="628"/>
      <c r="AU766" s="628"/>
      <c r="AV766" s="628"/>
      <c r="AW766" s="628"/>
      <c r="AX766" s="631"/>
      <c r="AY766" s="602">
        <v>0</v>
      </c>
      <c r="AZ766" s="628"/>
      <c r="BA766" s="629"/>
      <c r="BB766" s="634"/>
    </row>
    <row r="767" spans="1:54" ht="14.4" x14ac:dyDescent="0.3">
      <c r="A767" s="604">
        <v>707385</v>
      </c>
      <c r="B767" s="604" t="s">
        <v>247</v>
      </c>
      <c r="C767" s="605" t="s">
        <v>177</v>
      </c>
      <c r="D767" s="605" t="s">
        <v>177</v>
      </c>
      <c r="E767" s="605" t="s">
        <v>178</v>
      </c>
      <c r="F767" s="605" t="s">
        <v>178</v>
      </c>
      <c r="G767" s="605" t="s">
        <v>177</v>
      </c>
      <c r="H767" s="605" t="s">
        <v>178</v>
      </c>
      <c r="I767" s="605" t="s">
        <v>177</v>
      </c>
      <c r="J767" s="605" t="s">
        <v>177</v>
      </c>
      <c r="K767" s="605" t="s">
        <v>177</v>
      </c>
      <c r="L767" s="605" t="s">
        <v>177</v>
      </c>
      <c r="M767" s="605" t="s">
        <v>176</v>
      </c>
      <c r="N767" s="605" t="s">
        <v>176</v>
      </c>
      <c r="O767" s="605" t="s">
        <v>227</v>
      </c>
      <c r="P767" s="605" t="s">
        <v>227</v>
      </c>
      <c r="Q767" s="605" t="s">
        <v>227</v>
      </c>
      <c r="R767" s="605" t="s">
        <v>227</v>
      </c>
      <c r="S767" s="605" t="s">
        <v>227</v>
      </c>
      <c r="T767" s="605" t="s">
        <v>227</v>
      </c>
      <c r="U767" s="605" t="s">
        <v>227</v>
      </c>
      <c r="V767" s="605" t="s">
        <v>227</v>
      </c>
      <c r="W767" s="605" t="s">
        <v>227</v>
      </c>
      <c r="X767" s="605" t="s">
        <v>227</v>
      </c>
      <c r="Y767" s="605" t="s">
        <v>227</v>
      </c>
      <c r="Z767" s="605" t="s">
        <v>227</v>
      </c>
      <c r="AA767" s="605" t="s">
        <v>227</v>
      </c>
      <c r="AB767" s="605" t="s">
        <v>227</v>
      </c>
      <c r="AC767" s="605" t="s">
        <v>227</v>
      </c>
      <c r="AD767" s="605" t="s">
        <v>227</v>
      </c>
      <c r="AE767" s="605" t="s">
        <v>227</v>
      </c>
      <c r="AF767" s="605" t="s">
        <v>227</v>
      </c>
      <c r="AG767" s="605" t="s">
        <v>227</v>
      </c>
      <c r="AH767" s="605" t="s">
        <v>227</v>
      </c>
      <c r="AI767" s="605" t="s">
        <v>227</v>
      </c>
      <c r="AJ767" s="605" t="s">
        <v>227</v>
      </c>
      <c r="AK767" s="605" t="s">
        <v>227</v>
      </c>
      <c r="AL767" s="605" t="s">
        <v>227</v>
      </c>
      <c r="AM767" s="605" t="s">
        <v>227</v>
      </c>
      <c r="AN767" s="605" t="s">
        <v>227</v>
      </c>
      <c r="AO767" s="605" t="s">
        <v>227</v>
      </c>
      <c r="AP767" s="605" t="s">
        <v>227</v>
      </c>
      <c r="AQ767" s="605" t="s">
        <v>227</v>
      </c>
      <c r="AR767" s="605" t="s">
        <v>227</v>
      </c>
      <c r="AS767" s="605" t="s">
        <v>227</v>
      </c>
      <c r="AT767" s="605" t="s">
        <v>227</v>
      </c>
      <c r="AU767" s="605" t="s">
        <v>227</v>
      </c>
      <c r="AV767" s="605" t="s">
        <v>227</v>
      </c>
      <c r="AW767" s="605" t="s">
        <v>227</v>
      </c>
      <c r="AX767" s="605" t="s">
        <v>227</v>
      </c>
      <c r="AY767" s="604" t="s">
        <v>227</v>
      </c>
      <c r="AZ767" s="604" t="s">
        <v>4547</v>
      </c>
      <c r="BA767" s="604" t="s">
        <v>227</v>
      </c>
      <c r="BB767" s="606" t="s">
        <v>1500</v>
      </c>
    </row>
    <row r="768" spans="1:54" ht="14.4" x14ac:dyDescent="0.3">
      <c r="A768" s="604">
        <v>707386</v>
      </c>
      <c r="B768" s="604" t="s">
        <v>247</v>
      </c>
      <c r="C768" s="605" t="s">
        <v>178</v>
      </c>
      <c r="D768" s="605" t="s">
        <v>178</v>
      </c>
      <c r="E768" s="605" t="s">
        <v>176</v>
      </c>
      <c r="F768" s="605" t="s">
        <v>178</v>
      </c>
      <c r="G768" s="605" t="s">
        <v>178</v>
      </c>
      <c r="H768" s="605" t="s">
        <v>177</v>
      </c>
      <c r="I768" s="605" t="s">
        <v>177</v>
      </c>
      <c r="J768" s="605" t="s">
        <v>177</v>
      </c>
      <c r="K768" s="605" t="s">
        <v>177</v>
      </c>
      <c r="L768" s="605" t="s">
        <v>177</v>
      </c>
      <c r="M768" s="605" t="s">
        <v>177</v>
      </c>
      <c r="N768" s="605" t="s">
        <v>177</v>
      </c>
      <c r="O768" s="605" t="s">
        <v>227</v>
      </c>
      <c r="P768" s="605" t="s">
        <v>227</v>
      </c>
      <c r="Q768" s="605" t="s">
        <v>227</v>
      </c>
      <c r="R768" s="605" t="s">
        <v>227</v>
      </c>
      <c r="S768" s="605" t="s">
        <v>227</v>
      </c>
      <c r="T768" s="605" t="s">
        <v>227</v>
      </c>
      <c r="U768" s="605" t="s">
        <v>227</v>
      </c>
      <c r="V768" s="605" t="s">
        <v>227</v>
      </c>
      <c r="W768" s="605" t="s">
        <v>227</v>
      </c>
      <c r="X768" s="605" t="s">
        <v>227</v>
      </c>
      <c r="Y768" s="605" t="s">
        <v>227</v>
      </c>
      <c r="Z768" s="605" t="s">
        <v>227</v>
      </c>
      <c r="AA768" s="605" t="s">
        <v>227</v>
      </c>
      <c r="AB768" s="605" t="s">
        <v>227</v>
      </c>
      <c r="AC768" s="605" t="s">
        <v>227</v>
      </c>
      <c r="AD768" s="605" t="s">
        <v>227</v>
      </c>
      <c r="AE768" s="605" t="s">
        <v>227</v>
      </c>
      <c r="AF768" s="605" t="s">
        <v>227</v>
      </c>
      <c r="AG768" s="605" t="s">
        <v>227</v>
      </c>
      <c r="AH768" s="605" t="s">
        <v>227</v>
      </c>
      <c r="AI768" s="605" t="s">
        <v>227</v>
      </c>
      <c r="AJ768" s="605" t="s">
        <v>227</v>
      </c>
      <c r="AK768" s="605" t="s">
        <v>227</v>
      </c>
      <c r="AL768" s="605" t="s">
        <v>227</v>
      </c>
      <c r="AM768" s="605" t="s">
        <v>227</v>
      </c>
      <c r="AN768" s="605" t="s">
        <v>227</v>
      </c>
      <c r="AO768" s="605" t="s">
        <v>227</v>
      </c>
      <c r="AP768" s="605" t="s">
        <v>227</v>
      </c>
      <c r="AQ768" s="605" t="s">
        <v>227</v>
      </c>
      <c r="AR768" s="605" t="s">
        <v>227</v>
      </c>
      <c r="AS768" s="605" t="s">
        <v>227</v>
      </c>
      <c r="AT768" s="605" t="s">
        <v>227</v>
      </c>
      <c r="AU768" s="605" t="s">
        <v>227</v>
      </c>
      <c r="AV768" s="605" t="s">
        <v>227</v>
      </c>
      <c r="AW768" s="605" t="s">
        <v>227</v>
      </c>
      <c r="AX768" s="605" t="s">
        <v>227</v>
      </c>
      <c r="AY768" s="604" t="s">
        <v>227</v>
      </c>
      <c r="AZ768" s="604" t="s">
        <v>4547</v>
      </c>
      <c r="BA768" s="604" t="s">
        <v>227</v>
      </c>
      <c r="BB768" s="606" t="s">
        <v>1500</v>
      </c>
    </row>
    <row r="769" spans="1:54" ht="21.6" x14ac:dyDescent="0.65">
      <c r="A769" s="620">
        <v>707387</v>
      </c>
      <c r="B769" s="602" t="s">
        <v>247</v>
      </c>
      <c r="C769" s="628" t="s">
        <v>178</v>
      </c>
      <c r="D769" s="628" t="s">
        <v>177</v>
      </c>
      <c r="E769" s="628" t="s">
        <v>176</v>
      </c>
      <c r="F769" s="628" t="s">
        <v>176</v>
      </c>
      <c r="G769" s="628" t="s">
        <v>178</v>
      </c>
      <c r="H769" s="628" t="s">
        <v>178</v>
      </c>
      <c r="I769" s="628" t="s">
        <v>177</v>
      </c>
      <c r="J769" s="628" t="s">
        <v>177</v>
      </c>
      <c r="K769" s="628" t="s">
        <v>177</v>
      </c>
      <c r="L769" s="628" t="s">
        <v>177</v>
      </c>
      <c r="M769" s="628" t="s">
        <v>177</v>
      </c>
      <c r="N769" s="628" t="s">
        <v>177</v>
      </c>
      <c r="O769" s="628">
        <v>0</v>
      </c>
      <c r="P769" s="628">
        <v>0</v>
      </c>
      <c r="Q769" s="628">
        <v>0</v>
      </c>
      <c r="R769" s="628">
        <v>0</v>
      </c>
      <c r="S769" s="628">
        <v>0</v>
      </c>
      <c r="T769" s="628">
        <v>0</v>
      </c>
      <c r="U769" s="628">
        <v>0</v>
      </c>
      <c r="V769" s="628">
        <v>0</v>
      </c>
      <c r="W769" s="628">
        <v>0</v>
      </c>
      <c r="X769" s="628">
        <v>0</v>
      </c>
      <c r="Y769" s="628">
        <v>0</v>
      </c>
      <c r="Z769" s="628">
        <v>0</v>
      </c>
      <c r="AA769" s="628">
        <v>0</v>
      </c>
      <c r="AB769" s="628">
        <v>0</v>
      </c>
      <c r="AC769" s="628">
        <v>0</v>
      </c>
      <c r="AD769" s="628">
        <v>0</v>
      </c>
      <c r="AE769" s="628">
        <v>0</v>
      </c>
      <c r="AF769" s="628">
        <v>0</v>
      </c>
      <c r="AG769" s="628">
        <v>0</v>
      </c>
      <c r="AH769" s="628">
        <v>0</v>
      </c>
      <c r="AI769" s="628">
        <v>0</v>
      </c>
      <c r="AJ769" s="628">
        <v>0</v>
      </c>
      <c r="AK769" s="628">
        <v>0</v>
      </c>
      <c r="AL769" s="628">
        <v>0</v>
      </c>
      <c r="AM769" s="628">
        <v>0</v>
      </c>
      <c r="AN769" s="628">
        <v>0</v>
      </c>
      <c r="AO769" s="628">
        <v>0</v>
      </c>
      <c r="AP769" s="628">
        <v>0</v>
      </c>
      <c r="AQ769" s="628">
        <v>0</v>
      </c>
      <c r="AR769" s="628">
        <v>0</v>
      </c>
      <c r="AS769" s="628">
        <v>0</v>
      </c>
      <c r="AT769" s="628">
        <v>0</v>
      </c>
      <c r="AU769" s="628">
        <v>0</v>
      </c>
      <c r="AV769" s="628">
        <v>0</v>
      </c>
      <c r="AW769" s="628">
        <v>0</v>
      </c>
      <c r="AX769" s="628">
        <v>0</v>
      </c>
      <c r="AY769" s="602">
        <v>0</v>
      </c>
      <c r="AZ769" s="628"/>
      <c r="BA769" s="629"/>
      <c r="BB769" s="634"/>
    </row>
    <row r="770" spans="1:54" ht="21.6" x14ac:dyDescent="0.65">
      <c r="A770" s="620">
        <v>707388</v>
      </c>
      <c r="B770" s="602" t="s">
        <v>247</v>
      </c>
      <c r="C770" s="628" t="s">
        <v>176</v>
      </c>
      <c r="D770" s="628" t="s">
        <v>178</v>
      </c>
      <c r="E770" s="628" t="s">
        <v>176</v>
      </c>
      <c r="F770" s="628" t="s">
        <v>178</v>
      </c>
      <c r="G770" s="628" t="s">
        <v>177</v>
      </c>
      <c r="H770" s="628" t="s">
        <v>178</v>
      </c>
      <c r="I770" s="628" t="s">
        <v>178</v>
      </c>
      <c r="J770" s="628" t="s">
        <v>176</v>
      </c>
      <c r="K770" s="628" t="s">
        <v>176</v>
      </c>
      <c r="L770" s="628" t="s">
        <v>176</v>
      </c>
      <c r="M770" s="628" t="s">
        <v>178</v>
      </c>
      <c r="N770" s="628" t="s">
        <v>176</v>
      </c>
      <c r="O770" s="628" t="s">
        <v>227</v>
      </c>
      <c r="P770" s="628" t="s">
        <v>227</v>
      </c>
      <c r="Q770" s="628" t="s">
        <v>227</v>
      </c>
      <c r="R770" s="628" t="s">
        <v>227</v>
      </c>
      <c r="S770" s="628" t="s">
        <v>227</v>
      </c>
      <c r="T770" s="628" t="s">
        <v>227</v>
      </c>
      <c r="U770" s="628" t="s">
        <v>227</v>
      </c>
      <c r="V770" s="628" t="s">
        <v>227</v>
      </c>
      <c r="W770" s="628" t="s">
        <v>227</v>
      </c>
      <c r="X770" s="628" t="s">
        <v>227</v>
      </c>
      <c r="Y770" s="628" t="s">
        <v>227</v>
      </c>
      <c r="Z770" s="628" t="s">
        <v>227</v>
      </c>
      <c r="AA770" s="628" t="s">
        <v>227</v>
      </c>
      <c r="AB770" s="628" t="s">
        <v>227</v>
      </c>
      <c r="AC770" s="628" t="s">
        <v>227</v>
      </c>
      <c r="AD770" s="628" t="s">
        <v>227</v>
      </c>
      <c r="AE770" s="628" t="s">
        <v>227</v>
      </c>
      <c r="AF770" s="628" t="s">
        <v>227</v>
      </c>
      <c r="AG770" s="628" t="s">
        <v>227</v>
      </c>
      <c r="AH770" s="628" t="s">
        <v>227</v>
      </c>
      <c r="AI770" s="628" t="s">
        <v>227</v>
      </c>
      <c r="AJ770" s="628" t="s">
        <v>227</v>
      </c>
      <c r="AK770" s="628" t="s">
        <v>227</v>
      </c>
      <c r="AL770" s="628" t="s">
        <v>227</v>
      </c>
      <c r="AM770" s="628" t="s">
        <v>227</v>
      </c>
      <c r="AN770" s="628" t="s">
        <v>227</v>
      </c>
      <c r="AO770" s="628" t="s">
        <v>227</v>
      </c>
      <c r="AP770" s="628" t="s">
        <v>227</v>
      </c>
      <c r="AQ770" s="628" t="s">
        <v>227</v>
      </c>
      <c r="AR770" s="628" t="s">
        <v>227</v>
      </c>
      <c r="AS770" s="628" t="s">
        <v>227</v>
      </c>
      <c r="AT770" s="628" t="s">
        <v>227</v>
      </c>
      <c r="AU770" s="628" t="s">
        <v>227</v>
      </c>
      <c r="AV770" s="628" t="s">
        <v>227</v>
      </c>
      <c r="AW770" s="628" t="s">
        <v>227</v>
      </c>
      <c r="AX770" s="628" t="s">
        <v>227</v>
      </c>
      <c r="AY770" s="602">
        <v>0</v>
      </c>
      <c r="AZ770" s="628"/>
      <c r="BA770" s="629"/>
      <c r="BB770" s="634"/>
    </row>
    <row r="771" spans="1:54" ht="14.4" x14ac:dyDescent="0.3">
      <c r="A771" s="604">
        <v>707389</v>
      </c>
      <c r="B771" s="604" t="s">
        <v>247</v>
      </c>
      <c r="C771" s="605" t="s">
        <v>176</v>
      </c>
      <c r="D771" s="605" t="s">
        <v>177</v>
      </c>
      <c r="E771" s="605" t="s">
        <v>178</v>
      </c>
      <c r="F771" s="605" t="s">
        <v>177</v>
      </c>
      <c r="G771" s="605" t="s">
        <v>178</v>
      </c>
      <c r="H771" s="605" t="s">
        <v>176</v>
      </c>
      <c r="I771" s="605" t="s">
        <v>177</v>
      </c>
      <c r="J771" s="605" t="s">
        <v>177</v>
      </c>
      <c r="K771" s="605" t="s">
        <v>177</v>
      </c>
      <c r="L771" s="605" t="s">
        <v>177</v>
      </c>
      <c r="M771" s="605" t="s">
        <v>177</v>
      </c>
      <c r="N771" s="605" t="s">
        <v>177</v>
      </c>
      <c r="O771" s="605" t="s">
        <v>227</v>
      </c>
      <c r="P771" s="605" t="s">
        <v>227</v>
      </c>
      <c r="Q771" s="605" t="s">
        <v>227</v>
      </c>
      <c r="R771" s="605" t="s">
        <v>227</v>
      </c>
      <c r="S771" s="605" t="s">
        <v>227</v>
      </c>
      <c r="T771" s="605" t="s">
        <v>227</v>
      </c>
      <c r="U771" s="605" t="s">
        <v>227</v>
      </c>
      <c r="V771" s="605" t="s">
        <v>227</v>
      </c>
      <c r="W771" s="605" t="s">
        <v>227</v>
      </c>
      <c r="X771" s="605" t="s">
        <v>227</v>
      </c>
      <c r="Y771" s="605" t="s">
        <v>227</v>
      </c>
      <c r="Z771" s="605" t="s">
        <v>227</v>
      </c>
      <c r="AA771" s="605" t="s">
        <v>227</v>
      </c>
      <c r="AB771" s="605" t="s">
        <v>227</v>
      </c>
      <c r="AC771" s="605" t="s">
        <v>227</v>
      </c>
      <c r="AD771" s="605" t="s">
        <v>227</v>
      </c>
      <c r="AE771" s="605" t="s">
        <v>227</v>
      </c>
      <c r="AF771" s="605" t="s">
        <v>227</v>
      </c>
      <c r="AG771" s="605" t="s">
        <v>227</v>
      </c>
      <c r="AH771" s="605" t="s">
        <v>227</v>
      </c>
      <c r="AI771" s="605" t="s">
        <v>227</v>
      </c>
      <c r="AJ771" s="605" t="s">
        <v>227</v>
      </c>
      <c r="AK771" s="605" t="s">
        <v>227</v>
      </c>
      <c r="AL771" s="605" t="s">
        <v>227</v>
      </c>
      <c r="AM771" s="605" t="s">
        <v>227</v>
      </c>
      <c r="AN771" s="605" t="s">
        <v>227</v>
      </c>
      <c r="AO771" s="605" t="s">
        <v>227</v>
      </c>
      <c r="AP771" s="605" t="s">
        <v>227</v>
      </c>
      <c r="AQ771" s="605" t="s">
        <v>227</v>
      </c>
      <c r="AR771" s="605" t="s">
        <v>227</v>
      </c>
      <c r="AS771" s="605" t="s">
        <v>227</v>
      </c>
      <c r="AT771" s="605" t="s">
        <v>227</v>
      </c>
      <c r="AU771" s="605" t="s">
        <v>227</v>
      </c>
      <c r="AV771" s="605" t="s">
        <v>227</v>
      </c>
      <c r="AW771" s="605" t="s">
        <v>227</v>
      </c>
      <c r="AX771" s="605" t="s">
        <v>227</v>
      </c>
      <c r="AY771" s="604" t="s">
        <v>227</v>
      </c>
      <c r="AZ771" s="604" t="s">
        <v>4547</v>
      </c>
      <c r="BA771" s="604" t="s">
        <v>227</v>
      </c>
      <c r="BB771" s="606" t="s">
        <v>1500</v>
      </c>
    </row>
    <row r="772" spans="1:54" ht="21.6" x14ac:dyDescent="0.65">
      <c r="A772" s="620">
        <v>707390</v>
      </c>
      <c r="B772" s="602" t="s">
        <v>248</v>
      </c>
      <c r="C772" s="628" t="s">
        <v>176</v>
      </c>
      <c r="D772" s="628" t="s">
        <v>176</v>
      </c>
      <c r="E772" s="628" t="s">
        <v>178</v>
      </c>
      <c r="F772" s="628" t="s">
        <v>178</v>
      </c>
      <c r="G772" s="628" t="s">
        <v>178</v>
      </c>
      <c r="H772" s="628" t="s">
        <v>178</v>
      </c>
      <c r="I772" s="628" t="s">
        <v>178</v>
      </c>
      <c r="J772" s="628" t="s">
        <v>178</v>
      </c>
      <c r="K772" s="628" t="s">
        <v>178</v>
      </c>
      <c r="L772" s="628" t="s">
        <v>177</v>
      </c>
      <c r="M772" s="628" t="s">
        <v>176</v>
      </c>
      <c r="N772" s="628" t="s">
        <v>178</v>
      </c>
      <c r="O772" s="628" t="s">
        <v>177</v>
      </c>
      <c r="P772" s="628" t="s">
        <v>178</v>
      </c>
      <c r="Q772" s="628" t="s">
        <v>178</v>
      </c>
      <c r="R772" s="628" t="s">
        <v>177</v>
      </c>
      <c r="S772" s="628" t="s">
        <v>177</v>
      </c>
      <c r="T772" s="628" t="s">
        <v>178</v>
      </c>
      <c r="U772" s="628" t="s">
        <v>177</v>
      </c>
      <c r="V772" s="628" t="s">
        <v>177</v>
      </c>
      <c r="W772" s="628" t="s">
        <v>177</v>
      </c>
      <c r="X772" s="628" t="s">
        <v>177</v>
      </c>
      <c r="Y772" s="628" t="s">
        <v>177</v>
      </c>
      <c r="Z772" s="628" t="s">
        <v>177</v>
      </c>
      <c r="AA772" s="628" t="s">
        <v>227</v>
      </c>
      <c r="AB772" s="628" t="s">
        <v>227</v>
      </c>
      <c r="AC772" s="628" t="s">
        <v>227</v>
      </c>
      <c r="AD772" s="628" t="s">
        <v>227</v>
      </c>
      <c r="AE772" s="628" t="s">
        <v>227</v>
      </c>
      <c r="AF772" s="628" t="s">
        <v>227</v>
      </c>
      <c r="AG772" s="628" t="s">
        <v>227</v>
      </c>
      <c r="AH772" s="628" t="s">
        <v>227</v>
      </c>
      <c r="AI772" s="628" t="s">
        <v>227</v>
      </c>
      <c r="AJ772" s="628" t="s">
        <v>227</v>
      </c>
      <c r="AK772" s="628" t="s">
        <v>227</v>
      </c>
      <c r="AL772" s="628" t="s">
        <v>227</v>
      </c>
      <c r="AM772" s="628" t="s">
        <v>227</v>
      </c>
      <c r="AN772" s="628" t="s">
        <v>227</v>
      </c>
      <c r="AO772" s="628" t="s">
        <v>227</v>
      </c>
      <c r="AP772" s="628" t="s">
        <v>227</v>
      </c>
      <c r="AQ772" s="628" t="s">
        <v>227</v>
      </c>
      <c r="AR772" s="628" t="s">
        <v>227</v>
      </c>
      <c r="AS772" s="628" t="s">
        <v>227</v>
      </c>
      <c r="AT772" s="628" t="s">
        <v>227</v>
      </c>
      <c r="AU772" s="628" t="s">
        <v>227</v>
      </c>
      <c r="AV772" s="628" t="s">
        <v>227</v>
      </c>
      <c r="AW772" s="628" t="s">
        <v>227</v>
      </c>
      <c r="AX772" s="628" t="s">
        <v>227</v>
      </c>
      <c r="AY772" s="602">
        <v>0</v>
      </c>
      <c r="AZ772" s="628"/>
      <c r="BA772" s="629"/>
      <c r="BB772" s="634"/>
    </row>
    <row r="773" spans="1:54" ht="21.6" x14ac:dyDescent="0.65">
      <c r="A773" s="620">
        <v>707391</v>
      </c>
      <c r="B773" s="602" t="s">
        <v>247</v>
      </c>
      <c r="C773" s="628" t="s">
        <v>176</v>
      </c>
      <c r="D773" s="628" t="s">
        <v>178</v>
      </c>
      <c r="E773" s="628" t="s">
        <v>176</v>
      </c>
      <c r="F773" s="628" t="s">
        <v>178</v>
      </c>
      <c r="G773" s="628" t="s">
        <v>177</v>
      </c>
      <c r="H773" s="628" t="s">
        <v>178</v>
      </c>
      <c r="I773" s="628" t="s">
        <v>177</v>
      </c>
      <c r="J773" s="628" t="s">
        <v>177</v>
      </c>
      <c r="K773" s="628" t="s">
        <v>177</v>
      </c>
      <c r="L773" s="628" t="s">
        <v>177</v>
      </c>
      <c r="M773" s="628" t="s">
        <v>177</v>
      </c>
      <c r="N773" s="628" t="s">
        <v>177</v>
      </c>
      <c r="O773" s="628">
        <v>0</v>
      </c>
      <c r="P773" s="628">
        <v>0</v>
      </c>
      <c r="Q773" s="628">
        <v>0</v>
      </c>
      <c r="R773" s="628">
        <v>0</v>
      </c>
      <c r="S773" s="628">
        <v>0</v>
      </c>
      <c r="T773" s="628">
        <v>0</v>
      </c>
      <c r="U773" s="628">
        <v>0</v>
      </c>
      <c r="V773" s="628">
        <v>0</v>
      </c>
      <c r="W773" s="628">
        <v>0</v>
      </c>
      <c r="X773" s="628">
        <v>0</v>
      </c>
      <c r="Y773" s="628">
        <v>0</v>
      </c>
      <c r="Z773" s="628">
        <v>0</v>
      </c>
      <c r="AA773" s="628">
        <v>0</v>
      </c>
      <c r="AB773" s="628">
        <v>0</v>
      </c>
      <c r="AC773" s="628">
        <v>0</v>
      </c>
      <c r="AD773" s="628">
        <v>0</v>
      </c>
      <c r="AE773" s="628">
        <v>0</v>
      </c>
      <c r="AF773" s="628">
        <v>0</v>
      </c>
      <c r="AG773" s="628">
        <v>0</v>
      </c>
      <c r="AH773" s="628">
        <v>0</v>
      </c>
      <c r="AI773" s="628">
        <v>0</v>
      </c>
      <c r="AJ773" s="628">
        <v>0</v>
      </c>
      <c r="AK773" s="628">
        <v>0</v>
      </c>
      <c r="AL773" s="628">
        <v>0</v>
      </c>
      <c r="AM773" s="628">
        <v>0</v>
      </c>
      <c r="AN773" s="628">
        <v>0</v>
      </c>
      <c r="AO773" s="628">
        <v>0</v>
      </c>
      <c r="AP773" s="628">
        <v>0</v>
      </c>
      <c r="AQ773" s="628">
        <v>0</v>
      </c>
      <c r="AR773" s="628"/>
      <c r="AS773" s="628"/>
      <c r="AT773" s="628"/>
      <c r="AU773" s="628"/>
      <c r="AV773" s="628"/>
      <c r="AW773" s="628"/>
      <c r="AX773" s="631"/>
      <c r="AY773" s="602">
        <v>0</v>
      </c>
      <c r="AZ773" s="628"/>
      <c r="BA773" s="629"/>
      <c r="BB773" s="634"/>
    </row>
    <row r="774" spans="1:54" ht="14.4" x14ac:dyDescent="0.3">
      <c r="A774" s="604">
        <v>707392</v>
      </c>
      <c r="B774" s="604" t="s">
        <v>247</v>
      </c>
      <c r="C774" s="605" t="s">
        <v>176</v>
      </c>
      <c r="D774" s="605" t="s">
        <v>176</v>
      </c>
      <c r="E774" s="605" t="s">
        <v>176</v>
      </c>
      <c r="F774" s="605" t="s">
        <v>176</v>
      </c>
      <c r="G774" s="605" t="s">
        <v>176</v>
      </c>
      <c r="H774" s="605" t="s">
        <v>178</v>
      </c>
      <c r="I774" s="605" t="s">
        <v>178</v>
      </c>
      <c r="J774" s="605" t="s">
        <v>178</v>
      </c>
      <c r="K774" s="605" t="s">
        <v>178</v>
      </c>
      <c r="L774" s="605" t="s">
        <v>178</v>
      </c>
      <c r="M774" s="605" t="s">
        <v>178</v>
      </c>
      <c r="N774" s="605" t="s">
        <v>178</v>
      </c>
      <c r="O774" s="605" t="s">
        <v>227</v>
      </c>
      <c r="P774" s="605" t="s">
        <v>227</v>
      </c>
      <c r="Q774" s="605" t="s">
        <v>227</v>
      </c>
      <c r="R774" s="605" t="s">
        <v>227</v>
      </c>
      <c r="S774" s="605" t="s">
        <v>227</v>
      </c>
      <c r="T774" s="605" t="s">
        <v>227</v>
      </c>
      <c r="U774" s="605" t="s">
        <v>227</v>
      </c>
      <c r="V774" s="605" t="s">
        <v>227</v>
      </c>
      <c r="W774" s="605" t="s">
        <v>227</v>
      </c>
      <c r="X774" s="605" t="s">
        <v>227</v>
      </c>
      <c r="Y774" s="605" t="s">
        <v>227</v>
      </c>
      <c r="Z774" s="605" t="s">
        <v>227</v>
      </c>
      <c r="AA774" s="605" t="s">
        <v>227</v>
      </c>
      <c r="AB774" s="605" t="s">
        <v>227</v>
      </c>
      <c r="AC774" s="605" t="s">
        <v>227</v>
      </c>
      <c r="AD774" s="605" t="s">
        <v>227</v>
      </c>
      <c r="AE774" s="605" t="s">
        <v>227</v>
      </c>
      <c r="AF774" s="605" t="s">
        <v>227</v>
      </c>
      <c r="AG774" s="605" t="s">
        <v>227</v>
      </c>
      <c r="AH774" s="605" t="s">
        <v>227</v>
      </c>
      <c r="AI774" s="605" t="s">
        <v>227</v>
      </c>
      <c r="AJ774" s="605" t="s">
        <v>227</v>
      </c>
      <c r="AK774" s="605" t="s">
        <v>227</v>
      </c>
      <c r="AL774" s="605" t="s">
        <v>227</v>
      </c>
      <c r="AM774" s="605" t="s">
        <v>227</v>
      </c>
      <c r="AN774" s="605" t="s">
        <v>227</v>
      </c>
      <c r="AO774" s="605" t="s">
        <v>227</v>
      </c>
      <c r="AP774" s="605" t="s">
        <v>227</v>
      </c>
      <c r="AQ774" s="605" t="s">
        <v>227</v>
      </c>
      <c r="AR774" s="605" t="s">
        <v>227</v>
      </c>
      <c r="AS774" s="605" t="s">
        <v>227</v>
      </c>
      <c r="AT774" s="605" t="s">
        <v>227</v>
      </c>
      <c r="AU774" s="605" t="s">
        <v>227</v>
      </c>
      <c r="AV774" s="605" t="s">
        <v>227</v>
      </c>
      <c r="AW774" s="605" t="s">
        <v>227</v>
      </c>
      <c r="AX774" s="605" t="s">
        <v>227</v>
      </c>
      <c r="AY774" s="604" t="s">
        <v>227</v>
      </c>
      <c r="AZ774" s="604" t="s">
        <v>4547</v>
      </c>
      <c r="BA774" s="604" t="s">
        <v>227</v>
      </c>
      <c r="BB774" s="606" t="s">
        <v>1500</v>
      </c>
    </row>
    <row r="775" spans="1:54" ht="21.6" x14ac:dyDescent="0.65">
      <c r="A775" s="620">
        <v>707393</v>
      </c>
      <c r="B775" s="602" t="s">
        <v>248</v>
      </c>
      <c r="C775" s="628" t="s">
        <v>178</v>
      </c>
      <c r="D775" s="628" t="s">
        <v>176</v>
      </c>
      <c r="E775" s="628" t="s">
        <v>176</v>
      </c>
      <c r="F775" s="628" t="s">
        <v>176</v>
      </c>
      <c r="G775" s="628" t="s">
        <v>176</v>
      </c>
      <c r="H775" s="628" t="s">
        <v>176</v>
      </c>
      <c r="I775" s="628" t="s">
        <v>178</v>
      </c>
      <c r="J775" s="628" t="s">
        <v>176</v>
      </c>
      <c r="K775" s="628" t="s">
        <v>176</v>
      </c>
      <c r="L775" s="628" t="s">
        <v>178</v>
      </c>
      <c r="M775" s="628" t="s">
        <v>176</v>
      </c>
      <c r="N775" s="628" t="s">
        <v>178</v>
      </c>
      <c r="O775" s="628" t="s">
        <v>178</v>
      </c>
      <c r="P775" s="628" t="s">
        <v>178</v>
      </c>
      <c r="Q775" s="628" t="s">
        <v>178</v>
      </c>
      <c r="R775" s="628" t="s">
        <v>178</v>
      </c>
      <c r="S775" s="628" t="s">
        <v>178</v>
      </c>
      <c r="T775" s="628" t="s">
        <v>178</v>
      </c>
      <c r="U775" s="628" t="s">
        <v>177</v>
      </c>
      <c r="V775" s="628" t="s">
        <v>177</v>
      </c>
      <c r="W775" s="628" t="s">
        <v>177</v>
      </c>
      <c r="X775" s="628" t="s">
        <v>177</v>
      </c>
      <c r="Y775" s="628" t="s">
        <v>177</v>
      </c>
      <c r="Z775" s="628" t="s">
        <v>177</v>
      </c>
      <c r="AA775" s="628" t="s">
        <v>227</v>
      </c>
      <c r="AB775" s="628" t="s">
        <v>227</v>
      </c>
      <c r="AC775" s="628" t="s">
        <v>227</v>
      </c>
      <c r="AD775" s="628" t="s">
        <v>227</v>
      </c>
      <c r="AE775" s="628" t="s">
        <v>227</v>
      </c>
      <c r="AF775" s="628" t="s">
        <v>227</v>
      </c>
      <c r="AG775" s="628" t="s">
        <v>227</v>
      </c>
      <c r="AH775" s="628" t="s">
        <v>227</v>
      </c>
      <c r="AI775" s="628" t="s">
        <v>227</v>
      </c>
      <c r="AJ775" s="628" t="s">
        <v>227</v>
      </c>
      <c r="AK775" s="628" t="s">
        <v>227</v>
      </c>
      <c r="AL775" s="628" t="s">
        <v>227</v>
      </c>
      <c r="AM775" s="628" t="s">
        <v>227</v>
      </c>
      <c r="AN775" s="628" t="s">
        <v>227</v>
      </c>
      <c r="AO775" s="628" t="s">
        <v>227</v>
      </c>
      <c r="AP775" s="628" t="s">
        <v>227</v>
      </c>
      <c r="AQ775" s="628" t="s">
        <v>227</v>
      </c>
      <c r="AR775" s="628" t="s">
        <v>227</v>
      </c>
      <c r="AS775" s="628" t="s">
        <v>227</v>
      </c>
      <c r="AT775" s="628" t="s">
        <v>227</v>
      </c>
      <c r="AU775" s="628" t="s">
        <v>227</v>
      </c>
      <c r="AV775" s="628" t="s">
        <v>227</v>
      </c>
      <c r="AW775" s="628" t="s">
        <v>227</v>
      </c>
      <c r="AX775" s="628" t="s">
        <v>227</v>
      </c>
      <c r="AY775" s="602" t="s">
        <v>4583</v>
      </c>
      <c r="AZ775" s="628"/>
      <c r="BA775" s="629"/>
      <c r="BB775" s="634"/>
    </row>
    <row r="776" spans="1:54" ht="21.6" x14ac:dyDescent="0.65">
      <c r="A776" s="620">
        <v>707395</v>
      </c>
      <c r="B776" s="602" t="s">
        <v>247</v>
      </c>
      <c r="C776" s="628" t="s">
        <v>178</v>
      </c>
      <c r="D776" s="628" t="s">
        <v>178</v>
      </c>
      <c r="E776" s="628" t="s">
        <v>178</v>
      </c>
      <c r="F776" s="628" t="s">
        <v>177</v>
      </c>
      <c r="G776" s="628" t="s">
        <v>178</v>
      </c>
      <c r="H776" s="628" t="s">
        <v>178</v>
      </c>
      <c r="I776" s="628" t="s">
        <v>177</v>
      </c>
      <c r="J776" s="628" t="s">
        <v>177</v>
      </c>
      <c r="K776" s="628" t="s">
        <v>177</v>
      </c>
      <c r="L776" s="628" t="s">
        <v>177</v>
      </c>
      <c r="M776" s="628" t="s">
        <v>177</v>
      </c>
      <c r="N776" s="628" t="s">
        <v>177</v>
      </c>
      <c r="O776" s="628" t="s">
        <v>227</v>
      </c>
      <c r="P776" s="628" t="s">
        <v>227</v>
      </c>
      <c r="Q776" s="628" t="s">
        <v>227</v>
      </c>
      <c r="R776" s="628" t="s">
        <v>227</v>
      </c>
      <c r="S776" s="628" t="s">
        <v>227</v>
      </c>
      <c r="T776" s="628" t="s">
        <v>227</v>
      </c>
      <c r="U776" s="628" t="s">
        <v>227</v>
      </c>
      <c r="V776" s="628" t="s">
        <v>227</v>
      </c>
      <c r="W776" s="628" t="s">
        <v>227</v>
      </c>
      <c r="X776" s="628" t="s">
        <v>227</v>
      </c>
      <c r="Y776" s="628" t="s">
        <v>227</v>
      </c>
      <c r="Z776" s="628" t="s">
        <v>227</v>
      </c>
      <c r="AA776" s="628" t="s">
        <v>227</v>
      </c>
      <c r="AB776" s="628" t="s">
        <v>227</v>
      </c>
      <c r="AC776" s="628" t="s">
        <v>227</v>
      </c>
      <c r="AD776" s="628" t="s">
        <v>227</v>
      </c>
      <c r="AE776" s="628" t="s">
        <v>227</v>
      </c>
      <c r="AF776" s="628" t="s">
        <v>227</v>
      </c>
      <c r="AG776" s="628" t="s">
        <v>227</v>
      </c>
      <c r="AH776" s="628" t="s">
        <v>227</v>
      </c>
      <c r="AI776" s="628" t="s">
        <v>227</v>
      </c>
      <c r="AJ776" s="628" t="s">
        <v>227</v>
      </c>
      <c r="AK776" s="628" t="s">
        <v>227</v>
      </c>
      <c r="AL776" s="628" t="s">
        <v>227</v>
      </c>
      <c r="AM776" s="628" t="s">
        <v>227</v>
      </c>
      <c r="AN776" s="628" t="s">
        <v>227</v>
      </c>
      <c r="AO776" s="628" t="s">
        <v>227</v>
      </c>
      <c r="AP776" s="628" t="s">
        <v>227</v>
      </c>
      <c r="AQ776" s="628" t="s">
        <v>227</v>
      </c>
      <c r="AR776" s="628" t="s">
        <v>227</v>
      </c>
      <c r="AS776" s="628" t="s">
        <v>227</v>
      </c>
      <c r="AT776" s="628" t="s">
        <v>227</v>
      </c>
      <c r="AU776" s="628" t="s">
        <v>227</v>
      </c>
      <c r="AV776" s="628" t="s">
        <v>227</v>
      </c>
      <c r="AW776" s="628" t="s">
        <v>227</v>
      </c>
      <c r="AX776" s="628" t="s">
        <v>227</v>
      </c>
      <c r="AY776" s="602">
        <v>0</v>
      </c>
      <c r="AZ776" s="628"/>
      <c r="BA776" s="629"/>
      <c r="BB776" s="634"/>
    </row>
    <row r="777" spans="1:54" ht="14.4" x14ac:dyDescent="0.3">
      <c r="A777" s="604">
        <v>707396</v>
      </c>
      <c r="B777" s="604" t="s">
        <v>247</v>
      </c>
      <c r="C777" s="605" t="s">
        <v>178</v>
      </c>
      <c r="D777" s="605" t="s">
        <v>177</v>
      </c>
      <c r="E777" s="605" t="s">
        <v>178</v>
      </c>
      <c r="F777" s="605" t="s">
        <v>177</v>
      </c>
      <c r="G777" s="605" t="s">
        <v>178</v>
      </c>
      <c r="H777" s="605" t="s">
        <v>178</v>
      </c>
      <c r="I777" s="605" t="s">
        <v>177</v>
      </c>
      <c r="J777" s="605" t="s">
        <v>177</v>
      </c>
      <c r="K777" s="605" t="s">
        <v>177</v>
      </c>
      <c r="L777" s="605" t="s">
        <v>177</v>
      </c>
      <c r="M777" s="605" t="s">
        <v>176</v>
      </c>
      <c r="N777" s="605" t="s">
        <v>176</v>
      </c>
      <c r="O777" s="605" t="s">
        <v>227</v>
      </c>
      <c r="P777" s="605" t="s">
        <v>227</v>
      </c>
      <c r="Q777" s="605" t="s">
        <v>227</v>
      </c>
      <c r="R777" s="605" t="s">
        <v>227</v>
      </c>
      <c r="S777" s="605" t="s">
        <v>227</v>
      </c>
      <c r="T777" s="605" t="s">
        <v>227</v>
      </c>
      <c r="U777" s="605" t="s">
        <v>227</v>
      </c>
      <c r="V777" s="605" t="s">
        <v>227</v>
      </c>
      <c r="W777" s="605" t="s">
        <v>227</v>
      </c>
      <c r="X777" s="605" t="s">
        <v>227</v>
      </c>
      <c r="Y777" s="605" t="s">
        <v>227</v>
      </c>
      <c r="Z777" s="605" t="s">
        <v>227</v>
      </c>
      <c r="AA777" s="605" t="s">
        <v>227</v>
      </c>
      <c r="AB777" s="605" t="s">
        <v>227</v>
      </c>
      <c r="AC777" s="605" t="s">
        <v>227</v>
      </c>
      <c r="AD777" s="605" t="s">
        <v>227</v>
      </c>
      <c r="AE777" s="605" t="s">
        <v>227</v>
      </c>
      <c r="AF777" s="605" t="s">
        <v>227</v>
      </c>
      <c r="AG777" s="605" t="s">
        <v>227</v>
      </c>
      <c r="AH777" s="605" t="s">
        <v>227</v>
      </c>
      <c r="AI777" s="605" t="s">
        <v>227</v>
      </c>
      <c r="AJ777" s="605" t="s">
        <v>227</v>
      </c>
      <c r="AK777" s="605" t="s">
        <v>227</v>
      </c>
      <c r="AL777" s="605" t="s">
        <v>227</v>
      </c>
      <c r="AM777" s="605" t="s">
        <v>227</v>
      </c>
      <c r="AN777" s="605" t="s">
        <v>227</v>
      </c>
      <c r="AO777" s="605" t="s">
        <v>227</v>
      </c>
      <c r="AP777" s="605" t="s">
        <v>227</v>
      </c>
      <c r="AQ777" s="605" t="s">
        <v>227</v>
      </c>
      <c r="AR777" s="605" t="s">
        <v>227</v>
      </c>
      <c r="AS777" s="605" t="s">
        <v>227</v>
      </c>
      <c r="AT777" s="605" t="s">
        <v>227</v>
      </c>
      <c r="AU777" s="605" t="s">
        <v>227</v>
      </c>
      <c r="AV777" s="605" t="s">
        <v>227</v>
      </c>
      <c r="AW777" s="605" t="s">
        <v>227</v>
      </c>
      <c r="AX777" s="605" t="s">
        <v>227</v>
      </c>
      <c r="AY777" s="604" t="s">
        <v>227</v>
      </c>
      <c r="AZ777" s="604" t="s">
        <v>4547</v>
      </c>
      <c r="BA777" s="604" t="s">
        <v>227</v>
      </c>
      <c r="BB777" s="606" t="s">
        <v>1500</v>
      </c>
    </row>
    <row r="778" spans="1:54" ht="21.6" x14ac:dyDescent="0.65">
      <c r="A778" s="620">
        <v>707397</v>
      </c>
      <c r="B778" s="602" t="s">
        <v>248</v>
      </c>
      <c r="C778" s="628" t="s">
        <v>178</v>
      </c>
      <c r="D778" s="628" t="s">
        <v>178</v>
      </c>
      <c r="E778" s="628" t="s">
        <v>178</v>
      </c>
      <c r="F778" s="628" t="s">
        <v>178</v>
      </c>
      <c r="G778" s="628" t="s">
        <v>178</v>
      </c>
      <c r="H778" s="628" t="s">
        <v>178</v>
      </c>
      <c r="I778" s="628" t="s">
        <v>178</v>
      </c>
      <c r="J778" s="628" t="s">
        <v>178</v>
      </c>
      <c r="K778" s="628" t="s">
        <v>178</v>
      </c>
      <c r="L778" s="628" t="s">
        <v>178</v>
      </c>
      <c r="M778" s="628" t="s">
        <v>178</v>
      </c>
      <c r="N778" s="628" t="s">
        <v>178</v>
      </c>
      <c r="O778" s="628" t="s">
        <v>178</v>
      </c>
      <c r="P778" s="628" t="s">
        <v>178</v>
      </c>
      <c r="Q778" s="628" t="s">
        <v>178</v>
      </c>
      <c r="R778" s="628" t="s">
        <v>178</v>
      </c>
      <c r="S778" s="628" t="s">
        <v>178</v>
      </c>
      <c r="T778" s="628" t="s">
        <v>178</v>
      </c>
      <c r="U778" s="628" t="s">
        <v>177</v>
      </c>
      <c r="V778" s="628" t="s">
        <v>177</v>
      </c>
      <c r="W778" s="628" t="s">
        <v>177</v>
      </c>
      <c r="X778" s="628" t="s">
        <v>177</v>
      </c>
      <c r="Y778" s="628" t="s">
        <v>177</v>
      </c>
      <c r="Z778" s="628" t="s">
        <v>177</v>
      </c>
      <c r="AA778" s="628" t="s">
        <v>227</v>
      </c>
      <c r="AB778" s="628" t="s">
        <v>227</v>
      </c>
      <c r="AC778" s="628" t="s">
        <v>227</v>
      </c>
      <c r="AD778" s="628" t="s">
        <v>227</v>
      </c>
      <c r="AE778" s="628" t="s">
        <v>227</v>
      </c>
      <c r="AF778" s="628" t="s">
        <v>227</v>
      </c>
      <c r="AG778" s="628" t="s">
        <v>227</v>
      </c>
      <c r="AH778" s="628" t="s">
        <v>227</v>
      </c>
      <c r="AI778" s="628" t="s">
        <v>227</v>
      </c>
      <c r="AJ778" s="628" t="s">
        <v>227</v>
      </c>
      <c r="AK778" s="628" t="s">
        <v>227</v>
      </c>
      <c r="AL778" s="628" t="s">
        <v>227</v>
      </c>
      <c r="AM778" s="628" t="s">
        <v>227</v>
      </c>
      <c r="AN778" s="628" t="s">
        <v>227</v>
      </c>
      <c r="AO778" s="628" t="s">
        <v>227</v>
      </c>
      <c r="AP778" s="628" t="s">
        <v>227</v>
      </c>
      <c r="AQ778" s="628" t="s">
        <v>227</v>
      </c>
      <c r="AR778" s="628" t="s">
        <v>227</v>
      </c>
      <c r="AS778" s="628" t="s">
        <v>227</v>
      </c>
      <c r="AT778" s="628" t="s">
        <v>227</v>
      </c>
      <c r="AU778" s="628" t="s">
        <v>227</v>
      </c>
      <c r="AV778" s="628" t="s">
        <v>227</v>
      </c>
      <c r="AW778" s="628" t="s">
        <v>227</v>
      </c>
      <c r="AX778" s="628" t="s">
        <v>227</v>
      </c>
      <c r="AY778" s="602">
        <v>0</v>
      </c>
      <c r="AZ778" s="628"/>
      <c r="BA778" s="629"/>
      <c r="BB778" s="634"/>
    </row>
    <row r="779" spans="1:54" ht="14.4" x14ac:dyDescent="0.3">
      <c r="A779" s="604">
        <v>707398</v>
      </c>
      <c r="B779" s="604" t="s">
        <v>247</v>
      </c>
      <c r="C779" s="605" t="s">
        <v>178</v>
      </c>
      <c r="D779" s="605" t="s">
        <v>178</v>
      </c>
      <c r="E779" s="605" t="s">
        <v>178</v>
      </c>
      <c r="F779" s="605" t="s">
        <v>178</v>
      </c>
      <c r="G779" s="605" t="s">
        <v>178</v>
      </c>
      <c r="H779" s="605" t="s">
        <v>176</v>
      </c>
      <c r="I779" s="605" t="s">
        <v>177</v>
      </c>
      <c r="J779" s="605" t="s">
        <v>177</v>
      </c>
      <c r="K779" s="605" t="s">
        <v>177</v>
      </c>
      <c r="L779" s="605" t="s">
        <v>177</v>
      </c>
      <c r="M779" s="605" t="s">
        <v>177</v>
      </c>
      <c r="N779" s="605" t="s">
        <v>177</v>
      </c>
      <c r="O779" s="605" t="s">
        <v>227</v>
      </c>
      <c r="P779" s="605" t="s">
        <v>227</v>
      </c>
      <c r="Q779" s="605" t="s">
        <v>227</v>
      </c>
      <c r="R779" s="605" t="s">
        <v>227</v>
      </c>
      <c r="S779" s="605" t="s">
        <v>227</v>
      </c>
      <c r="T779" s="605" t="s">
        <v>227</v>
      </c>
      <c r="U779" s="605" t="s">
        <v>227</v>
      </c>
      <c r="V779" s="605" t="s">
        <v>227</v>
      </c>
      <c r="W779" s="605" t="s">
        <v>227</v>
      </c>
      <c r="X779" s="605" t="s">
        <v>227</v>
      </c>
      <c r="Y779" s="605" t="s">
        <v>227</v>
      </c>
      <c r="Z779" s="605" t="s">
        <v>227</v>
      </c>
      <c r="AA779" s="605" t="s">
        <v>227</v>
      </c>
      <c r="AB779" s="605" t="s">
        <v>227</v>
      </c>
      <c r="AC779" s="605" t="s">
        <v>227</v>
      </c>
      <c r="AD779" s="605" t="s">
        <v>227</v>
      </c>
      <c r="AE779" s="605" t="s">
        <v>227</v>
      </c>
      <c r="AF779" s="605" t="s">
        <v>227</v>
      </c>
      <c r="AG779" s="605" t="s">
        <v>227</v>
      </c>
      <c r="AH779" s="605" t="s">
        <v>227</v>
      </c>
      <c r="AI779" s="605" t="s">
        <v>227</v>
      </c>
      <c r="AJ779" s="605" t="s">
        <v>227</v>
      </c>
      <c r="AK779" s="605" t="s">
        <v>227</v>
      </c>
      <c r="AL779" s="605" t="s">
        <v>227</v>
      </c>
      <c r="AM779" s="605" t="s">
        <v>227</v>
      </c>
      <c r="AN779" s="605" t="s">
        <v>227</v>
      </c>
      <c r="AO779" s="605" t="s">
        <v>227</v>
      </c>
      <c r="AP779" s="605" t="s">
        <v>227</v>
      </c>
      <c r="AQ779" s="605" t="s">
        <v>227</v>
      </c>
      <c r="AR779" s="605" t="s">
        <v>227</v>
      </c>
      <c r="AS779" s="605" t="s">
        <v>227</v>
      </c>
      <c r="AT779" s="605" t="s">
        <v>227</v>
      </c>
      <c r="AU779" s="605" t="s">
        <v>227</v>
      </c>
      <c r="AV779" s="605" t="s">
        <v>227</v>
      </c>
      <c r="AW779" s="605" t="s">
        <v>227</v>
      </c>
      <c r="AX779" s="605" t="s">
        <v>227</v>
      </c>
      <c r="AY779" s="604" t="s">
        <v>227</v>
      </c>
      <c r="AZ779" s="604" t="s">
        <v>4547</v>
      </c>
      <c r="BA779" s="604" t="s">
        <v>227</v>
      </c>
      <c r="BB779" s="606" t="s">
        <v>1500</v>
      </c>
    </row>
    <row r="780" spans="1:54" ht="14.4" x14ac:dyDescent="0.3">
      <c r="A780" s="604">
        <v>707399</v>
      </c>
      <c r="B780" s="604" t="s">
        <v>247</v>
      </c>
      <c r="C780" s="605" t="s">
        <v>178</v>
      </c>
      <c r="D780" s="605" t="s">
        <v>178</v>
      </c>
      <c r="E780" s="605" t="s">
        <v>178</v>
      </c>
      <c r="F780" s="605" t="s">
        <v>177</v>
      </c>
      <c r="G780" s="605" t="s">
        <v>178</v>
      </c>
      <c r="H780" s="605" t="s">
        <v>177</v>
      </c>
      <c r="I780" s="605" t="s">
        <v>177</v>
      </c>
      <c r="J780" s="605" t="s">
        <v>177</v>
      </c>
      <c r="K780" s="605" t="s">
        <v>177</v>
      </c>
      <c r="L780" s="605" t="s">
        <v>177</v>
      </c>
      <c r="M780" s="605" t="s">
        <v>178</v>
      </c>
      <c r="N780" s="605" t="s">
        <v>176</v>
      </c>
      <c r="O780" s="605" t="s">
        <v>227</v>
      </c>
      <c r="P780" s="605" t="s">
        <v>227</v>
      </c>
      <c r="Q780" s="605" t="s">
        <v>227</v>
      </c>
      <c r="R780" s="605" t="s">
        <v>227</v>
      </c>
      <c r="S780" s="605" t="s">
        <v>227</v>
      </c>
      <c r="T780" s="605" t="s">
        <v>227</v>
      </c>
      <c r="U780" s="605" t="s">
        <v>227</v>
      </c>
      <c r="V780" s="605" t="s">
        <v>227</v>
      </c>
      <c r="W780" s="605" t="s">
        <v>227</v>
      </c>
      <c r="X780" s="605" t="s">
        <v>227</v>
      </c>
      <c r="Y780" s="605" t="s">
        <v>227</v>
      </c>
      <c r="Z780" s="605" t="s">
        <v>227</v>
      </c>
      <c r="AA780" s="605" t="s">
        <v>227</v>
      </c>
      <c r="AB780" s="605" t="s">
        <v>227</v>
      </c>
      <c r="AC780" s="605" t="s">
        <v>227</v>
      </c>
      <c r="AD780" s="605" t="s">
        <v>227</v>
      </c>
      <c r="AE780" s="605" t="s">
        <v>227</v>
      </c>
      <c r="AF780" s="605" t="s">
        <v>227</v>
      </c>
      <c r="AG780" s="605" t="s">
        <v>227</v>
      </c>
      <c r="AH780" s="605" t="s">
        <v>227</v>
      </c>
      <c r="AI780" s="605" t="s">
        <v>227</v>
      </c>
      <c r="AJ780" s="605" t="s">
        <v>227</v>
      </c>
      <c r="AK780" s="605" t="s">
        <v>227</v>
      </c>
      <c r="AL780" s="605" t="s">
        <v>227</v>
      </c>
      <c r="AM780" s="605" t="s">
        <v>227</v>
      </c>
      <c r="AN780" s="605" t="s">
        <v>227</v>
      </c>
      <c r="AO780" s="605" t="s">
        <v>227</v>
      </c>
      <c r="AP780" s="605" t="s">
        <v>227</v>
      </c>
      <c r="AQ780" s="605" t="s">
        <v>227</v>
      </c>
      <c r="AR780" s="605" t="s">
        <v>227</v>
      </c>
      <c r="AS780" s="605" t="s">
        <v>227</v>
      </c>
      <c r="AT780" s="605" t="s">
        <v>227</v>
      </c>
      <c r="AU780" s="605" t="s">
        <v>227</v>
      </c>
      <c r="AV780" s="605" t="s">
        <v>227</v>
      </c>
      <c r="AW780" s="605" t="s">
        <v>227</v>
      </c>
      <c r="AX780" s="605" t="s">
        <v>227</v>
      </c>
      <c r="AY780" s="604" t="s">
        <v>227</v>
      </c>
      <c r="AZ780" s="604" t="s">
        <v>227</v>
      </c>
      <c r="BA780" s="604" t="s">
        <v>227</v>
      </c>
      <c r="BB780" s="606" t="s">
        <v>1500</v>
      </c>
    </row>
    <row r="781" spans="1:54" ht="14.4" x14ac:dyDescent="0.3">
      <c r="A781" s="604">
        <v>707400</v>
      </c>
      <c r="B781" s="604" t="s">
        <v>247</v>
      </c>
      <c r="C781" s="605" t="s">
        <v>178</v>
      </c>
      <c r="D781" s="605" t="s">
        <v>178</v>
      </c>
      <c r="E781" s="605" t="s">
        <v>178</v>
      </c>
      <c r="F781" s="605" t="s">
        <v>178</v>
      </c>
      <c r="G781" s="605" t="s">
        <v>178</v>
      </c>
      <c r="H781" s="605" t="s">
        <v>178</v>
      </c>
      <c r="I781" s="605" t="s">
        <v>177</v>
      </c>
      <c r="J781" s="605" t="s">
        <v>177</v>
      </c>
      <c r="K781" s="605" t="s">
        <v>177</v>
      </c>
      <c r="L781" s="605" t="s">
        <v>177</v>
      </c>
      <c r="M781" s="605" t="s">
        <v>176</v>
      </c>
      <c r="N781" s="605" t="s">
        <v>176</v>
      </c>
      <c r="O781" s="605" t="s">
        <v>227</v>
      </c>
      <c r="P781" s="605" t="s">
        <v>227</v>
      </c>
      <c r="Q781" s="605" t="s">
        <v>227</v>
      </c>
      <c r="R781" s="605" t="s">
        <v>227</v>
      </c>
      <c r="S781" s="605" t="s">
        <v>227</v>
      </c>
      <c r="T781" s="605" t="s">
        <v>227</v>
      </c>
      <c r="U781" s="605" t="s">
        <v>227</v>
      </c>
      <c r="V781" s="605" t="s">
        <v>227</v>
      </c>
      <c r="W781" s="605" t="s">
        <v>227</v>
      </c>
      <c r="X781" s="605" t="s">
        <v>227</v>
      </c>
      <c r="Y781" s="605" t="s">
        <v>227</v>
      </c>
      <c r="Z781" s="605" t="s">
        <v>227</v>
      </c>
      <c r="AA781" s="605" t="s">
        <v>227</v>
      </c>
      <c r="AB781" s="605" t="s">
        <v>227</v>
      </c>
      <c r="AC781" s="605" t="s">
        <v>227</v>
      </c>
      <c r="AD781" s="605" t="s">
        <v>227</v>
      </c>
      <c r="AE781" s="605" t="s">
        <v>227</v>
      </c>
      <c r="AF781" s="605" t="s">
        <v>227</v>
      </c>
      <c r="AG781" s="605" t="s">
        <v>227</v>
      </c>
      <c r="AH781" s="605" t="s">
        <v>227</v>
      </c>
      <c r="AI781" s="605" t="s">
        <v>227</v>
      </c>
      <c r="AJ781" s="605" t="s">
        <v>227</v>
      </c>
      <c r="AK781" s="605" t="s">
        <v>227</v>
      </c>
      <c r="AL781" s="605" t="s">
        <v>227</v>
      </c>
      <c r="AM781" s="605" t="s">
        <v>227</v>
      </c>
      <c r="AN781" s="605" t="s">
        <v>227</v>
      </c>
      <c r="AO781" s="605" t="s">
        <v>227</v>
      </c>
      <c r="AP781" s="605" t="s">
        <v>227</v>
      </c>
      <c r="AQ781" s="605" t="s">
        <v>227</v>
      </c>
      <c r="AR781" s="605" t="s">
        <v>227</v>
      </c>
      <c r="AS781" s="605" t="s">
        <v>227</v>
      </c>
      <c r="AT781" s="605" t="s">
        <v>227</v>
      </c>
      <c r="AU781" s="605" t="s">
        <v>227</v>
      </c>
      <c r="AV781" s="605" t="s">
        <v>227</v>
      </c>
      <c r="AW781" s="605" t="s">
        <v>227</v>
      </c>
      <c r="AX781" s="605" t="s">
        <v>227</v>
      </c>
      <c r="AY781" s="604" t="s">
        <v>227</v>
      </c>
      <c r="AZ781" s="604" t="s">
        <v>4547</v>
      </c>
      <c r="BA781" s="604" t="s">
        <v>227</v>
      </c>
      <c r="BB781" s="606" t="s">
        <v>1500</v>
      </c>
    </row>
    <row r="782" spans="1:54" ht="14.4" x14ac:dyDescent="0.3">
      <c r="A782" s="604">
        <v>707401</v>
      </c>
      <c r="B782" s="604" t="s">
        <v>247</v>
      </c>
      <c r="C782" s="605" t="s">
        <v>178</v>
      </c>
      <c r="D782" s="605" t="s">
        <v>178</v>
      </c>
      <c r="E782" s="605" t="s">
        <v>178</v>
      </c>
      <c r="F782" s="605" t="s">
        <v>178</v>
      </c>
      <c r="G782" s="605" t="s">
        <v>178</v>
      </c>
      <c r="H782" s="605" t="s">
        <v>178</v>
      </c>
      <c r="I782" s="605" t="s">
        <v>177</v>
      </c>
      <c r="J782" s="605" t="s">
        <v>177</v>
      </c>
      <c r="K782" s="605" t="s">
        <v>177</v>
      </c>
      <c r="L782" s="605" t="s">
        <v>177</v>
      </c>
      <c r="M782" s="605" t="s">
        <v>176</v>
      </c>
      <c r="N782" s="605" t="s">
        <v>176</v>
      </c>
      <c r="O782" s="605" t="s">
        <v>227</v>
      </c>
      <c r="P782" s="605" t="s">
        <v>227</v>
      </c>
      <c r="Q782" s="605" t="s">
        <v>227</v>
      </c>
      <c r="R782" s="605" t="s">
        <v>227</v>
      </c>
      <c r="S782" s="605" t="s">
        <v>227</v>
      </c>
      <c r="T782" s="605" t="s">
        <v>227</v>
      </c>
      <c r="U782" s="605" t="s">
        <v>227</v>
      </c>
      <c r="V782" s="605" t="s">
        <v>227</v>
      </c>
      <c r="W782" s="605" t="s">
        <v>227</v>
      </c>
      <c r="X782" s="605" t="s">
        <v>227</v>
      </c>
      <c r="Y782" s="605" t="s">
        <v>227</v>
      </c>
      <c r="Z782" s="605" t="s">
        <v>227</v>
      </c>
      <c r="AA782" s="605" t="s">
        <v>227</v>
      </c>
      <c r="AB782" s="605" t="s">
        <v>227</v>
      </c>
      <c r="AC782" s="605" t="s">
        <v>227</v>
      </c>
      <c r="AD782" s="605" t="s">
        <v>227</v>
      </c>
      <c r="AE782" s="605" t="s">
        <v>227</v>
      </c>
      <c r="AF782" s="605" t="s">
        <v>227</v>
      </c>
      <c r="AG782" s="605" t="s">
        <v>227</v>
      </c>
      <c r="AH782" s="605" t="s">
        <v>227</v>
      </c>
      <c r="AI782" s="605" t="s">
        <v>227</v>
      </c>
      <c r="AJ782" s="605" t="s">
        <v>227</v>
      </c>
      <c r="AK782" s="605" t="s">
        <v>227</v>
      </c>
      <c r="AL782" s="605" t="s">
        <v>227</v>
      </c>
      <c r="AM782" s="605" t="s">
        <v>227</v>
      </c>
      <c r="AN782" s="605" t="s">
        <v>227</v>
      </c>
      <c r="AO782" s="605" t="s">
        <v>227</v>
      </c>
      <c r="AP782" s="605" t="s">
        <v>227</v>
      </c>
      <c r="AQ782" s="605" t="s">
        <v>227</v>
      </c>
      <c r="AR782" s="605" t="s">
        <v>227</v>
      </c>
      <c r="AS782" s="605" t="s">
        <v>227</v>
      </c>
      <c r="AT782" s="605" t="s">
        <v>227</v>
      </c>
      <c r="AU782" s="605" t="s">
        <v>227</v>
      </c>
      <c r="AV782" s="605" t="s">
        <v>227</v>
      </c>
      <c r="AW782" s="605" t="s">
        <v>227</v>
      </c>
      <c r="AX782" s="605" t="s">
        <v>227</v>
      </c>
      <c r="AY782" s="604" t="s">
        <v>227</v>
      </c>
      <c r="AZ782" s="604" t="s">
        <v>4547</v>
      </c>
      <c r="BA782" s="604" t="s">
        <v>227</v>
      </c>
      <c r="BB782" s="606" t="s">
        <v>1500</v>
      </c>
    </row>
    <row r="783" spans="1:54" ht="21.6" x14ac:dyDescent="0.65">
      <c r="A783" s="620">
        <v>707402</v>
      </c>
      <c r="B783" s="602" t="s">
        <v>247</v>
      </c>
      <c r="C783" s="628" t="s">
        <v>176</v>
      </c>
      <c r="D783" s="628" t="s">
        <v>176</v>
      </c>
      <c r="E783" s="628" t="s">
        <v>178</v>
      </c>
      <c r="F783" s="628" t="s">
        <v>176</v>
      </c>
      <c r="G783" s="628" t="s">
        <v>176</v>
      </c>
      <c r="H783" s="628" t="s">
        <v>178</v>
      </c>
      <c r="I783" s="628" t="s">
        <v>177</v>
      </c>
      <c r="J783" s="628" t="s">
        <v>177</v>
      </c>
      <c r="K783" s="628" t="s">
        <v>177</v>
      </c>
      <c r="L783" s="628" t="s">
        <v>177</v>
      </c>
      <c r="M783" s="628" t="s">
        <v>177</v>
      </c>
      <c r="N783" s="628" t="s">
        <v>178</v>
      </c>
      <c r="O783" s="628">
        <v>0</v>
      </c>
      <c r="P783" s="628">
        <v>0</v>
      </c>
      <c r="Q783" s="628">
        <v>0</v>
      </c>
      <c r="R783" s="628">
        <v>0</v>
      </c>
      <c r="S783" s="628">
        <v>0</v>
      </c>
      <c r="T783" s="628">
        <v>0</v>
      </c>
      <c r="U783" s="628">
        <v>0</v>
      </c>
      <c r="V783" s="628">
        <v>0</v>
      </c>
      <c r="W783" s="628">
        <v>0</v>
      </c>
      <c r="X783" s="628">
        <v>0</v>
      </c>
      <c r="Y783" s="628">
        <v>0</v>
      </c>
      <c r="Z783" s="628">
        <v>0</v>
      </c>
      <c r="AA783" s="628">
        <v>0</v>
      </c>
      <c r="AB783" s="628">
        <v>0</v>
      </c>
      <c r="AC783" s="628">
        <v>0</v>
      </c>
      <c r="AD783" s="628">
        <v>0</v>
      </c>
      <c r="AE783" s="628">
        <v>0</v>
      </c>
      <c r="AF783" s="628">
        <v>0</v>
      </c>
      <c r="AG783" s="628">
        <v>0</v>
      </c>
      <c r="AH783" s="628">
        <v>0</v>
      </c>
      <c r="AI783" s="628">
        <v>0</v>
      </c>
      <c r="AJ783" s="628">
        <v>0</v>
      </c>
      <c r="AK783" s="628">
        <v>0</v>
      </c>
      <c r="AL783" s="628">
        <v>0</v>
      </c>
      <c r="AM783" s="628">
        <v>0</v>
      </c>
      <c r="AN783" s="628">
        <v>0</v>
      </c>
      <c r="AO783" s="628">
        <v>0</v>
      </c>
      <c r="AP783" s="628">
        <v>0</v>
      </c>
      <c r="AQ783" s="628">
        <v>0</v>
      </c>
      <c r="AR783" s="628">
        <v>0</v>
      </c>
      <c r="AS783" s="628">
        <v>0</v>
      </c>
      <c r="AT783" s="628">
        <v>0</v>
      </c>
      <c r="AU783" s="628">
        <v>0</v>
      </c>
      <c r="AV783" s="628">
        <v>0</v>
      </c>
      <c r="AW783" s="628">
        <v>0</v>
      </c>
      <c r="AX783" s="628">
        <v>0</v>
      </c>
      <c r="AY783" s="602">
        <v>0</v>
      </c>
      <c r="AZ783" s="628"/>
      <c r="BA783" s="629"/>
      <c r="BB783" s="634"/>
    </row>
    <row r="784" spans="1:54" ht="14.4" x14ac:dyDescent="0.3">
      <c r="A784" s="604">
        <v>707403</v>
      </c>
      <c r="B784" s="604" t="s">
        <v>247</v>
      </c>
      <c r="C784" s="605" t="s">
        <v>178</v>
      </c>
      <c r="D784" s="605" t="s">
        <v>178</v>
      </c>
      <c r="E784" s="605" t="s">
        <v>178</v>
      </c>
      <c r="F784" s="605" t="s">
        <v>178</v>
      </c>
      <c r="G784" s="605" t="s">
        <v>178</v>
      </c>
      <c r="H784" s="605" t="s">
        <v>177</v>
      </c>
      <c r="I784" s="605" t="s">
        <v>177</v>
      </c>
      <c r="J784" s="605" t="s">
        <v>177</v>
      </c>
      <c r="K784" s="605" t="s">
        <v>177</v>
      </c>
      <c r="L784" s="605" t="s">
        <v>177</v>
      </c>
      <c r="M784" s="605" t="s">
        <v>178</v>
      </c>
      <c r="N784" s="605" t="s">
        <v>176</v>
      </c>
      <c r="O784" s="605" t="s">
        <v>227</v>
      </c>
      <c r="P784" s="605" t="s">
        <v>227</v>
      </c>
      <c r="Q784" s="605" t="s">
        <v>227</v>
      </c>
      <c r="R784" s="605" t="s">
        <v>227</v>
      </c>
      <c r="S784" s="605" t="s">
        <v>227</v>
      </c>
      <c r="T784" s="605" t="s">
        <v>227</v>
      </c>
      <c r="U784" s="605" t="s">
        <v>227</v>
      </c>
      <c r="V784" s="605" t="s">
        <v>227</v>
      </c>
      <c r="W784" s="605" t="s">
        <v>227</v>
      </c>
      <c r="X784" s="605" t="s">
        <v>227</v>
      </c>
      <c r="Y784" s="605" t="s">
        <v>227</v>
      </c>
      <c r="Z784" s="605" t="s">
        <v>227</v>
      </c>
      <c r="AA784" s="605" t="s">
        <v>227</v>
      </c>
      <c r="AB784" s="605" t="s">
        <v>227</v>
      </c>
      <c r="AC784" s="605" t="s">
        <v>227</v>
      </c>
      <c r="AD784" s="605" t="s">
        <v>227</v>
      </c>
      <c r="AE784" s="605" t="s">
        <v>227</v>
      </c>
      <c r="AF784" s="605" t="s">
        <v>227</v>
      </c>
      <c r="AG784" s="605" t="s">
        <v>227</v>
      </c>
      <c r="AH784" s="605" t="s">
        <v>227</v>
      </c>
      <c r="AI784" s="605" t="s">
        <v>227</v>
      </c>
      <c r="AJ784" s="605" t="s">
        <v>227</v>
      </c>
      <c r="AK784" s="605" t="s">
        <v>227</v>
      </c>
      <c r="AL784" s="605" t="s">
        <v>227</v>
      </c>
      <c r="AM784" s="605" t="s">
        <v>227</v>
      </c>
      <c r="AN784" s="605" t="s">
        <v>227</v>
      </c>
      <c r="AO784" s="605" t="s">
        <v>227</v>
      </c>
      <c r="AP784" s="605" t="s">
        <v>227</v>
      </c>
      <c r="AQ784" s="605" t="s">
        <v>227</v>
      </c>
      <c r="AR784" s="605" t="s">
        <v>227</v>
      </c>
      <c r="AS784" s="605" t="s">
        <v>227</v>
      </c>
      <c r="AT784" s="605" t="s">
        <v>227</v>
      </c>
      <c r="AU784" s="605" t="s">
        <v>227</v>
      </c>
      <c r="AV784" s="605" t="s">
        <v>227</v>
      </c>
      <c r="AW784" s="605" t="s">
        <v>227</v>
      </c>
      <c r="AX784" s="605" t="s">
        <v>227</v>
      </c>
      <c r="AY784" s="604" t="s">
        <v>227</v>
      </c>
      <c r="AZ784" s="604" t="s">
        <v>4547</v>
      </c>
      <c r="BA784" s="604" t="s">
        <v>227</v>
      </c>
      <c r="BB784" s="606" t="s">
        <v>1500</v>
      </c>
    </row>
    <row r="785" spans="1:54" ht="14.4" x14ac:dyDescent="0.3">
      <c r="A785" s="604">
        <v>707404</v>
      </c>
      <c r="B785" s="604" t="s">
        <v>247</v>
      </c>
      <c r="C785" s="605" t="s">
        <v>178</v>
      </c>
      <c r="D785" s="605" t="s">
        <v>176</v>
      </c>
      <c r="E785" s="605" t="s">
        <v>176</v>
      </c>
      <c r="F785" s="605" t="s">
        <v>176</v>
      </c>
      <c r="G785" s="605" t="s">
        <v>176</v>
      </c>
      <c r="H785" s="605" t="s">
        <v>178</v>
      </c>
      <c r="I785" s="605" t="s">
        <v>178</v>
      </c>
      <c r="J785" s="605" t="s">
        <v>178</v>
      </c>
      <c r="K785" s="605" t="s">
        <v>178</v>
      </c>
      <c r="L785" s="605" t="s">
        <v>178</v>
      </c>
      <c r="M785" s="605" t="s">
        <v>178</v>
      </c>
      <c r="N785" s="605" t="s">
        <v>178</v>
      </c>
      <c r="O785" s="605" t="s">
        <v>227</v>
      </c>
      <c r="P785" s="605" t="s">
        <v>227</v>
      </c>
      <c r="Q785" s="605" t="s">
        <v>227</v>
      </c>
      <c r="R785" s="605" t="s">
        <v>227</v>
      </c>
      <c r="S785" s="605" t="s">
        <v>227</v>
      </c>
      <c r="T785" s="605" t="s">
        <v>227</v>
      </c>
      <c r="U785" s="605" t="s">
        <v>227</v>
      </c>
      <c r="V785" s="605" t="s">
        <v>227</v>
      </c>
      <c r="W785" s="605" t="s">
        <v>227</v>
      </c>
      <c r="X785" s="605" t="s">
        <v>227</v>
      </c>
      <c r="Y785" s="605" t="s">
        <v>227</v>
      </c>
      <c r="Z785" s="605" t="s">
        <v>227</v>
      </c>
      <c r="AA785" s="605" t="s">
        <v>227</v>
      </c>
      <c r="AB785" s="605" t="s">
        <v>227</v>
      </c>
      <c r="AC785" s="605" t="s">
        <v>227</v>
      </c>
      <c r="AD785" s="605" t="s">
        <v>227</v>
      </c>
      <c r="AE785" s="605" t="s">
        <v>227</v>
      </c>
      <c r="AF785" s="605" t="s">
        <v>227</v>
      </c>
      <c r="AG785" s="605" t="s">
        <v>227</v>
      </c>
      <c r="AH785" s="605" t="s">
        <v>227</v>
      </c>
      <c r="AI785" s="605" t="s">
        <v>227</v>
      </c>
      <c r="AJ785" s="605" t="s">
        <v>227</v>
      </c>
      <c r="AK785" s="605" t="s">
        <v>227</v>
      </c>
      <c r="AL785" s="605" t="s">
        <v>227</v>
      </c>
      <c r="AM785" s="605" t="s">
        <v>227</v>
      </c>
      <c r="AN785" s="605" t="s">
        <v>227</v>
      </c>
      <c r="AO785" s="605" t="s">
        <v>227</v>
      </c>
      <c r="AP785" s="605" t="s">
        <v>227</v>
      </c>
      <c r="AQ785" s="605" t="s">
        <v>227</v>
      </c>
      <c r="AR785" s="605" t="s">
        <v>227</v>
      </c>
      <c r="AS785" s="605" t="s">
        <v>227</v>
      </c>
      <c r="AT785" s="605" t="s">
        <v>227</v>
      </c>
      <c r="AU785" s="605" t="s">
        <v>227</v>
      </c>
      <c r="AV785" s="605" t="s">
        <v>227</v>
      </c>
      <c r="AW785" s="605" t="s">
        <v>227</v>
      </c>
      <c r="AX785" s="605" t="s">
        <v>227</v>
      </c>
      <c r="AY785" s="604" t="s">
        <v>227</v>
      </c>
      <c r="AZ785" s="604" t="s">
        <v>4547</v>
      </c>
      <c r="BA785" s="604" t="s">
        <v>227</v>
      </c>
      <c r="BB785" s="606" t="s">
        <v>1500</v>
      </c>
    </row>
    <row r="786" spans="1:54" ht="14.4" x14ac:dyDescent="0.3">
      <c r="A786" s="604">
        <v>707405</v>
      </c>
      <c r="B786" s="604" t="s">
        <v>247</v>
      </c>
      <c r="C786" s="605" t="s">
        <v>178</v>
      </c>
      <c r="D786" s="605" t="s">
        <v>178</v>
      </c>
      <c r="E786" s="605" t="s">
        <v>178</v>
      </c>
      <c r="F786" s="605" t="s">
        <v>178</v>
      </c>
      <c r="G786" s="605" t="s">
        <v>177</v>
      </c>
      <c r="H786" s="605" t="s">
        <v>178</v>
      </c>
      <c r="I786" s="605" t="s">
        <v>177</v>
      </c>
      <c r="J786" s="605" t="s">
        <v>177</v>
      </c>
      <c r="K786" s="605" t="s">
        <v>177</v>
      </c>
      <c r="L786" s="605" t="s">
        <v>177</v>
      </c>
      <c r="M786" s="605" t="s">
        <v>177</v>
      </c>
      <c r="N786" s="605" t="s">
        <v>177</v>
      </c>
      <c r="O786" s="605" t="s">
        <v>227</v>
      </c>
      <c r="P786" s="605" t="s">
        <v>227</v>
      </c>
      <c r="Q786" s="605" t="s">
        <v>227</v>
      </c>
      <c r="R786" s="605" t="s">
        <v>227</v>
      </c>
      <c r="S786" s="605" t="s">
        <v>227</v>
      </c>
      <c r="T786" s="605" t="s">
        <v>227</v>
      </c>
      <c r="U786" s="605" t="s">
        <v>227</v>
      </c>
      <c r="V786" s="605" t="s">
        <v>227</v>
      </c>
      <c r="W786" s="605" t="s">
        <v>227</v>
      </c>
      <c r="X786" s="605" t="s">
        <v>227</v>
      </c>
      <c r="Y786" s="605" t="s">
        <v>227</v>
      </c>
      <c r="Z786" s="605" t="s">
        <v>227</v>
      </c>
      <c r="AA786" s="605" t="s">
        <v>227</v>
      </c>
      <c r="AB786" s="605" t="s">
        <v>227</v>
      </c>
      <c r="AC786" s="605" t="s">
        <v>227</v>
      </c>
      <c r="AD786" s="605" t="s">
        <v>227</v>
      </c>
      <c r="AE786" s="605" t="s">
        <v>227</v>
      </c>
      <c r="AF786" s="605" t="s">
        <v>227</v>
      </c>
      <c r="AG786" s="605" t="s">
        <v>227</v>
      </c>
      <c r="AH786" s="605" t="s">
        <v>227</v>
      </c>
      <c r="AI786" s="605" t="s">
        <v>227</v>
      </c>
      <c r="AJ786" s="605" t="s">
        <v>227</v>
      </c>
      <c r="AK786" s="605" t="s">
        <v>227</v>
      </c>
      <c r="AL786" s="605" t="s">
        <v>227</v>
      </c>
      <c r="AM786" s="605" t="s">
        <v>227</v>
      </c>
      <c r="AN786" s="605" t="s">
        <v>227</v>
      </c>
      <c r="AO786" s="605" t="s">
        <v>227</v>
      </c>
      <c r="AP786" s="605" t="s">
        <v>227</v>
      </c>
      <c r="AQ786" s="605" t="s">
        <v>227</v>
      </c>
      <c r="AR786" s="605" t="s">
        <v>227</v>
      </c>
      <c r="AS786" s="605" t="s">
        <v>227</v>
      </c>
      <c r="AT786" s="605" t="s">
        <v>227</v>
      </c>
      <c r="AU786" s="605" t="s">
        <v>227</v>
      </c>
      <c r="AV786" s="605" t="s">
        <v>227</v>
      </c>
      <c r="AW786" s="605" t="s">
        <v>227</v>
      </c>
      <c r="AX786" s="605" t="s">
        <v>227</v>
      </c>
      <c r="AY786" s="604" t="s">
        <v>227</v>
      </c>
      <c r="AZ786" s="604" t="s">
        <v>227</v>
      </c>
      <c r="BA786" s="604" t="s">
        <v>227</v>
      </c>
      <c r="BB786" s="606" t="s">
        <v>1500</v>
      </c>
    </row>
    <row r="787" spans="1:54" ht="21.6" x14ac:dyDescent="0.65">
      <c r="A787" s="620">
        <v>707406</v>
      </c>
      <c r="B787" s="602" t="s">
        <v>247</v>
      </c>
      <c r="C787" s="628" t="s">
        <v>176</v>
      </c>
      <c r="D787" s="628" t="s">
        <v>176</v>
      </c>
      <c r="E787" s="628" t="s">
        <v>176</v>
      </c>
      <c r="F787" s="628" t="s">
        <v>176</v>
      </c>
      <c r="G787" s="628" t="s">
        <v>176</v>
      </c>
      <c r="H787" s="628" t="s">
        <v>176</v>
      </c>
      <c r="I787" s="628" t="s">
        <v>176</v>
      </c>
      <c r="J787" s="628" t="s">
        <v>178</v>
      </c>
      <c r="K787" s="628" t="s">
        <v>178</v>
      </c>
      <c r="L787" s="628" t="s">
        <v>178</v>
      </c>
      <c r="M787" s="628" t="s">
        <v>176</v>
      </c>
      <c r="N787" s="628" t="s">
        <v>176</v>
      </c>
      <c r="O787" s="628">
        <v>0</v>
      </c>
      <c r="P787" s="628">
        <v>0</v>
      </c>
      <c r="Q787" s="628">
        <v>0</v>
      </c>
      <c r="R787" s="628">
        <v>0</v>
      </c>
      <c r="S787" s="628">
        <v>0</v>
      </c>
      <c r="T787" s="628">
        <v>0</v>
      </c>
      <c r="U787" s="628">
        <v>0</v>
      </c>
      <c r="V787" s="628">
        <v>0</v>
      </c>
      <c r="W787" s="628">
        <v>0</v>
      </c>
      <c r="X787" s="628">
        <v>0</v>
      </c>
      <c r="Y787" s="628">
        <v>0</v>
      </c>
      <c r="Z787" s="628">
        <v>0</v>
      </c>
      <c r="AA787" s="628">
        <v>0</v>
      </c>
      <c r="AB787" s="628">
        <v>0</v>
      </c>
      <c r="AC787" s="628">
        <v>0</v>
      </c>
      <c r="AD787" s="628">
        <v>0</v>
      </c>
      <c r="AE787" s="628">
        <v>0</v>
      </c>
      <c r="AF787" s="628">
        <v>0</v>
      </c>
      <c r="AG787" s="628">
        <v>0</v>
      </c>
      <c r="AH787" s="628">
        <v>0</v>
      </c>
      <c r="AI787" s="628">
        <v>0</v>
      </c>
      <c r="AJ787" s="628">
        <v>0</v>
      </c>
      <c r="AK787" s="628">
        <v>0</v>
      </c>
      <c r="AL787" s="628">
        <v>0</v>
      </c>
      <c r="AM787" s="628">
        <v>0</v>
      </c>
      <c r="AN787" s="628">
        <v>0</v>
      </c>
      <c r="AO787" s="628">
        <v>0</v>
      </c>
      <c r="AP787" s="628">
        <v>0</v>
      </c>
      <c r="AQ787" s="628">
        <v>0</v>
      </c>
      <c r="AR787" s="628">
        <v>0</v>
      </c>
      <c r="AS787" s="628">
        <v>0</v>
      </c>
      <c r="AT787" s="628">
        <v>0</v>
      </c>
      <c r="AU787" s="628">
        <v>0</v>
      </c>
      <c r="AV787" s="628">
        <v>0</v>
      </c>
      <c r="AW787" s="628">
        <v>0</v>
      </c>
      <c r="AX787" s="628">
        <v>0</v>
      </c>
      <c r="AY787" s="602">
        <v>0</v>
      </c>
      <c r="AZ787" s="628"/>
      <c r="BA787" s="629"/>
      <c r="BB787" s="634"/>
    </row>
    <row r="788" spans="1:54" ht="14.4" x14ac:dyDescent="0.3">
      <c r="A788" s="604">
        <v>707407</v>
      </c>
      <c r="B788" s="604" t="s">
        <v>247</v>
      </c>
      <c r="C788" s="605" t="s">
        <v>178</v>
      </c>
      <c r="D788" s="605" t="s">
        <v>177</v>
      </c>
      <c r="E788" s="605" t="s">
        <v>177</v>
      </c>
      <c r="F788" s="605" t="s">
        <v>177</v>
      </c>
      <c r="G788" s="605" t="s">
        <v>178</v>
      </c>
      <c r="H788" s="605" t="s">
        <v>178</v>
      </c>
      <c r="I788" s="605" t="s">
        <v>177</v>
      </c>
      <c r="J788" s="605" t="s">
        <v>177</v>
      </c>
      <c r="K788" s="605" t="s">
        <v>177</v>
      </c>
      <c r="L788" s="605" t="s">
        <v>177</v>
      </c>
      <c r="M788" s="605" t="s">
        <v>178</v>
      </c>
      <c r="N788" s="605" t="s">
        <v>176</v>
      </c>
      <c r="O788" s="605" t="s">
        <v>227</v>
      </c>
      <c r="P788" s="605" t="s">
        <v>227</v>
      </c>
      <c r="Q788" s="605" t="s">
        <v>227</v>
      </c>
      <c r="R788" s="605" t="s">
        <v>227</v>
      </c>
      <c r="S788" s="605" t="s">
        <v>227</v>
      </c>
      <c r="T788" s="605" t="s">
        <v>227</v>
      </c>
      <c r="U788" s="605" t="s">
        <v>227</v>
      </c>
      <c r="V788" s="605" t="s">
        <v>227</v>
      </c>
      <c r="W788" s="605" t="s">
        <v>227</v>
      </c>
      <c r="X788" s="605" t="s">
        <v>227</v>
      </c>
      <c r="Y788" s="605" t="s">
        <v>227</v>
      </c>
      <c r="Z788" s="605" t="s">
        <v>227</v>
      </c>
      <c r="AA788" s="605" t="s">
        <v>227</v>
      </c>
      <c r="AB788" s="605" t="s">
        <v>227</v>
      </c>
      <c r="AC788" s="605" t="s">
        <v>227</v>
      </c>
      <c r="AD788" s="605" t="s">
        <v>227</v>
      </c>
      <c r="AE788" s="605" t="s">
        <v>227</v>
      </c>
      <c r="AF788" s="605" t="s">
        <v>227</v>
      </c>
      <c r="AG788" s="605" t="s">
        <v>227</v>
      </c>
      <c r="AH788" s="605" t="s">
        <v>227</v>
      </c>
      <c r="AI788" s="605" t="s">
        <v>227</v>
      </c>
      <c r="AJ788" s="605" t="s">
        <v>227</v>
      </c>
      <c r="AK788" s="605" t="s">
        <v>227</v>
      </c>
      <c r="AL788" s="605" t="s">
        <v>227</v>
      </c>
      <c r="AM788" s="605" t="s">
        <v>227</v>
      </c>
      <c r="AN788" s="605" t="s">
        <v>227</v>
      </c>
      <c r="AO788" s="605" t="s">
        <v>227</v>
      </c>
      <c r="AP788" s="605" t="s">
        <v>227</v>
      </c>
      <c r="AQ788" s="605" t="s">
        <v>227</v>
      </c>
      <c r="AR788" s="605" t="s">
        <v>227</v>
      </c>
      <c r="AS788" s="605" t="s">
        <v>227</v>
      </c>
      <c r="AT788" s="605" t="s">
        <v>227</v>
      </c>
      <c r="AU788" s="605" t="s">
        <v>227</v>
      </c>
      <c r="AV788" s="605" t="s">
        <v>227</v>
      </c>
      <c r="AW788" s="605" t="s">
        <v>227</v>
      </c>
      <c r="AX788" s="605" t="s">
        <v>227</v>
      </c>
      <c r="AY788" s="604" t="s">
        <v>227</v>
      </c>
      <c r="AZ788" s="604" t="s">
        <v>4547</v>
      </c>
      <c r="BA788" s="604" t="s">
        <v>227</v>
      </c>
      <c r="BB788" s="606" t="s">
        <v>1500</v>
      </c>
    </row>
    <row r="789" spans="1:54" ht="21.6" x14ac:dyDescent="0.65">
      <c r="A789" s="620">
        <v>707408</v>
      </c>
      <c r="B789" s="602" t="s">
        <v>402</v>
      </c>
      <c r="C789" s="628" t="s">
        <v>178</v>
      </c>
      <c r="D789" s="628" t="s">
        <v>178</v>
      </c>
      <c r="E789" s="628" t="s">
        <v>176</v>
      </c>
      <c r="F789" s="628" t="s">
        <v>176</v>
      </c>
      <c r="G789" s="628" t="s">
        <v>176</v>
      </c>
      <c r="H789" s="628" t="s">
        <v>178</v>
      </c>
      <c r="I789" s="628" t="s">
        <v>178</v>
      </c>
      <c r="J789" s="628" t="s">
        <v>176</v>
      </c>
      <c r="K789" s="628" t="s">
        <v>176</v>
      </c>
      <c r="L789" s="628" t="s">
        <v>176</v>
      </c>
      <c r="M789" s="628" t="s">
        <v>176</v>
      </c>
      <c r="N789" s="628" t="s">
        <v>176</v>
      </c>
      <c r="O789" s="628" t="s">
        <v>177</v>
      </c>
      <c r="P789" s="628" t="s">
        <v>177</v>
      </c>
      <c r="Q789" s="628" t="s">
        <v>177</v>
      </c>
      <c r="R789" s="628" t="s">
        <v>177</v>
      </c>
      <c r="S789" s="628" t="s">
        <v>177</v>
      </c>
      <c r="T789" s="628" t="s">
        <v>177</v>
      </c>
      <c r="U789" s="628" t="s">
        <v>227</v>
      </c>
      <c r="V789" s="628" t="s">
        <v>227</v>
      </c>
      <c r="W789" s="628" t="s">
        <v>227</v>
      </c>
      <c r="X789" s="628" t="s">
        <v>227</v>
      </c>
      <c r="Y789" s="628" t="s">
        <v>227</v>
      </c>
      <c r="Z789" s="628" t="s">
        <v>227</v>
      </c>
      <c r="AA789" s="628" t="s">
        <v>227</v>
      </c>
      <c r="AB789" s="628" t="s">
        <v>227</v>
      </c>
      <c r="AC789" s="628" t="s">
        <v>227</v>
      </c>
      <c r="AD789" s="628" t="s">
        <v>227</v>
      </c>
      <c r="AE789" s="628" t="s">
        <v>227</v>
      </c>
      <c r="AF789" s="628" t="s">
        <v>227</v>
      </c>
      <c r="AG789" s="628" t="s">
        <v>227</v>
      </c>
      <c r="AH789" s="628" t="s">
        <v>227</v>
      </c>
      <c r="AI789" s="628" t="s">
        <v>227</v>
      </c>
      <c r="AJ789" s="628" t="s">
        <v>227</v>
      </c>
      <c r="AK789" s="628" t="s">
        <v>227</v>
      </c>
      <c r="AL789" s="628" t="s">
        <v>227</v>
      </c>
      <c r="AM789" s="628" t="s">
        <v>227</v>
      </c>
      <c r="AN789" s="628" t="s">
        <v>227</v>
      </c>
      <c r="AO789" s="628" t="s">
        <v>227</v>
      </c>
      <c r="AP789" s="628" t="s">
        <v>227</v>
      </c>
      <c r="AQ789" s="628" t="s">
        <v>227</v>
      </c>
      <c r="AR789" s="628" t="s">
        <v>227</v>
      </c>
      <c r="AS789" s="628" t="s">
        <v>227</v>
      </c>
      <c r="AT789" s="628" t="s">
        <v>227</v>
      </c>
      <c r="AU789" s="628" t="s">
        <v>227</v>
      </c>
      <c r="AV789" s="628" t="s">
        <v>227</v>
      </c>
      <c r="AW789" s="628" t="s">
        <v>227</v>
      </c>
      <c r="AX789" s="628" t="s">
        <v>227</v>
      </c>
      <c r="AY789" s="602">
        <v>0</v>
      </c>
      <c r="AZ789" s="628"/>
      <c r="BA789" s="629"/>
      <c r="BB789" s="634"/>
    </row>
    <row r="790" spans="1:54" ht="21.6" x14ac:dyDescent="0.65">
      <c r="A790" s="620">
        <v>707409</v>
      </c>
      <c r="B790" s="602" t="s">
        <v>247</v>
      </c>
      <c r="C790" s="628" t="s">
        <v>176</v>
      </c>
      <c r="D790" s="628" t="s">
        <v>178</v>
      </c>
      <c r="E790" s="628" t="s">
        <v>178</v>
      </c>
      <c r="F790" s="628" t="s">
        <v>176</v>
      </c>
      <c r="G790" s="628" t="s">
        <v>176</v>
      </c>
      <c r="H790" s="628" t="s">
        <v>178</v>
      </c>
      <c r="I790" s="628" t="s">
        <v>178</v>
      </c>
      <c r="J790" s="628" t="s">
        <v>178</v>
      </c>
      <c r="K790" s="628" t="s">
        <v>176</v>
      </c>
      <c r="L790" s="628" t="s">
        <v>176</v>
      </c>
      <c r="M790" s="628" t="s">
        <v>176</v>
      </c>
      <c r="N790" s="628" t="s">
        <v>178</v>
      </c>
      <c r="O790" s="628" t="s">
        <v>227</v>
      </c>
      <c r="P790" s="628" t="s">
        <v>227</v>
      </c>
      <c r="Q790" s="628" t="s">
        <v>227</v>
      </c>
      <c r="R790" s="628" t="s">
        <v>227</v>
      </c>
      <c r="S790" s="628" t="s">
        <v>227</v>
      </c>
      <c r="T790" s="628" t="s">
        <v>227</v>
      </c>
      <c r="U790" s="628" t="s">
        <v>227</v>
      </c>
      <c r="V790" s="628" t="s">
        <v>227</v>
      </c>
      <c r="W790" s="628" t="s">
        <v>227</v>
      </c>
      <c r="X790" s="628" t="s">
        <v>227</v>
      </c>
      <c r="Y790" s="628" t="s">
        <v>227</v>
      </c>
      <c r="Z790" s="628" t="s">
        <v>227</v>
      </c>
      <c r="AA790" s="628" t="s">
        <v>227</v>
      </c>
      <c r="AB790" s="628" t="s">
        <v>227</v>
      </c>
      <c r="AC790" s="628" t="s">
        <v>227</v>
      </c>
      <c r="AD790" s="628" t="s">
        <v>227</v>
      </c>
      <c r="AE790" s="628" t="s">
        <v>227</v>
      </c>
      <c r="AF790" s="628" t="s">
        <v>227</v>
      </c>
      <c r="AG790" s="628" t="s">
        <v>227</v>
      </c>
      <c r="AH790" s="628" t="s">
        <v>227</v>
      </c>
      <c r="AI790" s="628" t="s">
        <v>227</v>
      </c>
      <c r="AJ790" s="628" t="s">
        <v>227</v>
      </c>
      <c r="AK790" s="628" t="s">
        <v>227</v>
      </c>
      <c r="AL790" s="628" t="s">
        <v>227</v>
      </c>
      <c r="AM790" s="628" t="s">
        <v>227</v>
      </c>
      <c r="AN790" s="628" t="s">
        <v>227</v>
      </c>
      <c r="AO790" s="628" t="s">
        <v>227</v>
      </c>
      <c r="AP790" s="628" t="s">
        <v>227</v>
      </c>
      <c r="AQ790" s="628" t="s">
        <v>227</v>
      </c>
      <c r="AR790" s="628" t="s">
        <v>227</v>
      </c>
      <c r="AS790" s="628" t="s">
        <v>227</v>
      </c>
      <c r="AT790" s="628" t="s">
        <v>227</v>
      </c>
      <c r="AU790" s="628" t="s">
        <v>227</v>
      </c>
      <c r="AV790" s="628" t="s">
        <v>227</v>
      </c>
      <c r="AW790" s="628" t="s">
        <v>227</v>
      </c>
      <c r="AX790" s="628" t="s">
        <v>227</v>
      </c>
      <c r="AY790" s="602">
        <v>0</v>
      </c>
      <c r="AZ790" s="628"/>
      <c r="BA790" s="629"/>
      <c r="BB790" s="634"/>
    </row>
    <row r="791" spans="1:54" ht="14.4" x14ac:dyDescent="0.3">
      <c r="A791" s="604">
        <v>707410</v>
      </c>
      <c r="B791" s="604" t="s">
        <v>247</v>
      </c>
      <c r="C791" s="605" t="s">
        <v>177</v>
      </c>
      <c r="D791" s="605" t="s">
        <v>177</v>
      </c>
      <c r="E791" s="605" t="s">
        <v>178</v>
      </c>
      <c r="F791" s="605" t="s">
        <v>178</v>
      </c>
      <c r="G791" s="605" t="s">
        <v>178</v>
      </c>
      <c r="H791" s="605" t="s">
        <v>178</v>
      </c>
      <c r="I791" s="605" t="s">
        <v>177</v>
      </c>
      <c r="J791" s="605" t="s">
        <v>177</v>
      </c>
      <c r="K791" s="605" t="s">
        <v>177</v>
      </c>
      <c r="L791" s="605" t="s">
        <v>177</v>
      </c>
      <c r="M791" s="605" t="s">
        <v>176</v>
      </c>
      <c r="N791" s="605" t="s">
        <v>176</v>
      </c>
      <c r="O791" s="605" t="s">
        <v>227</v>
      </c>
      <c r="P791" s="605" t="s">
        <v>227</v>
      </c>
      <c r="Q791" s="605" t="s">
        <v>227</v>
      </c>
      <c r="R791" s="605" t="s">
        <v>227</v>
      </c>
      <c r="S791" s="605" t="s">
        <v>227</v>
      </c>
      <c r="T791" s="605" t="s">
        <v>227</v>
      </c>
      <c r="U791" s="605" t="s">
        <v>227</v>
      </c>
      <c r="V791" s="605" t="s">
        <v>227</v>
      </c>
      <c r="W791" s="605" t="s">
        <v>227</v>
      </c>
      <c r="X791" s="605" t="s">
        <v>227</v>
      </c>
      <c r="Y791" s="605" t="s">
        <v>227</v>
      </c>
      <c r="Z791" s="605" t="s">
        <v>227</v>
      </c>
      <c r="AA791" s="605" t="s">
        <v>227</v>
      </c>
      <c r="AB791" s="605" t="s">
        <v>227</v>
      </c>
      <c r="AC791" s="605" t="s">
        <v>227</v>
      </c>
      <c r="AD791" s="605" t="s">
        <v>227</v>
      </c>
      <c r="AE791" s="605" t="s">
        <v>227</v>
      </c>
      <c r="AF791" s="605" t="s">
        <v>227</v>
      </c>
      <c r="AG791" s="605" t="s">
        <v>227</v>
      </c>
      <c r="AH791" s="605" t="s">
        <v>227</v>
      </c>
      <c r="AI791" s="605" t="s">
        <v>227</v>
      </c>
      <c r="AJ791" s="605" t="s">
        <v>227</v>
      </c>
      <c r="AK791" s="605" t="s">
        <v>227</v>
      </c>
      <c r="AL791" s="605" t="s">
        <v>227</v>
      </c>
      <c r="AM791" s="605" t="s">
        <v>227</v>
      </c>
      <c r="AN791" s="605" t="s">
        <v>227</v>
      </c>
      <c r="AO791" s="605" t="s">
        <v>227</v>
      </c>
      <c r="AP791" s="605" t="s">
        <v>227</v>
      </c>
      <c r="AQ791" s="605" t="s">
        <v>227</v>
      </c>
      <c r="AR791" s="605" t="s">
        <v>227</v>
      </c>
      <c r="AS791" s="605" t="s">
        <v>227</v>
      </c>
      <c r="AT791" s="605" t="s">
        <v>227</v>
      </c>
      <c r="AU791" s="605" t="s">
        <v>227</v>
      </c>
      <c r="AV791" s="605" t="s">
        <v>227</v>
      </c>
      <c r="AW791" s="605" t="s">
        <v>227</v>
      </c>
      <c r="AX791" s="605" t="s">
        <v>227</v>
      </c>
      <c r="AY791" s="604" t="s">
        <v>227</v>
      </c>
      <c r="AZ791" s="604" t="s">
        <v>4547</v>
      </c>
      <c r="BA791" s="604" t="s">
        <v>227</v>
      </c>
      <c r="BB791" s="606" t="s">
        <v>1500</v>
      </c>
    </row>
    <row r="792" spans="1:54" ht="14.4" x14ac:dyDescent="0.3">
      <c r="A792" s="604">
        <v>707411</v>
      </c>
      <c r="B792" s="604" t="s">
        <v>247</v>
      </c>
      <c r="C792" s="605" t="s">
        <v>178</v>
      </c>
      <c r="D792" s="605" t="s">
        <v>178</v>
      </c>
      <c r="E792" s="605" t="s">
        <v>178</v>
      </c>
      <c r="F792" s="605" t="s">
        <v>178</v>
      </c>
      <c r="G792" s="605" t="s">
        <v>177</v>
      </c>
      <c r="H792" s="605" t="s">
        <v>177</v>
      </c>
      <c r="I792" s="605" t="s">
        <v>177</v>
      </c>
      <c r="J792" s="605" t="s">
        <v>177</v>
      </c>
      <c r="K792" s="605" t="s">
        <v>177</v>
      </c>
      <c r="L792" s="605" t="s">
        <v>177</v>
      </c>
      <c r="M792" s="605" t="s">
        <v>178</v>
      </c>
      <c r="N792" s="605" t="s">
        <v>176</v>
      </c>
      <c r="O792" s="605" t="s">
        <v>227</v>
      </c>
      <c r="P792" s="605" t="s">
        <v>227</v>
      </c>
      <c r="Q792" s="605" t="s">
        <v>227</v>
      </c>
      <c r="R792" s="605" t="s">
        <v>227</v>
      </c>
      <c r="S792" s="605" t="s">
        <v>227</v>
      </c>
      <c r="T792" s="605" t="s">
        <v>227</v>
      </c>
      <c r="U792" s="605" t="s">
        <v>227</v>
      </c>
      <c r="V792" s="605" t="s">
        <v>227</v>
      </c>
      <c r="W792" s="605" t="s">
        <v>227</v>
      </c>
      <c r="X792" s="605" t="s">
        <v>227</v>
      </c>
      <c r="Y792" s="605" t="s">
        <v>227</v>
      </c>
      <c r="Z792" s="605" t="s">
        <v>227</v>
      </c>
      <c r="AA792" s="605" t="s">
        <v>227</v>
      </c>
      <c r="AB792" s="605" t="s">
        <v>227</v>
      </c>
      <c r="AC792" s="605" t="s">
        <v>227</v>
      </c>
      <c r="AD792" s="605" t="s">
        <v>227</v>
      </c>
      <c r="AE792" s="605" t="s">
        <v>227</v>
      </c>
      <c r="AF792" s="605" t="s">
        <v>227</v>
      </c>
      <c r="AG792" s="605" t="s">
        <v>227</v>
      </c>
      <c r="AH792" s="605" t="s">
        <v>227</v>
      </c>
      <c r="AI792" s="605" t="s">
        <v>227</v>
      </c>
      <c r="AJ792" s="605" t="s">
        <v>227</v>
      </c>
      <c r="AK792" s="605" t="s">
        <v>227</v>
      </c>
      <c r="AL792" s="605" t="s">
        <v>227</v>
      </c>
      <c r="AM792" s="605" t="s">
        <v>227</v>
      </c>
      <c r="AN792" s="605" t="s">
        <v>227</v>
      </c>
      <c r="AO792" s="605" t="s">
        <v>227</v>
      </c>
      <c r="AP792" s="605" t="s">
        <v>227</v>
      </c>
      <c r="AQ792" s="605" t="s">
        <v>227</v>
      </c>
      <c r="AR792" s="605" t="s">
        <v>227</v>
      </c>
      <c r="AS792" s="605" t="s">
        <v>227</v>
      </c>
      <c r="AT792" s="605" t="s">
        <v>227</v>
      </c>
      <c r="AU792" s="605" t="s">
        <v>227</v>
      </c>
      <c r="AV792" s="605" t="s">
        <v>227</v>
      </c>
      <c r="AW792" s="605" t="s">
        <v>227</v>
      </c>
      <c r="AX792" s="605" t="s">
        <v>227</v>
      </c>
      <c r="AY792" s="604" t="s">
        <v>227</v>
      </c>
      <c r="AZ792" s="604" t="s">
        <v>4547</v>
      </c>
      <c r="BA792" s="604" t="s">
        <v>227</v>
      </c>
      <c r="BB792" s="606" t="s">
        <v>1500</v>
      </c>
    </row>
    <row r="793" spans="1:54" ht="28.8" x14ac:dyDescent="0.3">
      <c r="A793" s="604">
        <v>707413</v>
      </c>
      <c r="B793" s="604" t="s">
        <v>248</v>
      </c>
      <c r="C793" s="605" t="s">
        <v>1567</v>
      </c>
      <c r="D793" s="605" t="s">
        <v>1567</v>
      </c>
      <c r="E793" s="605" t="s">
        <v>1567</v>
      </c>
      <c r="F793" s="605" t="s">
        <v>1567</v>
      </c>
      <c r="G793" s="605" t="s">
        <v>1567</v>
      </c>
      <c r="H793" s="605" t="s">
        <v>1567</v>
      </c>
      <c r="I793" s="605" t="s">
        <v>1567</v>
      </c>
      <c r="J793" s="605" t="s">
        <v>1567</v>
      </c>
      <c r="K793" s="605" t="s">
        <v>1567</v>
      </c>
      <c r="L793" s="605" t="s">
        <v>1567</v>
      </c>
      <c r="M793" s="605" t="s">
        <v>1567</v>
      </c>
      <c r="N793" s="605" t="s">
        <v>1567</v>
      </c>
      <c r="O793" s="605" t="s">
        <v>1567</v>
      </c>
      <c r="P793" s="605" t="s">
        <v>1567</v>
      </c>
      <c r="Q793" s="605" t="s">
        <v>1567</v>
      </c>
      <c r="R793" s="605" t="s">
        <v>1567</v>
      </c>
      <c r="S793" s="605" t="s">
        <v>1567</v>
      </c>
      <c r="T793" s="605" t="s">
        <v>1567</v>
      </c>
      <c r="U793" s="605" t="s">
        <v>1567</v>
      </c>
      <c r="V793" s="605" t="s">
        <v>1567</v>
      </c>
      <c r="W793" s="605" t="s">
        <v>1567</v>
      </c>
      <c r="X793" s="605" t="s">
        <v>1567</v>
      </c>
      <c r="Y793" s="605" t="s">
        <v>1567</v>
      </c>
      <c r="Z793" s="605" t="s">
        <v>1567</v>
      </c>
      <c r="AA793" s="605" t="s">
        <v>227</v>
      </c>
      <c r="AB793" s="605" t="s">
        <v>227</v>
      </c>
      <c r="AC793" s="605" t="s">
        <v>227</v>
      </c>
      <c r="AD793" s="605" t="s">
        <v>227</v>
      </c>
      <c r="AE793" s="605" t="s">
        <v>227</v>
      </c>
      <c r="AF793" s="605" t="s">
        <v>227</v>
      </c>
      <c r="AG793" s="605" t="s">
        <v>227</v>
      </c>
      <c r="AH793" s="605" t="s">
        <v>227</v>
      </c>
      <c r="AI793" s="605" t="s">
        <v>227</v>
      </c>
      <c r="AJ793" s="605" t="s">
        <v>227</v>
      </c>
      <c r="AK793" s="605" t="s">
        <v>227</v>
      </c>
      <c r="AL793" s="605" t="s">
        <v>227</v>
      </c>
      <c r="AM793" s="605" t="s">
        <v>227</v>
      </c>
      <c r="AN793" s="605" t="s">
        <v>227</v>
      </c>
      <c r="AO793" s="605" t="s">
        <v>227</v>
      </c>
      <c r="AP793" s="605" t="s">
        <v>227</v>
      </c>
      <c r="AQ793" s="605" t="s">
        <v>227</v>
      </c>
      <c r="AR793" s="605" t="s">
        <v>227</v>
      </c>
      <c r="AS793" s="605" t="s">
        <v>227</v>
      </c>
      <c r="AT793" s="605" t="s">
        <v>227</v>
      </c>
      <c r="AU793" s="605" t="s">
        <v>227</v>
      </c>
      <c r="AV793" s="605" t="s">
        <v>227</v>
      </c>
      <c r="AW793" s="605" t="s">
        <v>227</v>
      </c>
      <c r="AX793" s="605" t="s">
        <v>227</v>
      </c>
      <c r="AY793" s="604" t="s">
        <v>4582</v>
      </c>
      <c r="AZ793" s="604" t="s">
        <v>4547</v>
      </c>
      <c r="BA793" s="604" t="s">
        <v>227</v>
      </c>
      <c r="BB793" s="606" t="s">
        <v>1500</v>
      </c>
    </row>
    <row r="794" spans="1:54" ht="14.4" x14ac:dyDescent="0.3">
      <c r="A794" s="604">
        <v>707414</v>
      </c>
      <c r="B794" s="604" t="s">
        <v>247</v>
      </c>
      <c r="C794" s="605" t="s">
        <v>178</v>
      </c>
      <c r="D794" s="605" t="s">
        <v>177</v>
      </c>
      <c r="E794" s="605" t="s">
        <v>178</v>
      </c>
      <c r="F794" s="605" t="s">
        <v>177</v>
      </c>
      <c r="G794" s="605" t="s">
        <v>178</v>
      </c>
      <c r="H794" s="605" t="s">
        <v>177</v>
      </c>
      <c r="I794" s="605" t="s">
        <v>177</v>
      </c>
      <c r="J794" s="605" t="s">
        <v>177</v>
      </c>
      <c r="K794" s="605" t="s">
        <v>177</v>
      </c>
      <c r="L794" s="605" t="s">
        <v>177</v>
      </c>
      <c r="M794" s="605" t="s">
        <v>176</v>
      </c>
      <c r="N794" s="605" t="s">
        <v>176</v>
      </c>
      <c r="O794" s="605" t="s">
        <v>227</v>
      </c>
      <c r="P794" s="605" t="s">
        <v>227</v>
      </c>
      <c r="Q794" s="605" t="s">
        <v>227</v>
      </c>
      <c r="R794" s="605" t="s">
        <v>227</v>
      </c>
      <c r="S794" s="605" t="s">
        <v>227</v>
      </c>
      <c r="T794" s="605" t="s">
        <v>227</v>
      </c>
      <c r="U794" s="605" t="s">
        <v>227</v>
      </c>
      <c r="V794" s="605" t="s">
        <v>227</v>
      </c>
      <c r="W794" s="605" t="s">
        <v>227</v>
      </c>
      <c r="X794" s="605" t="s">
        <v>227</v>
      </c>
      <c r="Y794" s="605" t="s">
        <v>227</v>
      </c>
      <c r="Z794" s="605" t="s">
        <v>227</v>
      </c>
      <c r="AA794" s="605" t="s">
        <v>227</v>
      </c>
      <c r="AB794" s="605" t="s">
        <v>227</v>
      </c>
      <c r="AC794" s="605" t="s">
        <v>227</v>
      </c>
      <c r="AD794" s="605" t="s">
        <v>227</v>
      </c>
      <c r="AE794" s="605" t="s">
        <v>227</v>
      </c>
      <c r="AF794" s="605" t="s">
        <v>227</v>
      </c>
      <c r="AG794" s="605" t="s">
        <v>227</v>
      </c>
      <c r="AH794" s="605" t="s">
        <v>227</v>
      </c>
      <c r="AI794" s="605" t="s">
        <v>227</v>
      </c>
      <c r="AJ794" s="605" t="s">
        <v>227</v>
      </c>
      <c r="AK794" s="605" t="s">
        <v>227</v>
      </c>
      <c r="AL794" s="605" t="s">
        <v>227</v>
      </c>
      <c r="AM794" s="605" t="s">
        <v>227</v>
      </c>
      <c r="AN794" s="605" t="s">
        <v>227</v>
      </c>
      <c r="AO794" s="605" t="s">
        <v>227</v>
      </c>
      <c r="AP794" s="605" t="s">
        <v>227</v>
      </c>
      <c r="AQ794" s="605" t="s">
        <v>227</v>
      </c>
      <c r="AR794" s="605" t="s">
        <v>227</v>
      </c>
      <c r="AS794" s="605" t="s">
        <v>227</v>
      </c>
      <c r="AT794" s="605" t="s">
        <v>227</v>
      </c>
      <c r="AU794" s="605" t="s">
        <v>227</v>
      </c>
      <c r="AV794" s="605" t="s">
        <v>227</v>
      </c>
      <c r="AW794" s="605" t="s">
        <v>227</v>
      </c>
      <c r="AX794" s="605" t="s">
        <v>227</v>
      </c>
      <c r="AY794" s="604" t="s">
        <v>227</v>
      </c>
      <c r="AZ794" s="604" t="s">
        <v>4547</v>
      </c>
      <c r="BA794" s="604" t="s">
        <v>227</v>
      </c>
      <c r="BB794" s="606" t="s">
        <v>1500</v>
      </c>
    </row>
    <row r="795" spans="1:54" ht="21.6" x14ac:dyDescent="0.65">
      <c r="A795" s="620">
        <v>707415</v>
      </c>
      <c r="B795" s="602" t="s">
        <v>247</v>
      </c>
      <c r="C795" s="628" t="s">
        <v>178</v>
      </c>
      <c r="D795" s="628" t="s">
        <v>177</v>
      </c>
      <c r="E795" s="628" t="s">
        <v>176</v>
      </c>
      <c r="F795" s="628" t="s">
        <v>178</v>
      </c>
      <c r="G795" s="628" t="s">
        <v>176</v>
      </c>
      <c r="H795" s="628" t="s">
        <v>177</v>
      </c>
      <c r="I795" s="628" t="s">
        <v>178</v>
      </c>
      <c r="J795" s="628" t="s">
        <v>178</v>
      </c>
      <c r="K795" s="628" t="s">
        <v>176</v>
      </c>
      <c r="L795" s="628" t="s">
        <v>176</v>
      </c>
      <c r="M795" s="628" t="s">
        <v>177</v>
      </c>
      <c r="N795" s="628" t="s">
        <v>177</v>
      </c>
      <c r="O795" s="628" t="s">
        <v>227</v>
      </c>
      <c r="P795" s="628" t="s">
        <v>227</v>
      </c>
      <c r="Q795" s="628" t="s">
        <v>227</v>
      </c>
      <c r="R795" s="628" t="s">
        <v>227</v>
      </c>
      <c r="S795" s="628" t="s">
        <v>227</v>
      </c>
      <c r="T795" s="628" t="s">
        <v>227</v>
      </c>
      <c r="U795" s="628" t="s">
        <v>227</v>
      </c>
      <c r="V795" s="628" t="s">
        <v>227</v>
      </c>
      <c r="W795" s="628" t="s">
        <v>227</v>
      </c>
      <c r="X795" s="628" t="s">
        <v>227</v>
      </c>
      <c r="Y795" s="628" t="s">
        <v>227</v>
      </c>
      <c r="Z795" s="628" t="s">
        <v>227</v>
      </c>
      <c r="AA795" s="628" t="s">
        <v>227</v>
      </c>
      <c r="AB795" s="628" t="s">
        <v>227</v>
      </c>
      <c r="AC795" s="628" t="s">
        <v>227</v>
      </c>
      <c r="AD795" s="628" t="s">
        <v>227</v>
      </c>
      <c r="AE795" s="628" t="s">
        <v>227</v>
      </c>
      <c r="AF795" s="628" t="s">
        <v>227</v>
      </c>
      <c r="AG795" s="628" t="s">
        <v>227</v>
      </c>
      <c r="AH795" s="628" t="s">
        <v>227</v>
      </c>
      <c r="AI795" s="628" t="s">
        <v>227</v>
      </c>
      <c r="AJ795" s="628" t="s">
        <v>227</v>
      </c>
      <c r="AK795" s="628" t="s">
        <v>227</v>
      </c>
      <c r="AL795" s="628" t="s">
        <v>227</v>
      </c>
      <c r="AM795" s="628" t="s">
        <v>227</v>
      </c>
      <c r="AN795" s="628" t="s">
        <v>227</v>
      </c>
      <c r="AO795" s="628" t="s">
        <v>227</v>
      </c>
      <c r="AP795" s="628" t="s">
        <v>227</v>
      </c>
      <c r="AQ795" s="628" t="s">
        <v>227</v>
      </c>
      <c r="AR795" s="628" t="s">
        <v>227</v>
      </c>
      <c r="AS795" s="628" t="s">
        <v>227</v>
      </c>
      <c r="AT795" s="628" t="s">
        <v>227</v>
      </c>
      <c r="AU795" s="628" t="s">
        <v>227</v>
      </c>
      <c r="AV795" s="628" t="s">
        <v>227</v>
      </c>
      <c r="AW795" s="628" t="s">
        <v>227</v>
      </c>
      <c r="AX795" s="628" t="s">
        <v>227</v>
      </c>
      <c r="AY795" s="602">
        <v>0</v>
      </c>
      <c r="AZ795" s="628"/>
      <c r="BA795" s="629"/>
      <c r="BB795" s="634"/>
    </row>
    <row r="796" spans="1:54" ht="21.6" x14ac:dyDescent="0.65">
      <c r="A796" s="620">
        <v>707416</v>
      </c>
      <c r="B796" s="602" t="s">
        <v>247</v>
      </c>
      <c r="C796" s="628" t="s">
        <v>178</v>
      </c>
      <c r="D796" s="628" t="s">
        <v>178</v>
      </c>
      <c r="E796" s="628" t="s">
        <v>178</v>
      </c>
      <c r="F796" s="628" t="s">
        <v>178</v>
      </c>
      <c r="G796" s="628" t="s">
        <v>177</v>
      </c>
      <c r="H796" s="628" t="s">
        <v>177</v>
      </c>
      <c r="I796" s="628" t="s">
        <v>177</v>
      </c>
      <c r="J796" s="628" t="s">
        <v>177</v>
      </c>
      <c r="K796" s="628" t="s">
        <v>177</v>
      </c>
      <c r="L796" s="628" t="s">
        <v>177</v>
      </c>
      <c r="M796" s="628" t="s">
        <v>177</v>
      </c>
      <c r="N796" s="628" t="s">
        <v>177</v>
      </c>
      <c r="O796" s="628" t="s">
        <v>227</v>
      </c>
      <c r="P796" s="628" t="s">
        <v>227</v>
      </c>
      <c r="Q796" s="628" t="s">
        <v>227</v>
      </c>
      <c r="R796" s="628" t="s">
        <v>227</v>
      </c>
      <c r="S796" s="628" t="s">
        <v>227</v>
      </c>
      <c r="T796" s="628" t="s">
        <v>227</v>
      </c>
      <c r="U796" s="628" t="s">
        <v>227</v>
      </c>
      <c r="V796" s="628" t="s">
        <v>227</v>
      </c>
      <c r="W796" s="628" t="s">
        <v>227</v>
      </c>
      <c r="X796" s="628" t="s">
        <v>227</v>
      </c>
      <c r="Y796" s="628" t="s">
        <v>227</v>
      </c>
      <c r="Z796" s="628" t="s">
        <v>227</v>
      </c>
      <c r="AA796" s="628" t="s">
        <v>227</v>
      </c>
      <c r="AB796" s="628" t="s">
        <v>227</v>
      </c>
      <c r="AC796" s="628" t="s">
        <v>227</v>
      </c>
      <c r="AD796" s="628" t="s">
        <v>227</v>
      </c>
      <c r="AE796" s="628" t="s">
        <v>227</v>
      </c>
      <c r="AF796" s="628" t="s">
        <v>227</v>
      </c>
      <c r="AG796" s="628" t="s">
        <v>227</v>
      </c>
      <c r="AH796" s="628" t="s">
        <v>227</v>
      </c>
      <c r="AI796" s="628" t="s">
        <v>227</v>
      </c>
      <c r="AJ796" s="628" t="s">
        <v>227</v>
      </c>
      <c r="AK796" s="628" t="s">
        <v>227</v>
      </c>
      <c r="AL796" s="628" t="s">
        <v>227</v>
      </c>
      <c r="AM796" s="628" t="s">
        <v>227</v>
      </c>
      <c r="AN796" s="628" t="s">
        <v>227</v>
      </c>
      <c r="AO796" s="628" t="s">
        <v>227</v>
      </c>
      <c r="AP796" s="628" t="s">
        <v>227</v>
      </c>
      <c r="AQ796" s="628" t="s">
        <v>227</v>
      </c>
      <c r="AR796" s="628" t="s">
        <v>227</v>
      </c>
      <c r="AS796" s="628" t="s">
        <v>227</v>
      </c>
      <c r="AT796" s="628" t="s">
        <v>227</v>
      </c>
      <c r="AU796" s="628" t="s">
        <v>227</v>
      </c>
      <c r="AV796" s="628" t="s">
        <v>227</v>
      </c>
      <c r="AW796" s="628" t="s">
        <v>227</v>
      </c>
      <c r="AX796" s="628" t="s">
        <v>227</v>
      </c>
      <c r="AY796" s="602">
        <v>0</v>
      </c>
      <c r="AZ796" s="628"/>
      <c r="BA796" s="629"/>
      <c r="BB796" s="634"/>
    </row>
    <row r="797" spans="1:54" ht="21.6" x14ac:dyDescent="0.65">
      <c r="A797" s="620">
        <v>707417</v>
      </c>
      <c r="B797" s="602" t="s">
        <v>248</v>
      </c>
      <c r="C797" s="628" t="s">
        <v>178</v>
      </c>
      <c r="D797" s="628" t="s">
        <v>178</v>
      </c>
      <c r="E797" s="628" t="s">
        <v>176</v>
      </c>
      <c r="F797" s="628" t="s">
        <v>178</v>
      </c>
      <c r="G797" s="628" t="s">
        <v>176</v>
      </c>
      <c r="H797" s="628" t="s">
        <v>178</v>
      </c>
      <c r="I797" s="628" t="s">
        <v>178</v>
      </c>
      <c r="J797" s="628" t="s">
        <v>178</v>
      </c>
      <c r="K797" s="628" t="s">
        <v>178</v>
      </c>
      <c r="L797" s="628" t="s">
        <v>178</v>
      </c>
      <c r="M797" s="628" t="s">
        <v>176</v>
      </c>
      <c r="N797" s="628" t="s">
        <v>178</v>
      </c>
      <c r="O797" s="628" t="s">
        <v>178</v>
      </c>
      <c r="P797" s="628" t="s">
        <v>178</v>
      </c>
      <c r="Q797" s="628" t="s">
        <v>178</v>
      </c>
      <c r="R797" s="628" t="s">
        <v>178</v>
      </c>
      <c r="S797" s="628" t="s">
        <v>178</v>
      </c>
      <c r="T797" s="628" t="s">
        <v>178</v>
      </c>
      <c r="U797" s="628" t="s">
        <v>177</v>
      </c>
      <c r="V797" s="628" t="s">
        <v>177</v>
      </c>
      <c r="W797" s="628" t="s">
        <v>177</v>
      </c>
      <c r="X797" s="628" t="s">
        <v>177</v>
      </c>
      <c r="Y797" s="628" t="s">
        <v>177</v>
      </c>
      <c r="Z797" s="628" t="s">
        <v>177</v>
      </c>
      <c r="AA797" s="628" t="s">
        <v>227</v>
      </c>
      <c r="AB797" s="628" t="s">
        <v>227</v>
      </c>
      <c r="AC797" s="628" t="s">
        <v>227</v>
      </c>
      <c r="AD797" s="628" t="s">
        <v>227</v>
      </c>
      <c r="AE797" s="628" t="s">
        <v>227</v>
      </c>
      <c r="AF797" s="628" t="s">
        <v>227</v>
      </c>
      <c r="AG797" s="628" t="s">
        <v>227</v>
      </c>
      <c r="AH797" s="628" t="s">
        <v>227</v>
      </c>
      <c r="AI797" s="628" t="s">
        <v>227</v>
      </c>
      <c r="AJ797" s="628" t="s">
        <v>227</v>
      </c>
      <c r="AK797" s="628" t="s">
        <v>227</v>
      </c>
      <c r="AL797" s="628" t="s">
        <v>227</v>
      </c>
      <c r="AM797" s="628" t="s">
        <v>227</v>
      </c>
      <c r="AN797" s="628" t="s">
        <v>227</v>
      </c>
      <c r="AO797" s="628" t="s">
        <v>227</v>
      </c>
      <c r="AP797" s="628" t="s">
        <v>227</v>
      </c>
      <c r="AQ797" s="628" t="s">
        <v>227</v>
      </c>
      <c r="AR797" s="628" t="s">
        <v>227</v>
      </c>
      <c r="AS797" s="628" t="s">
        <v>227</v>
      </c>
      <c r="AT797" s="628" t="s">
        <v>227</v>
      </c>
      <c r="AU797" s="628" t="s">
        <v>227</v>
      </c>
      <c r="AV797" s="628" t="s">
        <v>227</v>
      </c>
      <c r="AW797" s="628" t="s">
        <v>227</v>
      </c>
      <c r="AX797" s="628" t="s">
        <v>227</v>
      </c>
      <c r="AY797" s="602">
        <v>0</v>
      </c>
      <c r="AZ797" s="628"/>
      <c r="BA797" s="629"/>
      <c r="BB797" s="634"/>
    </row>
    <row r="798" spans="1:54" ht="14.4" x14ac:dyDescent="0.3">
      <c r="A798" s="604">
        <v>707418</v>
      </c>
      <c r="B798" s="604" t="s">
        <v>247</v>
      </c>
      <c r="C798" s="605" t="s">
        <v>176</v>
      </c>
      <c r="D798" s="605" t="s">
        <v>176</v>
      </c>
      <c r="E798" s="605" t="s">
        <v>176</v>
      </c>
      <c r="F798" s="605" t="s">
        <v>177</v>
      </c>
      <c r="G798" s="605" t="s">
        <v>176</v>
      </c>
      <c r="H798" s="605" t="s">
        <v>177</v>
      </c>
      <c r="I798" s="605" t="s">
        <v>177</v>
      </c>
      <c r="J798" s="605" t="s">
        <v>177</v>
      </c>
      <c r="K798" s="605" t="s">
        <v>177</v>
      </c>
      <c r="L798" s="605" t="s">
        <v>177</v>
      </c>
      <c r="M798" s="605" t="s">
        <v>177</v>
      </c>
      <c r="N798" s="605" t="s">
        <v>177</v>
      </c>
      <c r="O798" s="605" t="s">
        <v>227</v>
      </c>
      <c r="P798" s="605" t="s">
        <v>227</v>
      </c>
      <c r="Q798" s="605" t="s">
        <v>227</v>
      </c>
      <c r="R798" s="605" t="s">
        <v>227</v>
      </c>
      <c r="S798" s="605" t="s">
        <v>227</v>
      </c>
      <c r="T798" s="605" t="s">
        <v>227</v>
      </c>
      <c r="U798" s="605" t="s">
        <v>227</v>
      </c>
      <c r="V798" s="605" t="s">
        <v>227</v>
      </c>
      <c r="W798" s="605" t="s">
        <v>227</v>
      </c>
      <c r="X798" s="605" t="s">
        <v>227</v>
      </c>
      <c r="Y798" s="605" t="s">
        <v>227</v>
      </c>
      <c r="Z798" s="605" t="s">
        <v>227</v>
      </c>
      <c r="AA798" s="605" t="s">
        <v>227</v>
      </c>
      <c r="AB798" s="605" t="s">
        <v>227</v>
      </c>
      <c r="AC798" s="605" t="s">
        <v>227</v>
      </c>
      <c r="AD798" s="605" t="s">
        <v>227</v>
      </c>
      <c r="AE798" s="605" t="s">
        <v>227</v>
      </c>
      <c r="AF798" s="605" t="s">
        <v>227</v>
      </c>
      <c r="AG798" s="605" t="s">
        <v>227</v>
      </c>
      <c r="AH798" s="605" t="s">
        <v>227</v>
      </c>
      <c r="AI798" s="605" t="s">
        <v>227</v>
      </c>
      <c r="AJ798" s="605" t="s">
        <v>227</v>
      </c>
      <c r="AK798" s="605" t="s">
        <v>227</v>
      </c>
      <c r="AL798" s="605" t="s">
        <v>227</v>
      </c>
      <c r="AM798" s="605" t="s">
        <v>227</v>
      </c>
      <c r="AN798" s="605" t="s">
        <v>227</v>
      </c>
      <c r="AO798" s="605" t="s">
        <v>227</v>
      </c>
      <c r="AP798" s="605" t="s">
        <v>227</v>
      </c>
      <c r="AQ798" s="605" t="s">
        <v>227</v>
      </c>
      <c r="AR798" s="605" t="s">
        <v>227</v>
      </c>
      <c r="AS798" s="605" t="s">
        <v>227</v>
      </c>
      <c r="AT798" s="605" t="s">
        <v>227</v>
      </c>
      <c r="AU798" s="605" t="s">
        <v>227</v>
      </c>
      <c r="AV798" s="605" t="s">
        <v>227</v>
      </c>
      <c r="AW798" s="605" t="s">
        <v>227</v>
      </c>
      <c r="AX798" s="605" t="s">
        <v>227</v>
      </c>
      <c r="AY798" s="604" t="s">
        <v>227</v>
      </c>
      <c r="AZ798" s="604" t="s">
        <v>4547</v>
      </c>
      <c r="BA798" s="604" t="s">
        <v>227</v>
      </c>
      <c r="BB798" s="606" t="s">
        <v>1500</v>
      </c>
    </row>
    <row r="799" spans="1:54" ht="14.4" x14ac:dyDescent="0.3">
      <c r="A799" s="604">
        <v>707419</v>
      </c>
      <c r="B799" s="604" t="s">
        <v>247</v>
      </c>
      <c r="C799" s="605" t="s">
        <v>178</v>
      </c>
      <c r="D799" s="605" t="s">
        <v>178</v>
      </c>
      <c r="E799" s="605" t="s">
        <v>178</v>
      </c>
      <c r="F799" s="605" t="s">
        <v>178</v>
      </c>
      <c r="G799" s="605" t="s">
        <v>177</v>
      </c>
      <c r="H799" s="605" t="s">
        <v>177</v>
      </c>
      <c r="I799" s="605" t="s">
        <v>177</v>
      </c>
      <c r="J799" s="605" t="s">
        <v>177</v>
      </c>
      <c r="K799" s="605" t="s">
        <v>177</v>
      </c>
      <c r="L799" s="605" t="s">
        <v>177</v>
      </c>
      <c r="M799" s="605" t="s">
        <v>178</v>
      </c>
      <c r="N799" s="605" t="s">
        <v>176</v>
      </c>
      <c r="O799" s="605" t="s">
        <v>227</v>
      </c>
      <c r="P799" s="605" t="s">
        <v>227</v>
      </c>
      <c r="Q799" s="605" t="s">
        <v>227</v>
      </c>
      <c r="R799" s="605" t="s">
        <v>227</v>
      </c>
      <c r="S799" s="605" t="s">
        <v>227</v>
      </c>
      <c r="T799" s="605" t="s">
        <v>227</v>
      </c>
      <c r="U799" s="605" t="s">
        <v>227</v>
      </c>
      <c r="V799" s="605" t="s">
        <v>227</v>
      </c>
      <c r="W799" s="605" t="s">
        <v>227</v>
      </c>
      <c r="X799" s="605" t="s">
        <v>227</v>
      </c>
      <c r="Y799" s="605" t="s">
        <v>227</v>
      </c>
      <c r="Z799" s="605" t="s">
        <v>227</v>
      </c>
      <c r="AA799" s="605" t="s">
        <v>227</v>
      </c>
      <c r="AB799" s="605" t="s">
        <v>227</v>
      </c>
      <c r="AC799" s="605" t="s">
        <v>227</v>
      </c>
      <c r="AD799" s="605" t="s">
        <v>227</v>
      </c>
      <c r="AE799" s="605" t="s">
        <v>227</v>
      </c>
      <c r="AF799" s="605" t="s">
        <v>227</v>
      </c>
      <c r="AG799" s="605" t="s">
        <v>227</v>
      </c>
      <c r="AH799" s="605" t="s">
        <v>227</v>
      </c>
      <c r="AI799" s="605" t="s">
        <v>227</v>
      </c>
      <c r="AJ799" s="605" t="s">
        <v>227</v>
      </c>
      <c r="AK799" s="605" t="s">
        <v>227</v>
      </c>
      <c r="AL799" s="605" t="s">
        <v>227</v>
      </c>
      <c r="AM799" s="605" t="s">
        <v>227</v>
      </c>
      <c r="AN799" s="605" t="s">
        <v>227</v>
      </c>
      <c r="AO799" s="605" t="s">
        <v>227</v>
      </c>
      <c r="AP799" s="605" t="s">
        <v>227</v>
      </c>
      <c r="AQ799" s="605" t="s">
        <v>227</v>
      </c>
      <c r="AR799" s="605" t="s">
        <v>227</v>
      </c>
      <c r="AS799" s="605" t="s">
        <v>227</v>
      </c>
      <c r="AT799" s="605" t="s">
        <v>227</v>
      </c>
      <c r="AU799" s="605" t="s">
        <v>227</v>
      </c>
      <c r="AV799" s="605" t="s">
        <v>227</v>
      </c>
      <c r="AW799" s="605" t="s">
        <v>227</v>
      </c>
      <c r="AX799" s="605" t="s">
        <v>227</v>
      </c>
      <c r="AY799" s="604" t="s">
        <v>227</v>
      </c>
      <c r="AZ799" s="604" t="s">
        <v>4547</v>
      </c>
      <c r="BA799" s="604" t="s">
        <v>227</v>
      </c>
      <c r="BB799" s="606" t="s">
        <v>1500</v>
      </c>
    </row>
    <row r="800" spans="1:54" ht="14.4" x14ac:dyDescent="0.3">
      <c r="A800" s="604">
        <v>707420</v>
      </c>
      <c r="B800" s="604" t="s">
        <v>247</v>
      </c>
      <c r="C800" s="605" t="s">
        <v>178</v>
      </c>
      <c r="D800" s="605" t="s">
        <v>178</v>
      </c>
      <c r="E800" s="605" t="s">
        <v>178</v>
      </c>
      <c r="F800" s="605" t="s">
        <v>178</v>
      </c>
      <c r="G800" s="605" t="s">
        <v>178</v>
      </c>
      <c r="H800" s="605" t="s">
        <v>178</v>
      </c>
      <c r="I800" s="605" t="s">
        <v>177</v>
      </c>
      <c r="J800" s="605" t="s">
        <v>177</v>
      </c>
      <c r="K800" s="605" t="s">
        <v>177</v>
      </c>
      <c r="L800" s="605" t="s">
        <v>177</v>
      </c>
      <c r="M800" s="605" t="s">
        <v>176</v>
      </c>
      <c r="N800" s="605" t="s">
        <v>176</v>
      </c>
      <c r="O800" s="605" t="s">
        <v>227</v>
      </c>
      <c r="P800" s="605" t="s">
        <v>227</v>
      </c>
      <c r="Q800" s="605" t="s">
        <v>227</v>
      </c>
      <c r="R800" s="605" t="s">
        <v>227</v>
      </c>
      <c r="S800" s="605" t="s">
        <v>227</v>
      </c>
      <c r="T800" s="605" t="s">
        <v>227</v>
      </c>
      <c r="U800" s="605" t="s">
        <v>227</v>
      </c>
      <c r="V800" s="605" t="s">
        <v>227</v>
      </c>
      <c r="W800" s="605" t="s">
        <v>227</v>
      </c>
      <c r="X800" s="605" t="s">
        <v>227</v>
      </c>
      <c r="Y800" s="605" t="s">
        <v>227</v>
      </c>
      <c r="Z800" s="605" t="s">
        <v>227</v>
      </c>
      <c r="AA800" s="605" t="s">
        <v>227</v>
      </c>
      <c r="AB800" s="605" t="s">
        <v>227</v>
      </c>
      <c r="AC800" s="605" t="s">
        <v>227</v>
      </c>
      <c r="AD800" s="605" t="s">
        <v>227</v>
      </c>
      <c r="AE800" s="605" t="s">
        <v>227</v>
      </c>
      <c r="AF800" s="605" t="s">
        <v>227</v>
      </c>
      <c r="AG800" s="605" t="s">
        <v>227</v>
      </c>
      <c r="AH800" s="605" t="s">
        <v>227</v>
      </c>
      <c r="AI800" s="605" t="s">
        <v>227</v>
      </c>
      <c r="AJ800" s="605" t="s">
        <v>227</v>
      </c>
      <c r="AK800" s="605" t="s">
        <v>227</v>
      </c>
      <c r="AL800" s="605" t="s">
        <v>227</v>
      </c>
      <c r="AM800" s="605" t="s">
        <v>227</v>
      </c>
      <c r="AN800" s="605" t="s">
        <v>227</v>
      </c>
      <c r="AO800" s="605" t="s">
        <v>227</v>
      </c>
      <c r="AP800" s="605" t="s">
        <v>227</v>
      </c>
      <c r="AQ800" s="605" t="s">
        <v>227</v>
      </c>
      <c r="AR800" s="605" t="s">
        <v>227</v>
      </c>
      <c r="AS800" s="605" t="s">
        <v>227</v>
      </c>
      <c r="AT800" s="605" t="s">
        <v>227</v>
      </c>
      <c r="AU800" s="605" t="s">
        <v>227</v>
      </c>
      <c r="AV800" s="605" t="s">
        <v>227</v>
      </c>
      <c r="AW800" s="605" t="s">
        <v>227</v>
      </c>
      <c r="AX800" s="605" t="s">
        <v>227</v>
      </c>
      <c r="AY800" s="604" t="s">
        <v>227</v>
      </c>
      <c r="AZ800" s="604" t="s">
        <v>4547</v>
      </c>
      <c r="BA800" s="604" t="s">
        <v>227</v>
      </c>
      <c r="BB800" s="606" t="s">
        <v>1500</v>
      </c>
    </row>
    <row r="801" spans="1:54" ht="21.6" x14ac:dyDescent="0.65">
      <c r="A801" s="620">
        <v>707421</v>
      </c>
      <c r="B801" s="602" t="s">
        <v>247</v>
      </c>
      <c r="C801" s="628" t="s">
        <v>178</v>
      </c>
      <c r="D801" s="628" t="s">
        <v>178</v>
      </c>
      <c r="E801" s="628" t="s">
        <v>178</v>
      </c>
      <c r="F801" s="628" t="s">
        <v>176</v>
      </c>
      <c r="G801" s="628" t="s">
        <v>176</v>
      </c>
      <c r="H801" s="628" t="s">
        <v>178</v>
      </c>
      <c r="I801" s="628" t="s">
        <v>177</v>
      </c>
      <c r="J801" s="628" t="s">
        <v>177</v>
      </c>
      <c r="K801" s="628" t="s">
        <v>177</v>
      </c>
      <c r="L801" s="628" t="s">
        <v>177</v>
      </c>
      <c r="M801" s="628" t="s">
        <v>177</v>
      </c>
      <c r="N801" s="628" t="s">
        <v>177</v>
      </c>
      <c r="O801" s="628" t="s">
        <v>227</v>
      </c>
      <c r="P801" s="628" t="s">
        <v>227</v>
      </c>
      <c r="Q801" s="628" t="s">
        <v>227</v>
      </c>
      <c r="R801" s="628" t="s">
        <v>227</v>
      </c>
      <c r="S801" s="628" t="s">
        <v>227</v>
      </c>
      <c r="T801" s="628" t="s">
        <v>227</v>
      </c>
      <c r="U801" s="628" t="s">
        <v>227</v>
      </c>
      <c r="V801" s="628" t="s">
        <v>227</v>
      </c>
      <c r="W801" s="628" t="s">
        <v>227</v>
      </c>
      <c r="X801" s="628" t="s">
        <v>227</v>
      </c>
      <c r="Y801" s="628" t="s">
        <v>227</v>
      </c>
      <c r="Z801" s="628" t="s">
        <v>227</v>
      </c>
      <c r="AA801" s="628" t="s">
        <v>227</v>
      </c>
      <c r="AB801" s="628" t="s">
        <v>227</v>
      </c>
      <c r="AC801" s="628" t="s">
        <v>227</v>
      </c>
      <c r="AD801" s="628" t="s">
        <v>227</v>
      </c>
      <c r="AE801" s="628" t="s">
        <v>227</v>
      </c>
      <c r="AF801" s="628" t="s">
        <v>227</v>
      </c>
      <c r="AG801" s="628" t="s">
        <v>227</v>
      </c>
      <c r="AH801" s="628" t="s">
        <v>227</v>
      </c>
      <c r="AI801" s="628" t="s">
        <v>227</v>
      </c>
      <c r="AJ801" s="628" t="s">
        <v>227</v>
      </c>
      <c r="AK801" s="628" t="s">
        <v>227</v>
      </c>
      <c r="AL801" s="628" t="s">
        <v>227</v>
      </c>
      <c r="AM801" s="628" t="s">
        <v>227</v>
      </c>
      <c r="AN801" s="628" t="s">
        <v>227</v>
      </c>
      <c r="AO801" s="628" t="s">
        <v>227</v>
      </c>
      <c r="AP801" s="628" t="s">
        <v>227</v>
      </c>
      <c r="AQ801" s="628" t="s">
        <v>227</v>
      </c>
      <c r="AR801" s="628" t="s">
        <v>227</v>
      </c>
      <c r="AS801" s="628" t="s">
        <v>227</v>
      </c>
      <c r="AT801" s="628" t="s">
        <v>227</v>
      </c>
      <c r="AU801" s="628" t="s">
        <v>227</v>
      </c>
      <c r="AV801" s="628" t="s">
        <v>227</v>
      </c>
      <c r="AW801" s="628" t="s">
        <v>227</v>
      </c>
      <c r="AX801" s="628" t="s">
        <v>227</v>
      </c>
      <c r="AY801" s="602">
        <v>0</v>
      </c>
      <c r="AZ801" s="628"/>
      <c r="BA801" s="629"/>
      <c r="BB801" s="634"/>
    </row>
    <row r="802" spans="1:54" ht="14.4" x14ac:dyDescent="0.3">
      <c r="A802" s="604">
        <v>707422</v>
      </c>
      <c r="B802" s="604" t="s">
        <v>247</v>
      </c>
      <c r="C802" s="605" t="s">
        <v>178</v>
      </c>
      <c r="D802" s="605" t="s">
        <v>178</v>
      </c>
      <c r="E802" s="605" t="s">
        <v>178</v>
      </c>
      <c r="F802" s="605" t="s">
        <v>178</v>
      </c>
      <c r="G802" s="605" t="s">
        <v>178</v>
      </c>
      <c r="H802" s="605" t="s">
        <v>178</v>
      </c>
      <c r="I802" s="605" t="s">
        <v>177</v>
      </c>
      <c r="J802" s="605" t="s">
        <v>177</v>
      </c>
      <c r="K802" s="605" t="s">
        <v>177</v>
      </c>
      <c r="L802" s="605" t="s">
        <v>177</v>
      </c>
      <c r="M802" s="605" t="s">
        <v>176</v>
      </c>
      <c r="N802" s="605" t="s">
        <v>176</v>
      </c>
      <c r="O802" s="605" t="s">
        <v>227</v>
      </c>
      <c r="P802" s="605" t="s">
        <v>227</v>
      </c>
      <c r="Q802" s="605" t="s">
        <v>227</v>
      </c>
      <c r="R802" s="605" t="s">
        <v>227</v>
      </c>
      <c r="S802" s="605" t="s">
        <v>227</v>
      </c>
      <c r="T802" s="605" t="s">
        <v>227</v>
      </c>
      <c r="U802" s="605" t="s">
        <v>227</v>
      </c>
      <c r="V802" s="605" t="s">
        <v>227</v>
      </c>
      <c r="W802" s="605" t="s">
        <v>227</v>
      </c>
      <c r="X802" s="605" t="s">
        <v>227</v>
      </c>
      <c r="Y802" s="605" t="s">
        <v>227</v>
      </c>
      <c r="Z802" s="605" t="s">
        <v>227</v>
      </c>
      <c r="AA802" s="605" t="s">
        <v>227</v>
      </c>
      <c r="AB802" s="605" t="s">
        <v>227</v>
      </c>
      <c r="AC802" s="605" t="s">
        <v>227</v>
      </c>
      <c r="AD802" s="605" t="s">
        <v>227</v>
      </c>
      <c r="AE802" s="605" t="s">
        <v>227</v>
      </c>
      <c r="AF802" s="605" t="s">
        <v>227</v>
      </c>
      <c r="AG802" s="605" t="s">
        <v>227</v>
      </c>
      <c r="AH802" s="605" t="s">
        <v>227</v>
      </c>
      <c r="AI802" s="605" t="s">
        <v>227</v>
      </c>
      <c r="AJ802" s="605" t="s">
        <v>227</v>
      </c>
      <c r="AK802" s="605" t="s">
        <v>227</v>
      </c>
      <c r="AL802" s="605" t="s">
        <v>227</v>
      </c>
      <c r="AM802" s="605" t="s">
        <v>227</v>
      </c>
      <c r="AN802" s="605" t="s">
        <v>227</v>
      </c>
      <c r="AO802" s="605" t="s">
        <v>227</v>
      </c>
      <c r="AP802" s="605" t="s">
        <v>227</v>
      </c>
      <c r="AQ802" s="605" t="s">
        <v>227</v>
      </c>
      <c r="AR802" s="605" t="s">
        <v>227</v>
      </c>
      <c r="AS802" s="605" t="s">
        <v>227</v>
      </c>
      <c r="AT802" s="605" t="s">
        <v>227</v>
      </c>
      <c r="AU802" s="605" t="s">
        <v>227</v>
      </c>
      <c r="AV802" s="605" t="s">
        <v>227</v>
      </c>
      <c r="AW802" s="605" t="s">
        <v>227</v>
      </c>
      <c r="AX802" s="605" t="s">
        <v>227</v>
      </c>
      <c r="AY802" s="604" t="s">
        <v>227</v>
      </c>
      <c r="AZ802" s="604" t="s">
        <v>4547</v>
      </c>
      <c r="BA802" s="604" t="s">
        <v>227</v>
      </c>
      <c r="BB802" s="606" t="s">
        <v>1500</v>
      </c>
    </row>
    <row r="803" spans="1:54" ht="14.4" x14ac:dyDescent="0.3">
      <c r="A803" s="604">
        <v>707423</v>
      </c>
      <c r="B803" s="604" t="s">
        <v>247</v>
      </c>
      <c r="C803" s="605" t="s">
        <v>178</v>
      </c>
      <c r="D803" s="605" t="s">
        <v>177</v>
      </c>
      <c r="E803" s="605" t="s">
        <v>178</v>
      </c>
      <c r="F803" s="605" t="s">
        <v>177</v>
      </c>
      <c r="G803" s="605" t="s">
        <v>178</v>
      </c>
      <c r="H803" s="605" t="s">
        <v>177</v>
      </c>
      <c r="I803" s="605" t="s">
        <v>177</v>
      </c>
      <c r="J803" s="605" t="s">
        <v>177</v>
      </c>
      <c r="K803" s="605" t="s">
        <v>177</v>
      </c>
      <c r="L803" s="605" t="s">
        <v>177</v>
      </c>
      <c r="M803" s="605" t="s">
        <v>178</v>
      </c>
      <c r="N803" s="605" t="s">
        <v>176</v>
      </c>
      <c r="O803" s="605" t="s">
        <v>227</v>
      </c>
      <c r="P803" s="605" t="s">
        <v>227</v>
      </c>
      <c r="Q803" s="605" t="s">
        <v>227</v>
      </c>
      <c r="R803" s="605" t="s">
        <v>227</v>
      </c>
      <c r="S803" s="605" t="s">
        <v>227</v>
      </c>
      <c r="T803" s="605" t="s">
        <v>227</v>
      </c>
      <c r="U803" s="605" t="s">
        <v>227</v>
      </c>
      <c r="V803" s="605" t="s">
        <v>227</v>
      </c>
      <c r="W803" s="605" t="s">
        <v>227</v>
      </c>
      <c r="X803" s="605" t="s">
        <v>227</v>
      </c>
      <c r="Y803" s="605" t="s">
        <v>227</v>
      </c>
      <c r="Z803" s="605" t="s">
        <v>227</v>
      </c>
      <c r="AA803" s="605" t="s">
        <v>227</v>
      </c>
      <c r="AB803" s="605" t="s">
        <v>227</v>
      </c>
      <c r="AC803" s="605" t="s">
        <v>227</v>
      </c>
      <c r="AD803" s="605" t="s">
        <v>227</v>
      </c>
      <c r="AE803" s="605" t="s">
        <v>227</v>
      </c>
      <c r="AF803" s="605" t="s">
        <v>227</v>
      </c>
      <c r="AG803" s="605" t="s">
        <v>227</v>
      </c>
      <c r="AH803" s="605" t="s">
        <v>227</v>
      </c>
      <c r="AI803" s="605" t="s">
        <v>227</v>
      </c>
      <c r="AJ803" s="605" t="s">
        <v>227</v>
      </c>
      <c r="AK803" s="605" t="s">
        <v>227</v>
      </c>
      <c r="AL803" s="605" t="s">
        <v>227</v>
      </c>
      <c r="AM803" s="605" t="s">
        <v>227</v>
      </c>
      <c r="AN803" s="605" t="s">
        <v>227</v>
      </c>
      <c r="AO803" s="605" t="s">
        <v>227</v>
      </c>
      <c r="AP803" s="605" t="s">
        <v>227</v>
      </c>
      <c r="AQ803" s="605" t="s">
        <v>227</v>
      </c>
      <c r="AR803" s="605" t="s">
        <v>227</v>
      </c>
      <c r="AS803" s="605" t="s">
        <v>227</v>
      </c>
      <c r="AT803" s="605" t="s">
        <v>227</v>
      </c>
      <c r="AU803" s="605" t="s">
        <v>227</v>
      </c>
      <c r="AV803" s="605" t="s">
        <v>227</v>
      </c>
      <c r="AW803" s="605" t="s">
        <v>227</v>
      </c>
      <c r="AX803" s="605" t="s">
        <v>227</v>
      </c>
      <c r="AY803" s="604" t="s">
        <v>227</v>
      </c>
      <c r="AZ803" s="604" t="s">
        <v>4547</v>
      </c>
      <c r="BA803" s="604" t="s">
        <v>227</v>
      </c>
      <c r="BB803" s="606" t="s">
        <v>1500</v>
      </c>
    </row>
    <row r="804" spans="1:54" ht="14.4" x14ac:dyDescent="0.3">
      <c r="A804" s="604">
        <v>707424</v>
      </c>
      <c r="B804" s="604" t="s">
        <v>247</v>
      </c>
      <c r="C804" s="605" t="s">
        <v>178</v>
      </c>
      <c r="D804" s="605" t="s">
        <v>177</v>
      </c>
      <c r="E804" s="605" t="s">
        <v>177</v>
      </c>
      <c r="F804" s="605" t="s">
        <v>177</v>
      </c>
      <c r="G804" s="605" t="s">
        <v>178</v>
      </c>
      <c r="H804" s="605" t="s">
        <v>177</v>
      </c>
      <c r="I804" s="605" t="s">
        <v>177</v>
      </c>
      <c r="J804" s="605" t="s">
        <v>177</v>
      </c>
      <c r="K804" s="605" t="s">
        <v>177</v>
      </c>
      <c r="L804" s="605" t="s">
        <v>177</v>
      </c>
      <c r="M804" s="605" t="s">
        <v>176</v>
      </c>
      <c r="N804" s="605" t="s">
        <v>176</v>
      </c>
      <c r="O804" s="605" t="s">
        <v>227</v>
      </c>
      <c r="P804" s="605" t="s">
        <v>227</v>
      </c>
      <c r="Q804" s="605" t="s">
        <v>227</v>
      </c>
      <c r="R804" s="605" t="s">
        <v>227</v>
      </c>
      <c r="S804" s="605" t="s">
        <v>227</v>
      </c>
      <c r="T804" s="605" t="s">
        <v>227</v>
      </c>
      <c r="U804" s="605" t="s">
        <v>227</v>
      </c>
      <c r="V804" s="605" t="s">
        <v>227</v>
      </c>
      <c r="W804" s="605" t="s">
        <v>227</v>
      </c>
      <c r="X804" s="605" t="s">
        <v>227</v>
      </c>
      <c r="Y804" s="605" t="s">
        <v>227</v>
      </c>
      <c r="Z804" s="605" t="s">
        <v>227</v>
      </c>
      <c r="AA804" s="605" t="s">
        <v>227</v>
      </c>
      <c r="AB804" s="605" t="s">
        <v>227</v>
      </c>
      <c r="AC804" s="605" t="s">
        <v>227</v>
      </c>
      <c r="AD804" s="605" t="s">
        <v>227</v>
      </c>
      <c r="AE804" s="605" t="s">
        <v>227</v>
      </c>
      <c r="AF804" s="605" t="s">
        <v>227</v>
      </c>
      <c r="AG804" s="605" t="s">
        <v>227</v>
      </c>
      <c r="AH804" s="605" t="s">
        <v>227</v>
      </c>
      <c r="AI804" s="605" t="s">
        <v>227</v>
      </c>
      <c r="AJ804" s="605" t="s">
        <v>227</v>
      </c>
      <c r="AK804" s="605" t="s">
        <v>227</v>
      </c>
      <c r="AL804" s="605" t="s">
        <v>227</v>
      </c>
      <c r="AM804" s="605" t="s">
        <v>227</v>
      </c>
      <c r="AN804" s="605" t="s">
        <v>227</v>
      </c>
      <c r="AO804" s="605" t="s">
        <v>227</v>
      </c>
      <c r="AP804" s="605" t="s">
        <v>227</v>
      </c>
      <c r="AQ804" s="605" t="s">
        <v>227</v>
      </c>
      <c r="AR804" s="605" t="s">
        <v>227</v>
      </c>
      <c r="AS804" s="605" t="s">
        <v>227</v>
      </c>
      <c r="AT804" s="605" t="s">
        <v>227</v>
      </c>
      <c r="AU804" s="605" t="s">
        <v>227</v>
      </c>
      <c r="AV804" s="605" t="s">
        <v>227</v>
      </c>
      <c r="AW804" s="605" t="s">
        <v>227</v>
      </c>
      <c r="AX804" s="605" t="s">
        <v>227</v>
      </c>
      <c r="AY804" s="604" t="s">
        <v>227</v>
      </c>
      <c r="AZ804" s="604" t="s">
        <v>4547</v>
      </c>
      <c r="BA804" s="604" t="s">
        <v>227</v>
      </c>
      <c r="BB804" s="606" t="s">
        <v>1500</v>
      </c>
    </row>
    <row r="805" spans="1:54" ht="21.6" x14ac:dyDescent="0.65">
      <c r="A805" s="620">
        <v>707425</v>
      </c>
      <c r="B805" s="602" t="s">
        <v>402</v>
      </c>
      <c r="C805" s="628" t="s">
        <v>178</v>
      </c>
      <c r="D805" s="628" t="s">
        <v>178</v>
      </c>
      <c r="E805" s="628" t="s">
        <v>176</v>
      </c>
      <c r="F805" s="628" t="s">
        <v>176</v>
      </c>
      <c r="G805" s="628" t="s">
        <v>176</v>
      </c>
      <c r="H805" s="628" t="s">
        <v>178</v>
      </c>
      <c r="I805" s="628" t="s">
        <v>178</v>
      </c>
      <c r="J805" s="628" t="s">
        <v>177</v>
      </c>
      <c r="K805" s="628" t="s">
        <v>178</v>
      </c>
      <c r="L805" s="628" t="s">
        <v>177</v>
      </c>
      <c r="M805" s="628" t="s">
        <v>178</v>
      </c>
      <c r="N805" s="628" t="s">
        <v>177</v>
      </c>
      <c r="O805" s="628" t="s">
        <v>177</v>
      </c>
      <c r="P805" s="628" t="s">
        <v>177</v>
      </c>
      <c r="Q805" s="628" t="s">
        <v>177</v>
      </c>
      <c r="R805" s="628" t="s">
        <v>177</v>
      </c>
      <c r="S805" s="628" t="s">
        <v>177</v>
      </c>
      <c r="T805" s="628" t="s">
        <v>177</v>
      </c>
      <c r="U805" s="628" t="s">
        <v>227</v>
      </c>
      <c r="V805" s="628" t="s">
        <v>227</v>
      </c>
      <c r="W805" s="628" t="s">
        <v>227</v>
      </c>
      <c r="X805" s="628" t="s">
        <v>227</v>
      </c>
      <c r="Y805" s="628" t="s">
        <v>227</v>
      </c>
      <c r="Z805" s="628" t="s">
        <v>227</v>
      </c>
      <c r="AA805" s="628" t="s">
        <v>227</v>
      </c>
      <c r="AB805" s="628" t="s">
        <v>227</v>
      </c>
      <c r="AC805" s="628" t="s">
        <v>227</v>
      </c>
      <c r="AD805" s="628" t="s">
        <v>227</v>
      </c>
      <c r="AE805" s="628" t="s">
        <v>227</v>
      </c>
      <c r="AF805" s="628" t="s">
        <v>227</v>
      </c>
      <c r="AG805" s="628" t="s">
        <v>227</v>
      </c>
      <c r="AH805" s="628" t="s">
        <v>227</v>
      </c>
      <c r="AI805" s="628" t="s">
        <v>227</v>
      </c>
      <c r="AJ805" s="628" t="s">
        <v>227</v>
      </c>
      <c r="AK805" s="628" t="s">
        <v>227</v>
      </c>
      <c r="AL805" s="628" t="s">
        <v>227</v>
      </c>
      <c r="AM805" s="628" t="s">
        <v>227</v>
      </c>
      <c r="AN805" s="628" t="s">
        <v>227</v>
      </c>
      <c r="AO805" s="628" t="s">
        <v>227</v>
      </c>
      <c r="AP805" s="628" t="s">
        <v>227</v>
      </c>
      <c r="AQ805" s="628" t="s">
        <v>227</v>
      </c>
      <c r="AR805" s="628" t="s">
        <v>227</v>
      </c>
      <c r="AS805" s="628" t="s">
        <v>227</v>
      </c>
      <c r="AT805" s="628" t="s">
        <v>227</v>
      </c>
      <c r="AU805" s="628" t="s">
        <v>227</v>
      </c>
      <c r="AV805" s="628" t="s">
        <v>227</v>
      </c>
      <c r="AW805" s="628" t="s">
        <v>227</v>
      </c>
      <c r="AX805" s="628" t="s">
        <v>227</v>
      </c>
      <c r="AY805" s="602">
        <v>0</v>
      </c>
      <c r="AZ805" s="628"/>
      <c r="BA805" s="629"/>
      <c r="BB805" s="634"/>
    </row>
    <row r="806" spans="1:54" ht="21.6" x14ac:dyDescent="0.65">
      <c r="A806" s="620">
        <v>707426</v>
      </c>
      <c r="B806" s="602" t="s">
        <v>248</v>
      </c>
      <c r="C806" s="628" t="s">
        <v>178</v>
      </c>
      <c r="D806" s="628" t="s">
        <v>178</v>
      </c>
      <c r="E806" s="628" t="s">
        <v>178</v>
      </c>
      <c r="F806" s="628" t="s">
        <v>178</v>
      </c>
      <c r="G806" s="628" t="s">
        <v>178</v>
      </c>
      <c r="H806" s="628" t="s">
        <v>178</v>
      </c>
      <c r="I806" s="628" t="s">
        <v>178</v>
      </c>
      <c r="J806" s="628" t="s">
        <v>178</v>
      </c>
      <c r="K806" s="628" t="s">
        <v>178</v>
      </c>
      <c r="L806" s="628" t="s">
        <v>178</v>
      </c>
      <c r="M806" s="628" t="s">
        <v>178</v>
      </c>
      <c r="N806" s="628" t="s">
        <v>178</v>
      </c>
      <c r="O806" s="628" t="s">
        <v>178</v>
      </c>
      <c r="P806" s="628" t="s">
        <v>178</v>
      </c>
      <c r="Q806" s="628" t="s">
        <v>178</v>
      </c>
      <c r="R806" s="628" t="s">
        <v>178</v>
      </c>
      <c r="S806" s="628" t="s">
        <v>178</v>
      </c>
      <c r="T806" s="628" t="s">
        <v>178</v>
      </c>
      <c r="U806" s="628" t="s">
        <v>177</v>
      </c>
      <c r="V806" s="628" t="s">
        <v>177</v>
      </c>
      <c r="W806" s="628" t="s">
        <v>177</v>
      </c>
      <c r="X806" s="628" t="s">
        <v>177</v>
      </c>
      <c r="Y806" s="628" t="s">
        <v>177</v>
      </c>
      <c r="Z806" s="628" t="s">
        <v>177</v>
      </c>
      <c r="AA806" s="628" t="s">
        <v>227</v>
      </c>
      <c r="AB806" s="628" t="s">
        <v>227</v>
      </c>
      <c r="AC806" s="628" t="s">
        <v>227</v>
      </c>
      <c r="AD806" s="628" t="s">
        <v>227</v>
      </c>
      <c r="AE806" s="628" t="s">
        <v>227</v>
      </c>
      <c r="AF806" s="628" t="s">
        <v>227</v>
      </c>
      <c r="AG806" s="628" t="s">
        <v>227</v>
      </c>
      <c r="AH806" s="628" t="s">
        <v>227</v>
      </c>
      <c r="AI806" s="628" t="s">
        <v>227</v>
      </c>
      <c r="AJ806" s="628" t="s">
        <v>227</v>
      </c>
      <c r="AK806" s="628" t="s">
        <v>227</v>
      </c>
      <c r="AL806" s="628" t="s">
        <v>227</v>
      </c>
      <c r="AM806" s="628" t="s">
        <v>227</v>
      </c>
      <c r="AN806" s="628" t="s">
        <v>227</v>
      </c>
      <c r="AO806" s="628" t="s">
        <v>227</v>
      </c>
      <c r="AP806" s="628" t="s">
        <v>227</v>
      </c>
      <c r="AQ806" s="628" t="s">
        <v>227</v>
      </c>
      <c r="AR806" s="628" t="s">
        <v>227</v>
      </c>
      <c r="AS806" s="628" t="s">
        <v>227</v>
      </c>
      <c r="AT806" s="628" t="s">
        <v>227</v>
      </c>
      <c r="AU806" s="628" t="s">
        <v>227</v>
      </c>
      <c r="AV806" s="628" t="s">
        <v>227</v>
      </c>
      <c r="AW806" s="628" t="s">
        <v>227</v>
      </c>
      <c r="AX806" s="628" t="s">
        <v>227</v>
      </c>
      <c r="AY806" s="602">
        <v>0</v>
      </c>
      <c r="AZ806" s="628"/>
      <c r="BA806" s="629"/>
      <c r="BB806" s="634"/>
    </row>
    <row r="807" spans="1:54" ht="14.4" x14ac:dyDescent="0.3">
      <c r="A807" s="604">
        <v>707427</v>
      </c>
      <c r="B807" s="604" t="s">
        <v>247</v>
      </c>
      <c r="C807" s="605" t="s">
        <v>178</v>
      </c>
      <c r="D807" s="605" t="s">
        <v>177</v>
      </c>
      <c r="E807" s="605" t="s">
        <v>178</v>
      </c>
      <c r="F807" s="605" t="s">
        <v>177</v>
      </c>
      <c r="G807" s="605" t="s">
        <v>178</v>
      </c>
      <c r="H807" s="605" t="s">
        <v>177</v>
      </c>
      <c r="I807" s="605" t="s">
        <v>177</v>
      </c>
      <c r="J807" s="605" t="s">
        <v>177</v>
      </c>
      <c r="K807" s="605" t="s">
        <v>177</v>
      </c>
      <c r="L807" s="605" t="s">
        <v>177</v>
      </c>
      <c r="M807" s="605" t="s">
        <v>178</v>
      </c>
      <c r="N807" s="605" t="s">
        <v>176</v>
      </c>
      <c r="O807" s="605" t="s">
        <v>227</v>
      </c>
      <c r="P807" s="605" t="s">
        <v>227</v>
      </c>
      <c r="Q807" s="605" t="s">
        <v>227</v>
      </c>
      <c r="R807" s="605" t="s">
        <v>227</v>
      </c>
      <c r="S807" s="605" t="s">
        <v>227</v>
      </c>
      <c r="T807" s="605" t="s">
        <v>227</v>
      </c>
      <c r="U807" s="605" t="s">
        <v>227</v>
      </c>
      <c r="V807" s="605" t="s">
        <v>227</v>
      </c>
      <c r="W807" s="605" t="s">
        <v>227</v>
      </c>
      <c r="X807" s="605" t="s">
        <v>227</v>
      </c>
      <c r="Y807" s="605" t="s">
        <v>227</v>
      </c>
      <c r="Z807" s="605" t="s">
        <v>227</v>
      </c>
      <c r="AA807" s="605" t="s">
        <v>227</v>
      </c>
      <c r="AB807" s="605" t="s">
        <v>227</v>
      </c>
      <c r="AC807" s="605" t="s">
        <v>227</v>
      </c>
      <c r="AD807" s="605" t="s">
        <v>227</v>
      </c>
      <c r="AE807" s="605" t="s">
        <v>227</v>
      </c>
      <c r="AF807" s="605" t="s">
        <v>227</v>
      </c>
      <c r="AG807" s="605" t="s">
        <v>227</v>
      </c>
      <c r="AH807" s="605" t="s">
        <v>227</v>
      </c>
      <c r="AI807" s="605" t="s">
        <v>227</v>
      </c>
      <c r="AJ807" s="605" t="s">
        <v>227</v>
      </c>
      <c r="AK807" s="605" t="s">
        <v>227</v>
      </c>
      <c r="AL807" s="605" t="s">
        <v>227</v>
      </c>
      <c r="AM807" s="605" t="s">
        <v>227</v>
      </c>
      <c r="AN807" s="605" t="s">
        <v>227</v>
      </c>
      <c r="AO807" s="605" t="s">
        <v>227</v>
      </c>
      <c r="AP807" s="605" t="s">
        <v>227</v>
      </c>
      <c r="AQ807" s="605" t="s">
        <v>227</v>
      </c>
      <c r="AR807" s="605" t="s">
        <v>227</v>
      </c>
      <c r="AS807" s="605" t="s">
        <v>227</v>
      </c>
      <c r="AT807" s="605" t="s">
        <v>227</v>
      </c>
      <c r="AU807" s="605" t="s">
        <v>227</v>
      </c>
      <c r="AV807" s="605" t="s">
        <v>227</v>
      </c>
      <c r="AW807" s="605" t="s">
        <v>227</v>
      </c>
      <c r="AX807" s="605" t="s">
        <v>227</v>
      </c>
      <c r="AY807" s="604" t="s">
        <v>227</v>
      </c>
      <c r="AZ807" s="604" t="s">
        <v>4547</v>
      </c>
      <c r="BA807" s="604" t="s">
        <v>227</v>
      </c>
      <c r="BB807" s="606" t="s">
        <v>1500</v>
      </c>
    </row>
    <row r="808" spans="1:54" ht="21.6" x14ac:dyDescent="0.65">
      <c r="A808" s="620">
        <v>707428</v>
      </c>
      <c r="B808" s="602" t="s">
        <v>247</v>
      </c>
      <c r="C808" s="628" t="s">
        <v>177</v>
      </c>
      <c r="D808" s="628" t="s">
        <v>177</v>
      </c>
      <c r="E808" s="628" t="s">
        <v>176</v>
      </c>
      <c r="F808" s="628" t="s">
        <v>176</v>
      </c>
      <c r="G808" s="628" t="s">
        <v>176</v>
      </c>
      <c r="H808" s="628" t="s">
        <v>176</v>
      </c>
      <c r="I808" s="628" t="s">
        <v>177</v>
      </c>
      <c r="J808" s="628" t="s">
        <v>177</v>
      </c>
      <c r="K808" s="628" t="s">
        <v>177</v>
      </c>
      <c r="L808" s="628" t="s">
        <v>177</v>
      </c>
      <c r="M808" s="628" t="s">
        <v>177</v>
      </c>
      <c r="N808" s="628" t="s">
        <v>177</v>
      </c>
      <c r="O808" s="628" t="s">
        <v>227</v>
      </c>
      <c r="P808" s="628" t="s">
        <v>227</v>
      </c>
      <c r="Q808" s="628" t="s">
        <v>227</v>
      </c>
      <c r="R808" s="628" t="s">
        <v>227</v>
      </c>
      <c r="S808" s="628" t="s">
        <v>227</v>
      </c>
      <c r="T808" s="628" t="s">
        <v>227</v>
      </c>
      <c r="U808" s="628" t="s">
        <v>227</v>
      </c>
      <c r="V808" s="628" t="s">
        <v>227</v>
      </c>
      <c r="W808" s="628" t="s">
        <v>227</v>
      </c>
      <c r="X808" s="628" t="s">
        <v>227</v>
      </c>
      <c r="Y808" s="628" t="s">
        <v>227</v>
      </c>
      <c r="Z808" s="628" t="s">
        <v>227</v>
      </c>
      <c r="AA808" s="628" t="s">
        <v>227</v>
      </c>
      <c r="AB808" s="628" t="s">
        <v>227</v>
      </c>
      <c r="AC808" s="628" t="s">
        <v>227</v>
      </c>
      <c r="AD808" s="628" t="s">
        <v>227</v>
      </c>
      <c r="AE808" s="628" t="s">
        <v>227</v>
      </c>
      <c r="AF808" s="628" t="s">
        <v>227</v>
      </c>
      <c r="AG808" s="628" t="s">
        <v>227</v>
      </c>
      <c r="AH808" s="628" t="s">
        <v>227</v>
      </c>
      <c r="AI808" s="628" t="s">
        <v>227</v>
      </c>
      <c r="AJ808" s="628" t="s">
        <v>227</v>
      </c>
      <c r="AK808" s="628" t="s">
        <v>227</v>
      </c>
      <c r="AL808" s="628" t="s">
        <v>227</v>
      </c>
      <c r="AM808" s="628" t="s">
        <v>227</v>
      </c>
      <c r="AN808" s="628" t="s">
        <v>227</v>
      </c>
      <c r="AO808" s="628" t="s">
        <v>227</v>
      </c>
      <c r="AP808" s="628" t="s">
        <v>227</v>
      </c>
      <c r="AQ808" s="628" t="s">
        <v>227</v>
      </c>
      <c r="AR808" s="628" t="s">
        <v>227</v>
      </c>
      <c r="AS808" s="628" t="s">
        <v>227</v>
      </c>
      <c r="AT808" s="628" t="s">
        <v>227</v>
      </c>
      <c r="AU808" s="628" t="s">
        <v>227</v>
      </c>
      <c r="AV808" s="628" t="s">
        <v>227</v>
      </c>
      <c r="AW808" s="628" t="s">
        <v>227</v>
      </c>
      <c r="AX808" s="628" t="s">
        <v>227</v>
      </c>
      <c r="AY808" s="602">
        <v>0</v>
      </c>
      <c r="AZ808" s="628"/>
      <c r="BA808" s="629"/>
      <c r="BB808" s="634"/>
    </row>
    <row r="809" spans="1:54" ht="21.6" x14ac:dyDescent="0.65">
      <c r="A809" s="620">
        <v>707429</v>
      </c>
      <c r="B809" s="602" t="s">
        <v>247</v>
      </c>
      <c r="C809" s="628" t="s">
        <v>176</v>
      </c>
      <c r="D809" s="628" t="s">
        <v>176</v>
      </c>
      <c r="E809" s="628" t="s">
        <v>176</v>
      </c>
      <c r="F809" s="628" t="s">
        <v>178</v>
      </c>
      <c r="G809" s="628" t="s">
        <v>178</v>
      </c>
      <c r="H809" s="628" t="s">
        <v>178</v>
      </c>
      <c r="I809" s="628" t="s">
        <v>178</v>
      </c>
      <c r="J809" s="628" t="s">
        <v>177</v>
      </c>
      <c r="K809" s="628" t="s">
        <v>177</v>
      </c>
      <c r="L809" s="628" t="s">
        <v>177</v>
      </c>
      <c r="M809" s="628" t="s">
        <v>177</v>
      </c>
      <c r="N809" s="628" t="s">
        <v>178</v>
      </c>
      <c r="O809" s="628" t="s">
        <v>227</v>
      </c>
      <c r="P809" s="628" t="s">
        <v>227</v>
      </c>
      <c r="Q809" s="628" t="s">
        <v>227</v>
      </c>
      <c r="R809" s="628" t="s">
        <v>227</v>
      </c>
      <c r="S809" s="628" t="s">
        <v>227</v>
      </c>
      <c r="T809" s="628" t="s">
        <v>227</v>
      </c>
      <c r="U809" s="628" t="s">
        <v>227</v>
      </c>
      <c r="V809" s="628" t="s">
        <v>227</v>
      </c>
      <c r="W809" s="628" t="s">
        <v>227</v>
      </c>
      <c r="X809" s="628" t="s">
        <v>227</v>
      </c>
      <c r="Y809" s="628" t="s">
        <v>227</v>
      </c>
      <c r="Z809" s="628" t="s">
        <v>227</v>
      </c>
      <c r="AA809" s="628" t="s">
        <v>227</v>
      </c>
      <c r="AB809" s="628" t="s">
        <v>227</v>
      </c>
      <c r="AC809" s="628" t="s">
        <v>227</v>
      </c>
      <c r="AD809" s="628" t="s">
        <v>227</v>
      </c>
      <c r="AE809" s="628" t="s">
        <v>227</v>
      </c>
      <c r="AF809" s="628" t="s">
        <v>227</v>
      </c>
      <c r="AG809" s="628" t="s">
        <v>227</v>
      </c>
      <c r="AH809" s="628" t="s">
        <v>227</v>
      </c>
      <c r="AI809" s="628" t="s">
        <v>227</v>
      </c>
      <c r="AJ809" s="628" t="s">
        <v>227</v>
      </c>
      <c r="AK809" s="628" t="s">
        <v>227</v>
      </c>
      <c r="AL809" s="628" t="s">
        <v>227</v>
      </c>
      <c r="AM809" s="628" t="s">
        <v>227</v>
      </c>
      <c r="AN809" s="628" t="s">
        <v>227</v>
      </c>
      <c r="AO809" s="628" t="s">
        <v>227</v>
      </c>
      <c r="AP809" s="628" t="s">
        <v>227</v>
      </c>
      <c r="AQ809" s="628" t="s">
        <v>227</v>
      </c>
      <c r="AR809" s="628" t="s">
        <v>227</v>
      </c>
      <c r="AS809" s="628" t="s">
        <v>227</v>
      </c>
      <c r="AT809" s="628" t="s">
        <v>227</v>
      </c>
      <c r="AU809" s="628" t="s">
        <v>227</v>
      </c>
      <c r="AV809" s="628" t="s">
        <v>227</v>
      </c>
      <c r="AW809" s="628" t="s">
        <v>227</v>
      </c>
      <c r="AX809" s="628" t="s">
        <v>227</v>
      </c>
      <c r="AY809" s="602">
        <v>0</v>
      </c>
      <c r="AZ809" s="628"/>
      <c r="BA809" s="629"/>
      <c r="BB809" s="634"/>
    </row>
    <row r="810" spans="1:54" ht="21.6" x14ac:dyDescent="0.65">
      <c r="A810" s="620">
        <v>707430</v>
      </c>
      <c r="B810" s="602" t="s">
        <v>247</v>
      </c>
      <c r="C810" s="628" t="s">
        <v>178</v>
      </c>
      <c r="D810" s="628" t="s">
        <v>178</v>
      </c>
      <c r="E810" s="628" t="s">
        <v>178</v>
      </c>
      <c r="F810" s="628" t="s">
        <v>178</v>
      </c>
      <c r="G810" s="628" t="s">
        <v>178</v>
      </c>
      <c r="H810" s="628" t="s">
        <v>178</v>
      </c>
      <c r="I810" s="628" t="s">
        <v>177</v>
      </c>
      <c r="J810" s="628" t="s">
        <v>177</v>
      </c>
      <c r="K810" s="628" t="s">
        <v>177</v>
      </c>
      <c r="L810" s="628" t="s">
        <v>177</v>
      </c>
      <c r="M810" s="628" t="s">
        <v>177</v>
      </c>
      <c r="N810" s="628" t="s">
        <v>177</v>
      </c>
      <c r="O810" s="628" t="s">
        <v>227</v>
      </c>
      <c r="P810" s="628" t="s">
        <v>227</v>
      </c>
      <c r="Q810" s="628" t="s">
        <v>227</v>
      </c>
      <c r="R810" s="628" t="s">
        <v>227</v>
      </c>
      <c r="S810" s="628" t="s">
        <v>227</v>
      </c>
      <c r="T810" s="628" t="s">
        <v>227</v>
      </c>
      <c r="U810" s="628" t="s">
        <v>227</v>
      </c>
      <c r="V810" s="628" t="s">
        <v>227</v>
      </c>
      <c r="W810" s="628" t="s">
        <v>227</v>
      </c>
      <c r="X810" s="628" t="s">
        <v>227</v>
      </c>
      <c r="Y810" s="628" t="s">
        <v>227</v>
      </c>
      <c r="Z810" s="628" t="s">
        <v>227</v>
      </c>
      <c r="AA810" s="628" t="s">
        <v>227</v>
      </c>
      <c r="AB810" s="628" t="s">
        <v>227</v>
      </c>
      <c r="AC810" s="628" t="s">
        <v>227</v>
      </c>
      <c r="AD810" s="628" t="s">
        <v>227</v>
      </c>
      <c r="AE810" s="628" t="s">
        <v>227</v>
      </c>
      <c r="AF810" s="628" t="s">
        <v>227</v>
      </c>
      <c r="AG810" s="628" t="s">
        <v>227</v>
      </c>
      <c r="AH810" s="628" t="s">
        <v>227</v>
      </c>
      <c r="AI810" s="628" t="s">
        <v>227</v>
      </c>
      <c r="AJ810" s="628" t="s">
        <v>227</v>
      </c>
      <c r="AK810" s="628" t="s">
        <v>227</v>
      </c>
      <c r="AL810" s="628" t="s">
        <v>227</v>
      </c>
      <c r="AM810" s="628" t="s">
        <v>227</v>
      </c>
      <c r="AN810" s="628" t="s">
        <v>227</v>
      </c>
      <c r="AO810" s="628" t="s">
        <v>227</v>
      </c>
      <c r="AP810" s="628" t="s">
        <v>227</v>
      </c>
      <c r="AQ810" s="628" t="s">
        <v>227</v>
      </c>
      <c r="AR810" s="628" t="s">
        <v>227</v>
      </c>
      <c r="AS810" s="628" t="s">
        <v>227</v>
      </c>
      <c r="AT810" s="628" t="s">
        <v>227</v>
      </c>
      <c r="AU810" s="628" t="s">
        <v>227</v>
      </c>
      <c r="AV810" s="628" t="s">
        <v>227</v>
      </c>
      <c r="AW810" s="628" t="s">
        <v>227</v>
      </c>
      <c r="AX810" s="628" t="s">
        <v>227</v>
      </c>
      <c r="AY810" s="602">
        <v>0</v>
      </c>
      <c r="AZ810" s="628"/>
      <c r="BA810" s="629"/>
      <c r="BB810" s="634"/>
    </row>
    <row r="811" spans="1:54" ht="14.4" x14ac:dyDescent="0.3">
      <c r="A811" s="604">
        <v>707431</v>
      </c>
      <c r="B811" s="604" t="s">
        <v>247</v>
      </c>
      <c r="C811" s="605" t="s">
        <v>177</v>
      </c>
      <c r="D811" s="605" t="s">
        <v>178</v>
      </c>
      <c r="E811" s="605" t="s">
        <v>178</v>
      </c>
      <c r="F811" s="605" t="s">
        <v>177</v>
      </c>
      <c r="G811" s="605" t="s">
        <v>177</v>
      </c>
      <c r="H811" s="605" t="s">
        <v>177</v>
      </c>
      <c r="I811" s="605" t="s">
        <v>177</v>
      </c>
      <c r="J811" s="605" t="s">
        <v>177</v>
      </c>
      <c r="K811" s="605" t="s">
        <v>177</v>
      </c>
      <c r="L811" s="605" t="s">
        <v>177</v>
      </c>
      <c r="M811" s="605" t="s">
        <v>178</v>
      </c>
      <c r="N811" s="605" t="s">
        <v>176</v>
      </c>
      <c r="O811" s="605" t="s">
        <v>227</v>
      </c>
      <c r="P811" s="605" t="s">
        <v>227</v>
      </c>
      <c r="Q811" s="605" t="s">
        <v>227</v>
      </c>
      <c r="R811" s="605" t="s">
        <v>227</v>
      </c>
      <c r="S811" s="605" t="s">
        <v>227</v>
      </c>
      <c r="T811" s="605" t="s">
        <v>227</v>
      </c>
      <c r="U811" s="605" t="s">
        <v>227</v>
      </c>
      <c r="V811" s="605" t="s">
        <v>227</v>
      </c>
      <c r="W811" s="605" t="s">
        <v>227</v>
      </c>
      <c r="X811" s="605" t="s">
        <v>227</v>
      </c>
      <c r="Y811" s="605" t="s">
        <v>227</v>
      </c>
      <c r="Z811" s="605" t="s">
        <v>227</v>
      </c>
      <c r="AA811" s="605" t="s">
        <v>227</v>
      </c>
      <c r="AB811" s="605" t="s">
        <v>227</v>
      </c>
      <c r="AC811" s="605" t="s">
        <v>227</v>
      </c>
      <c r="AD811" s="605" t="s">
        <v>227</v>
      </c>
      <c r="AE811" s="605" t="s">
        <v>227</v>
      </c>
      <c r="AF811" s="605" t="s">
        <v>227</v>
      </c>
      <c r="AG811" s="605" t="s">
        <v>227</v>
      </c>
      <c r="AH811" s="605" t="s">
        <v>227</v>
      </c>
      <c r="AI811" s="605" t="s">
        <v>227</v>
      </c>
      <c r="AJ811" s="605" t="s">
        <v>227</v>
      </c>
      <c r="AK811" s="605" t="s">
        <v>227</v>
      </c>
      <c r="AL811" s="605" t="s">
        <v>227</v>
      </c>
      <c r="AM811" s="605" t="s">
        <v>227</v>
      </c>
      <c r="AN811" s="605" t="s">
        <v>227</v>
      </c>
      <c r="AO811" s="605" t="s">
        <v>227</v>
      </c>
      <c r="AP811" s="605" t="s">
        <v>227</v>
      </c>
      <c r="AQ811" s="605" t="s">
        <v>227</v>
      </c>
      <c r="AR811" s="605" t="s">
        <v>227</v>
      </c>
      <c r="AS811" s="605" t="s">
        <v>227</v>
      </c>
      <c r="AT811" s="605" t="s">
        <v>227</v>
      </c>
      <c r="AU811" s="605" t="s">
        <v>227</v>
      </c>
      <c r="AV811" s="605" t="s">
        <v>227</v>
      </c>
      <c r="AW811" s="605" t="s">
        <v>227</v>
      </c>
      <c r="AX811" s="605" t="s">
        <v>227</v>
      </c>
      <c r="AY811" s="604" t="s">
        <v>227</v>
      </c>
      <c r="AZ811" s="604" t="s">
        <v>4547</v>
      </c>
      <c r="BA811" s="604" t="s">
        <v>227</v>
      </c>
      <c r="BB811" s="606" t="s">
        <v>1500</v>
      </c>
    </row>
    <row r="812" spans="1:54" ht="14.4" x14ac:dyDescent="0.3">
      <c r="A812" s="604">
        <v>707432</v>
      </c>
      <c r="B812" s="604" t="s">
        <v>247</v>
      </c>
      <c r="C812" s="605" t="s">
        <v>178</v>
      </c>
      <c r="D812" s="605" t="s">
        <v>178</v>
      </c>
      <c r="E812" s="605" t="s">
        <v>178</v>
      </c>
      <c r="F812" s="605" t="s">
        <v>178</v>
      </c>
      <c r="G812" s="605" t="s">
        <v>178</v>
      </c>
      <c r="H812" s="605" t="s">
        <v>178</v>
      </c>
      <c r="I812" s="605" t="s">
        <v>177</v>
      </c>
      <c r="J812" s="605" t="s">
        <v>177</v>
      </c>
      <c r="K812" s="605" t="s">
        <v>177</v>
      </c>
      <c r="L812" s="605" t="s">
        <v>177</v>
      </c>
      <c r="M812" s="605" t="s">
        <v>176</v>
      </c>
      <c r="N812" s="605" t="s">
        <v>176</v>
      </c>
      <c r="O812" s="605" t="s">
        <v>227</v>
      </c>
      <c r="P812" s="605" t="s">
        <v>227</v>
      </c>
      <c r="Q812" s="605" t="s">
        <v>227</v>
      </c>
      <c r="R812" s="605" t="s">
        <v>227</v>
      </c>
      <c r="S812" s="605" t="s">
        <v>227</v>
      </c>
      <c r="T812" s="605" t="s">
        <v>227</v>
      </c>
      <c r="U812" s="605" t="s">
        <v>227</v>
      </c>
      <c r="V812" s="605" t="s">
        <v>227</v>
      </c>
      <c r="W812" s="605" t="s">
        <v>227</v>
      </c>
      <c r="X812" s="605" t="s">
        <v>227</v>
      </c>
      <c r="Y812" s="605" t="s">
        <v>227</v>
      </c>
      <c r="Z812" s="605" t="s">
        <v>227</v>
      </c>
      <c r="AA812" s="605" t="s">
        <v>227</v>
      </c>
      <c r="AB812" s="605" t="s">
        <v>227</v>
      </c>
      <c r="AC812" s="605" t="s">
        <v>227</v>
      </c>
      <c r="AD812" s="605" t="s">
        <v>227</v>
      </c>
      <c r="AE812" s="605" t="s">
        <v>227</v>
      </c>
      <c r="AF812" s="605" t="s">
        <v>227</v>
      </c>
      <c r="AG812" s="605" t="s">
        <v>227</v>
      </c>
      <c r="AH812" s="605" t="s">
        <v>227</v>
      </c>
      <c r="AI812" s="605" t="s">
        <v>227</v>
      </c>
      <c r="AJ812" s="605" t="s">
        <v>227</v>
      </c>
      <c r="AK812" s="605" t="s">
        <v>227</v>
      </c>
      <c r="AL812" s="605" t="s">
        <v>227</v>
      </c>
      <c r="AM812" s="605" t="s">
        <v>227</v>
      </c>
      <c r="AN812" s="605" t="s">
        <v>227</v>
      </c>
      <c r="AO812" s="605" t="s">
        <v>227</v>
      </c>
      <c r="AP812" s="605" t="s">
        <v>227</v>
      </c>
      <c r="AQ812" s="605" t="s">
        <v>227</v>
      </c>
      <c r="AR812" s="605" t="s">
        <v>227</v>
      </c>
      <c r="AS812" s="605" t="s">
        <v>227</v>
      </c>
      <c r="AT812" s="605" t="s">
        <v>227</v>
      </c>
      <c r="AU812" s="605" t="s">
        <v>227</v>
      </c>
      <c r="AV812" s="605" t="s">
        <v>227</v>
      </c>
      <c r="AW812" s="605" t="s">
        <v>227</v>
      </c>
      <c r="AX812" s="605" t="s">
        <v>227</v>
      </c>
      <c r="AY812" s="604" t="s">
        <v>227</v>
      </c>
      <c r="AZ812" s="604" t="s">
        <v>4547</v>
      </c>
      <c r="BA812" s="604" t="s">
        <v>227</v>
      </c>
      <c r="BB812" s="606" t="s">
        <v>1500</v>
      </c>
    </row>
    <row r="813" spans="1:54" ht="21.6" x14ac:dyDescent="0.65">
      <c r="A813" s="620">
        <v>707433</v>
      </c>
      <c r="B813" s="602" t="s">
        <v>247</v>
      </c>
      <c r="C813" s="628" t="s">
        <v>176</v>
      </c>
      <c r="D813" s="628" t="s">
        <v>177</v>
      </c>
      <c r="E813" s="628" t="s">
        <v>177</v>
      </c>
      <c r="F813" s="628" t="s">
        <v>178</v>
      </c>
      <c r="G813" s="628" t="s">
        <v>178</v>
      </c>
      <c r="H813" s="628" t="s">
        <v>178</v>
      </c>
      <c r="I813" s="628" t="s">
        <v>177</v>
      </c>
      <c r="J813" s="628" t="s">
        <v>177</v>
      </c>
      <c r="K813" s="628" t="s">
        <v>177</v>
      </c>
      <c r="L813" s="628" t="s">
        <v>177</v>
      </c>
      <c r="M813" s="628" t="s">
        <v>177</v>
      </c>
      <c r="N813" s="628" t="s">
        <v>178</v>
      </c>
      <c r="O813" s="628">
        <v>0</v>
      </c>
      <c r="P813" s="628">
        <v>0</v>
      </c>
      <c r="Q813" s="628">
        <v>0</v>
      </c>
      <c r="R813" s="628">
        <v>0</v>
      </c>
      <c r="S813" s="628">
        <v>0</v>
      </c>
      <c r="T813" s="628">
        <v>0</v>
      </c>
      <c r="U813" s="628">
        <v>0</v>
      </c>
      <c r="V813" s="628">
        <v>0</v>
      </c>
      <c r="W813" s="628">
        <v>0</v>
      </c>
      <c r="X813" s="628">
        <v>0</v>
      </c>
      <c r="Y813" s="628">
        <v>0</v>
      </c>
      <c r="Z813" s="628">
        <v>0</v>
      </c>
      <c r="AA813" s="628">
        <v>0</v>
      </c>
      <c r="AB813" s="628">
        <v>0</v>
      </c>
      <c r="AC813" s="628">
        <v>0</v>
      </c>
      <c r="AD813" s="628">
        <v>0</v>
      </c>
      <c r="AE813" s="628">
        <v>0</v>
      </c>
      <c r="AF813" s="628">
        <v>0</v>
      </c>
      <c r="AG813" s="628">
        <v>0</v>
      </c>
      <c r="AH813" s="628">
        <v>0</v>
      </c>
      <c r="AI813" s="628">
        <v>0</v>
      </c>
      <c r="AJ813" s="628">
        <v>0</v>
      </c>
      <c r="AK813" s="628">
        <v>0</v>
      </c>
      <c r="AL813" s="628">
        <v>0</v>
      </c>
      <c r="AM813" s="628">
        <v>0</v>
      </c>
      <c r="AN813" s="628">
        <v>0</v>
      </c>
      <c r="AO813" s="628">
        <v>0</v>
      </c>
      <c r="AP813" s="628">
        <v>0</v>
      </c>
      <c r="AQ813" s="628">
        <v>0</v>
      </c>
      <c r="AR813" s="628">
        <v>0</v>
      </c>
      <c r="AS813" s="628">
        <v>0</v>
      </c>
      <c r="AT813" s="628">
        <v>0</v>
      </c>
      <c r="AU813" s="628">
        <v>0</v>
      </c>
      <c r="AV813" s="628">
        <v>0</v>
      </c>
      <c r="AW813" s="628">
        <v>0</v>
      </c>
      <c r="AX813" s="628">
        <v>0</v>
      </c>
      <c r="AY813" s="602">
        <v>0</v>
      </c>
      <c r="AZ813" s="628"/>
      <c r="BA813" s="629"/>
      <c r="BB813" s="634"/>
    </row>
    <row r="814" spans="1:54" ht="21.6" x14ac:dyDescent="0.65">
      <c r="A814" s="620">
        <v>707434</v>
      </c>
      <c r="B814" s="602" t="s">
        <v>248</v>
      </c>
      <c r="C814" s="628" t="s">
        <v>178</v>
      </c>
      <c r="D814" s="628" t="s">
        <v>177</v>
      </c>
      <c r="E814" s="628" t="s">
        <v>177</v>
      </c>
      <c r="F814" s="628" t="s">
        <v>178</v>
      </c>
      <c r="G814" s="628" t="s">
        <v>177</v>
      </c>
      <c r="H814" s="628" t="s">
        <v>177</v>
      </c>
      <c r="I814" s="628" t="s">
        <v>178</v>
      </c>
      <c r="J814" s="628" t="s">
        <v>178</v>
      </c>
      <c r="K814" s="628" t="s">
        <v>178</v>
      </c>
      <c r="L814" s="628" t="s">
        <v>178</v>
      </c>
      <c r="M814" s="628" t="s">
        <v>178</v>
      </c>
      <c r="N814" s="628" t="s">
        <v>178</v>
      </c>
      <c r="O814" s="628" t="s">
        <v>227</v>
      </c>
      <c r="P814" s="628" t="s">
        <v>227</v>
      </c>
      <c r="Q814" s="628" t="s">
        <v>178</v>
      </c>
      <c r="R814" s="628" t="s">
        <v>227</v>
      </c>
      <c r="S814" s="628" t="s">
        <v>178</v>
      </c>
      <c r="T814" s="628" t="s">
        <v>178</v>
      </c>
      <c r="U814" s="628" t="s">
        <v>177</v>
      </c>
      <c r="V814" s="628" t="s">
        <v>177</v>
      </c>
      <c r="W814" s="628" t="s">
        <v>177</v>
      </c>
      <c r="X814" s="628" t="s">
        <v>177</v>
      </c>
      <c r="Y814" s="628" t="s">
        <v>177</v>
      </c>
      <c r="Z814" s="628" t="s">
        <v>177</v>
      </c>
      <c r="AA814" s="628" t="s">
        <v>227</v>
      </c>
      <c r="AB814" s="628" t="s">
        <v>227</v>
      </c>
      <c r="AC814" s="628" t="s">
        <v>227</v>
      </c>
      <c r="AD814" s="628" t="s">
        <v>227</v>
      </c>
      <c r="AE814" s="628" t="s">
        <v>227</v>
      </c>
      <c r="AF814" s="628" t="s">
        <v>227</v>
      </c>
      <c r="AG814" s="628" t="s">
        <v>227</v>
      </c>
      <c r="AH814" s="628" t="s">
        <v>227</v>
      </c>
      <c r="AI814" s="628" t="s">
        <v>227</v>
      </c>
      <c r="AJ814" s="628" t="s">
        <v>227</v>
      </c>
      <c r="AK814" s="628" t="s">
        <v>227</v>
      </c>
      <c r="AL814" s="628" t="s">
        <v>227</v>
      </c>
      <c r="AM814" s="628" t="s">
        <v>227</v>
      </c>
      <c r="AN814" s="628" t="s">
        <v>227</v>
      </c>
      <c r="AO814" s="628" t="s">
        <v>227</v>
      </c>
      <c r="AP814" s="628" t="s">
        <v>227</v>
      </c>
      <c r="AQ814" s="628" t="s">
        <v>227</v>
      </c>
      <c r="AR814" s="628" t="s">
        <v>227</v>
      </c>
      <c r="AS814" s="628" t="s">
        <v>227</v>
      </c>
      <c r="AT814" s="628" t="s">
        <v>227</v>
      </c>
      <c r="AU814" s="628" t="s">
        <v>227</v>
      </c>
      <c r="AV814" s="628" t="s">
        <v>227</v>
      </c>
      <c r="AW814" s="628" t="s">
        <v>227</v>
      </c>
      <c r="AX814" s="628" t="s">
        <v>227</v>
      </c>
      <c r="AY814" s="602">
        <v>0</v>
      </c>
      <c r="AZ814" s="628"/>
      <c r="BA814" s="629"/>
      <c r="BB814" s="634"/>
    </row>
    <row r="815" spans="1:54" ht="14.4" x14ac:dyDescent="0.3">
      <c r="A815" s="604">
        <v>707435</v>
      </c>
      <c r="B815" s="604" t="s">
        <v>247</v>
      </c>
      <c r="C815" s="605" t="s">
        <v>227</v>
      </c>
      <c r="D815" s="605" t="s">
        <v>227</v>
      </c>
      <c r="E815" s="605" t="s">
        <v>227</v>
      </c>
      <c r="F815" s="605" t="s">
        <v>227</v>
      </c>
      <c r="G815" s="605" t="s">
        <v>227</v>
      </c>
      <c r="H815" s="605" t="s">
        <v>227</v>
      </c>
      <c r="I815" s="605" t="s">
        <v>227</v>
      </c>
      <c r="J815" s="605" t="s">
        <v>227</v>
      </c>
      <c r="K815" s="605" t="s">
        <v>227</v>
      </c>
      <c r="L815" s="605" t="s">
        <v>227</v>
      </c>
      <c r="M815" s="605" t="s">
        <v>227</v>
      </c>
      <c r="N815" s="605" t="s">
        <v>227</v>
      </c>
      <c r="O815" s="605" t="s">
        <v>227</v>
      </c>
      <c r="P815" s="605" t="s">
        <v>227</v>
      </c>
      <c r="Q815" s="605" t="s">
        <v>227</v>
      </c>
      <c r="R815" s="605" t="s">
        <v>227</v>
      </c>
      <c r="S815" s="605" t="s">
        <v>227</v>
      </c>
      <c r="T815" s="605" t="s">
        <v>227</v>
      </c>
      <c r="U815" s="605" t="s">
        <v>227</v>
      </c>
      <c r="V815" s="605" t="s">
        <v>227</v>
      </c>
      <c r="W815" s="605" t="s">
        <v>227</v>
      </c>
      <c r="X815" s="605" t="s">
        <v>227</v>
      </c>
      <c r="Y815" s="605" t="s">
        <v>227</v>
      </c>
      <c r="Z815" s="605" t="s">
        <v>227</v>
      </c>
      <c r="AA815" s="605" t="s">
        <v>227</v>
      </c>
      <c r="AB815" s="605" t="s">
        <v>227</v>
      </c>
      <c r="AC815" s="605" t="s">
        <v>227</v>
      </c>
      <c r="AD815" s="605" t="s">
        <v>227</v>
      </c>
      <c r="AE815" s="605" t="s">
        <v>227</v>
      </c>
      <c r="AF815" s="605" t="s">
        <v>227</v>
      </c>
      <c r="AG815" s="605" t="s">
        <v>227</v>
      </c>
      <c r="AH815" s="605" t="s">
        <v>227</v>
      </c>
      <c r="AI815" s="605" t="s">
        <v>227</v>
      </c>
      <c r="AJ815" s="605" t="s">
        <v>227</v>
      </c>
      <c r="AK815" s="605" t="s">
        <v>227</v>
      </c>
      <c r="AL815" s="605" t="s">
        <v>227</v>
      </c>
      <c r="AM815" s="605" t="s">
        <v>227</v>
      </c>
      <c r="AN815" s="605" t="s">
        <v>227</v>
      </c>
      <c r="AO815" s="605" t="s">
        <v>227</v>
      </c>
      <c r="AP815" s="605" t="s">
        <v>227</v>
      </c>
      <c r="AQ815" s="605" t="s">
        <v>227</v>
      </c>
      <c r="AR815" s="605" t="s">
        <v>227</v>
      </c>
      <c r="AS815" s="605" t="s">
        <v>227</v>
      </c>
      <c r="AT815" s="605" t="s">
        <v>227</v>
      </c>
      <c r="AU815" s="605" t="s">
        <v>227</v>
      </c>
      <c r="AV815" s="605" t="s">
        <v>227</v>
      </c>
      <c r="AW815" s="605" t="s">
        <v>227</v>
      </c>
      <c r="AX815" s="605" t="s">
        <v>227</v>
      </c>
      <c r="AY815" s="604" t="s">
        <v>227</v>
      </c>
      <c r="AZ815" s="604" t="s">
        <v>4547</v>
      </c>
      <c r="BA815" s="604" t="s">
        <v>227</v>
      </c>
      <c r="BB815" s="606" t="s">
        <v>1500</v>
      </c>
    </row>
    <row r="816" spans="1:54" ht="14.4" x14ac:dyDescent="0.3">
      <c r="A816" s="604">
        <v>707436</v>
      </c>
      <c r="B816" s="604" t="s">
        <v>247</v>
      </c>
      <c r="C816" s="605" t="s">
        <v>178</v>
      </c>
      <c r="D816" s="605" t="s">
        <v>178</v>
      </c>
      <c r="E816" s="605" t="s">
        <v>178</v>
      </c>
      <c r="F816" s="605" t="s">
        <v>178</v>
      </c>
      <c r="G816" s="605" t="s">
        <v>178</v>
      </c>
      <c r="H816" s="605" t="s">
        <v>178</v>
      </c>
      <c r="I816" s="605" t="s">
        <v>177</v>
      </c>
      <c r="J816" s="605" t="s">
        <v>177</v>
      </c>
      <c r="K816" s="605" t="s">
        <v>177</v>
      </c>
      <c r="L816" s="605" t="s">
        <v>177</v>
      </c>
      <c r="M816" s="605" t="s">
        <v>176</v>
      </c>
      <c r="N816" s="605" t="s">
        <v>176</v>
      </c>
      <c r="O816" s="605" t="s">
        <v>227</v>
      </c>
      <c r="P816" s="605" t="s">
        <v>227</v>
      </c>
      <c r="Q816" s="605" t="s">
        <v>227</v>
      </c>
      <c r="R816" s="605" t="s">
        <v>227</v>
      </c>
      <c r="S816" s="605" t="s">
        <v>227</v>
      </c>
      <c r="T816" s="605" t="s">
        <v>227</v>
      </c>
      <c r="U816" s="605" t="s">
        <v>227</v>
      </c>
      <c r="V816" s="605" t="s">
        <v>227</v>
      </c>
      <c r="W816" s="605" t="s">
        <v>227</v>
      </c>
      <c r="X816" s="605" t="s">
        <v>227</v>
      </c>
      <c r="Y816" s="605" t="s">
        <v>227</v>
      </c>
      <c r="Z816" s="605" t="s">
        <v>227</v>
      </c>
      <c r="AA816" s="605" t="s">
        <v>227</v>
      </c>
      <c r="AB816" s="605" t="s">
        <v>227</v>
      </c>
      <c r="AC816" s="605" t="s">
        <v>227</v>
      </c>
      <c r="AD816" s="605" t="s">
        <v>227</v>
      </c>
      <c r="AE816" s="605" t="s">
        <v>227</v>
      </c>
      <c r="AF816" s="605" t="s">
        <v>227</v>
      </c>
      <c r="AG816" s="605" t="s">
        <v>227</v>
      </c>
      <c r="AH816" s="605" t="s">
        <v>227</v>
      </c>
      <c r="AI816" s="605" t="s">
        <v>227</v>
      </c>
      <c r="AJ816" s="605" t="s">
        <v>227</v>
      </c>
      <c r="AK816" s="605" t="s">
        <v>227</v>
      </c>
      <c r="AL816" s="605" t="s">
        <v>227</v>
      </c>
      <c r="AM816" s="605" t="s">
        <v>227</v>
      </c>
      <c r="AN816" s="605" t="s">
        <v>227</v>
      </c>
      <c r="AO816" s="605" t="s">
        <v>227</v>
      </c>
      <c r="AP816" s="605" t="s">
        <v>227</v>
      </c>
      <c r="AQ816" s="605" t="s">
        <v>227</v>
      </c>
      <c r="AR816" s="605" t="s">
        <v>227</v>
      </c>
      <c r="AS816" s="605" t="s">
        <v>227</v>
      </c>
      <c r="AT816" s="605" t="s">
        <v>227</v>
      </c>
      <c r="AU816" s="605" t="s">
        <v>227</v>
      </c>
      <c r="AV816" s="605" t="s">
        <v>227</v>
      </c>
      <c r="AW816" s="605" t="s">
        <v>227</v>
      </c>
      <c r="AX816" s="605" t="s">
        <v>227</v>
      </c>
      <c r="AY816" s="604" t="s">
        <v>227</v>
      </c>
      <c r="AZ816" s="604" t="s">
        <v>4547</v>
      </c>
      <c r="BA816" s="604" t="s">
        <v>227</v>
      </c>
      <c r="BB816" s="606" t="s">
        <v>1500</v>
      </c>
    </row>
    <row r="817" spans="1:54" ht="14.4" x14ac:dyDescent="0.3">
      <c r="A817" s="604">
        <v>707437</v>
      </c>
      <c r="B817" s="604" t="s">
        <v>247</v>
      </c>
      <c r="C817" s="605" t="s">
        <v>178</v>
      </c>
      <c r="D817" s="605" t="s">
        <v>177</v>
      </c>
      <c r="E817" s="605" t="s">
        <v>177</v>
      </c>
      <c r="F817" s="605" t="s">
        <v>178</v>
      </c>
      <c r="G817" s="605" t="s">
        <v>177</v>
      </c>
      <c r="H817" s="605" t="s">
        <v>177</v>
      </c>
      <c r="I817" s="605" t="s">
        <v>177</v>
      </c>
      <c r="J817" s="605" t="s">
        <v>177</v>
      </c>
      <c r="K817" s="605" t="s">
        <v>177</v>
      </c>
      <c r="L817" s="605" t="s">
        <v>177</v>
      </c>
      <c r="M817" s="605" t="s">
        <v>177</v>
      </c>
      <c r="N817" s="605" t="s">
        <v>177</v>
      </c>
      <c r="O817" s="605" t="s">
        <v>227</v>
      </c>
      <c r="P817" s="605" t="s">
        <v>227</v>
      </c>
      <c r="Q817" s="605" t="s">
        <v>227</v>
      </c>
      <c r="R817" s="605" t="s">
        <v>227</v>
      </c>
      <c r="S817" s="605" t="s">
        <v>227</v>
      </c>
      <c r="T817" s="605" t="s">
        <v>227</v>
      </c>
      <c r="U817" s="605" t="s">
        <v>227</v>
      </c>
      <c r="V817" s="605" t="s">
        <v>227</v>
      </c>
      <c r="W817" s="605" t="s">
        <v>227</v>
      </c>
      <c r="X817" s="605" t="s">
        <v>227</v>
      </c>
      <c r="Y817" s="605" t="s">
        <v>227</v>
      </c>
      <c r="Z817" s="605" t="s">
        <v>227</v>
      </c>
      <c r="AA817" s="605" t="s">
        <v>227</v>
      </c>
      <c r="AB817" s="605" t="s">
        <v>227</v>
      </c>
      <c r="AC817" s="605" t="s">
        <v>227</v>
      </c>
      <c r="AD817" s="605" t="s">
        <v>227</v>
      </c>
      <c r="AE817" s="605" t="s">
        <v>227</v>
      </c>
      <c r="AF817" s="605" t="s">
        <v>227</v>
      </c>
      <c r="AG817" s="605" t="s">
        <v>227</v>
      </c>
      <c r="AH817" s="605" t="s">
        <v>227</v>
      </c>
      <c r="AI817" s="605" t="s">
        <v>227</v>
      </c>
      <c r="AJ817" s="605" t="s">
        <v>227</v>
      </c>
      <c r="AK817" s="605" t="s">
        <v>227</v>
      </c>
      <c r="AL817" s="605" t="s">
        <v>227</v>
      </c>
      <c r="AM817" s="605" t="s">
        <v>227</v>
      </c>
      <c r="AN817" s="605" t="s">
        <v>227</v>
      </c>
      <c r="AO817" s="605" t="s">
        <v>227</v>
      </c>
      <c r="AP817" s="605" t="s">
        <v>227</v>
      </c>
      <c r="AQ817" s="605" t="s">
        <v>227</v>
      </c>
      <c r="AR817" s="605" t="s">
        <v>227</v>
      </c>
      <c r="AS817" s="605" t="s">
        <v>227</v>
      </c>
      <c r="AT817" s="605" t="s">
        <v>227</v>
      </c>
      <c r="AU817" s="605" t="s">
        <v>227</v>
      </c>
      <c r="AV817" s="605" t="s">
        <v>227</v>
      </c>
      <c r="AW817" s="605" t="s">
        <v>227</v>
      </c>
      <c r="AX817" s="605" t="s">
        <v>227</v>
      </c>
      <c r="AY817" s="604" t="s">
        <v>227</v>
      </c>
      <c r="AZ817" s="604" t="s">
        <v>227</v>
      </c>
      <c r="BA817" s="604" t="s">
        <v>227</v>
      </c>
      <c r="BB817" s="606" t="s">
        <v>1500</v>
      </c>
    </row>
    <row r="818" spans="1:54" ht="21.6" x14ac:dyDescent="0.65">
      <c r="A818" s="620">
        <v>707438</v>
      </c>
      <c r="B818" s="602" t="s">
        <v>402</v>
      </c>
      <c r="C818" s="628" t="s">
        <v>178</v>
      </c>
      <c r="D818" s="628" t="s">
        <v>178</v>
      </c>
      <c r="E818" s="628" t="s">
        <v>176</v>
      </c>
      <c r="F818" s="628" t="s">
        <v>178</v>
      </c>
      <c r="G818" s="628" t="s">
        <v>176</v>
      </c>
      <c r="H818" s="628" t="s">
        <v>178</v>
      </c>
      <c r="I818" s="628" t="s">
        <v>178</v>
      </c>
      <c r="J818" s="628" t="s">
        <v>178</v>
      </c>
      <c r="K818" s="628" t="s">
        <v>178</v>
      </c>
      <c r="L818" s="628" t="s">
        <v>178</v>
      </c>
      <c r="M818" s="628" t="s">
        <v>178</v>
      </c>
      <c r="N818" s="628" t="s">
        <v>178</v>
      </c>
      <c r="O818" s="628" t="s">
        <v>177</v>
      </c>
      <c r="P818" s="628" t="s">
        <v>177</v>
      </c>
      <c r="Q818" s="628" t="s">
        <v>177</v>
      </c>
      <c r="R818" s="628" t="s">
        <v>177</v>
      </c>
      <c r="S818" s="628" t="s">
        <v>177</v>
      </c>
      <c r="T818" s="628" t="s">
        <v>177</v>
      </c>
      <c r="U818" s="628" t="s">
        <v>227</v>
      </c>
      <c r="V818" s="628" t="s">
        <v>227</v>
      </c>
      <c r="W818" s="628" t="s">
        <v>227</v>
      </c>
      <c r="X818" s="628" t="s">
        <v>227</v>
      </c>
      <c r="Y818" s="628" t="s">
        <v>227</v>
      </c>
      <c r="Z818" s="628" t="s">
        <v>227</v>
      </c>
      <c r="AA818" s="628" t="s">
        <v>227</v>
      </c>
      <c r="AB818" s="628" t="s">
        <v>227</v>
      </c>
      <c r="AC818" s="628" t="s">
        <v>227</v>
      </c>
      <c r="AD818" s="628" t="s">
        <v>227</v>
      </c>
      <c r="AE818" s="628" t="s">
        <v>227</v>
      </c>
      <c r="AF818" s="628" t="s">
        <v>227</v>
      </c>
      <c r="AG818" s="628" t="s">
        <v>227</v>
      </c>
      <c r="AH818" s="628" t="s">
        <v>227</v>
      </c>
      <c r="AI818" s="628" t="s">
        <v>227</v>
      </c>
      <c r="AJ818" s="628" t="s">
        <v>227</v>
      </c>
      <c r="AK818" s="628" t="s">
        <v>227</v>
      </c>
      <c r="AL818" s="628" t="s">
        <v>227</v>
      </c>
      <c r="AM818" s="628" t="s">
        <v>227</v>
      </c>
      <c r="AN818" s="628" t="s">
        <v>227</v>
      </c>
      <c r="AO818" s="628" t="s">
        <v>227</v>
      </c>
      <c r="AP818" s="628" t="s">
        <v>227</v>
      </c>
      <c r="AQ818" s="628" t="s">
        <v>227</v>
      </c>
      <c r="AR818" s="628" t="s">
        <v>227</v>
      </c>
      <c r="AS818" s="628" t="s">
        <v>227</v>
      </c>
      <c r="AT818" s="628" t="s">
        <v>227</v>
      </c>
      <c r="AU818" s="628" t="s">
        <v>227</v>
      </c>
      <c r="AV818" s="628" t="s">
        <v>227</v>
      </c>
      <c r="AW818" s="628" t="s">
        <v>227</v>
      </c>
      <c r="AX818" s="628" t="s">
        <v>227</v>
      </c>
      <c r="AY818" s="602">
        <v>0</v>
      </c>
      <c r="AZ818" s="628"/>
      <c r="BA818" s="629"/>
      <c r="BB818" s="634"/>
    </row>
    <row r="819" spans="1:54" ht="14.4" x14ac:dyDescent="0.3">
      <c r="A819" s="604">
        <v>707439</v>
      </c>
      <c r="B819" s="604" t="s">
        <v>247</v>
      </c>
      <c r="C819" s="605" t="s">
        <v>177</v>
      </c>
      <c r="D819" s="605" t="s">
        <v>177</v>
      </c>
      <c r="E819" s="605" t="s">
        <v>177</v>
      </c>
      <c r="F819" s="605" t="s">
        <v>178</v>
      </c>
      <c r="G819" s="605" t="s">
        <v>178</v>
      </c>
      <c r="H819" s="605" t="s">
        <v>177</v>
      </c>
      <c r="I819" s="605" t="s">
        <v>177</v>
      </c>
      <c r="J819" s="605" t="s">
        <v>177</v>
      </c>
      <c r="K819" s="605" t="s">
        <v>177</v>
      </c>
      <c r="L819" s="605" t="s">
        <v>177</v>
      </c>
      <c r="M819" s="605" t="s">
        <v>178</v>
      </c>
      <c r="N819" s="605" t="s">
        <v>176</v>
      </c>
      <c r="O819" s="605" t="s">
        <v>227</v>
      </c>
      <c r="P819" s="605" t="s">
        <v>227</v>
      </c>
      <c r="Q819" s="605" t="s">
        <v>227</v>
      </c>
      <c r="R819" s="605" t="s">
        <v>227</v>
      </c>
      <c r="S819" s="605" t="s">
        <v>227</v>
      </c>
      <c r="T819" s="605" t="s">
        <v>227</v>
      </c>
      <c r="U819" s="605" t="s">
        <v>227</v>
      </c>
      <c r="V819" s="605" t="s">
        <v>227</v>
      </c>
      <c r="W819" s="605" t="s">
        <v>227</v>
      </c>
      <c r="X819" s="605" t="s">
        <v>227</v>
      </c>
      <c r="Y819" s="605" t="s">
        <v>227</v>
      </c>
      <c r="Z819" s="605" t="s">
        <v>227</v>
      </c>
      <c r="AA819" s="605" t="s">
        <v>227</v>
      </c>
      <c r="AB819" s="605" t="s">
        <v>227</v>
      </c>
      <c r="AC819" s="605" t="s">
        <v>227</v>
      </c>
      <c r="AD819" s="605" t="s">
        <v>227</v>
      </c>
      <c r="AE819" s="605" t="s">
        <v>227</v>
      </c>
      <c r="AF819" s="605" t="s">
        <v>227</v>
      </c>
      <c r="AG819" s="605" t="s">
        <v>227</v>
      </c>
      <c r="AH819" s="605" t="s">
        <v>227</v>
      </c>
      <c r="AI819" s="605" t="s">
        <v>227</v>
      </c>
      <c r="AJ819" s="605" t="s">
        <v>227</v>
      </c>
      <c r="AK819" s="605" t="s">
        <v>227</v>
      </c>
      <c r="AL819" s="605" t="s">
        <v>227</v>
      </c>
      <c r="AM819" s="605" t="s">
        <v>227</v>
      </c>
      <c r="AN819" s="605" t="s">
        <v>227</v>
      </c>
      <c r="AO819" s="605" t="s">
        <v>227</v>
      </c>
      <c r="AP819" s="605" t="s">
        <v>227</v>
      </c>
      <c r="AQ819" s="605" t="s">
        <v>227</v>
      </c>
      <c r="AR819" s="605" t="s">
        <v>227</v>
      </c>
      <c r="AS819" s="605" t="s">
        <v>227</v>
      </c>
      <c r="AT819" s="605" t="s">
        <v>227</v>
      </c>
      <c r="AU819" s="605" t="s">
        <v>227</v>
      </c>
      <c r="AV819" s="605" t="s">
        <v>227</v>
      </c>
      <c r="AW819" s="605" t="s">
        <v>227</v>
      </c>
      <c r="AX819" s="605" t="s">
        <v>227</v>
      </c>
      <c r="AY819" s="604" t="s">
        <v>227</v>
      </c>
      <c r="AZ819" s="604" t="s">
        <v>4547</v>
      </c>
      <c r="BA819" s="604" t="s">
        <v>227</v>
      </c>
      <c r="BB819" s="606" t="s">
        <v>1500</v>
      </c>
    </row>
    <row r="820" spans="1:54" ht="14.4" x14ac:dyDescent="0.3">
      <c r="A820" s="604">
        <v>707440</v>
      </c>
      <c r="B820" s="604" t="s">
        <v>247</v>
      </c>
      <c r="C820" s="605" t="s">
        <v>176</v>
      </c>
      <c r="D820" s="605" t="s">
        <v>176</v>
      </c>
      <c r="E820" s="605" t="s">
        <v>176</v>
      </c>
      <c r="F820" s="605" t="s">
        <v>176</v>
      </c>
      <c r="G820" s="605" t="s">
        <v>178</v>
      </c>
      <c r="H820" s="605" t="s">
        <v>178</v>
      </c>
      <c r="I820" s="605" t="s">
        <v>178</v>
      </c>
      <c r="J820" s="605" t="s">
        <v>178</v>
      </c>
      <c r="K820" s="605" t="s">
        <v>178</v>
      </c>
      <c r="L820" s="605" t="s">
        <v>178</v>
      </c>
      <c r="M820" s="605" t="s">
        <v>178</v>
      </c>
      <c r="N820" s="605" t="s">
        <v>178</v>
      </c>
      <c r="O820" s="605" t="s">
        <v>227</v>
      </c>
      <c r="P820" s="605" t="s">
        <v>227</v>
      </c>
      <c r="Q820" s="605" t="s">
        <v>227</v>
      </c>
      <c r="R820" s="605" t="s">
        <v>227</v>
      </c>
      <c r="S820" s="605" t="s">
        <v>227</v>
      </c>
      <c r="T820" s="605" t="s">
        <v>227</v>
      </c>
      <c r="U820" s="605" t="s">
        <v>227</v>
      </c>
      <c r="V820" s="605" t="s">
        <v>227</v>
      </c>
      <c r="W820" s="605" t="s">
        <v>227</v>
      </c>
      <c r="X820" s="605" t="s">
        <v>227</v>
      </c>
      <c r="Y820" s="605" t="s">
        <v>227</v>
      </c>
      <c r="Z820" s="605" t="s">
        <v>227</v>
      </c>
      <c r="AA820" s="605" t="s">
        <v>227</v>
      </c>
      <c r="AB820" s="605" t="s">
        <v>227</v>
      </c>
      <c r="AC820" s="605" t="s">
        <v>227</v>
      </c>
      <c r="AD820" s="605" t="s">
        <v>227</v>
      </c>
      <c r="AE820" s="605" t="s">
        <v>227</v>
      </c>
      <c r="AF820" s="605" t="s">
        <v>227</v>
      </c>
      <c r="AG820" s="605" t="s">
        <v>227</v>
      </c>
      <c r="AH820" s="605" t="s">
        <v>227</v>
      </c>
      <c r="AI820" s="605" t="s">
        <v>227</v>
      </c>
      <c r="AJ820" s="605" t="s">
        <v>227</v>
      </c>
      <c r="AK820" s="605" t="s">
        <v>227</v>
      </c>
      <c r="AL820" s="605" t="s">
        <v>227</v>
      </c>
      <c r="AM820" s="605" t="s">
        <v>227</v>
      </c>
      <c r="AN820" s="605" t="s">
        <v>227</v>
      </c>
      <c r="AO820" s="605" t="s">
        <v>227</v>
      </c>
      <c r="AP820" s="605" t="s">
        <v>227</v>
      </c>
      <c r="AQ820" s="605" t="s">
        <v>227</v>
      </c>
      <c r="AR820" s="605" t="s">
        <v>227</v>
      </c>
      <c r="AS820" s="605" t="s">
        <v>227</v>
      </c>
      <c r="AT820" s="605" t="s">
        <v>227</v>
      </c>
      <c r="AU820" s="605" t="s">
        <v>227</v>
      </c>
      <c r="AV820" s="605" t="s">
        <v>227</v>
      </c>
      <c r="AW820" s="605" t="s">
        <v>227</v>
      </c>
      <c r="AX820" s="605" t="s">
        <v>227</v>
      </c>
      <c r="AY820" s="604" t="s">
        <v>227</v>
      </c>
      <c r="AZ820" s="604" t="s">
        <v>4547</v>
      </c>
      <c r="BA820" s="604" t="s">
        <v>227</v>
      </c>
      <c r="BB820" s="606" t="s">
        <v>1500</v>
      </c>
    </row>
    <row r="821" spans="1:54" ht="14.4" x14ac:dyDescent="0.3">
      <c r="A821" s="604">
        <v>707441</v>
      </c>
      <c r="B821" s="604" t="s">
        <v>247</v>
      </c>
      <c r="C821" s="605" t="s">
        <v>176</v>
      </c>
      <c r="D821" s="605" t="s">
        <v>178</v>
      </c>
      <c r="E821" s="605" t="s">
        <v>178</v>
      </c>
      <c r="F821" s="605" t="s">
        <v>176</v>
      </c>
      <c r="G821" s="605" t="s">
        <v>176</v>
      </c>
      <c r="H821" s="605" t="s">
        <v>177</v>
      </c>
      <c r="I821" s="605" t="s">
        <v>177</v>
      </c>
      <c r="J821" s="605" t="s">
        <v>177</v>
      </c>
      <c r="K821" s="605" t="s">
        <v>177</v>
      </c>
      <c r="L821" s="605" t="s">
        <v>177</v>
      </c>
      <c r="M821" s="605" t="s">
        <v>177</v>
      </c>
      <c r="N821" s="605" t="s">
        <v>177</v>
      </c>
      <c r="O821" s="605" t="s">
        <v>227</v>
      </c>
      <c r="P821" s="605" t="s">
        <v>227</v>
      </c>
      <c r="Q821" s="605" t="s">
        <v>227</v>
      </c>
      <c r="R821" s="605" t="s">
        <v>227</v>
      </c>
      <c r="S821" s="605" t="s">
        <v>227</v>
      </c>
      <c r="T821" s="605" t="s">
        <v>227</v>
      </c>
      <c r="U821" s="605" t="s">
        <v>227</v>
      </c>
      <c r="V821" s="605" t="s">
        <v>227</v>
      </c>
      <c r="W821" s="605" t="s">
        <v>227</v>
      </c>
      <c r="X821" s="605" t="s">
        <v>227</v>
      </c>
      <c r="Y821" s="605" t="s">
        <v>227</v>
      </c>
      <c r="Z821" s="605" t="s">
        <v>227</v>
      </c>
      <c r="AA821" s="605" t="s">
        <v>227</v>
      </c>
      <c r="AB821" s="605" t="s">
        <v>227</v>
      </c>
      <c r="AC821" s="605" t="s">
        <v>227</v>
      </c>
      <c r="AD821" s="605" t="s">
        <v>227</v>
      </c>
      <c r="AE821" s="605" t="s">
        <v>227</v>
      </c>
      <c r="AF821" s="605" t="s">
        <v>227</v>
      </c>
      <c r="AG821" s="605" t="s">
        <v>227</v>
      </c>
      <c r="AH821" s="605" t="s">
        <v>227</v>
      </c>
      <c r="AI821" s="605" t="s">
        <v>227</v>
      </c>
      <c r="AJ821" s="605" t="s">
        <v>227</v>
      </c>
      <c r="AK821" s="605" t="s">
        <v>227</v>
      </c>
      <c r="AL821" s="605" t="s">
        <v>227</v>
      </c>
      <c r="AM821" s="605" t="s">
        <v>227</v>
      </c>
      <c r="AN821" s="605" t="s">
        <v>227</v>
      </c>
      <c r="AO821" s="605" t="s">
        <v>227</v>
      </c>
      <c r="AP821" s="605" t="s">
        <v>227</v>
      </c>
      <c r="AQ821" s="605" t="s">
        <v>227</v>
      </c>
      <c r="AR821" s="605" t="s">
        <v>227</v>
      </c>
      <c r="AS821" s="605" t="s">
        <v>227</v>
      </c>
      <c r="AT821" s="605" t="s">
        <v>227</v>
      </c>
      <c r="AU821" s="605" t="s">
        <v>227</v>
      </c>
      <c r="AV821" s="605" t="s">
        <v>227</v>
      </c>
      <c r="AW821" s="605" t="s">
        <v>227</v>
      </c>
      <c r="AX821" s="605" t="s">
        <v>227</v>
      </c>
      <c r="AY821" s="604" t="s">
        <v>227</v>
      </c>
      <c r="AZ821" s="604" t="s">
        <v>4547</v>
      </c>
      <c r="BA821" s="604" t="s">
        <v>227</v>
      </c>
      <c r="BB821" s="606" t="s">
        <v>1500</v>
      </c>
    </row>
    <row r="822" spans="1:54" ht="14.4" x14ac:dyDescent="0.3">
      <c r="A822" s="604">
        <v>707442</v>
      </c>
      <c r="B822" s="604" t="s">
        <v>247</v>
      </c>
      <c r="C822" s="605" t="s">
        <v>178</v>
      </c>
      <c r="D822" s="605" t="s">
        <v>178</v>
      </c>
      <c r="E822" s="605" t="s">
        <v>177</v>
      </c>
      <c r="F822" s="605" t="s">
        <v>177</v>
      </c>
      <c r="G822" s="605" t="s">
        <v>178</v>
      </c>
      <c r="H822" s="605" t="s">
        <v>178</v>
      </c>
      <c r="I822" s="605" t="s">
        <v>177</v>
      </c>
      <c r="J822" s="605" t="s">
        <v>177</v>
      </c>
      <c r="K822" s="605" t="s">
        <v>177</v>
      </c>
      <c r="L822" s="605" t="s">
        <v>177</v>
      </c>
      <c r="M822" s="605" t="s">
        <v>176</v>
      </c>
      <c r="N822" s="605" t="s">
        <v>176</v>
      </c>
      <c r="O822" s="605" t="s">
        <v>227</v>
      </c>
      <c r="P822" s="605" t="s">
        <v>227</v>
      </c>
      <c r="Q822" s="605" t="s">
        <v>227</v>
      </c>
      <c r="R822" s="605" t="s">
        <v>227</v>
      </c>
      <c r="S822" s="605" t="s">
        <v>227</v>
      </c>
      <c r="T822" s="605" t="s">
        <v>227</v>
      </c>
      <c r="U822" s="605" t="s">
        <v>227</v>
      </c>
      <c r="V822" s="605" t="s">
        <v>227</v>
      </c>
      <c r="W822" s="605" t="s">
        <v>227</v>
      </c>
      <c r="X822" s="605" t="s">
        <v>227</v>
      </c>
      <c r="Y822" s="605" t="s">
        <v>227</v>
      </c>
      <c r="Z822" s="605" t="s">
        <v>227</v>
      </c>
      <c r="AA822" s="605" t="s">
        <v>227</v>
      </c>
      <c r="AB822" s="605" t="s">
        <v>227</v>
      </c>
      <c r="AC822" s="605" t="s">
        <v>227</v>
      </c>
      <c r="AD822" s="605" t="s">
        <v>227</v>
      </c>
      <c r="AE822" s="605" t="s">
        <v>227</v>
      </c>
      <c r="AF822" s="605" t="s">
        <v>227</v>
      </c>
      <c r="AG822" s="605" t="s">
        <v>227</v>
      </c>
      <c r="AH822" s="605" t="s">
        <v>227</v>
      </c>
      <c r="AI822" s="605" t="s">
        <v>227</v>
      </c>
      <c r="AJ822" s="605" t="s">
        <v>227</v>
      </c>
      <c r="AK822" s="605" t="s">
        <v>227</v>
      </c>
      <c r="AL822" s="605" t="s">
        <v>227</v>
      </c>
      <c r="AM822" s="605" t="s">
        <v>227</v>
      </c>
      <c r="AN822" s="605" t="s">
        <v>227</v>
      </c>
      <c r="AO822" s="605" t="s">
        <v>227</v>
      </c>
      <c r="AP822" s="605" t="s">
        <v>227</v>
      </c>
      <c r="AQ822" s="605" t="s">
        <v>227</v>
      </c>
      <c r="AR822" s="605" t="s">
        <v>227</v>
      </c>
      <c r="AS822" s="605" t="s">
        <v>227</v>
      </c>
      <c r="AT822" s="605" t="s">
        <v>227</v>
      </c>
      <c r="AU822" s="605" t="s">
        <v>227</v>
      </c>
      <c r="AV822" s="605" t="s">
        <v>227</v>
      </c>
      <c r="AW822" s="605" t="s">
        <v>227</v>
      </c>
      <c r="AX822" s="605" t="s">
        <v>227</v>
      </c>
      <c r="AY822" s="604" t="s">
        <v>227</v>
      </c>
      <c r="AZ822" s="604" t="s">
        <v>4547</v>
      </c>
      <c r="BA822" s="604" t="s">
        <v>227</v>
      </c>
      <c r="BB822" s="606" t="s">
        <v>1500</v>
      </c>
    </row>
    <row r="823" spans="1:54" ht="21.6" x14ac:dyDescent="0.65">
      <c r="A823" s="620">
        <v>707443</v>
      </c>
      <c r="B823" s="602" t="s">
        <v>247</v>
      </c>
      <c r="C823" s="628" t="s">
        <v>176</v>
      </c>
      <c r="D823" s="628" t="s">
        <v>176</v>
      </c>
      <c r="E823" s="628" t="s">
        <v>178</v>
      </c>
      <c r="F823" s="628" t="s">
        <v>178</v>
      </c>
      <c r="G823" s="628" t="s">
        <v>176</v>
      </c>
      <c r="H823" s="628" t="s">
        <v>178</v>
      </c>
      <c r="I823" s="628" t="s">
        <v>178</v>
      </c>
      <c r="J823" s="628" t="s">
        <v>178</v>
      </c>
      <c r="K823" s="628" t="s">
        <v>177</v>
      </c>
      <c r="L823" s="628" t="s">
        <v>178</v>
      </c>
      <c r="M823" s="628" t="s">
        <v>177</v>
      </c>
      <c r="N823" s="628" t="s">
        <v>178</v>
      </c>
      <c r="O823" s="628">
        <v>0</v>
      </c>
      <c r="P823" s="628">
        <v>0</v>
      </c>
      <c r="Q823" s="628">
        <v>0</v>
      </c>
      <c r="R823" s="628">
        <v>0</v>
      </c>
      <c r="S823" s="628">
        <v>0</v>
      </c>
      <c r="T823" s="628">
        <v>0</v>
      </c>
      <c r="U823" s="628">
        <v>0</v>
      </c>
      <c r="V823" s="628">
        <v>0</v>
      </c>
      <c r="W823" s="628">
        <v>0</v>
      </c>
      <c r="X823" s="628">
        <v>0</v>
      </c>
      <c r="Y823" s="628">
        <v>0</v>
      </c>
      <c r="Z823" s="628">
        <v>0</v>
      </c>
      <c r="AA823" s="628">
        <v>0</v>
      </c>
      <c r="AB823" s="628">
        <v>0</v>
      </c>
      <c r="AC823" s="628">
        <v>0</v>
      </c>
      <c r="AD823" s="628">
        <v>0</v>
      </c>
      <c r="AE823" s="628">
        <v>0</v>
      </c>
      <c r="AF823" s="628">
        <v>0</v>
      </c>
      <c r="AG823" s="628">
        <v>0</v>
      </c>
      <c r="AH823" s="628">
        <v>0</v>
      </c>
      <c r="AI823" s="628">
        <v>0</v>
      </c>
      <c r="AJ823" s="628">
        <v>0</v>
      </c>
      <c r="AK823" s="628">
        <v>0</v>
      </c>
      <c r="AL823" s="628">
        <v>0</v>
      </c>
      <c r="AM823" s="628">
        <v>0</v>
      </c>
      <c r="AN823" s="628">
        <v>0</v>
      </c>
      <c r="AO823" s="628">
        <v>0</v>
      </c>
      <c r="AP823" s="628">
        <v>0</v>
      </c>
      <c r="AQ823" s="628">
        <v>0</v>
      </c>
      <c r="AR823" s="628">
        <v>0</v>
      </c>
      <c r="AS823" s="628">
        <v>0</v>
      </c>
      <c r="AT823" s="628">
        <v>0</v>
      </c>
      <c r="AU823" s="628">
        <v>0</v>
      </c>
      <c r="AV823" s="628">
        <v>0</v>
      </c>
      <c r="AW823" s="628">
        <v>0</v>
      </c>
      <c r="AX823" s="628">
        <v>0</v>
      </c>
      <c r="AY823" s="602">
        <v>0</v>
      </c>
      <c r="AZ823" s="628"/>
      <c r="BA823" s="629"/>
      <c r="BB823" s="634"/>
    </row>
    <row r="824" spans="1:54" ht="21.6" x14ac:dyDescent="0.65">
      <c r="A824" s="620">
        <v>707444</v>
      </c>
      <c r="B824" s="602" t="s">
        <v>247</v>
      </c>
      <c r="C824" s="628" t="s">
        <v>178</v>
      </c>
      <c r="D824" s="628" t="s">
        <v>178</v>
      </c>
      <c r="E824" s="628" t="s">
        <v>178</v>
      </c>
      <c r="F824" s="628" t="s">
        <v>178</v>
      </c>
      <c r="G824" s="628" t="s">
        <v>178</v>
      </c>
      <c r="H824" s="628" t="s">
        <v>178</v>
      </c>
      <c r="I824" s="628" t="s">
        <v>177</v>
      </c>
      <c r="J824" s="628" t="s">
        <v>177</v>
      </c>
      <c r="K824" s="628" t="s">
        <v>177</v>
      </c>
      <c r="L824" s="628" t="s">
        <v>177</v>
      </c>
      <c r="M824" s="628" t="s">
        <v>177</v>
      </c>
      <c r="N824" s="628" t="s">
        <v>177</v>
      </c>
      <c r="O824" s="628" t="s">
        <v>227</v>
      </c>
      <c r="P824" s="628" t="s">
        <v>227</v>
      </c>
      <c r="Q824" s="628" t="s">
        <v>227</v>
      </c>
      <c r="R824" s="628" t="s">
        <v>227</v>
      </c>
      <c r="S824" s="628" t="s">
        <v>227</v>
      </c>
      <c r="T824" s="628" t="s">
        <v>227</v>
      </c>
      <c r="U824" s="628" t="s">
        <v>227</v>
      </c>
      <c r="V824" s="628" t="s">
        <v>227</v>
      </c>
      <c r="W824" s="628" t="s">
        <v>227</v>
      </c>
      <c r="X824" s="628" t="s">
        <v>227</v>
      </c>
      <c r="Y824" s="628" t="s">
        <v>227</v>
      </c>
      <c r="Z824" s="628" t="s">
        <v>227</v>
      </c>
      <c r="AA824" s="628" t="s">
        <v>227</v>
      </c>
      <c r="AB824" s="628" t="s">
        <v>227</v>
      </c>
      <c r="AC824" s="628" t="s">
        <v>227</v>
      </c>
      <c r="AD824" s="628" t="s">
        <v>227</v>
      </c>
      <c r="AE824" s="628" t="s">
        <v>227</v>
      </c>
      <c r="AF824" s="628" t="s">
        <v>227</v>
      </c>
      <c r="AG824" s="628" t="s">
        <v>227</v>
      </c>
      <c r="AH824" s="628" t="s">
        <v>227</v>
      </c>
      <c r="AI824" s="628" t="s">
        <v>227</v>
      </c>
      <c r="AJ824" s="628" t="s">
        <v>227</v>
      </c>
      <c r="AK824" s="628" t="s">
        <v>227</v>
      </c>
      <c r="AL824" s="628" t="s">
        <v>227</v>
      </c>
      <c r="AM824" s="628" t="s">
        <v>227</v>
      </c>
      <c r="AN824" s="628" t="s">
        <v>227</v>
      </c>
      <c r="AO824" s="628" t="s">
        <v>227</v>
      </c>
      <c r="AP824" s="628" t="s">
        <v>227</v>
      </c>
      <c r="AQ824" s="628" t="s">
        <v>227</v>
      </c>
      <c r="AR824" s="628" t="s">
        <v>227</v>
      </c>
      <c r="AS824" s="628" t="s">
        <v>227</v>
      </c>
      <c r="AT824" s="628" t="s">
        <v>227</v>
      </c>
      <c r="AU824" s="628" t="s">
        <v>227</v>
      </c>
      <c r="AV824" s="628" t="s">
        <v>227</v>
      </c>
      <c r="AW824" s="628" t="s">
        <v>227</v>
      </c>
      <c r="AX824" s="628" t="s">
        <v>227</v>
      </c>
      <c r="AY824" s="602">
        <v>0</v>
      </c>
      <c r="AZ824" s="628"/>
      <c r="BA824" s="629"/>
      <c r="BB824" s="634"/>
    </row>
    <row r="825" spans="1:54" ht="14.4" x14ac:dyDescent="0.3">
      <c r="A825" s="604">
        <v>707445</v>
      </c>
      <c r="B825" s="604" t="s">
        <v>247</v>
      </c>
      <c r="C825" s="605" t="s">
        <v>178</v>
      </c>
      <c r="D825" s="605" t="s">
        <v>178</v>
      </c>
      <c r="E825" s="605" t="s">
        <v>178</v>
      </c>
      <c r="F825" s="605" t="s">
        <v>178</v>
      </c>
      <c r="G825" s="605" t="s">
        <v>178</v>
      </c>
      <c r="H825" s="605" t="s">
        <v>178</v>
      </c>
      <c r="I825" s="605" t="s">
        <v>177</v>
      </c>
      <c r="J825" s="605" t="s">
        <v>177</v>
      </c>
      <c r="K825" s="605" t="s">
        <v>177</v>
      </c>
      <c r="L825" s="605" t="s">
        <v>177</v>
      </c>
      <c r="M825" s="605" t="s">
        <v>176</v>
      </c>
      <c r="N825" s="605" t="s">
        <v>176</v>
      </c>
      <c r="O825" s="605" t="s">
        <v>227</v>
      </c>
      <c r="P825" s="605" t="s">
        <v>227</v>
      </c>
      <c r="Q825" s="605" t="s">
        <v>227</v>
      </c>
      <c r="R825" s="605" t="s">
        <v>227</v>
      </c>
      <c r="S825" s="605" t="s">
        <v>227</v>
      </c>
      <c r="T825" s="605" t="s">
        <v>227</v>
      </c>
      <c r="U825" s="605" t="s">
        <v>227</v>
      </c>
      <c r="V825" s="605" t="s">
        <v>227</v>
      </c>
      <c r="W825" s="605" t="s">
        <v>227</v>
      </c>
      <c r="X825" s="605" t="s">
        <v>227</v>
      </c>
      <c r="Y825" s="605" t="s">
        <v>227</v>
      </c>
      <c r="Z825" s="605" t="s">
        <v>227</v>
      </c>
      <c r="AA825" s="605" t="s">
        <v>227</v>
      </c>
      <c r="AB825" s="605" t="s">
        <v>227</v>
      </c>
      <c r="AC825" s="605" t="s">
        <v>227</v>
      </c>
      <c r="AD825" s="605" t="s">
        <v>227</v>
      </c>
      <c r="AE825" s="605" t="s">
        <v>227</v>
      </c>
      <c r="AF825" s="605" t="s">
        <v>227</v>
      </c>
      <c r="AG825" s="605" t="s">
        <v>227</v>
      </c>
      <c r="AH825" s="605" t="s">
        <v>227</v>
      </c>
      <c r="AI825" s="605" t="s">
        <v>227</v>
      </c>
      <c r="AJ825" s="605" t="s">
        <v>227</v>
      </c>
      <c r="AK825" s="605" t="s">
        <v>227</v>
      </c>
      <c r="AL825" s="605" t="s">
        <v>227</v>
      </c>
      <c r="AM825" s="605" t="s">
        <v>227</v>
      </c>
      <c r="AN825" s="605" t="s">
        <v>227</v>
      </c>
      <c r="AO825" s="605" t="s">
        <v>227</v>
      </c>
      <c r="AP825" s="605" t="s">
        <v>227</v>
      </c>
      <c r="AQ825" s="605" t="s">
        <v>227</v>
      </c>
      <c r="AR825" s="605" t="s">
        <v>227</v>
      </c>
      <c r="AS825" s="605" t="s">
        <v>227</v>
      </c>
      <c r="AT825" s="605" t="s">
        <v>227</v>
      </c>
      <c r="AU825" s="605" t="s">
        <v>227</v>
      </c>
      <c r="AV825" s="605" t="s">
        <v>227</v>
      </c>
      <c r="AW825" s="605" t="s">
        <v>227</v>
      </c>
      <c r="AX825" s="605" t="s">
        <v>227</v>
      </c>
      <c r="AY825" s="604" t="s">
        <v>227</v>
      </c>
      <c r="AZ825" s="604" t="s">
        <v>4547</v>
      </c>
      <c r="BA825" s="604" t="s">
        <v>227</v>
      </c>
      <c r="BB825" s="606" t="s">
        <v>1500</v>
      </c>
    </row>
    <row r="826" spans="1:54" ht="14.4" x14ac:dyDescent="0.3">
      <c r="A826" s="604">
        <v>707446</v>
      </c>
      <c r="B826" s="604" t="s">
        <v>247</v>
      </c>
      <c r="C826" s="605" t="s">
        <v>178</v>
      </c>
      <c r="D826" s="605" t="s">
        <v>178</v>
      </c>
      <c r="E826" s="605" t="s">
        <v>178</v>
      </c>
      <c r="F826" s="605" t="s">
        <v>178</v>
      </c>
      <c r="G826" s="605" t="s">
        <v>178</v>
      </c>
      <c r="H826" s="605" t="s">
        <v>178</v>
      </c>
      <c r="I826" s="605" t="s">
        <v>177</v>
      </c>
      <c r="J826" s="605" t="s">
        <v>177</v>
      </c>
      <c r="K826" s="605" t="s">
        <v>177</v>
      </c>
      <c r="L826" s="605" t="s">
        <v>177</v>
      </c>
      <c r="M826" s="605" t="s">
        <v>177</v>
      </c>
      <c r="N826" s="605" t="s">
        <v>177</v>
      </c>
      <c r="O826" s="605" t="s">
        <v>227</v>
      </c>
      <c r="P826" s="605" t="s">
        <v>227</v>
      </c>
      <c r="Q826" s="605" t="s">
        <v>227</v>
      </c>
      <c r="R826" s="605" t="s">
        <v>227</v>
      </c>
      <c r="S826" s="605" t="s">
        <v>227</v>
      </c>
      <c r="T826" s="605" t="s">
        <v>227</v>
      </c>
      <c r="U826" s="605" t="s">
        <v>227</v>
      </c>
      <c r="V826" s="605" t="s">
        <v>227</v>
      </c>
      <c r="W826" s="605" t="s">
        <v>227</v>
      </c>
      <c r="X826" s="605" t="s">
        <v>227</v>
      </c>
      <c r="Y826" s="605" t="s">
        <v>227</v>
      </c>
      <c r="Z826" s="605" t="s">
        <v>227</v>
      </c>
      <c r="AA826" s="605" t="s">
        <v>227</v>
      </c>
      <c r="AB826" s="605" t="s">
        <v>227</v>
      </c>
      <c r="AC826" s="605" t="s">
        <v>227</v>
      </c>
      <c r="AD826" s="605" t="s">
        <v>227</v>
      </c>
      <c r="AE826" s="605" t="s">
        <v>227</v>
      </c>
      <c r="AF826" s="605" t="s">
        <v>227</v>
      </c>
      <c r="AG826" s="605" t="s">
        <v>227</v>
      </c>
      <c r="AH826" s="605" t="s">
        <v>227</v>
      </c>
      <c r="AI826" s="605" t="s">
        <v>227</v>
      </c>
      <c r="AJ826" s="605" t="s">
        <v>227</v>
      </c>
      <c r="AK826" s="605" t="s">
        <v>227</v>
      </c>
      <c r="AL826" s="605" t="s">
        <v>227</v>
      </c>
      <c r="AM826" s="605" t="s">
        <v>227</v>
      </c>
      <c r="AN826" s="605" t="s">
        <v>227</v>
      </c>
      <c r="AO826" s="605" t="s">
        <v>227</v>
      </c>
      <c r="AP826" s="605" t="s">
        <v>227</v>
      </c>
      <c r="AQ826" s="605" t="s">
        <v>227</v>
      </c>
      <c r="AR826" s="605" t="s">
        <v>227</v>
      </c>
      <c r="AS826" s="605" t="s">
        <v>227</v>
      </c>
      <c r="AT826" s="605" t="s">
        <v>227</v>
      </c>
      <c r="AU826" s="605" t="s">
        <v>227</v>
      </c>
      <c r="AV826" s="605" t="s">
        <v>227</v>
      </c>
      <c r="AW826" s="605" t="s">
        <v>227</v>
      </c>
      <c r="AX826" s="605" t="s">
        <v>227</v>
      </c>
      <c r="AY826" s="604" t="s">
        <v>227</v>
      </c>
      <c r="AZ826" s="604" t="s">
        <v>227</v>
      </c>
      <c r="BA826" s="604" t="s">
        <v>227</v>
      </c>
      <c r="BB826" s="606" t="s">
        <v>1500</v>
      </c>
    </row>
    <row r="827" spans="1:54" ht="21.6" x14ac:dyDescent="0.65">
      <c r="A827" s="620">
        <v>707447</v>
      </c>
      <c r="B827" s="602" t="s">
        <v>248</v>
      </c>
      <c r="C827" s="628" t="s">
        <v>178</v>
      </c>
      <c r="D827" s="628" t="s">
        <v>178</v>
      </c>
      <c r="E827" s="628" t="s">
        <v>176</v>
      </c>
      <c r="F827" s="628" t="s">
        <v>178</v>
      </c>
      <c r="G827" s="628" t="s">
        <v>176</v>
      </c>
      <c r="H827" s="628" t="s">
        <v>178</v>
      </c>
      <c r="I827" s="628" t="s">
        <v>178</v>
      </c>
      <c r="J827" s="628" t="s">
        <v>178</v>
      </c>
      <c r="K827" s="628" t="s">
        <v>178</v>
      </c>
      <c r="L827" s="628" t="s">
        <v>178</v>
      </c>
      <c r="M827" s="628" t="s">
        <v>178</v>
      </c>
      <c r="N827" s="628" t="s">
        <v>178</v>
      </c>
      <c r="O827" s="628" t="s">
        <v>178</v>
      </c>
      <c r="P827" s="628" t="s">
        <v>178</v>
      </c>
      <c r="Q827" s="628" t="s">
        <v>178</v>
      </c>
      <c r="R827" s="628" t="s">
        <v>178</v>
      </c>
      <c r="S827" s="628" t="s">
        <v>178</v>
      </c>
      <c r="T827" s="628" t="s">
        <v>178</v>
      </c>
      <c r="U827" s="628" t="s">
        <v>177</v>
      </c>
      <c r="V827" s="628" t="s">
        <v>177</v>
      </c>
      <c r="W827" s="628" t="s">
        <v>177</v>
      </c>
      <c r="X827" s="628" t="s">
        <v>177</v>
      </c>
      <c r="Y827" s="628" t="s">
        <v>177</v>
      </c>
      <c r="Z827" s="628" t="s">
        <v>177</v>
      </c>
      <c r="AA827" s="628">
        <v>0</v>
      </c>
      <c r="AB827" s="628">
        <v>0</v>
      </c>
      <c r="AC827" s="628">
        <v>0</v>
      </c>
      <c r="AD827" s="628">
        <v>0</v>
      </c>
      <c r="AE827" s="628">
        <v>0</v>
      </c>
      <c r="AF827" s="628">
        <v>0</v>
      </c>
      <c r="AG827" s="628">
        <v>0</v>
      </c>
      <c r="AH827" s="628">
        <v>0</v>
      </c>
      <c r="AI827" s="628">
        <v>0</v>
      </c>
      <c r="AJ827" s="628">
        <v>0</v>
      </c>
      <c r="AK827" s="628">
        <v>0</v>
      </c>
      <c r="AL827" s="628">
        <v>0</v>
      </c>
      <c r="AM827" s="628">
        <v>0</v>
      </c>
      <c r="AN827" s="628">
        <v>0</v>
      </c>
      <c r="AO827" s="628">
        <v>0</v>
      </c>
      <c r="AP827" s="628">
        <v>0</v>
      </c>
      <c r="AQ827" s="628">
        <v>0</v>
      </c>
      <c r="AR827" s="628">
        <v>0</v>
      </c>
      <c r="AS827" s="628">
        <v>0</v>
      </c>
      <c r="AT827" s="628">
        <v>0</v>
      </c>
      <c r="AU827" s="628">
        <v>0</v>
      </c>
      <c r="AV827" s="628">
        <v>0</v>
      </c>
      <c r="AW827" s="628">
        <v>0</v>
      </c>
      <c r="AX827" s="628">
        <v>0</v>
      </c>
      <c r="AY827" s="602">
        <v>0</v>
      </c>
      <c r="AZ827" s="628"/>
      <c r="BA827" s="629"/>
      <c r="BB827" s="634"/>
    </row>
    <row r="828" spans="1:54" ht="14.4" x14ac:dyDescent="0.3">
      <c r="A828" s="604">
        <v>707448</v>
      </c>
      <c r="B828" s="604" t="s">
        <v>247</v>
      </c>
      <c r="C828" s="605" t="s">
        <v>178</v>
      </c>
      <c r="D828" s="605" t="s">
        <v>178</v>
      </c>
      <c r="E828" s="605" t="s">
        <v>177</v>
      </c>
      <c r="F828" s="605" t="s">
        <v>177</v>
      </c>
      <c r="G828" s="605" t="s">
        <v>177</v>
      </c>
      <c r="H828" s="605" t="s">
        <v>177</v>
      </c>
      <c r="I828" s="605" t="s">
        <v>177</v>
      </c>
      <c r="J828" s="605" t="s">
        <v>177</v>
      </c>
      <c r="K828" s="605" t="s">
        <v>177</v>
      </c>
      <c r="L828" s="605" t="s">
        <v>177</v>
      </c>
      <c r="M828" s="605" t="s">
        <v>176</v>
      </c>
      <c r="N828" s="605" t="s">
        <v>176</v>
      </c>
      <c r="O828" s="605" t="s">
        <v>227</v>
      </c>
      <c r="P828" s="605" t="s">
        <v>227</v>
      </c>
      <c r="Q828" s="605" t="s">
        <v>227</v>
      </c>
      <c r="R828" s="605" t="s">
        <v>227</v>
      </c>
      <c r="S828" s="605" t="s">
        <v>227</v>
      </c>
      <c r="T828" s="605" t="s">
        <v>227</v>
      </c>
      <c r="U828" s="605" t="s">
        <v>227</v>
      </c>
      <c r="V828" s="605" t="s">
        <v>227</v>
      </c>
      <c r="W828" s="605" t="s">
        <v>227</v>
      </c>
      <c r="X828" s="605" t="s">
        <v>227</v>
      </c>
      <c r="Y828" s="605" t="s">
        <v>227</v>
      </c>
      <c r="Z828" s="605" t="s">
        <v>227</v>
      </c>
      <c r="AA828" s="605" t="s">
        <v>227</v>
      </c>
      <c r="AB828" s="605" t="s">
        <v>227</v>
      </c>
      <c r="AC828" s="605" t="s">
        <v>227</v>
      </c>
      <c r="AD828" s="605" t="s">
        <v>227</v>
      </c>
      <c r="AE828" s="605" t="s">
        <v>227</v>
      </c>
      <c r="AF828" s="605" t="s">
        <v>227</v>
      </c>
      <c r="AG828" s="605" t="s">
        <v>227</v>
      </c>
      <c r="AH828" s="605" t="s">
        <v>227</v>
      </c>
      <c r="AI828" s="605" t="s">
        <v>227</v>
      </c>
      <c r="AJ828" s="605" t="s">
        <v>227</v>
      </c>
      <c r="AK828" s="605" t="s">
        <v>227</v>
      </c>
      <c r="AL828" s="605" t="s">
        <v>227</v>
      </c>
      <c r="AM828" s="605" t="s">
        <v>227</v>
      </c>
      <c r="AN828" s="605" t="s">
        <v>227</v>
      </c>
      <c r="AO828" s="605" t="s">
        <v>227</v>
      </c>
      <c r="AP828" s="605" t="s">
        <v>227</v>
      </c>
      <c r="AQ828" s="605" t="s">
        <v>227</v>
      </c>
      <c r="AR828" s="605" t="s">
        <v>227</v>
      </c>
      <c r="AS828" s="605" t="s">
        <v>227</v>
      </c>
      <c r="AT828" s="605" t="s">
        <v>227</v>
      </c>
      <c r="AU828" s="605" t="s">
        <v>227</v>
      </c>
      <c r="AV828" s="605" t="s">
        <v>227</v>
      </c>
      <c r="AW828" s="605" t="s">
        <v>227</v>
      </c>
      <c r="AX828" s="605" t="s">
        <v>227</v>
      </c>
      <c r="AY828" s="604" t="s">
        <v>227</v>
      </c>
      <c r="AZ828" s="604" t="s">
        <v>4547</v>
      </c>
      <c r="BA828" s="604" t="s">
        <v>227</v>
      </c>
      <c r="BB828" s="606" t="s">
        <v>1500</v>
      </c>
    </row>
    <row r="829" spans="1:54" ht="21.6" x14ac:dyDescent="0.65">
      <c r="A829" s="620">
        <v>707449</v>
      </c>
      <c r="B829" s="602" t="s">
        <v>247</v>
      </c>
      <c r="C829" s="628" t="s">
        <v>176</v>
      </c>
      <c r="D829" s="628" t="s">
        <v>176</v>
      </c>
      <c r="E829" s="628" t="s">
        <v>176</v>
      </c>
      <c r="F829" s="628" t="s">
        <v>176</v>
      </c>
      <c r="G829" s="628" t="s">
        <v>176</v>
      </c>
      <c r="H829" s="628" t="s">
        <v>176</v>
      </c>
      <c r="I829" s="628" t="s">
        <v>177</v>
      </c>
      <c r="J829" s="628" t="s">
        <v>177</v>
      </c>
      <c r="K829" s="628" t="s">
        <v>177</v>
      </c>
      <c r="L829" s="628" t="s">
        <v>177</v>
      </c>
      <c r="M829" s="628" t="s">
        <v>177</v>
      </c>
      <c r="N829" s="628" t="s">
        <v>177</v>
      </c>
      <c r="O829" s="628" t="s">
        <v>227</v>
      </c>
      <c r="P829" s="628" t="s">
        <v>227</v>
      </c>
      <c r="Q829" s="628" t="s">
        <v>227</v>
      </c>
      <c r="R829" s="628" t="s">
        <v>227</v>
      </c>
      <c r="S829" s="628" t="s">
        <v>227</v>
      </c>
      <c r="T829" s="628" t="s">
        <v>227</v>
      </c>
      <c r="U829" s="628" t="s">
        <v>227</v>
      </c>
      <c r="V829" s="628" t="s">
        <v>227</v>
      </c>
      <c r="W829" s="628" t="s">
        <v>227</v>
      </c>
      <c r="X829" s="628" t="s">
        <v>227</v>
      </c>
      <c r="Y829" s="628" t="s">
        <v>227</v>
      </c>
      <c r="Z829" s="628" t="s">
        <v>227</v>
      </c>
      <c r="AA829" s="628" t="s">
        <v>227</v>
      </c>
      <c r="AB829" s="628" t="s">
        <v>227</v>
      </c>
      <c r="AC829" s="628" t="s">
        <v>227</v>
      </c>
      <c r="AD829" s="628" t="s">
        <v>227</v>
      </c>
      <c r="AE829" s="628" t="s">
        <v>227</v>
      </c>
      <c r="AF829" s="628" t="s">
        <v>227</v>
      </c>
      <c r="AG829" s="628" t="s">
        <v>227</v>
      </c>
      <c r="AH829" s="628" t="s">
        <v>227</v>
      </c>
      <c r="AI829" s="628" t="s">
        <v>227</v>
      </c>
      <c r="AJ829" s="628" t="s">
        <v>227</v>
      </c>
      <c r="AK829" s="628" t="s">
        <v>227</v>
      </c>
      <c r="AL829" s="628" t="s">
        <v>227</v>
      </c>
      <c r="AM829" s="628" t="s">
        <v>227</v>
      </c>
      <c r="AN829" s="628" t="s">
        <v>227</v>
      </c>
      <c r="AO829" s="628" t="s">
        <v>227</v>
      </c>
      <c r="AP829" s="628" t="s">
        <v>227</v>
      </c>
      <c r="AQ829" s="628" t="s">
        <v>227</v>
      </c>
      <c r="AR829" s="628"/>
      <c r="AS829" s="628"/>
      <c r="AT829" s="628"/>
      <c r="AU829" s="628"/>
      <c r="AV829" s="628"/>
      <c r="AW829" s="628"/>
      <c r="AX829" s="631"/>
      <c r="AY829" s="602">
        <v>0</v>
      </c>
      <c r="AZ829" s="628"/>
      <c r="BA829" s="629"/>
      <c r="BB829" s="634"/>
    </row>
    <row r="830" spans="1:54" ht="14.4" x14ac:dyDescent="0.3">
      <c r="A830" s="604">
        <v>707450</v>
      </c>
      <c r="B830" s="604" t="s">
        <v>247</v>
      </c>
      <c r="C830" s="605" t="s">
        <v>177</v>
      </c>
      <c r="D830" s="605" t="s">
        <v>177</v>
      </c>
      <c r="E830" s="605" t="s">
        <v>177</v>
      </c>
      <c r="F830" s="605" t="s">
        <v>177</v>
      </c>
      <c r="G830" s="605" t="s">
        <v>178</v>
      </c>
      <c r="H830" s="605" t="s">
        <v>176</v>
      </c>
      <c r="I830" s="605" t="s">
        <v>177</v>
      </c>
      <c r="J830" s="605" t="s">
        <v>177</v>
      </c>
      <c r="K830" s="605" t="s">
        <v>177</v>
      </c>
      <c r="L830" s="605" t="s">
        <v>177</v>
      </c>
      <c r="M830" s="605" t="s">
        <v>177</v>
      </c>
      <c r="N830" s="605" t="s">
        <v>177</v>
      </c>
      <c r="O830" s="605" t="s">
        <v>227</v>
      </c>
      <c r="P830" s="605" t="s">
        <v>227</v>
      </c>
      <c r="Q830" s="605" t="s">
        <v>227</v>
      </c>
      <c r="R830" s="605" t="s">
        <v>227</v>
      </c>
      <c r="S830" s="605" t="s">
        <v>227</v>
      </c>
      <c r="T830" s="605" t="s">
        <v>227</v>
      </c>
      <c r="U830" s="605" t="s">
        <v>227</v>
      </c>
      <c r="V830" s="605" t="s">
        <v>227</v>
      </c>
      <c r="W830" s="605" t="s">
        <v>227</v>
      </c>
      <c r="X830" s="605" t="s">
        <v>227</v>
      </c>
      <c r="Y830" s="605" t="s">
        <v>227</v>
      </c>
      <c r="Z830" s="605" t="s">
        <v>227</v>
      </c>
      <c r="AA830" s="605" t="s">
        <v>227</v>
      </c>
      <c r="AB830" s="605" t="s">
        <v>227</v>
      </c>
      <c r="AC830" s="605" t="s">
        <v>227</v>
      </c>
      <c r="AD830" s="605" t="s">
        <v>227</v>
      </c>
      <c r="AE830" s="605" t="s">
        <v>227</v>
      </c>
      <c r="AF830" s="605" t="s">
        <v>227</v>
      </c>
      <c r="AG830" s="605" t="s">
        <v>227</v>
      </c>
      <c r="AH830" s="605" t="s">
        <v>227</v>
      </c>
      <c r="AI830" s="605" t="s">
        <v>227</v>
      </c>
      <c r="AJ830" s="605" t="s">
        <v>227</v>
      </c>
      <c r="AK830" s="605" t="s">
        <v>227</v>
      </c>
      <c r="AL830" s="605" t="s">
        <v>227</v>
      </c>
      <c r="AM830" s="605" t="s">
        <v>227</v>
      </c>
      <c r="AN830" s="605" t="s">
        <v>227</v>
      </c>
      <c r="AO830" s="605" t="s">
        <v>227</v>
      </c>
      <c r="AP830" s="605" t="s">
        <v>227</v>
      </c>
      <c r="AQ830" s="605" t="s">
        <v>227</v>
      </c>
      <c r="AR830" s="605" t="s">
        <v>227</v>
      </c>
      <c r="AS830" s="605" t="s">
        <v>227</v>
      </c>
      <c r="AT830" s="605" t="s">
        <v>227</v>
      </c>
      <c r="AU830" s="605" t="s">
        <v>227</v>
      </c>
      <c r="AV830" s="605" t="s">
        <v>227</v>
      </c>
      <c r="AW830" s="605" t="s">
        <v>227</v>
      </c>
      <c r="AX830" s="605" t="s">
        <v>227</v>
      </c>
      <c r="AY830" s="604" t="s">
        <v>227</v>
      </c>
      <c r="AZ830" s="604" t="s">
        <v>4547</v>
      </c>
      <c r="BA830" s="604" t="s">
        <v>227</v>
      </c>
      <c r="BB830" s="606" t="s">
        <v>1500</v>
      </c>
    </row>
    <row r="831" spans="1:54" ht="14.4" x14ac:dyDescent="0.3">
      <c r="A831" s="604">
        <v>707451</v>
      </c>
      <c r="B831" s="604" t="s">
        <v>247</v>
      </c>
      <c r="C831" s="605" t="s">
        <v>178</v>
      </c>
      <c r="D831" s="605" t="s">
        <v>178</v>
      </c>
      <c r="E831" s="605" t="s">
        <v>178</v>
      </c>
      <c r="F831" s="605" t="s">
        <v>177</v>
      </c>
      <c r="G831" s="605" t="s">
        <v>177</v>
      </c>
      <c r="H831" s="605" t="s">
        <v>177</v>
      </c>
      <c r="I831" s="605" t="s">
        <v>177</v>
      </c>
      <c r="J831" s="605" t="s">
        <v>177</v>
      </c>
      <c r="K831" s="605" t="s">
        <v>177</v>
      </c>
      <c r="L831" s="605" t="s">
        <v>177</v>
      </c>
      <c r="M831" s="605" t="s">
        <v>178</v>
      </c>
      <c r="N831" s="605" t="s">
        <v>176</v>
      </c>
      <c r="O831" s="605" t="s">
        <v>227</v>
      </c>
      <c r="P831" s="605" t="s">
        <v>227</v>
      </c>
      <c r="Q831" s="605" t="s">
        <v>227</v>
      </c>
      <c r="R831" s="605" t="s">
        <v>227</v>
      </c>
      <c r="S831" s="605" t="s">
        <v>227</v>
      </c>
      <c r="T831" s="605" t="s">
        <v>227</v>
      </c>
      <c r="U831" s="605" t="s">
        <v>227</v>
      </c>
      <c r="V831" s="605" t="s">
        <v>227</v>
      </c>
      <c r="W831" s="605" t="s">
        <v>227</v>
      </c>
      <c r="X831" s="605" t="s">
        <v>227</v>
      </c>
      <c r="Y831" s="605" t="s">
        <v>227</v>
      </c>
      <c r="Z831" s="605" t="s">
        <v>227</v>
      </c>
      <c r="AA831" s="605" t="s">
        <v>227</v>
      </c>
      <c r="AB831" s="605" t="s">
        <v>227</v>
      </c>
      <c r="AC831" s="605" t="s">
        <v>227</v>
      </c>
      <c r="AD831" s="605" t="s">
        <v>227</v>
      </c>
      <c r="AE831" s="605" t="s">
        <v>227</v>
      </c>
      <c r="AF831" s="605" t="s">
        <v>227</v>
      </c>
      <c r="AG831" s="605" t="s">
        <v>227</v>
      </c>
      <c r="AH831" s="605" t="s">
        <v>227</v>
      </c>
      <c r="AI831" s="605" t="s">
        <v>227</v>
      </c>
      <c r="AJ831" s="605" t="s">
        <v>227</v>
      </c>
      <c r="AK831" s="605" t="s">
        <v>227</v>
      </c>
      <c r="AL831" s="605" t="s">
        <v>227</v>
      </c>
      <c r="AM831" s="605" t="s">
        <v>227</v>
      </c>
      <c r="AN831" s="605" t="s">
        <v>227</v>
      </c>
      <c r="AO831" s="605" t="s">
        <v>227</v>
      </c>
      <c r="AP831" s="605" t="s">
        <v>227</v>
      </c>
      <c r="AQ831" s="605" t="s">
        <v>227</v>
      </c>
      <c r="AR831" s="605" t="s">
        <v>227</v>
      </c>
      <c r="AS831" s="605" t="s">
        <v>227</v>
      </c>
      <c r="AT831" s="605" t="s">
        <v>227</v>
      </c>
      <c r="AU831" s="605" t="s">
        <v>227</v>
      </c>
      <c r="AV831" s="605" t="s">
        <v>227</v>
      </c>
      <c r="AW831" s="605" t="s">
        <v>227</v>
      </c>
      <c r="AX831" s="605" t="s">
        <v>227</v>
      </c>
      <c r="AY831" s="604" t="s">
        <v>227</v>
      </c>
      <c r="AZ831" s="604" t="s">
        <v>4547</v>
      </c>
      <c r="BA831" s="604" t="s">
        <v>227</v>
      </c>
      <c r="BB831" s="606" t="s">
        <v>1500</v>
      </c>
    </row>
    <row r="832" spans="1:54" ht="14.4" x14ac:dyDescent="0.3">
      <c r="A832" s="604">
        <v>707452</v>
      </c>
      <c r="B832" s="604" t="s">
        <v>247</v>
      </c>
      <c r="C832" s="605" t="s">
        <v>176</v>
      </c>
      <c r="D832" s="605" t="s">
        <v>176</v>
      </c>
      <c r="E832" s="605" t="s">
        <v>176</v>
      </c>
      <c r="F832" s="605" t="s">
        <v>176</v>
      </c>
      <c r="G832" s="605" t="s">
        <v>176</v>
      </c>
      <c r="H832" s="605" t="s">
        <v>178</v>
      </c>
      <c r="I832" s="605" t="s">
        <v>177</v>
      </c>
      <c r="J832" s="605" t="s">
        <v>177</v>
      </c>
      <c r="K832" s="605" t="s">
        <v>177</v>
      </c>
      <c r="L832" s="605" t="s">
        <v>177</v>
      </c>
      <c r="M832" s="605" t="s">
        <v>177</v>
      </c>
      <c r="N832" s="605" t="s">
        <v>177</v>
      </c>
      <c r="O832" s="605" t="s">
        <v>227</v>
      </c>
      <c r="P832" s="605" t="s">
        <v>227</v>
      </c>
      <c r="Q832" s="605" t="s">
        <v>227</v>
      </c>
      <c r="R832" s="605" t="s">
        <v>227</v>
      </c>
      <c r="S832" s="605" t="s">
        <v>227</v>
      </c>
      <c r="T832" s="605" t="s">
        <v>227</v>
      </c>
      <c r="U832" s="605" t="s">
        <v>227</v>
      </c>
      <c r="V832" s="605" t="s">
        <v>227</v>
      </c>
      <c r="W832" s="605" t="s">
        <v>227</v>
      </c>
      <c r="X832" s="605" t="s">
        <v>227</v>
      </c>
      <c r="Y832" s="605" t="s">
        <v>227</v>
      </c>
      <c r="Z832" s="605" t="s">
        <v>227</v>
      </c>
      <c r="AA832" s="605" t="s">
        <v>227</v>
      </c>
      <c r="AB832" s="605" t="s">
        <v>227</v>
      </c>
      <c r="AC832" s="605" t="s">
        <v>227</v>
      </c>
      <c r="AD832" s="605" t="s">
        <v>227</v>
      </c>
      <c r="AE832" s="605" t="s">
        <v>227</v>
      </c>
      <c r="AF832" s="605" t="s">
        <v>227</v>
      </c>
      <c r="AG832" s="605" t="s">
        <v>227</v>
      </c>
      <c r="AH832" s="605" t="s">
        <v>227</v>
      </c>
      <c r="AI832" s="605" t="s">
        <v>227</v>
      </c>
      <c r="AJ832" s="605" t="s">
        <v>227</v>
      </c>
      <c r="AK832" s="605" t="s">
        <v>227</v>
      </c>
      <c r="AL832" s="605" t="s">
        <v>227</v>
      </c>
      <c r="AM832" s="605" t="s">
        <v>227</v>
      </c>
      <c r="AN832" s="605" t="s">
        <v>227</v>
      </c>
      <c r="AO832" s="605" t="s">
        <v>227</v>
      </c>
      <c r="AP832" s="605" t="s">
        <v>227</v>
      </c>
      <c r="AQ832" s="605" t="s">
        <v>227</v>
      </c>
      <c r="AR832" s="605" t="s">
        <v>227</v>
      </c>
      <c r="AS832" s="605" t="s">
        <v>227</v>
      </c>
      <c r="AT832" s="605" t="s">
        <v>227</v>
      </c>
      <c r="AU832" s="605" t="s">
        <v>227</v>
      </c>
      <c r="AV832" s="605" t="s">
        <v>227</v>
      </c>
      <c r="AW832" s="605" t="s">
        <v>227</v>
      </c>
      <c r="AX832" s="605" t="s">
        <v>227</v>
      </c>
      <c r="AY832" s="604" t="s">
        <v>227</v>
      </c>
      <c r="AZ832" s="604" t="s">
        <v>4547</v>
      </c>
      <c r="BA832" s="604" t="s">
        <v>227</v>
      </c>
      <c r="BB832" s="606" t="s">
        <v>1500</v>
      </c>
    </row>
    <row r="833" spans="1:54" ht="21.6" x14ac:dyDescent="0.65">
      <c r="A833" s="620">
        <v>707453</v>
      </c>
      <c r="B833" s="602" t="s">
        <v>247</v>
      </c>
      <c r="C833" s="628" t="s">
        <v>176</v>
      </c>
      <c r="D833" s="628" t="s">
        <v>176</v>
      </c>
      <c r="E833" s="628" t="s">
        <v>177</v>
      </c>
      <c r="F833" s="628" t="s">
        <v>177</v>
      </c>
      <c r="G833" s="628" t="s">
        <v>176</v>
      </c>
      <c r="H833" s="628" t="s">
        <v>177</v>
      </c>
      <c r="I833" s="628" t="s">
        <v>177</v>
      </c>
      <c r="J833" s="628" t="s">
        <v>177</v>
      </c>
      <c r="K833" s="628" t="s">
        <v>177</v>
      </c>
      <c r="L833" s="628" t="s">
        <v>177</v>
      </c>
      <c r="M833" s="628" t="s">
        <v>177</v>
      </c>
      <c r="N833" s="628" t="s">
        <v>177</v>
      </c>
      <c r="O833" s="628" t="s">
        <v>227</v>
      </c>
      <c r="P833" s="628" t="s">
        <v>227</v>
      </c>
      <c r="Q833" s="628" t="s">
        <v>227</v>
      </c>
      <c r="R833" s="628" t="s">
        <v>227</v>
      </c>
      <c r="S833" s="628" t="s">
        <v>227</v>
      </c>
      <c r="T833" s="628" t="s">
        <v>227</v>
      </c>
      <c r="U833" s="628" t="s">
        <v>227</v>
      </c>
      <c r="V833" s="628" t="s">
        <v>227</v>
      </c>
      <c r="W833" s="628" t="s">
        <v>227</v>
      </c>
      <c r="X833" s="628" t="s">
        <v>227</v>
      </c>
      <c r="Y833" s="628" t="s">
        <v>227</v>
      </c>
      <c r="Z833" s="628" t="s">
        <v>227</v>
      </c>
      <c r="AA833" s="628" t="s">
        <v>227</v>
      </c>
      <c r="AB833" s="628" t="s">
        <v>227</v>
      </c>
      <c r="AC833" s="628" t="s">
        <v>227</v>
      </c>
      <c r="AD833" s="628" t="s">
        <v>227</v>
      </c>
      <c r="AE833" s="628" t="s">
        <v>227</v>
      </c>
      <c r="AF833" s="628" t="s">
        <v>227</v>
      </c>
      <c r="AG833" s="628" t="s">
        <v>227</v>
      </c>
      <c r="AH833" s="628" t="s">
        <v>227</v>
      </c>
      <c r="AI833" s="628" t="s">
        <v>227</v>
      </c>
      <c r="AJ833" s="628" t="s">
        <v>227</v>
      </c>
      <c r="AK833" s="628" t="s">
        <v>227</v>
      </c>
      <c r="AL833" s="628" t="s">
        <v>227</v>
      </c>
      <c r="AM833" s="628" t="s">
        <v>227</v>
      </c>
      <c r="AN833" s="628" t="s">
        <v>227</v>
      </c>
      <c r="AO833" s="628" t="s">
        <v>227</v>
      </c>
      <c r="AP833" s="628" t="s">
        <v>227</v>
      </c>
      <c r="AQ833" s="628" t="s">
        <v>227</v>
      </c>
      <c r="AR833" s="628" t="s">
        <v>227</v>
      </c>
      <c r="AS833" s="628" t="s">
        <v>227</v>
      </c>
      <c r="AT833" s="628" t="s">
        <v>227</v>
      </c>
      <c r="AU833" s="628" t="s">
        <v>227</v>
      </c>
      <c r="AV833" s="628" t="s">
        <v>227</v>
      </c>
      <c r="AW833" s="628" t="s">
        <v>227</v>
      </c>
      <c r="AX833" s="628" t="s">
        <v>227</v>
      </c>
      <c r="AY833" s="602">
        <v>0</v>
      </c>
      <c r="AZ833" s="628"/>
      <c r="BA833" s="629"/>
      <c r="BB833" s="634"/>
    </row>
    <row r="834" spans="1:54" ht="21.6" x14ac:dyDescent="0.65">
      <c r="A834" s="620">
        <v>707454</v>
      </c>
      <c r="B834" s="602" t="s">
        <v>247</v>
      </c>
      <c r="C834" s="628" t="s">
        <v>178</v>
      </c>
      <c r="D834" s="628" t="s">
        <v>178</v>
      </c>
      <c r="E834" s="628" t="s">
        <v>178</v>
      </c>
      <c r="F834" s="628" t="s">
        <v>178</v>
      </c>
      <c r="G834" s="628" t="s">
        <v>178</v>
      </c>
      <c r="H834" s="628" t="s">
        <v>178</v>
      </c>
      <c r="I834" s="628" t="s">
        <v>177</v>
      </c>
      <c r="J834" s="628" t="s">
        <v>177</v>
      </c>
      <c r="K834" s="628" t="s">
        <v>177</v>
      </c>
      <c r="L834" s="628" t="s">
        <v>177</v>
      </c>
      <c r="M834" s="628" t="s">
        <v>177</v>
      </c>
      <c r="N834" s="628" t="s">
        <v>177</v>
      </c>
      <c r="O834" s="628" t="s">
        <v>227</v>
      </c>
      <c r="P834" s="628" t="s">
        <v>227</v>
      </c>
      <c r="Q834" s="628" t="s">
        <v>227</v>
      </c>
      <c r="R834" s="628" t="s">
        <v>227</v>
      </c>
      <c r="S834" s="628" t="s">
        <v>227</v>
      </c>
      <c r="T834" s="628" t="s">
        <v>227</v>
      </c>
      <c r="U834" s="628" t="s">
        <v>227</v>
      </c>
      <c r="V834" s="628" t="s">
        <v>227</v>
      </c>
      <c r="W834" s="628" t="s">
        <v>227</v>
      </c>
      <c r="X834" s="628" t="s">
        <v>227</v>
      </c>
      <c r="Y834" s="628" t="s">
        <v>227</v>
      </c>
      <c r="Z834" s="628" t="s">
        <v>227</v>
      </c>
      <c r="AA834" s="628" t="s">
        <v>227</v>
      </c>
      <c r="AB834" s="628" t="s">
        <v>227</v>
      </c>
      <c r="AC834" s="628" t="s">
        <v>227</v>
      </c>
      <c r="AD834" s="628" t="s">
        <v>227</v>
      </c>
      <c r="AE834" s="628" t="s">
        <v>227</v>
      </c>
      <c r="AF834" s="628" t="s">
        <v>227</v>
      </c>
      <c r="AG834" s="628" t="s">
        <v>227</v>
      </c>
      <c r="AH834" s="628" t="s">
        <v>227</v>
      </c>
      <c r="AI834" s="628" t="s">
        <v>227</v>
      </c>
      <c r="AJ834" s="628" t="s">
        <v>227</v>
      </c>
      <c r="AK834" s="628" t="s">
        <v>227</v>
      </c>
      <c r="AL834" s="628" t="s">
        <v>227</v>
      </c>
      <c r="AM834" s="628" t="s">
        <v>227</v>
      </c>
      <c r="AN834" s="628" t="s">
        <v>227</v>
      </c>
      <c r="AO834" s="628" t="s">
        <v>227</v>
      </c>
      <c r="AP834" s="628" t="s">
        <v>227</v>
      </c>
      <c r="AQ834" s="628" t="s">
        <v>227</v>
      </c>
      <c r="AR834" s="628" t="s">
        <v>227</v>
      </c>
      <c r="AS834" s="628" t="s">
        <v>227</v>
      </c>
      <c r="AT834" s="628" t="s">
        <v>227</v>
      </c>
      <c r="AU834" s="628" t="s">
        <v>227</v>
      </c>
      <c r="AV834" s="628" t="s">
        <v>227</v>
      </c>
      <c r="AW834" s="628" t="s">
        <v>227</v>
      </c>
      <c r="AX834" s="628" t="s">
        <v>227</v>
      </c>
      <c r="AY834" s="602">
        <v>0</v>
      </c>
      <c r="AZ834" s="628"/>
      <c r="BA834" s="629"/>
      <c r="BB834" s="634"/>
    </row>
    <row r="835" spans="1:54" ht="14.4" x14ac:dyDescent="0.3">
      <c r="A835" s="604">
        <v>707455</v>
      </c>
      <c r="B835" s="604" t="s">
        <v>247</v>
      </c>
      <c r="C835" s="605" t="s">
        <v>178</v>
      </c>
      <c r="D835" s="605" t="s">
        <v>177</v>
      </c>
      <c r="E835" s="605" t="s">
        <v>178</v>
      </c>
      <c r="F835" s="605" t="s">
        <v>177</v>
      </c>
      <c r="G835" s="605" t="s">
        <v>178</v>
      </c>
      <c r="H835" s="605" t="s">
        <v>177</v>
      </c>
      <c r="I835" s="605" t="s">
        <v>177</v>
      </c>
      <c r="J835" s="605" t="s">
        <v>177</v>
      </c>
      <c r="K835" s="605" t="s">
        <v>177</v>
      </c>
      <c r="L835" s="605" t="s">
        <v>177</v>
      </c>
      <c r="M835" s="605" t="s">
        <v>178</v>
      </c>
      <c r="N835" s="605" t="s">
        <v>176</v>
      </c>
      <c r="O835" s="605" t="s">
        <v>227</v>
      </c>
      <c r="P835" s="605" t="s">
        <v>227</v>
      </c>
      <c r="Q835" s="605" t="s">
        <v>227</v>
      </c>
      <c r="R835" s="605" t="s">
        <v>227</v>
      </c>
      <c r="S835" s="605" t="s">
        <v>227</v>
      </c>
      <c r="T835" s="605" t="s">
        <v>227</v>
      </c>
      <c r="U835" s="605" t="s">
        <v>227</v>
      </c>
      <c r="V835" s="605" t="s">
        <v>227</v>
      </c>
      <c r="W835" s="605" t="s">
        <v>227</v>
      </c>
      <c r="X835" s="605" t="s">
        <v>227</v>
      </c>
      <c r="Y835" s="605" t="s">
        <v>227</v>
      </c>
      <c r="Z835" s="605" t="s">
        <v>227</v>
      </c>
      <c r="AA835" s="605" t="s">
        <v>227</v>
      </c>
      <c r="AB835" s="605" t="s">
        <v>227</v>
      </c>
      <c r="AC835" s="605" t="s">
        <v>227</v>
      </c>
      <c r="AD835" s="605" t="s">
        <v>227</v>
      </c>
      <c r="AE835" s="605" t="s">
        <v>227</v>
      </c>
      <c r="AF835" s="605" t="s">
        <v>227</v>
      </c>
      <c r="AG835" s="605" t="s">
        <v>227</v>
      </c>
      <c r="AH835" s="605" t="s">
        <v>227</v>
      </c>
      <c r="AI835" s="605" t="s">
        <v>227</v>
      </c>
      <c r="AJ835" s="605" t="s">
        <v>227</v>
      </c>
      <c r="AK835" s="605" t="s">
        <v>227</v>
      </c>
      <c r="AL835" s="605" t="s">
        <v>227</v>
      </c>
      <c r="AM835" s="605" t="s">
        <v>227</v>
      </c>
      <c r="AN835" s="605" t="s">
        <v>227</v>
      </c>
      <c r="AO835" s="605" t="s">
        <v>227</v>
      </c>
      <c r="AP835" s="605" t="s">
        <v>227</v>
      </c>
      <c r="AQ835" s="605" t="s">
        <v>227</v>
      </c>
      <c r="AR835" s="605" t="s">
        <v>227</v>
      </c>
      <c r="AS835" s="605" t="s">
        <v>227</v>
      </c>
      <c r="AT835" s="605" t="s">
        <v>227</v>
      </c>
      <c r="AU835" s="605" t="s">
        <v>227</v>
      </c>
      <c r="AV835" s="605" t="s">
        <v>227</v>
      </c>
      <c r="AW835" s="605" t="s">
        <v>227</v>
      </c>
      <c r="AX835" s="605" t="s">
        <v>227</v>
      </c>
      <c r="AY835" s="604" t="s">
        <v>227</v>
      </c>
      <c r="AZ835" s="604" t="s">
        <v>4547</v>
      </c>
      <c r="BA835" s="604" t="s">
        <v>227</v>
      </c>
      <c r="BB835" s="606" t="s">
        <v>1500</v>
      </c>
    </row>
    <row r="836" spans="1:54" ht="14.4" x14ac:dyDescent="0.3">
      <c r="A836" s="604">
        <v>707456</v>
      </c>
      <c r="B836" s="604" t="s">
        <v>247</v>
      </c>
      <c r="C836" s="605" t="s">
        <v>177</v>
      </c>
      <c r="D836" s="605" t="s">
        <v>178</v>
      </c>
      <c r="E836" s="605" t="s">
        <v>177</v>
      </c>
      <c r="F836" s="605" t="s">
        <v>178</v>
      </c>
      <c r="G836" s="605" t="s">
        <v>177</v>
      </c>
      <c r="H836" s="605" t="s">
        <v>177</v>
      </c>
      <c r="I836" s="605" t="s">
        <v>177</v>
      </c>
      <c r="J836" s="605" t="s">
        <v>177</v>
      </c>
      <c r="K836" s="605" t="s">
        <v>177</v>
      </c>
      <c r="L836" s="605" t="s">
        <v>177</v>
      </c>
      <c r="M836" s="605" t="s">
        <v>176</v>
      </c>
      <c r="N836" s="605" t="s">
        <v>176</v>
      </c>
      <c r="O836" s="605" t="s">
        <v>227</v>
      </c>
      <c r="P836" s="605" t="s">
        <v>227</v>
      </c>
      <c r="Q836" s="605" t="s">
        <v>227</v>
      </c>
      <c r="R836" s="605" t="s">
        <v>227</v>
      </c>
      <c r="S836" s="605" t="s">
        <v>227</v>
      </c>
      <c r="T836" s="605" t="s">
        <v>227</v>
      </c>
      <c r="U836" s="605" t="s">
        <v>227</v>
      </c>
      <c r="V836" s="605" t="s">
        <v>227</v>
      </c>
      <c r="W836" s="605" t="s">
        <v>227</v>
      </c>
      <c r="X836" s="605" t="s">
        <v>227</v>
      </c>
      <c r="Y836" s="605" t="s">
        <v>227</v>
      </c>
      <c r="Z836" s="605" t="s">
        <v>227</v>
      </c>
      <c r="AA836" s="605" t="s">
        <v>227</v>
      </c>
      <c r="AB836" s="605" t="s">
        <v>227</v>
      </c>
      <c r="AC836" s="605" t="s">
        <v>227</v>
      </c>
      <c r="AD836" s="605" t="s">
        <v>227</v>
      </c>
      <c r="AE836" s="605" t="s">
        <v>227</v>
      </c>
      <c r="AF836" s="605" t="s">
        <v>227</v>
      </c>
      <c r="AG836" s="605" t="s">
        <v>227</v>
      </c>
      <c r="AH836" s="605" t="s">
        <v>227</v>
      </c>
      <c r="AI836" s="605" t="s">
        <v>227</v>
      </c>
      <c r="AJ836" s="605" t="s">
        <v>227</v>
      </c>
      <c r="AK836" s="605" t="s">
        <v>227</v>
      </c>
      <c r="AL836" s="605" t="s">
        <v>227</v>
      </c>
      <c r="AM836" s="605" t="s">
        <v>227</v>
      </c>
      <c r="AN836" s="605" t="s">
        <v>227</v>
      </c>
      <c r="AO836" s="605" t="s">
        <v>227</v>
      </c>
      <c r="AP836" s="605" t="s">
        <v>227</v>
      </c>
      <c r="AQ836" s="605" t="s">
        <v>227</v>
      </c>
      <c r="AR836" s="605" t="s">
        <v>227</v>
      </c>
      <c r="AS836" s="605" t="s">
        <v>227</v>
      </c>
      <c r="AT836" s="605" t="s">
        <v>227</v>
      </c>
      <c r="AU836" s="605" t="s">
        <v>227</v>
      </c>
      <c r="AV836" s="605" t="s">
        <v>227</v>
      </c>
      <c r="AW836" s="605" t="s">
        <v>227</v>
      </c>
      <c r="AX836" s="605" t="s">
        <v>227</v>
      </c>
      <c r="AY836" s="604" t="s">
        <v>227</v>
      </c>
      <c r="AZ836" s="604" t="s">
        <v>4547</v>
      </c>
      <c r="BA836" s="604" t="s">
        <v>227</v>
      </c>
      <c r="BB836" s="606" t="s">
        <v>1500</v>
      </c>
    </row>
    <row r="837" spans="1:54" ht="14.4" x14ac:dyDescent="0.3">
      <c r="A837" s="604">
        <v>707457</v>
      </c>
      <c r="B837" s="604" t="s">
        <v>247</v>
      </c>
      <c r="C837" s="605" t="s">
        <v>178</v>
      </c>
      <c r="D837" s="605" t="s">
        <v>178</v>
      </c>
      <c r="E837" s="605" t="s">
        <v>178</v>
      </c>
      <c r="F837" s="605" t="s">
        <v>176</v>
      </c>
      <c r="G837" s="605" t="s">
        <v>176</v>
      </c>
      <c r="H837" s="605" t="s">
        <v>178</v>
      </c>
      <c r="I837" s="605" t="s">
        <v>178</v>
      </c>
      <c r="J837" s="605" t="s">
        <v>178</v>
      </c>
      <c r="K837" s="605" t="s">
        <v>178</v>
      </c>
      <c r="L837" s="605" t="s">
        <v>178</v>
      </c>
      <c r="M837" s="605" t="s">
        <v>178</v>
      </c>
      <c r="N837" s="605" t="s">
        <v>178</v>
      </c>
      <c r="O837" s="605" t="s">
        <v>227</v>
      </c>
      <c r="P837" s="605" t="s">
        <v>227</v>
      </c>
      <c r="Q837" s="605" t="s">
        <v>227</v>
      </c>
      <c r="R837" s="605" t="s">
        <v>227</v>
      </c>
      <c r="S837" s="605" t="s">
        <v>227</v>
      </c>
      <c r="T837" s="605" t="s">
        <v>227</v>
      </c>
      <c r="U837" s="605" t="s">
        <v>227</v>
      </c>
      <c r="V837" s="605" t="s">
        <v>227</v>
      </c>
      <c r="W837" s="605" t="s">
        <v>227</v>
      </c>
      <c r="X837" s="605" t="s">
        <v>227</v>
      </c>
      <c r="Y837" s="605" t="s">
        <v>227</v>
      </c>
      <c r="Z837" s="605" t="s">
        <v>227</v>
      </c>
      <c r="AA837" s="605" t="s">
        <v>227</v>
      </c>
      <c r="AB837" s="605" t="s">
        <v>227</v>
      </c>
      <c r="AC837" s="605" t="s">
        <v>227</v>
      </c>
      <c r="AD837" s="605" t="s">
        <v>227</v>
      </c>
      <c r="AE837" s="605" t="s">
        <v>227</v>
      </c>
      <c r="AF837" s="605" t="s">
        <v>227</v>
      </c>
      <c r="AG837" s="605" t="s">
        <v>227</v>
      </c>
      <c r="AH837" s="605" t="s">
        <v>227</v>
      </c>
      <c r="AI837" s="605" t="s">
        <v>227</v>
      </c>
      <c r="AJ837" s="605" t="s">
        <v>227</v>
      </c>
      <c r="AK837" s="605" t="s">
        <v>227</v>
      </c>
      <c r="AL837" s="605" t="s">
        <v>227</v>
      </c>
      <c r="AM837" s="605" t="s">
        <v>227</v>
      </c>
      <c r="AN837" s="605" t="s">
        <v>227</v>
      </c>
      <c r="AO837" s="605" t="s">
        <v>227</v>
      </c>
      <c r="AP837" s="605" t="s">
        <v>227</v>
      </c>
      <c r="AQ837" s="605" t="s">
        <v>227</v>
      </c>
      <c r="AR837" s="605" t="s">
        <v>227</v>
      </c>
      <c r="AS837" s="605" t="s">
        <v>227</v>
      </c>
      <c r="AT837" s="605" t="s">
        <v>227</v>
      </c>
      <c r="AU837" s="605" t="s">
        <v>227</v>
      </c>
      <c r="AV837" s="605" t="s">
        <v>227</v>
      </c>
      <c r="AW837" s="605" t="s">
        <v>227</v>
      </c>
      <c r="AX837" s="605" t="s">
        <v>227</v>
      </c>
      <c r="AY837" s="604" t="s">
        <v>227</v>
      </c>
      <c r="AZ837" s="604" t="s">
        <v>4547</v>
      </c>
      <c r="BA837" s="604" t="s">
        <v>227</v>
      </c>
      <c r="BB837" s="606" t="s">
        <v>1500</v>
      </c>
    </row>
    <row r="838" spans="1:54" ht="21.6" x14ac:dyDescent="0.65">
      <c r="A838" s="620">
        <v>707458</v>
      </c>
      <c r="B838" s="602" t="s">
        <v>248</v>
      </c>
      <c r="C838" s="628" t="s">
        <v>178</v>
      </c>
      <c r="D838" s="628" t="s">
        <v>178</v>
      </c>
      <c r="E838" s="628" t="s">
        <v>178</v>
      </c>
      <c r="F838" s="628" t="s">
        <v>177</v>
      </c>
      <c r="G838" s="628" t="s">
        <v>177</v>
      </c>
      <c r="H838" s="628" t="s">
        <v>177</v>
      </c>
      <c r="I838" s="628" t="s">
        <v>178</v>
      </c>
      <c r="J838" s="628" t="s">
        <v>178</v>
      </c>
      <c r="K838" s="628" t="s">
        <v>178</v>
      </c>
      <c r="L838" s="628" t="s">
        <v>178</v>
      </c>
      <c r="M838" s="628" t="s">
        <v>178</v>
      </c>
      <c r="N838" s="628" t="s">
        <v>178</v>
      </c>
      <c r="O838" s="628" t="s">
        <v>178</v>
      </c>
      <c r="P838" s="628" t="s">
        <v>178</v>
      </c>
      <c r="Q838" s="628" t="s">
        <v>177</v>
      </c>
      <c r="R838" s="628" t="s">
        <v>177</v>
      </c>
      <c r="S838" s="628" t="s">
        <v>178</v>
      </c>
      <c r="T838" s="628" t="s">
        <v>178</v>
      </c>
      <c r="U838" s="628" t="s">
        <v>177</v>
      </c>
      <c r="V838" s="628" t="s">
        <v>177</v>
      </c>
      <c r="W838" s="628" t="s">
        <v>177</v>
      </c>
      <c r="X838" s="628" t="s">
        <v>177</v>
      </c>
      <c r="Y838" s="628" t="s">
        <v>177</v>
      </c>
      <c r="Z838" s="628" t="s">
        <v>177</v>
      </c>
      <c r="AA838" s="628" t="s">
        <v>227</v>
      </c>
      <c r="AB838" s="628" t="s">
        <v>227</v>
      </c>
      <c r="AC838" s="628" t="s">
        <v>227</v>
      </c>
      <c r="AD838" s="628" t="s">
        <v>227</v>
      </c>
      <c r="AE838" s="628" t="s">
        <v>227</v>
      </c>
      <c r="AF838" s="628" t="s">
        <v>227</v>
      </c>
      <c r="AG838" s="628" t="s">
        <v>227</v>
      </c>
      <c r="AH838" s="628" t="s">
        <v>227</v>
      </c>
      <c r="AI838" s="628" t="s">
        <v>227</v>
      </c>
      <c r="AJ838" s="628" t="s">
        <v>227</v>
      </c>
      <c r="AK838" s="628" t="s">
        <v>227</v>
      </c>
      <c r="AL838" s="628" t="s">
        <v>227</v>
      </c>
      <c r="AM838" s="628" t="s">
        <v>227</v>
      </c>
      <c r="AN838" s="628" t="s">
        <v>227</v>
      </c>
      <c r="AO838" s="628" t="s">
        <v>227</v>
      </c>
      <c r="AP838" s="628" t="s">
        <v>227</v>
      </c>
      <c r="AQ838" s="628" t="s">
        <v>227</v>
      </c>
      <c r="AR838" s="628" t="s">
        <v>227</v>
      </c>
      <c r="AS838" s="628" t="s">
        <v>227</v>
      </c>
      <c r="AT838" s="628" t="s">
        <v>227</v>
      </c>
      <c r="AU838" s="628" t="s">
        <v>227</v>
      </c>
      <c r="AV838" s="628" t="s">
        <v>227</v>
      </c>
      <c r="AW838" s="628" t="s">
        <v>227</v>
      </c>
      <c r="AX838" s="628" t="s">
        <v>227</v>
      </c>
      <c r="AY838" s="602">
        <v>0</v>
      </c>
      <c r="AZ838" s="628"/>
      <c r="BA838" s="629"/>
      <c r="BB838" s="634"/>
    </row>
    <row r="839" spans="1:54" ht="14.4" x14ac:dyDescent="0.3">
      <c r="A839" s="604">
        <v>707459</v>
      </c>
      <c r="B839" s="604" t="s">
        <v>247</v>
      </c>
      <c r="C839" s="605" t="s">
        <v>178</v>
      </c>
      <c r="D839" s="605" t="s">
        <v>178</v>
      </c>
      <c r="E839" s="605" t="s">
        <v>178</v>
      </c>
      <c r="F839" s="605" t="s">
        <v>178</v>
      </c>
      <c r="G839" s="605" t="s">
        <v>178</v>
      </c>
      <c r="H839" s="605" t="s">
        <v>178</v>
      </c>
      <c r="I839" s="605" t="s">
        <v>177</v>
      </c>
      <c r="J839" s="605" t="s">
        <v>177</v>
      </c>
      <c r="K839" s="605" t="s">
        <v>177</v>
      </c>
      <c r="L839" s="605" t="s">
        <v>177</v>
      </c>
      <c r="M839" s="605" t="s">
        <v>178</v>
      </c>
      <c r="N839" s="605" t="s">
        <v>176</v>
      </c>
      <c r="O839" s="605" t="s">
        <v>227</v>
      </c>
      <c r="P839" s="605" t="s">
        <v>227</v>
      </c>
      <c r="Q839" s="605" t="s">
        <v>227</v>
      </c>
      <c r="R839" s="605" t="s">
        <v>227</v>
      </c>
      <c r="S839" s="605" t="s">
        <v>227</v>
      </c>
      <c r="T839" s="605" t="s">
        <v>227</v>
      </c>
      <c r="U839" s="605" t="s">
        <v>227</v>
      </c>
      <c r="V839" s="605" t="s">
        <v>227</v>
      </c>
      <c r="W839" s="605" t="s">
        <v>227</v>
      </c>
      <c r="X839" s="605" t="s">
        <v>227</v>
      </c>
      <c r="Y839" s="605" t="s">
        <v>227</v>
      </c>
      <c r="Z839" s="605" t="s">
        <v>227</v>
      </c>
      <c r="AA839" s="605" t="s">
        <v>227</v>
      </c>
      <c r="AB839" s="605" t="s">
        <v>227</v>
      </c>
      <c r="AC839" s="605" t="s">
        <v>227</v>
      </c>
      <c r="AD839" s="605" t="s">
        <v>227</v>
      </c>
      <c r="AE839" s="605" t="s">
        <v>227</v>
      </c>
      <c r="AF839" s="605" t="s">
        <v>227</v>
      </c>
      <c r="AG839" s="605" t="s">
        <v>227</v>
      </c>
      <c r="AH839" s="605" t="s">
        <v>227</v>
      </c>
      <c r="AI839" s="605" t="s">
        <v>227</v>
      </c>
      <c r="AJ839" s="605" t="s">
        <v>227</v>
      </c>
      <c r="AK839" s="605" t="s">
        <v>227</v>
      </c>
      <c r="AL839" s="605" t="s">
        <v>227</v>
      </c>
      <c r="AM839" s="605" t="s">
        <v>227</v>
      </c>
      <c r="AN839" s="605" t="s">
        <v>227</v>
      </c>
      <c r="AO839" s="605" t="s">
        <v>227</v>
      </c>
      <c r="AP839" s="605" t="s">
        <v>227</v>
      </c>
      <c r="AQ839" s="605" t="s">
        <v>227</v>
      </c>
      <c r="AR839" s="605" t="s">
        <v>227</v>
      </c>
      <c r="AS839" s="605" t="s">
        <v>227</v>
      </c>
      <c r="AT839" s="605" t="s">
        <v>227</v>
      </c>
      <c r="AU839" s="605" t="s">
        <v>227</v>
      </c>
      <c r="AV839" s="605" t="s">
        <v>227</v>
      </c>
      <c r="AW839" s="605" t="s">
        <v>227</v>
      </c>
      <c r="AX839" s="605" t="s">
        <v>227</v>
      </c>
      <c r="AY839" s="604" t="s">
        <v>227</v>
      </c>
      <c r="AZ839" s="604" t="s">
        <v>4547</v>
      </c>
      <c r="BA839" s="604" t="s">
        <v>227</v>
      </c>
      <c r="BB839" s="606" t="s">
        <v>1500</v>
      </c>
    </row>
    <row r="840" spans="1:54" ht="14.4" x14ac:dyDescent="0.3">
      <c r="A840" s="604">
        <v>707460</v>
      </c>
      <c r="B840" s="604" t="s">
        <v>247</v>
      </c>
      <c r="C840" s="605" t="s">
        <v>178</v>
      </c>
      <c r="D840" s="605" t="s">
        <v>178</v>
      </c>
      <c r="E840" s="605" t="s">
        <v>178</v>
      </c>
      <c r="F840" s="605" t="s">
        <v>177</v>
      </c>
      <c r="G840" s="605" t="s">
        <v>178</v>
      </c>
      <c r="H840" s="605" t="s">
        <v>178</v>
      </c>
      <c r="I840" s="605" t="s">
        <v>177</v>
      </c>
      <c r="J840" s="605" t="s">
        <v>177</v>
      </c>
      <c r="K840" s="605" t="s">
        <v>177</v>
      </c>
      <c r="L840" s="605" t="s">
        <v>177</v>
      </c>
      <c r="M840" s="605" t="s">
        <v>176</v>
      </c>
      <c r="N840" s="605" t="s">
        <v>176</v>
      </c>
      <c r="O840" s="605" t="s">
        <v>227</v>
      </c>
      <c r="P840" s="605" t="s">
        <v>227</v>
      </c>
      <c r="Q840" s="605" t="s">
        <v>227</v>
      </c>
      <c r="R840" s="605" t="s">
        <v>227</v>
      </c>
      <c r="S840" s="605" t="s">
        <v>227</v>
      </c>
      <c r="T840" s="605" t="s">
        <v>227</v>
      </c>
      <c r="U840" s="605" t="s">
        <v>227</v>
      </c>
      <c r="V840" s="605" t="s">
        <v>227</v>
      </c>
      <c r="W840" s="605" t="s">
        <v>227</v>
      </c>
      <c r="X840" s="605" t="s">
        <v>227</v>
      </c>
      <c r="Y840" s="605" t="s">
        <v>227</v>
      </c>
      <c r="Z840" s="605" t="s">
        <v>227</v>
      </c>
      <c r="AA840" s="605" t="s">
        <v>227</v>
      </c>
      <c r="AB840" s="605" t="s">
        <v>227</v>
      </c>
      <c r="AC840" s="605" t="s">
        <v>227</v>
      </c>
      <c r="AD840" s="605" t="s">
        <v>227</v>
      </c>
      <c r="AE840" s="605" t="s">
        <v>227</v>
      </c>
      <c r="AF840" s="605" t="s">
        <v>227</v>
      </c>
      <c r="AG840" s="605" t="s">
        <v>227</v>
      </c>
      <c r="AH840" s="605" t="s">
        <v>227</v>
      </c>
      <c r="AI840" s="605" t="s">
        <v>227</v>
      </c>
      <c r="AJ840" s="605" t="s">
        <v>227</v>
      </c>
      <c r="AK840" s="605" t="s">
        <v>227</v>
      </c>
      <c r="AL840" s="605" t="s">
        <v>227</v>
      </c>
      <c r="AM840" s="605" t="s">
        <v>227</v>
      </c>
      <c r="AN840" s="605" t="s">
        <v>227</v>
      </c>
      <c r="AO840" s="605" t="s">
        <v>227</v>
      </c>
      <c r="AP840" s="605" t="s">
        <v>227</v>
      </c>
      <c r="AQ840" s="605" t="s">
        <v>227</v>
      </c>
      <c r="AR840" s="605" t="s">
        <v>227</v>
      </c>
      <c r="AS840" s="605" t="s">
        <v>227</v>
      </c>
      <c r="AT840" s="605" t="s">
        <v>227</v>
      </c>
      <c r="AU840" s="605" t="s">
        <v>227</v>
      </c>
      <c r="AV840" s="605" t="s">
        <v>227</v>
      </c>
      <c r="AW840" s="605" t="s">
        <v>227</v>
      </c>
      <c r="AX840" s="605" t="s">
        <v>227</v>
      </c>
      <c r="AY840" s="604" t="s">
        <v>227</v>
      </c>
      <c r="AZ840" s="604" t="s">
        <v>4547</v>
      </c>
      <c r="BA840" s="604" t="s">
        <v>227</v>
      </c>
      <c r="BB840" s="606" t="s">
        <v>1500</v>
      </c>
    </row>
    <row r="841" spans="1:54" ht="14.4" x14ac:dyDescent="0.3">
      <c r="A841" s="604">
        <v>707462</v>
      </c>
      <c r="B841" s="604" t="s">
        <v>247</v>
      </c>
      <c r="C841" s="605" t="s">
        <v>178</v>
      </c>
      <c r="D841" s="605" t="s">
        <v>178</v>
      </c>
      <c r="E841" s="605" t="s">
        <v>178</v>
      </c>
      <c r="F841" s="605" t="s">
        <v>178</v>
      </c>
      <c r="G841" s="605" t="s">
        <v>177</v>
      </c>
      <c r="H841" s="605" t="s">
        <v>177</v>
      </c>
      <c r="I841" s="605" t="s">
        <v>178</v>
      </c>
      <c r="J841" s="605" t="s">
        <v>178</v>
      </c>
      <c r="K841" s="605" t="s">
        <v>178</v>
      </c>
      <c r="L841" s="605" t="s">
        <v>178</v>
      </c>
      <c r="M841" s="605" t="s">
        <v>178</v>
      </c>
      <c r="N841" s="605" t="s">
        <v>178</v>
      </c>
      <c r="O841" s="605" t="s">
        <v>227</v>
      </c>
      <c r="P841" s="605" t="s">
        <v>227</v>
      </c>
      <c r="Q841" s="605" t="s">
        <v>227</v>
      </c>
      <c r="R841" s="605" t="s">
        <v>227</v>
      </c>
      <c r="S841" s="605" t="s">
        <v>227</v>
      </c>
      <c r="T841" s="605" t="s">
        <v>227</v>
      </c>
      <c r="U841" s="605" t="s">
        <v>227</v>
      </c>
      <c r="V841" s="605" t="s">
        <v>227</v>
      </c>
      <c r="W841" s="605" t="s">
        <v>227</v>
      </c>
      <c r="X841" s="605" t="s">
        <v>227</v>
      </c>
      <c r="Y841" s="605" t="s">
        <v>227</v>
      </c>
      <c r="Z841" s="605" t="s">
        <v>227</v>
      </c>
      <c r="AA841" s="605" t="s">
        <v>227</v>
      </c>
      <c r="AB841" s="605" t="s">
        <v>227</v>
      </c>
      <c r="AC841" s="605" t="s">
        <v>227</v>
      </c>
      <c r="AD841" s="605" t="s">
        <v>227</v>
      </c>
      <c r="AE841" s="605" t="s">
        <v>227</v>
      </c>
      <c r="AF841" s="605" t="s">
        <v>227</v>
      </c>
      <c r="AG841" s="605" t="s">
        <v>227</v>
      </c>
      <c r="AH841" s="605" t="s">
        <v>227</v>
      </c>
      <c r="AI841" s="605" t="s">
        <v>227</v>
      </c>
      <c r="AJ841" s="605" t="s">
        <v>227</v>
      </c>
      <c r="AK841" s="605" t="s">
        <v>227</v>
      </c>
      <c r="AL841" s="605" t="s">
        <v>227</v>
      </c>
      <c r="AM841" s="605" t="s">
        <v>227</v>
      </c>
      <c r="AN841" s="605" t="s">
        <v>227</v>
      </c>
      <c r="AO841" s="605" t="s">
        <v>227</v>
      </c>
      <c r="AP841" s="605" t="s">
        <v>227</v>
      </c>
      <c r="AQ841" s="605" t="s">
        <v>227</v>
      </c>
      <c r="AR841" s="605" t="s">
        <v>227</v>
      </c>
      <c r="AS841" s="605" t="s">
        <v>227</v>
      </c>
      <c r="AT841" s="605" t="s">
        <v>227</v>
      </c>
      <c r="AU841" s="605" t="s">
        <v>227</v>
      </c>
      <c r="AV841" s="605" t="s">
        <v>227</v>
      </c>
      <c r="AW841" s="605" t="s">
        <v>227</v>
      </c>
      <c r="AX841" s="605" t="s">
        <v>227</v>
      </c>
      <c r="AY841" s="604" t="s">
        <v>227</v>
      </c>
      <c r="AZ841" s="604" t="s">
        <v>4547</v>
      </c>
      <c r="BA841" s="604" t="s">
        <v>227</v>
      </c>
      <c r="BB841" s="606" t="s">
        <v>1500</v>
      </c>
    </row>
    <row r="842" spans="1:54" ht="21.6" x14ac:dyDescent="0.65">
      <c r="A842" s="620">
        <v>707463</v>
      </c>
      <c r="B842" s="602" t="s">
        <v>247</v>
      </c>
      <c r="C842" s="628" t="s">
        <v>176</v>
      </c>
      <c r="D842" s="628" t="s">
        <v>176</v>
      </c>
      <c r="E842" s="628" t="s">
        <v>176</v>
      </c>
      <c r="F842" s="628" t="s">
        <v>176</v>
      </c>
      <c r="G842" s="628" t="s">
        <v>176</v>
      </c>
      <c r="H842" s="628" t="s">
        <v>176</v>
      </c>
      <c r="I842" s="628" t="s">
        <v>178</v>
      </c>
      <c r="J842" s="628" t="s">
        <v>178</v>
      </c>
      <c r="K842" s="628" t="s">
        <v>178</v>
      </c>
      <c r="L842" s="628" t="s">
        <v>178</v>
      </c>
      <c r="M842" s="628" t="s">
        <v>178</v>
      </c>
      <c r="N842" s="628" t="s">
        <v>178</v>
      </c>
      <c r="O842" s="628" t="s">
        <v>227</v>
      </c>
      <c r="P842" s="628" t="s">
        <v>227</v>
      </c>
      <c r="Q842" s="628" t="s">
        <v>227</v>
      </c>
      <c r="R842" s="628" t="s">
        <v>227</v>
      </c>
      <c r="S842" s="628" t="s">
        <v>227</v>
      </c>
      <c r="T842" s="628" t="s">
        <v>227</v>
      </c>
      <c r="U842" s="628" t="s">
        <v>227</v>
      </c>
      <c r="V842" s="628" t="s">
        <v>227</v>
      </c>
      <c r="W842" s="628" t="s">
        <v>227</v>
      </c>
      <c r="X842" s="628" t="s">
        <v>227</v>
      </c>
      <c r="Y842" s="628" t="s">
        <v>227</v>
      </c>
      <c r="Z842" s="628" t="s">
        <v>227</v>
      </c>
      <c r="AA842" s="628" t="s">
        <v>227</v>
      </c>
      <c r="AB842" s="628" t="s">
        <v>227</v>
      </c>
      <c r="AC842" s="628" t="s">
        <v>227</v>
      </c>
      <c r="AD842" s="628" t="s">
        <v>227</v>
      </c>
      <c r="AE842" s="628" t="s">
        <v>227</v>
      </c>
      <c r="AF842" s="628" t="s">
        <v>227</v>
      </c>
      <c r="AG842" s="628" t="s">
        <v>227</v>
      </c>
      <c r="AH842" s="628" t="s">
        <v>227</v>
      </c>
      <c r="AI842" s="628" t="s">
        <v>227</v>
      </c>
      <c r="AJ842" s="628" t="s">
        <v>227</v>
      </c>
      <c r="AK842" s="628" t="s">
        <v>227</v>
      </c>
      <c r="AL842" s="628" t="s">
        <v>227</v>
      </c>
      <c r="AM842" s="628" t="s">
        <v>227</v>
      </c>
      <c r="AN842" s="628" t="s">
        <v>227</v>
      </c>
      <c r="AO842" s="628" t="s">
        <v>227</v>
      </c>
      <c r="AP842" s="628" t="s">
        <v>227</v>
      </c>
      <c r="AQ842" s="628" t="s">
        <v>227</v>
      </c>
      <c r="AR842" s="628" t="s">
        <v>227</v>
      </c>
      <c r="AS842" s="628" t="s">
        <v>227</v>
      </c>
      <c r="AT842" s="628" t="s">
        <v>227</v>
      </c>
      <c r="AU842" s="628" t="s">
        <v>227</v>
      </c>
      <c r="AV842" s="628" t="s">
        <v>227</v>
      </c>
      <c r="AW842" s="628" t="s">
        <v>227</v>
      </c>
      <c r="AX842" s="628" t="s">
        <v>227</v>
      </c>
      <c r="AY842" s="602">
        <v>0</v>
      </c>
      <c r="AZ842" s="628"/>
      <c r="BA842" s="629"/>
      <c r="BB842" s="634"/>
    </row>
    <row r="843" spans="1:54" ht="21.6" x14ac:dyDescent="0.65">
      <c r="A843" s="620">
        <v>707464</v>
      </c>
      <c r="B843" s="602" t="s">
        <v>402</v>
      </c>
      <c r="C843" s="628" t="s">
        <v>176</v>
      </c>
      <c r="D843" s="628" t="s">
        <v>176</v>
      </c>
      <c r="E843" s="628" t="s">
        <v>176</v>
      </c>
      <c r="F843" s="628" t="s">
        <v>176</v>
      </c>
      <c r="G843" s="628" t="s">
        <v>176</v>
      </c>
      <c r="H843" s="628" t="s">
        <v>176</v>
      </c>
      <c r="I843" s="628" t="s">
        <v>178</v>
      </c>
      <c r="J843" s="628" t="s">
        <v>178</v>
      </c>
      <c r="K843" s="628" t="s">
        <v>178</v>
      </c>
      <c r="L843" s="628" t="s">
        <v>178</v>
      </c>
      <c r="M843" s="628" t="s">
        <v>178</v>
      </c>
      <c r="N843" s="628" t="s">
        <v>178</v>
      </c>
      <c r="O843" s="628" t="s">
        <v>177</v>
      </c>
      <c r="P843" s="628" t="s">
        <v>177</v>
      </c>
      <c r="Q843" s="628" t="s">
        <v>177</v>
      </c>
      <c r="R843" s="628" t="s">
        <v>177</v>
      </c>
      <c r="S843" s="628" t="s">
        <v>177</v>
      </c>
      <c r="T843" s="628" t="s">
        <v>177</v>
      </c>
      <c r="U843" s="628" t="s">
        <v>227</v>
      </c>
      <c r="V843" s="628" t="s">
        <v>227</v>
      </c>
      <c r="W843" s="628" t="s">
        <v>227</v>
      </c>
      <c r="X843" s="628" t="s">
        <v>227</v>
      </c>
      <c r="Y843" s="628" t="s">
        <v>227</v>
      </c>
      <c r="Z843" s="628" t="s">
        <v>227</v>
      </c>
      <c r="AA843" s="628" t="s">
        <v>227</v>
      </c>
      <c r="AB843" s="628" t="s">
        <v>227</v>
      </c>
      <c r="AC843" s="628" t="s">
        <v>227</v>
      </c>
      <c r="AD843" s="628" t="s">
        <v>227</v>
      </c>
      <c r="AE843" s="628" t="s">
        <v>227</v>
      </c>
      <c r="AF843" s="628" t="s">
        <v>227</v>
      </c>
      <c r="AG843" s="628" t="s">
        <v>227</v>
      </c>
      <c r="AH843" s="628" t="s">
        <v>227</v>
      </c>
      <c r="AI843" s="628" t="s">
        <v>227</v>
      </c>
      <c r="AJ843" s="628" t="s">
        <v>227</v>
      </c>
      <c r="AK843" s="628" t="s">
        <v>227</v>
      </c>
      <c r="AL843" s="628" t="s">
        <v>227</v>
      </c>
      <c r="AM843" s="628" t="s">
        <v>227</v>
      </c>
      <c r="AN843" s="628" t="s">
        <v>227</v>
      </c>
      <c r="AO843" s="628" t="s">
        <v>227</v>
      </c>
      <c r="AP843" s="628" t="s">
        <v>227</v>
      </c>
      <c r="AQ843" s="628" t="s">
        <v>227</v>
      </c>
      <c r="AR843" s="628" t="s">
        <v>227</v>
      </c>
      <c r="AS843" s="628" t="s">
        <v>227</v>
      </c>
      <c r="AT843" s="628" t="s">
        <v>227</v>
      </c>
      <c r="AU843" s="628" t="s">
        <v>227</v>
      </c>
      <c r="AV843" s="628" t="s">
        <v>227</v>
      </c>
      <c r="AW843" s="628" t="s">
        <v>227</v>
      </c>
      <c r="AX843" s="628" t="s">
        <v>227</v>
      </c>
      <c r="AY843" s="602">
        <v>0</v>
      </c>
      <c r="AZ843" s="628"/>
      <c r="BA843" s="629"/>
      <c r="BB843" s="634"/>
    </row>
    <row r="844" spans="1:54" ht="14.4" x14ac:dyDescent="0.3">
      <c r="A844" s="604">
        <v>707465</v>
      </c>
      <c r="B844" s="604" t="s">
        <v>247</v>
      </c>
      <c r="C844" s="605" t="s">
        <v>178</v>
      </c>
      <c r="D844" s="605" t="s">
        <v>176</v>
      </c>
      <c r="E844" s="605" t="s">
        <v>178</v>
      </c>
      <c r="F844" s="605" t="s">
        <v>178</v>
      </c>
      <c r="G844" s="605" t="s">
        <v>178</v>
      </c>
      <c r="H844" s="605" t="s">
        <v>178</v>
      </c>
      <c r="I844" s="605" t="s">
        <v>178</v>
      </c>
      <c r="J844" s="605" t="s">
        <v>178</v>
      </c>
      <c r="K844" s="605" t="s">
        <v>178</v>
      </c>
      <c r="L844" s="605" t="s">
        <v>178</v>
      </c>
      <c r="M844" s="605" t="s">
        <v>178</v>
      </c>
      <c r="N844" s="605" t="s">
        <v>178</v>
      </c>
      <c r="O844" s="605" t="s">
        <v>227</v>
      </c>
      <c r="P844" s="605" t="s">
        <v>227</v>
      </c>
      <c r="Q844" s="605" t="s">
        <v>227</v>
      </c>
      <c r="R844" s="605" t="s">
        <v>227</v>
      </c>
      <c r="S844" s="605" t="s">
        <v>227</v>
      </c>
      <c r="T844" s="605" t="s">
        <v>227</v>
      </c>
      <c r="U844" s="605" t="s">
        <v>227</v>
      </c>
      <c r="V844" s="605" t="s">
        <v>227</v>
      </c>
      <c r="W844" s="605" t="s">
        <v>227</v>
      </c>
      <c r="X844" s="605" t="s">
        <v>227</v>
      </c>
      <c r="Y844" s="605" t="s">
        <v>227</v>
      </c>
      <c r="Z844" s="605" t="s">
        <v>227</v>
      </c>
      <c r="AA844" s="605" t="s">
        <v>227</v>
      </c>
      <c r="AB844" s="605" t="s">
        <v>227</v>
      </c>
      <c r="AC844" s="605" t="s">
        <v>227</v>
      </c>
      <c r="AD844" s="605" t="s">
        <v>227</v>
      </c>
      <c r="AE844" s="605" t="s">
        <v>227</v>
      </c>
      <c r="AF844" s="605" t="s">
        <v>227</v>
      </c>
      <c r="AG844" s="605" t="s">
        <v>227</v>
      </c>
      <c r="AH844" s="605" t="s">
        <v>227</v>
      </c>
      <c r="AI844" s="605" t="s">
        <v>227</v>
      </c>
      <c r="AJ844" s="605" t="s">
        <v>227</v>
      </c>
      <c r="AK844" s="605" t="s">
        <v>227</v>
      </c>
      <c r="AL844" s="605" t="s">
        <v>227</v>
      </c>
      <c r="AM844" s="605" t="s">
        <v>227</v>
      </c>
      <c r="AN844" s="605" t="s">
        <v>227</v>
      </c>
      <c r="AO844" s="605" t="s">
        <v>227</v>
      </c>
      <c r="AP844" s="605" t="s">
        <v>227</v>
      </c>
      <c r="AQ844" s="605" t="s">
        <v>227</v>
      </c>
      <c r="AR844" s="605" t="s">
        <v>227</v>
      </c>
      <c r="AS844" s="605" t="s">
        <v>227</v>
      </c>
      <c r="AT844" s="605" t="s">
        <v>227</v>
      </c>
      <c r="AU844" s="605" t="s">
        <v>227</v>
      </c>
      <c r="AV844" s="605" t="s">
        <v>227</v>
      </c>
      <c r="AW844" s="605" t="s">
        <v>227</v>
      </c>
      <c r="AX844" s="605" t="s">
        <v>227</v>
      </c>
      <c r="AY844" s="604" t="s">
        <v>227</v>
      </c>
      <c r="AZ844" s="604" t="s">
        <v>4547</v>
      </c>
      <c r="BA844" s="604" t="s">
        <v>227</v>
      </c>
      <c r="BB844" s="606" t="s">
        <v>1500</v>
      </c>
    </row>
    <row r="845" spans="1:54" ht="14.4" x14ac:dyDescent="0.3">
      <c r="A845" s="604">
        <v>707466</v>
      </c>
      <c r="B845" s="604" t="s">
        <v>247</v>
      </c>
      <c r="C845" s="605" t="s">
        <v>178</v>
      </c>
      <c r="D845" s="605" t="s">
        <v>178</v>
      </c>
      <c r="E845" s="605" t="s">
        <v>178</v>
      </c>
      <c r="F845" s="605" t="s">
        <v>178</v>
      </c>
      <c r="G845" s="605" t="s">
        <v>178</v>
      </c>
      <c r="H845" s="605" t="s">
        <v>178</v>
      </c>
      <c r="I845" s="605" t="s">
        <v>177</v>
      </c>
      <c r="J845" s="605" t="s">
        <v>177</v>
      </c>
      <c r="K845" s="605" t="s">
        <v>177</v>
      </c>
      <c r="L845" s="605" t="s">
        <v>177</v>
      </c>
      <c r="M845" s="605" t="s">
        <v>176</v>
      </c>
      <c r="N845" s="605" t="s">
        <v>176</v>
      </c>
      <c r="O845" s="605" t="s">
        <v>227</v>
      </c>
      <c r="P845" s="605" t="s">
        <v>227</v>
      </c>
      <c r="Q845" s="605" t="s">
        <v>227</v>
      </c>
      <c r="R845" s="605" t="s">
        <v>227</v>
      </c>
      <c r="S845" s="605" t="s">
        <v>227</v>
      </c>
      <c r="T845" s="605" t="s">
        <v>227</v>
      </c>
      <c r="U845" s="605" t="s">
        <v>227</v>
      </c>
      <c r="V845" s="605" t="s">
        <v>227</v>
      </c>
      <c r="W845" s="605" t="s">
        <v>227</v>
      </c>
      <c r="X845" s="605" t="s">
        <v>227</v>
      </c>
      <c r="Y845" s="605" t="s">
        <v>227</v>
      </c>
      <c r="Z845" s="605" t="s">
        <v>227</v>
      </c>
      <c r="AA845" s="605" t="s">
        <v>227</v>
      </c>
      <c r="AB845" s="605" t="s">
        <v>227</v>
      </c>
      <c r="AC845" s="605" t="s">
        <v>227</v>
      </c>
      <c r="AD845" s="605" t="s">
        <v>227</v>
      </c>
      <c r="AE845" s="605" t="s">
        <v>227</v>
      </c>
      <c r="AF845" s="605" t="s">
        <v>227</v>
      </c>
      <c r="AG845" s="605" t="s">
        <v>227</v>
      </c>
      <c r="AH845" s="605" t="s">
        <v>227</v>
      </c>
      <c r="AI845" s="605" t="s">
        <v>227</v>
      </c>
      <c r="AJ845" s="605" t="s">
        <v>227</v>
      </c>
      <c r="AK845" s="605" t="s">
        <v>227</v>
      </c>
      <c r="AL845" s="605" t="s">
        <v>227</v>
      </c>
      <c r="AM845" s="605" t="s">
        <v>227</v>
      </c>
      <c r="AN845" s="605" t="s">
        <v>227</v>
      </c>
      <c r="AO845" s="605" t="s">
        <v>227</v>
      </c>
      <c r="AP845" s="605" t="s">
        <v>227</v>
      </c>
      <c r="AQ845" s="605" t="s">
        <v>227</v>
      </c>
      <c r="AR845" s="605" t="s">
        <v>227</v>
      </c>
      <c r="AS845" s="605" t="s">
        <v>227</v>
      </c>
      <c r="AT845" s="605" t="s">
        <v>227</v>
      </c>
      <c r="AU845" s="605" t="s">
        <v>227</v>
      </c>
      <c r="AV845" s="605" t="s">
        <v>227</v>
      </c>
      <c r="AW845" s="605" t="s">
        <v>227</v>
      </c>
      <c r="AX845" s="605" t="s">
        <v>227</v>
      </c>
      <c r="AY845" s="604" t="s">
        <v>227</v>
      </c>
      <c r="AZ845" s="604" t="s">
        <v>4547</v>
      </c>
      <c r="BA845" s="604" t="s">
        <v>227</v>
      </c>
      <c r="BB845" s="606" t="s">
        <v>1500</v>
      </c>
    </row>
    <row r="846" spans="1:54" ht="14.4" x14ac:dyDescent="0.3">
      <c r="A846" s="604">
        <v>707467</v>
      </c>
      <c r="B846" s="604" t="s">
        <v>247</v>
      </c>
      <c r="C846" s="605" t="s">
        <v>178</v>
      </c>
      <c r="D846" s="605" t="s">
        <v>177</v>
      </c>
      <c r="E846" s="605" t="s">
        <v>178</v>
      </c>
      <c r="F846" s="605" t="s">
        <v>178</v>
      </c>
      <c r="G846" s="605" t="s">
        <v>178</v>
      </c>
      <c r="H846" s="605" t="s">
        <v>178</v>
      </c>
      <c r="I846" s="605" t="s">
        <v>177</v>
      </c>
      <c r="J846" s="605" t="s">
        <v>177</v>
      </c>
      <c r="K846" s="605" t="s">
        <v>177</v>
      </c>
      <c r="L846" s="605" t="s">
        <v>177</v>
      </c>
      <c r="M846" s="605" t="s">
        <v>177</v>
      </c>
      <c r="N846" s="605" t="s">
        <v>177</v>
      </c>
      <c r="O846" s="605" t="s">
        <v>227</v>
      </c>
      <c r="P846" s="605" t="s">
        <v>227</v>
      </c>
      <c r="Q846" s="605" t="s">
        <v>227</v>
      </c>
      <c r="R846" s="605" t="s">
        <v>227</v>
      </c>
      <c r="S846" s="605" t="s">
        <v>227</v>
      </c>
      <c r="T846" s="605" t="s">
        <v>227</v>
      </c>
      <c r="U846" s="605" t="s">
        <v>227</v>
      </c>
      <c r="V846" s="605" t="s">
        <v>227</v>
      </c>
      <c r="W846" s="605" t="s">
        <v>227</v>
      </c>
      <c r="X846" s="605" t="s">
        <v>227</v>
      </c>
      <c r="Y846" s="605" t="s">
        <v>227</v>
      </c>
      <c r="Z846" s="605" t="s">
        <v>227</v>
      </c>
      <c r="AA846" s="605" t="s">
        <v>227</v>
      </c>
      <c r="AB846" s="605" t="s">
        <v>227</v>
      </c>
      <c r="AC846" s="605" t="s">
        <v>227</v>
      </c>
      <c r="AD846" s="605" t="s">
        <v>227</v>
      </c>
      <c r="AE846" s="605" t="s">
        <v>227</v>
      </c>
      <c r="AF846" s="605" t="s">
        <v>227</v>
      </c>
      <c r="AG846" s="605" t="s">
        <v>227</v>
      </c>
      <c r="AH846" s="605" t="s">
        <v>227</v>
      </c>
      <c r="AI846" s="605" t="s">
        <v>227</v>
      </c>
      <c r="AJ846" s="605" t="s">
        <v>227</v>
      </c>
      <c r="AK846" s="605" t="s">
        <v>227</v>
      </c>
      <c r="AL846" s="605" t="s">
        <v>227</v>
      </c>
      <c r="AM846" s="605" t="s">
        <v>227</v>
      </c>
      <c r="AN846" s="605" t="s">
        <v>227</v>
      </c>
      <c r="AO846" s="605" t="s">
        <v>227</v>
      </c>
      <c r="AP846" s="605" t="s">
        <v>227</v>
      </c>
      <c r="AQ846" s="605" t="s">
        <v>227</v>
      </c>
      <c r="AR846" s="605" t="s">
        <v>227</v>
      </c>
      <c r="AS846" s="605" t="s">
        <v>227</v>
      </c>
      <c r="AT846" s="605" t="s">
        <v>227</v>
      </c>
      <c r="AU846" s="605" t="s">
        <v>227</v>
      </c>
      <c r="AV846" s="605" t="s">
        <v>227</v>
      </c>
      <c r="AW846" s="605" t="s">
        <v>227</v>
      </c>
      <c r="AX846" s="605" t="s">
        <v>227</v>
      </c>
      <c r="AY846" s="604" t="s">
        <v>227</v>
      </c>
      <c r="AZ846" s="604" t="s">
        <v>4547</v>
      </c>
      <c r="BA846" s="604" t="s">
        <v>227</v>
      </c>
      <c r="BB846" s="606" t="s">
        <v>1500</v>
      </c>
    </row>
    <row r="847" spans="1:54" ht="47.4" x14ac:dyDescent="0.65">
      <c r="A847" s="620">
        <v>707468</v>
      </c>
      <c r="B847" s="602" t="s">
        <v>249</v>
      </c>
      <c r="C847" s="628" t="s">
        <v>1567</v>
      </c>
      <c r="D847" s="628" t="s">
        <v>1567</v>
      </c>
      <c r="E847" s="628" t="s">
        <v>1567</v>
      </c>
      <c r="F847" s="628" t="s">
        <v>1567</v>
      </c>
      <c r="G847" s="628" t="s">
        <v>1567</v>
      </c>
      <c r="H847" s="628" t="s">
        <v>1567</v>
      </c>
      <c r="I847" s="628" t="s">
        <v>1567</v>
      </c>
      <c r="J847" s="628" t="s">
        <v>1567</v>
      </c>
      <c r="K847" s="628" t="s">
        <v>1567</v>
      </c>
      <c r="L847" s="628" t="s">
        <v>1567</v>
      </c>
      <c r="M847" s="628" t="s">
        <v>1567</v>
      </c>
      <c r="N847" s="628" t="s">
        <v>1567</v>
      </c>
      <c r="O847" s="628" t="s">
        <v>1567</v>
      </c>
      <c r="P847" s="628" t="s">
        <v>1567</v>
      </c>
      <c r="Q847" s="628" t="s">
        <v>1567</v>
      </c>
      <c r="R847" s="628" t="s">
        <v>1567</v>
      </c>
      <c r="S847" s="628" t="s">
        <v>1567</v>
      </c>
      <c r="T847" s="628" t="s">
        <v>1567</v>
      </c>
      <c r="U847" s="628" t="s">
        <v>1567</v>
      </c>
      <c r="V847" s="628" t="s">
        <v>1567</v>
      </c>
      <c r="W847" s="628" t="s">
        <v>1567</v>
      </c>
      <c r="X847" s="628" t="s">
        <v>1567</v>
      </c>
      <c r="Y847" s="628" t="s">
        <v>1567</v>
      </c>
      <c r="Z847" s="628" t="s">
        <v>1567</v>
      </c>
      <c r="AA847" s="628" t="s">
        <v>1567</v>
      </c>
      <c r="AB847" s="628" t="s">
        <v>1567</v>
      </c>
      <c r="AC847" s="628" t="s">
        <v>1567</v>
      </c>
      <c r="AD847" s="628" t="s">
        <v>1567</v>
      </c>
      <c r="AE847" s="628" t="s">
        <v>1567</v>
      </c>
      <c r="AF847" s="628" t="s">
        <v>1567</v>
      </c>
      <c r="AG847" s="628" t="s">
        <v>1567</v>
      </c>
      <c r="AH847" s="628" t="s">
        <v>1567</v>
      </c>
      <c r="AI847" s="628" t="s">
        <v>1567</v>
      </c>
      <c r="AJ847" s="628" t="s">
        <v>1567</v>
      </c>
      <c r="AK847" s="628" t="s">
        <v>1567</v>
      </c>
      <c r="AL847" s="628" t="s">
        <v>1567</v>
      </c>
      <c r="AM847" s="628" t="s">
        <v>227</v>
      </c>
      <c r="AN847" s="628" t="s">
        <v>227</v>
      </c>
      <c r="AO847" s="628" t="s">
        <v>227</v>
      </c>
      <c r="AP847" s="628" t="s">
        <v>227</v>
      </c>
      <c r="AQ847" s="628" t="s">
        <v>227</v>
      </c>
      <c r="AR847" s="628" t="s">
        <v>227</v>
      </c>
      <c r="AS847" s="628" t="s">
        <v>227</v>
      </c>
      <c r="AT847" s="628" t="s">
        <v>227</v>
      </c>
      <c r="AU847" s="628" t="s">
        <v>227</v>
      </c>
      <c r="AV847" s="628" t="s">
        <v>227</v>
      </c>
      <c r="AW847" s="628" t="s">
        <v>227</v>
      </c>
      <c r="AX847" s="628" t="s">
        <v>227</v>
      </c>
      <c r="AY847" s="602" t="s">
        <v>4594</v>
      </c>
      <c r="AZ847" s="628"/>
      <c r="BA847" s="629"/>
      <c r="BB847" s="634"/>
    </row>
    <row r="848" spans="1:54" ht="21.6" x14ac:dyDescent="0.65">
      <c r="A848" s="620">
        <v>707469</v>
      </c>
      <c r="B848" s="602" t="s">
        <v>247</v>
      </c>
      <c r="C848" s="628" t="s">
        <v>177</v>
      </c>
      <c r="D848" s="628" t="s">
        <v>177</v>
      </c>
      <c r="E848" s="628" t="s">
        <v>177</v>
      </c>
      <c r="F848" s="628" t="s">
        <v>177</v>
      </c>
      <c r="G848" s="628" t="s">
        <v>177</v>
      </c>
      <c r="H848" s="628" t="s">
        <v>177</v>
      </c>
      <c r="I848" s="628" t="s">
        <v>177</v>
      </c>
      <c r="J848" s="628" t="s">
        <v>177</v>
      </c>
      <c r="K848" s="628" t="s">
        <v>177</v>
      </c>
      <c r="L848" s="628" t="s">
        <v>177</v>
      </c>
      <c r="M848" s="628" t="s">
        <v>177</v>
      </c>
      <c r="N848" s="628" t="s">
        <v>177</v>
      </c>
      <c r="O848" s="628" t="s">
        <v>227</v>
      </c>
      <c r="P848" s="628" t="s">
        <v>227</v>
      </c>
      <c r="Q848" s="628" t="s">
        <v>227</v>
      </c>
      <c r="R848" s="628" t="s">
        <v>227</v>
      </c>
      <c r="S848" s="628" t="s">
        <v>227</v>
      </c>
      <c r="T848" s="628" t="s">
        <v>227</v>
      </c>
      <c r="U848" s="628" t="s">
        <v>227</v>
      </c>
      <c r="V848" s="628" t="s">
        <v>227</v>
      </c>
      <c r="W848" s="628" t="s">
        <v>227</v>
      </c>
      <c r="X848" s="628" t="s">
        <v>227</v>
      </c>
      <c r="Y848" s="628" t="s">
        <v>227</v>
      </c>
      <c r="Z848" s="628" t="s">
        <v>227</v>
      </c>
      <c r="AA848" s="628" t="s">
        <v>227</v>
      </c>
      <c r="AB848" s="628" t="s">
        <v>227</v>
      </c>
      <c r="AC848" s="628" t="s">
        <v>227</v>
      </c>
      <c r="AD848" s="628" t="s">
        <v>227</v>
      </c>
      <c r="AE848" s="628" t="s">
        <v>227</v>
      </c>
      <c r="AF848" s="628" t="s">
        <v>227</v>
      </c>
      <c r="AG848" s="628" t="s">
        <v>227</v>
      </c>
      <c r="AH848" s="628" t="s">
        <v>227</v>
      </c>
      <c r="AI848" s="628" t="s">
        <v>227</v>
      </c>
      <c r="AJ848" s="628" t="s">
        <v>227</v>
      </c>
      <c r="AK848" s="628" t="s">
        <v>227</v>
      </c>
      <c r="AL848" s="628" t="s">
        <v>227</v>
      </c>
      <c r="AM848" s="628" t="s">
        <v>227</v>
      </c>
      <c r="AN848" s="628" t="s">
        <v>227</v>
      </c>
      <c r="AO848" s="628" t="s">
        <v>227</v>
      </c>
      <c r="AP848" s="628" t="s">
        <v>227</v>
      </c>
      <c r="AQ848" s="628" t="s">
        <v>227</v>
      </c>
      <c r="AR848" s="628" t="s">
        <v>227</v>
      </c>
      <c r="AS848" s="628" t="s">
        <v>227</v>
      </c>
      <c r="AT848" s="628" t="s">
        <v>227</v>
      </c>
      <c r="AU848" s="628" t="s">
        <v>227</v>
      </c>
      <c r="AV848" s="628" t="s">
        <v>227</v>
      </c>
      <c r="AW848" s="628" t="s">
        <v>227</v>
      </c>
      <c r="AX848" s="628" t="s">
        <v>227</v>
      </c>
      <c r="AY848" s="602">
        <v>0</v>
      </c>
      <c r="AZ848" s="628"/>
      <c r="BA848" s="629"/>
      <c r="BB848" s="634"/>
    </row>
    <row r="849" spans="1:54" ht="14.4" x14ac:dyDescent="0.3">
      <c r="A849" s="604">
        <v>707470</v>
      </c>
      <c r="B849" s="604" t="s">
        <v>247</v>
      </c>
      <c r="C849" s="605" t="s">
        <v>227</v>
      </c>
      <c r="D849" s="605" t="s">
        <v>227</v>
      </c>
      <c r="E849" s="605" t="s">
        <v>227</v>
      </c>
      <c r="F849" s="605" t="s">
        <v>227</v>
      </c>
      <c r="G849" s="605" t="s">
        <v>227</v>
      </c>
      <c r="H849" s="605" t="s">
        <v>227</v>
      </c>
      <c r="I849" s="605" t="s">
        <v>227</v>
      </c>
      <c r="J849" s="605" t="s">
        <v>227</v>
      </c>
      <c r="K849" s="605" t="s">
        <v>227</v>
      </c>
      <c r="L849" s="605" t="s">
        <v>227</v>
      </c>
      <c r="M849" s="605" t="s">
        <v>227</v>
      </c>
      <c r="N849" s="605" t="s">
        <v>227</v>
      </c>
      <c r="O849" s="605" t="s">
        <v>227</v>
      </c>
      <c r="P849" s="605" t="s">
        <v>227</v>
      </c>
      <c r="Q849" s="605" t="s">
        <v>227</v>
      </c>
      <c r="R849" s="605" t="s">
        <v>227</v>
      </c>
      <c r="S849" s="605" t="s">
        <v>227</v>
      </c>
      <c r="T849" s="605" t="s">
        <v>227</v>
      </c>
      <c r="U849" s="605" t="s">
        <v>227</v>
      </c>
      <c r="V849" s="605" t="s">
        <v>227</v>
      </c>
      <c r="W849" s="605" t="s">
        <v>227</v>
      </c>
      <c r="X849" s="605" t="s">
        <v>227</v>
      </c>
      <c r="Y849" s="605" t="s">
        <v>227</v>
      </c>
      <c r="Z849" s="605" t="s">
        <v>227</v>
      </c>
      <c r="AA849" s="605" t="s">
        <v>227</v>
      </c>
      <c r="AB849" s="605" t="s">
        <v>227</v>
      </c>
      <c r="AC849" s="605" t="s">
        <v>227</v>
      </c>
      <c r="AD849" s="605" t="s">
        <v>227</v>
      </c>
      <c r="AE849" s="605" t="s">
        <v>227</v>
      </c>
      <c r="AF849" s="605" t="s">
        <v>227</v>
      </c>
      <c r="AG849" s="605" t="s">
        <v>227</v>
      </c>
      <c r="AH849" s="605" t="s">
        <v>227</v>
      </c>
      <c r="AI849" s="605" t="s">
        <v>227</v>
      </c>
      <c r="AJ849" s="605" t="s">
        <v>227</v>
      </c>
      <c r="AK849" s="605" t="s">
        <v>227</v>
      </c>
      <c r="AL849" s="605" t="s">
        <v>227</v>
      </c>
      <c r="AM849" s="605" t="s">
        <v>227</v>
      </c>
      <c r="AN849" s="605" t="s">
        <v>227</v>
      </c>
      <c r="AO849" s="605" t="s">
        <v>227</v>
      </c>
      <c r="AP849" s="605" t="s">
        <v>227</v>
      </c>
      <c r="AQ849" s="605" t="s">
        <v>227</v>
      </c>
      <c r="AR849" s="605" t="s">
        <v>227</v>
      </c>
      <c r="AS849" s="605" t="s">
        <v>227</v>
      </c>
      <c r="AT849" s="605" t="s">
        <v>227</v>
      </c>
      <c r="AU849" s="605" t="s">
        <v>227</v>
      </c>
      <c r="AV849" s="605" t="s">
        <v>227</v>
      </c>
      <c r="AW849" s="605" t="s">
        <v>227</v>
      </c>
      <c r="AX849" s="605" t="s">
        <v>227</v>
      </c>
      <c r="AY849" s="604" t="s">
        <v>227</v>
      </c>
      <c r="AZ849" s="604" t="s">
        <v>4547</v>
      </c>
      <c r="BA849" s="604" t="s">
        <v>227</v>
      </c>
      <c r="BB849" s="606" t="s">
        <v>1500</v>
      </c>
    </row>
    <row r="850" spans="1:54" ht="14.4" x14ac:dyDescent="0.3">
      <c r="A850" s="604">
        <v>707471</v>
      </c>
      <c r="B850" s="604" t="s">
        <v>247</v>
      </c>
      <c r="C850" s="605" t="s">
        <v>178</v>
      </c>
      <c r="D850" s="605" t="s">
        <v>177</v>
      </c>
      <c r="E850" s="605" t="s">
        <v>177</v>
      </c>
      <c r="F850" s="605" t="s">
        <v>177</v>
      </c>
      <c r="G850" s="605" t="s">
        <v>177</v>
      </c>
      <c r="H850" s="605" t="s">
        <v>178</v>
      </c>
      <c r="I850" s="605" t="s">
        <v>177</v>
      </c>
      <c r="J850" s="605" t="s">
        <v>177</v>
      </c>
      <c r="K850" s="605" t="s">
        <v>177</v>
      </c>
      <c r="L850" s="605" t="s">
        <v>177</v>
      </c>
      <c r="M850" s="605" t="s">
        <v>176</v>
      </c>
      <c r="N850" s="605" t="s">
        <v>176</v>
      </c>
      <c r="O850" s="605" t="s">
        <v>227</v>
      </c>
      <c r="P850" s="605" t="s">
        <v>227</v>
      </c>
      <c r="Q850" s="605" t="s">
        <v>227</v>
      </c>
      <c r="R850" s="605" t="s">
        <v>227</v>
      </c>
      <c r="S850" s="605" t="s">
        <v>227</v>
      </c>
      <c r="T850" s="605" t="s">
        <v>227</v>
      </c>
      <c r="U850" s="605" t="s">
        <v>227</v>
      </c>
      <c r="V850" s="605" t="s">
        <v>227</v>
      </c>
      <c r="W850" s="605" t="s">
        <v>227</v>
      </c>
      <c r="X850" s="605" t="s">
        <v>227</v>
      </c>
      <c r="Y850" s="605" t="s">
        <v>227</v>
      </c>
      <c r="Z850" s="605" t="s">
        <v>227</v>
      </c>
      <c r="AA850" s="605" t="s">
        <v>227</v>
      </c>
      <c r="AB850" s="605" t="s">
        <v>227</v>
      </c>
      <c r="AC850" s="605" t="s">
        <v>227</v>
      </c>
      <c r="AD850" s="605" t="s">
        <v>227</v>
      </c>
      <c r="AE850" s="605" t="s">
        <v>227</v>
      </c>
      <c r="AF850" s="605" t="s">
        <v>227</v>
      </c>
      <c r="AG850" s="605" t="s">
        <v>227</v>
      </c>
      <c r="AH850" s="605" t="s">
        <v>227</v>
      </c>
      <c r="AI850" s="605" t="s">
        <v>227</v>
      </c>
      <c r="AJ850" s="605" t="s">
        <v>227</v>
      </c>
      <c r="AK850" s="605" t="s">
        <v>227</v>
      </c>
      <c r="AL850" s="605" t="s">
        <v>227</v>
      </c>
      <c r="AM850" s="605" t="s">
        <v>227</v>
      </c>
      <c r="AN850" s="605" t="s">
        <v>227</v>
      </c>
      <c r="AO850" s="605" t="s">
        <v>227</v>
      </c>
      <c r="AP850" s="605" t="s">
        <v>227</v>
      </c>
      <c r="AQ850" s="605" t="s">
        <v>227</v>
      </c>
      <c r="AR850" s="605" t="s">
        <v>227</v>
      </c>
      <c r="AS850" s="605" t="s">
        <v>227</v>
      </c>
      <c r="AT850" s="605" t="s">
        <v>227</v>
      </c>
      <c r="AU850" s="605" t="s">
        <v>227</v>
      </c>
      <c r="AV850" s="605" t="s">
        <v>227</v>
      </c>
      <c r="AW850" s="605" t="s">
        <v>227</v>
      </c>
      <c r="AX850" s="605" t="s">
        <v>227</v>
      </c>
      <c r="AY850" s="604" t="s">
        <v>227</v>
      </c>
      <c r="AZ850" s="604" t="s">
        <v>4543</v>
      </c>
      <c r="BA850" s="604" t="s">
        <v>4543</v>
      </c>
      <c r="BB850" s="606" t="s">
        <v>1500</v>
      </c>
    </row>
    <row r="851" spans="1:54" ht="14.4" x14ac:dyDescent="0.3">
      <c r="A851" s="604">
        <v>707472</v>
      </c>
      <c r="B851" s="604" t="s">
        <v>247</v>
      </c>
      <c r="C851" s="605" t="s">
        <v>177</v>
      </c>
      <c r="D851" s="605" t="s">
        <v>177</v>
      </c>
      <c r="E851" s="605" t="s">
        <v>177</v>
      </c>
      <c r="F851" s="605" t="s">
        <v>177</v>
      </c>
      <c r="G851" s="605" t="s">
        <v>177</v>
      </c>
      <c r="H851" s="605" t="s">
        <v>177</v>
      </c>
      <c r="I851" s="605" t="s">
        <v>177</v>
      </c>
      <c r="J851" s="605" t="s">
        <v>177</v>
      </c>
      <c r="K851" s="605" t="s">
        <v>177</v>
      </c>
      <c r="L851" s="605" t="s">
        <v>177</v>
      </c>
      <c r="M851" s="605" t="s">
        <v>178</v>
      </c>
      <c r="N851" s="605" t="s">
        <v>176</v>
      </c>
      <c r="O851" s="605" t="s">
        <v>227</v>
      </c>
      <c r="P851" s="605" t="s">
        <v>227</v>
      </c>
      <c r="Q851" s="605" t="s">
        <v>227</v>
      </c>
      <c r="R851" s="605" t="s">
        <v>227</v>
      </c>
      <c r="S851" s="605" t="s">
        <v>227</v>
      </c>
      <c r="T851" s="605" t="s">
        <v>227</v>
      </c>
      <c r="U851" s="605" t="s">
        <v>227</v>
      </c>
      <c r="V851" s="605" t="s">
        <v>227</v>
      </c>
      <c r="W851" s="605" t="s">
        <v>227</v>
      </c>
      <c r="X851" s="605" t="s">
        <v>227</v>
      </c>
      <c r="Y851" s="605" t="s">
        <v>227</v>
      </c>
      <c r="Z851" s="605" t="s">
        <v>227</v>
      </c>
      <c r="AA851" s="605" t="s">
        <v>227</v>
      </c>
      <c r="AB851" s="605" t="s">
        <v>227</v>
      </c>
      <c r="AC851" s="605" t="s">
        <v>227</v>
      </c>
      <c r="AD851" s="605" t="s">
        <v>227</v>
      </c>
      <c r="AE851" s="605" t="s">
        <v>227</v>
      </c>
      <c r="AF851" s="605" t="s">
        <v>227</v>
      </c>
      <c r="AG851" s="605" t="s">
        <v>227</v>
      </c>
      <c r="AH851" s="605" t="s">
        <v>227</v>
      </c>
      <c r="AI851" s="605" t="s">
        <v>227</v>
      </c>
      <c r="AJ851" s="605" t="s">
        <v>227</v>
      </c>
      <c r="AK851" s="605" t="s">
        <v>227</v>
      </c>
      <c r="AL851" s="605" t="s">
        <v>227</v>
      </c>
      <c r="AM851" s="605" t="s">
        <v>227</v>
      </c>
      <c r="AN851" s="605" t="s">
        <v>227</v>
      </c>
      <c r="AO851" s="605" t="s">
        <v>227</v>
      </c>
      <c r="AP851" s="605" t="s">
        <v>227</v>
      </c>
      <c r="AQ851" s="605" t="s">
        <v>227</v>
      </c>
      <c r="AR851" s="605" t="s">
        <v>227</v>
      </c>
      <c r="AS851" s="605" t="s">
        <v>227</v>
      </c>
      <c r="AT851" s="605" t="s">
        <v>227</v>
      </c>
      <c r="AU851" s="605" t="s">
        <v>227</v>
      </c>
      <c r="AV851" s="605" t="s">
        <v>227</v>
      </c>
      <c r="AW851" s="605" t="s">
        <v>227</v>
      </c>
      <c r="AX851" s="605" t="s">
        <v>227</v>
      </c>
      <c r="AY851" s="604" t="s">
        <v>227</v>
      </c>
      <c r="AZ851" s="604" t="s">
        <v>4547</v>
      </c>
      <c r="BA851" s="604" t="s">
        <v>227</v>
      </c>
      <c r="BB851" s="606" t="s">
        <v>1500</v>
      </c>
    </row>
    <row r="852" spans="1:54" ht="14.4" x14ac:dyDescent="0.3">
      <c r="A852" s="604">
        <v>707473</v>
      </c>
      <c r="B852" s="604" t="s">
        <v>247</v>
      </c>
      <c r="C852" s="605" t="s">
        <v>227</v>
      </c>
      <c r="D852" s="605" t="s">
        <v>227</v>
      </c>
      <c r="E852" s="605" t="s">
        <v>227</v>
      </c>
      <c r="F852" s="605" t="s">
        <v>227</v>
      </c>
      <c r="G852" s="605" t="s">
        <v>227</v>
      </c>
      <c r="H852" s="605" t="s">
        <v>227</v>
      </c>
      <c r="I852" s="605" t="s">
        <v>227</v>
      </c>
      <c r="J852" s="605" t="s">
        <v>227</v>
      </c>
      <c r="K852" s="605" t="s">
        <v>227</v>
      </c>
      <c r="L852" s="605" t="s">
        <v>227</v>
      </c>
      <c r="M852" s="605" t="s">
        <v>227</v>
      </c>
      <c r="N852" s="605" t="s">
        <v>227</v>
      </c>
      <c r="O852" s="605" t="s">
        <v>227</v>
      </c>
      <c r="P852" s="605" t="s">
        <v>227</v>
      </c>
      <c r="Q852" s="605" t="s">
        <v>227</v>
      </c>
      <c r="R852" s="605" t="s">
        <v>227</v>
      </c>
      <c r="S852" s="605" t="s">
        <v>227</v>
      </c>
      <c r="T852" s="605" t="s">
        <v>227</v>
      </c>
      <c r="U852" s="605" t="s">
        <v>227</v>
      </c>
      <c r="V852" s="605" t="s">
        <v>227</v>
      </c>
      <c r="W852" s="605" t="s">
        <v>227</v>
      </c>
      <c r="X852" s="605" t="s">
        <v>227</v>
      </c>
      <c r="Y852" s="605" t="s">
        <v>227</v>
      </c>
      <c r="Z852" s="605" t="s">
        <v>227</v>
      </c>
      <c r="AA852" s="605" t="s">
        <v>227</v>
      </c>
      <c r="AB852" s="605" t="s">
        <v>227</v>
      </c>
      <c r="AC852" s="605" t="s">
        <v>227</v>
      </c>
      <c r="AD852" s="605" t="s">
        <v>227</v>
      </c>
      <c r="AE852" s="605" t="s">
        <v>227</v>
      </c>
      <c r="AF852" s="605" t="s">
        <v>227</v>
      </c>
      <c r="AG852" s="605" t="s">
        <v>227</v>
      </c>
      <c r="AH852" s="605" t="s">
        <v>227</v>
      </c>
      <c r="AI852" s="605" t="s">
        <v>227</v>
      </c>
      <c r="AJ852" s="605" t="s">
        <v>227</v>
      </c>
      <c r="AK852" s="605" t="s">
        <v>227</v>
      </c>
      <c r="AL852" s="605" t="s">
        <v>227</v>
      </c>
      <c r="AM852" s="605" t="s">
        <v>227</v>
      </c>
      <c r="AN852" s="605" t="s">
        <v>227</v>
      </c>
      <c r="AO852" s="605" t="s">
        <v>227</v>
      </c>
      <c r="AP852" s="605" t="s">
        <v>227</v>
      </c>
      <c r="AQ852" s="605" t="s">
        <v>227</v>
      </c>
      <c r="AR852" s="605" t="s">
        <v>227</v>
      </c>
      <c r="AS852" s="605" t="s">
        <v>227</v>
      </c>
      <c r="AT852" s="605" t="s">
        <v>227</v>
      </c>
      <c r="AU852" s="605" t="s">
        <v>227</v>
      </c>
      <c r="AV852" s="605" t="s">
        <v>227</v>
      </c>
      <c r="AW852" s="605" t="s">
        <v>227</v>
      </c>
      <c r="AX852" s="605" t="s">
        <v>227</v>
      </c>
      <c r="AY852" s="604" t="s">
        <v>227</v>
      </c>
      <c r="AZ852" s="604" t="s">
        <v>4547</v>
      </c>
      <c r="BA852" s="604" t="s">
        <v>227</v>
      </c>
      <c r="BB852" s="606" t="s">
        <v>1500</v>
      </c>
    </row>
    <row r="853" spans="1:54" ht="14.4" x14ac:dyDescent="0.3">
      <c r="A853" s="604">
        <v>707474</v>
      </c>
      <c r="B853" s="604" t="s">
        <v>248</v>
      </c>
      <c r="C853" s="605" t="s">
        <v>177</v>
      </c>
      <c r="D853" s="605" t="s">
        <v>178</v>
      </c>
      <c r="E853" s="605" t="s">
        <v>176</v>
      </c>
      <c r="F853" s="605" t="s">
        <v>178</v>
      </c>
      <c r="G853" s="605" t="s">
        <v>178</v>
      </c>
      <c r="H853" s="605" t="s">
        <v>178</v>
      </c>
      <c r="I853" s="605" t="s">
        <v>178</v>
      </c>
      <c r="J853" s="605" t="s">
        <v>178</v>
      </c>
      <c r="K853" s="605" t="s">
        <v>177</v>
      </c>
      <c r="L853" s="605" t="s">
        <v>177</v>
      </c>
      <c r="M853" s="605" t="s">
        <v>178</v>
      </c>
      <c r="N853" s="605" t="s">
        <v>178</v>
      </c>
      <c r="O853" s="605" t="s">
        <v>177</v>
      </c>
      <c r="P853" s="605" t="s">
        <v>177</v>
      </c>
      <c r="Q853" s="605" t="s">
        <v>177</v>
      </c>
      <c r="R853" s="605" t="s">
        <v>177</v>
      </c>
      <c r="S853" s="605" t="s">
        <v>177</v>
      </c>
      <c r="T853" s="605" t="s">
        <v>177</v>
      </c>
      <c r="U853" s="605" t="s">
        <v>227</v>
      </c>
      <c r="V853" s="605" t="s">
        <v>227</v>
      </c>
      <c r="W853" s="605" t="s">
        <v>227</v>
      </c>
      <c r="X853" s="605" t="s">
        <v>227</v>
      </c>
      <c r="Y853" s="605" t="s">
        <v>227</v>
      </c>
      <c r="Z853" s="605" t="s">
        <v>227</v>
      </c>
      <c r="AA853" s="605" t="s">
        <v>227</v>
      </c>
      <c r="AB853" s="605" t="s">
        <v>227</v>
      </c>
      <c r="AC853" s="605" t="s">
        <v>227</v>
      </c>
      <c r="AD853" s="605" t="s">
        <v>227</v>
      </c>
      <c r="AE853" s="605" t="s">
        <v>227</v>
      </c>
      <c r="AF853" s="605" t="s">
        <v>227</v>
      </c>
      <c r="AG853" s="605" t="s">
        <v>227</v>
      </c>
      <c r="AH853" s="605" t="s">
        <v>227</v>
      </c>
      <c r="AI853" s="605" t="s">
        <v>227</v>
      </c>
      <c r="AJ853" s="605" t="s">
        <v>227</v>
      </c>
      <c r="AK853" s="605" t="s">
        <v>227</v>
      </c>
      <c r="AL853" s="605" t="s">
        <v>227</v>
      </c>
      <c r="AM853" s="605" t="s">
        <v>227</v>
      </c>
      <c r="AN853" s="605" t="s">
        <v>227</v>
      </c>
      <c r="AO853" s="605" t="s">
        <v>227</v>
      </c>
      <c r="AP853" s="605" t="s">
        <v>227</v>
      </c>
      <c r="AQ853" s="605" t="s">
        <v>227</v>
      </c>
      <c r="AR853" s="605" t="s">
        <v>227</v>
      </c>
      <c r="AS853" s="605" t="s">
        <v>227</v>
      </c>
      <c r="AT853" s="605" t="s">
        <v>227</v>
      </c>
      <c r="AU853" s="605" t="s">
        <v>227</v>
      </c>
      <c r="AV853" s="605" t="s">
        <v>227</v>
      </c>
      <c r="AW853" s="605" t="s">
        <v>227</v>
      </c>
      <c r="AX853" s="605" t="s">
        <v>227</v>
      </c>
      <c r="AY853" s="604" t="s">
        <v>4583</v>
      </c>
      <c r="AZ853" s="604" t="s">
        <v>4547</v>
      </c>
      <c r="BA853" s="604" t="s">
        <v>227</v>
      </c>
      <c r="BB853" s="606" t="s">
        <v>1500</v>
      </c>
    </row>
    <row r="854" spans="1:54" ht="21.6" x14ac:dyDescent="0.65">
      <c r="A854" s="620">
        <v>707475</v>
      </c>
      <c r="B854" s="602" t="s">
        <v>248</v>
      </c>
      <c r="C854" s="628" t="s">
        <v>178</v>
      </c>
      <c r="D854" s="628" t="s">
        <v>176</v>
      </c>
      <c r="E854" s="628" t="s">
        <v>178</v>
      </c>
      <c r="F854" s="628" t="s">
        <v>178</v>
      </c>
      <c r="G854" s="628" t="s">
        <v>177</v>
      </c>
      <c r="H854" s="628" t="s">
        <v>178</v>
      </c>
      <c r="I854" s="628" t="s">
        <v>178</v>
      </c>
      <c r="J854" s="628" t="s">
        <v>178</v>
      </c>
      <c r="K854" s="628" t="s">
        <v>178</v>
      </c>
      <c r="L854" s="628" t="s">
        <v>178</v>
      </c>
      <c r="M854" s="628" t="s">
        <v>178</v>
      </c>
      <c r="N854" s="628" t="s">
        <v>178</v>
      </c>
      <c r="O854" s="628" t="s">
        <v>177</v>
      </c>
      <c r="P854" s="628" t="s">
        <v>177</v>
      </c>
      <c r="Q854" s="628" t="s">
        <v>178</v>
      </c>
      <c r="R854" s="628" t="s">
        <v>177</v>
      </c>
      <c r="S854" s="628" t="s">
        <v>177</v>
      </c>
      <c r="T854" s="628" t="s">
        <v>178</v>
      </c>
      <c r="U854" s="628" t="s">
        <v>177</v>
      </c>
      <c r="V854" s="628" t="s">
        <v>177</v>
      </c>
      <c r="W854" s="628" t="s">
        <v>177</v>
      </c>
      <c r="X854" s="628" t="s">
        <v>177</v>
      </c>
      <c r="Y854" s="628" t="s">
        <v>177</v>
      </c>
      <c r="Z854" s="628" t="s">
        <v>177</v>
      </c>
      <c r="AA854" s="628" t="s">
        <v>227</v>
      </c>
      <c r="AB854" s="628" t="s">
        <v>227</v>
      </c>
      <c r="AC854" s="628" t="s">
        <v>227</v>
      </c>
      <c r="AD854" s="628" t="s">
        <v>227</v>
      </c>
      <c r="AE854" s="628" t="s">
        <v>227</v>
      </c>
      <c r="AF854" s="628" t="s">
        <v>227</v>
      </c>
      <c r="AG854" s="628" t="s">
        <v>227</v>
      </c>
      <c r="AH854" s="628" t="s">
        <v>227</v>
      </c>
      <c r="AI854" s="628" t="s">
        <v>227</v>
      </c>
      <c r="AJ854" s="628" t="s">
        <v>227</v>
      </c>
      <c r="AK854" s="628" t="s">
        <v>227</v>
      </c>
      <c r="AL854" s="628" t="s">
        <v>227</v>
      </c>
      <c r="AM854" s="628" t="s">
        <v>227</v>
      </c>
      <c r="AN854" s="628" t="s">
        <v>227</v>
      </c>
      <c r="AO854" s="628" t="s">
        <v>227</v>
      </c>
      <c r="AP854" s="628" t="s">
        <v>227</v>
      </c>
      <c r="AQ854" s="628" t="s">
        <v>227</v>
      </c>
      <c r="AR854" s="628" t="s">
        <v>227</v>
      </c>
      <c r="AS854" s="628" t="s">
        <v>227</v>
      </c>
      <c r="AT854" s="628" t="s">
        <v>227</v>
      </c>
      <c r="AU854" s="628" t="s">
        <v>227</v>
      </c>
      <c r="AV854" s="628" t="s">
        <v>227</v>
      </c>
      <c r="AW854" s="628" t="s">
        <v>227</v>
      </c>
      <c r="AX854" s="628" t="s">
        <v>227</v>
      </c>
      <c r="AY854" s="602">
        <v>0</v>
      </c>
      <c r="AZ854" s="628"/>
      <c r="BA854" s="629"/>
      <c r="BB854" s="634"/>
    </row>
    <row r="855" spans="1:54" ht="14.4" x14ac:dyDescent="0.3">
      <c r="A855" s="604">
        <v>707476</v>
      </c>
      <c r="B855" s="604" t="s">
        <v>247</v>
      </c>
      <c r="C855" s="605" t="s">
        <v>176</v>
      </c>
      <c r="D855" s="605" t="s">
        <v>177</v>
      </c>
      <c r="E855" s="605" t="s">
        <v>176</v>
      </c>
      <c r="F855" s="605" t="s">
        <v>177</v>
      </c>
      <c r="G855" s="605" t="s">
        <v>178</v>
      </c>
      <c r="H855" s="605" t="s">
        <v>176</v>
      </c>
      <c r="I855" s="605" t="s">
        <v>177</v>
      </c>
      <c r="J855" s="605" t="s">
        <v>177</v>
      </c>
      <c r="K855" s="605" t="s">
        <v>177</v>
      </c>
      <c r="L855" s="605" t="s">
        <v>177</v>
      </c>
      <c r="M855" s="605" t="s">
        <v>177</v>
      </c>
      <c r="N855" s="605" t="s">
        <v>177</v>
      </c>
      <c r="O855" s="605" t="s">
        <v>227</v>
      </c>
      <c r="P855" s="605" t="s">
        <v>227</v>
      </c>
      <c r="Q855" s="605" t="s">
        <v>227</v>
      </c>
      <c r="R855" s="605" t="s">
        <v>227</v>
      </c>
      <c r="S855" s="605" t="s">
        <v>227</v>
      </c>
      <c r="T855" s="605" t="s">
        <v>227</v>
      </c>
      <c r="U855" s="605" t="s">
        <v>227</v>
      </c>
      <c r="V855" s="605" t="s">
        <v>227</v>
      </c>
      <c r="W855" s="605" t="s">
        <v>227</v>
      </c>
      <c r="X855" s="605" t="s">
        <v>227</v>
      </c>
      <c r="Y855" s="605" t="s">
        <v>227</v>
      </c>
      <c r="Z855" s="605" t="s">
        <v>227</v>
      </c>
      <c r="AA855" s="605" t="s">
        <v>227</v>
      </c>
      <c r="AB855" s="605" t="s">
        <v>227</v>
      </c>
      <c r="AC855" s="605" t="s">
        <v>227</v>
      </c>
      <c r="AD855" s="605" t="s">
        <v>227</v>
      </c>
      <c r="AE855" s="605" t="s">
        <v>227</v>
      </c>
      <c r="AF855" s="605" t="s">
        <v>227</v>
      </c>
      <c r="AG855" s="605" t="s">
        <v>227</v>
      </c>
      <c r="AH855" s="605" t="s">
        <v>227</v>
      </c>
      <c r="AI855" s="605" t="s">
        <v>227</v>
      </c>
      <c r="AJ855" s="605" t="s">
        <v>227</v>
      </c>
      <c r="AK855" s="605" t="s">
        <v>227</v>
      </c>
      <c r="AL855" s="605" t="s">
        <v>227</v>
      </c>
      <c r="AM855" s="605" t="s">
        <v>227</v>
      </c>
      <c r="AN855" s="605" t="s">
        <v>227</v>
      </c>
      <c r="AO855" s="605" t="s">
        <v>227</v>
      </c>
      <c r="AP855" s="605" t="s">
        <v>227</v>
      </c>
      <c r="AQ855" s="605" t="s">
        <v>227</v>
      </c>
      <c r="AR855" s="605" t="s">
        <v>227</v>
      </c>
      <c r="AS855" s="605" t="s">
        <v>227</v>
      </c>
      <c r="AT855" s="605" t="s">
        <v>227</v>
      </c>
      <c r="AU855" s="605" t="s">
        <v>227</v>
      </c>
      <c r="AV855" s="605" t="s">
        <v>227</v>
      </c>
      <c r="AW855" s="605" t="s">
        <v>227</v>
      </c>
      <c r="AX855" s="605" t="s">
        <v>227</v>
      </c>
      <c r="AY855" s="604" t="s">
        <v>227</v>
      </c>
      <c r="AZ855" s="604" t="s">
        <v>4547</v>
      </c>
      <c r="BA855" s="604" t="s">
        <v>227</v>
      </c>
      <c r="BB855" s="606" t="s">
        <v>1500</v>
      </c>
    </row>
    <row r="856" spans="1:54" ht="21.6" x14ac:dyDescent="0.65">
      <c r="A856" s="620">
        <v>707477</v>
      </c>
      <c r="B856" s="602" t="s">
        <v>247</v>
      </c>
      <c r="C856" s="628" t="s">
        <v>176</v>
      </c>
      <c r="D856" s="628" t="s">
        <v>176</v>
      </c>
      <c r="E856" s="628" t="s">
        <v>176</v>
      </c>
      <c r="F856" s="628" t="s">
        <v>176</v>
      </c>
      <c r="G856" s="628" t="s">
        <v>176</v>
      </c>
      <c r="H856" s="628" t="s">
        <v>178</v>
      </c>
      <c r="I856" s="628" t="s">
        <v>177</v>
      </c>
      <c r="J856" s="628" t="s">
        <v>177</v>
      </c>
      <c r="K856" s="628" t="s">
        <v>177</v>
      </c>
      <c r="L856" s="628" t="s">
        <v>177</v>
      </c>
      <c r="M856" s="628" t="s">
        <v>177</v>
      </c>
      <c r="N856" s="628" t="s">
        <v>177</v>
      </c>
      <c r="O856" s="628" t="s">
        <v>227</v>
      </c>
      <c r="P856" s="628" t="s">
        <v>227</v>
      </c>
      <c r="Q856" s="628" t="s">
        <v>227</v>
      </c>
      <c r="R856" s="628" t="s">
        <v>227</v>
      </c>
      <c r="S856" s="628" t="s">
        <v>227</v>
      </c>
      <c r="T856" s="628" t="s">
        <v>227</v>
      </c>
      <c r="U856" s="628" t="s">
        <v>227</v>
      </c>
      <c r="V856" s="628" t="s">
        <v>227</v>
      </c>
      <c r="W856" s="628" t="s">
        <v>227</v>
      </c>
      <c r="X856" s="628" t="s">
        <v>227</v>
      </c>
      <c r="Y856" s="628" t="s">
        <v>227</v>
      </c>
      <c r="Z856" s="628" t="s">
        <v>227</v>
      </c>
      <c r="AA856" s="628" t="s">
        <v>227</v>
      </c>
      <c r="AB856" s="628" t="s">
        <v>227</v>
      </c>
      <c r="AC856" s="628" t="s">
        <v>227</v>
      </c>
      <c r="AD856" s="628" t="s">
        <v>227</v>
      </c>
      <c r="AE856" s="628" t="s">
        <v>227</v>
      </c>
      <c r="AF856" s="628" t="s">
        <v>227</v>
      </c>
      <c r="AG856" s="628" t="s">
        <v>227</v>
      </c>
      <c r="AH856" s="628" t="s">
        <v>227</v>
      </c>
      <c r="AI856" s="628" t="s">
        <v>227</v>
      </c>
      <c r="AJ856" s="628" t="s">
        <v>227</v>
      </c>
      <c r="AK856" s="628" t="s">
        <v>227</v>
      </c>
      <c r="AL856" s="628" t="s">
        <v>227</v>
      </c>
      <c r="AM856" s="628" t="s">
        <v>227</v>
      </c>
      <c r="AN856" s="628" t="s">
        <v>227</v>
      </c>
      <c r="AO856" s="628" t="s">
        <v>227</v>
      </c>
      <c r="AP856" s="628" t="s">
        <v>227</v>
      </c>
      <c r="AQ856" s="628" t="s">
        <v>227</v>
      </c>
      <c r="AR856" s="628" t="s">
        <v>227</v>
      </c>
      <c r="AS856" s="628" t="s">
        <v>227</v>
      </c>
      <c r="AT856" s="628" t="s">
        <v>227</v>
      </c>
      <c r="AU856" s="628" t="s">
        <v>227</v>
      </c>
      <c r="AV856" s="628" t="s">
        <v>227</v>
      </c>
      <c r="AW856" s="628" t="s">
        <v>227</v>
      </c>
      <c r="AX856" s="628" t="s">
        <v>227</v>
      </c>
      <c r="AY856" s="602">
        <v>0</v>
      </c>
      <c r="AZ856" s="628"/>
      <c r="BA856" s="629"/>
      <c r="BB856" s="634"/>
    </row>
    <row r="857" spans="1:54" ht="14.4" x14ac:dyDescent="0.3">
      <c r="A857" s="604">
        <v>707478</v>
      </c>
      <c r="B857" s="604" t="s">
        <v>247</v>
      </c>
      <c r="C857" s="605" t="s">
        <v>178</v>
      </c>
      <c r="D857" s="605" t="s">
        <v>178</v>
      </c>
      <c r="E857" s="605" t="s">
        <v>178</v>
      </c>
      <c r="F857" s="605" t="s">
        <v>178</v>
      </c>
      <c r="G857" s="605" t="s">
        <v>178</v>
      </c>
      <c r="H857" s="605" t="s">
        <v>178</v>
      </c>
      <c r="I857" s="605" t="s">
        <v>177</v>
      </c>
      <c r="J857" s="605" t="s">
        <v>177</v>
      </c>
      <c r="K857" s="605" t="s">
        <v>177</v>
      </c>
      <c r="L857" s="605" t="s">
        <v>177</v>
      </c>
      <c r="M857" s="605" t="s">
        <v>176</v>
      </c>
      <c r="N857" s="605" t="s">
        <v>176</v>
      </c>
      <c r="O857" s="605" t="s">
        <v>227</v>
      </c>
      <c r="P857" s="605" t="s">
        <v>227</v>
      </c>
      <c r="Q857" s="605" t="s">
        <v>227</v>
      </c>
      <c r="R857" s="605" t="s">
        <v>227</v>
      </c>
      <c r="S857" s="605" t="s">
        <v>227</v>
      </c>
      <c r="T857" s="605" t="s">
        <v>227</v>
      </c>
      <c r="U857" s="605" t="s">
        <v>227</v>
      </c>
      <c r="V857" s="605" t="s">
        <v>227</v>
      </c>
      <c r="W857" s="605" t="s">
        <v>227</v>
      </c>
      <c r="X857" s="605" t="s">
        <v>227</v>
      </c>
      <c r="Y857" s="605" t="s">
        <v>227</v>
      </c>
      <c r="Z857" s="605" t="s">
        <v>227</v>
      </c>
      <c r="AA857" s="605" t="s">
        <v>227</v>
      </c>
      <c r="AB857" s="605" t="s">
        <v>227</v>
      </c>
      <c r="AC857" s="605" t="s">
        <v>227</v>
      </c>
      <c r="AD857" s="605" t="s">
        <v>227</v>
      </c>
      <c r="AE857" s="605" t="s">
        <v>227</v>
      </c>
      <c r="AF857" s="605" t="s">
        <v>227</v>
      </c>
      <c r="AG857" s="605" t="s">
        <v>227</v>
      </c>
      <c r="AH857" s="605" t="s">
        <v>227</v>
      </c>
      <c r="AI857" s="605" t="s">
        <v>227</v>
      </c>
      <c r="AJ857" s="605" t="s">
        <v>227</v>
      </c>
      <c r="AK857" s="605" t="s">
        <v>227</v>
      </c>
      <c r="AL857" s="605" t="s">
        <v>227</v>
      </c>
      <c r="AM857" s="605" t="s">
        <v>227</v>
      </c>
      <c r="AN857" s="605" t="s">
        <v>227</v>
      </c>
      <c r="AO857" s="605" t="s">
        <v>227</v>
      </c>
      <c r="AP857" s="605" t="s">
        <v>227</v>
      </c>
      <c r="AQ857" s="605" t="s">
        <v>227</v>
      </c>
      <c r="AR857" s="605" t="s">
        <v>227</v>
      </c>
      <c r="AS857" s="605" t="s">
        <v>227</v>
      </c>
      <c r="AT857" s="605" t="s">
        <v>227</v>
      </c>
      <c r="AU857" s="605" t="s">
        <v>227</v>
      </c>
      <c r="AV857" s="605" t="s">
        <v>227</v>
      </c>
      <c r="AW857" s="605" t="s">
        <v>227</v>
      </c>
      <c r="AX857" s="605" t="s">
        <v>227</v>
      </c>
      <c r="AY857" s="604" t="s">
        <v>227</v>
      </c>
      <c r="AZ857" s="604" t="s">
        <v>4547</v>
      </c>
      <c r="BA857" s="604" t="s">
        <v>227</v>
      </c>
      <c r="BB857" s="606" t="s">
        <v>1500</v>
      </c>
    </row>
    <row r="858" spans="1:54" ht="14.4" x14ac:dyDescent="0.3">
      <c r="A858" s="604">
        <v>707479</v>
      </c>
      <c r="B858" s="604" t="s">
        <v>247</v>
      </c>
      <c r="C858" s="605" t="s">
        <v>176</v>
      </c>
      <c r="D858" s="605" t="s">
        <v>178</v>
      </c>
      <c r="E858" s="605" t="s">
        <v>178</v>
      </c>
      <c r="F858" s="605" t="s">
        <v>177</v>
      </c>
      <c r="G858" s="605" t="s">
        <v>177</v>
      </c>
      <c r="H858" s="605" t="s">
        <v>176</v>
      </c>
      <c r="I858" s="605" t="s">
        <v>177</v>
      </c>
      <c r="J858" s="605" t="s">
        <v>177</v>
      </c>
      <c r="K858" s="605" t="s">
        <v>177</v>
      </c>
      <c r="L858" s="605" t="s">
        <v>177</v>
      </c>
      <c r="M858" s="605" t="s">
        <v>177</v>
      </c>
      <c r="N858" s="605" t="s">
        <v>177</v>
      </c>
      <c r="O858" s="605" t="s">
        <v>227</v>
      </c>
      <c r="P858" s="605" t="s">
        <v>227</v>
      </c>
      <c r="Q858" s="605" t="s">
        <v>227</v>
      </c>
      <c r="R858" s="605" t="s">
        <v>227</v>
      </c>
      <c r="S858" s="605" t="s">
        <v>227</v>
      </c>
      <c r="T858" s="605" t="s">
        <v>227</v>
      </c>
      <c r="U858" s="605" t="s">
        <v>227</v>
      </c>
      <c r="V858" s="605" t="s">
        <v>227</v>
      </c>
      <c r="W858" s="605" t="s">
        <v>227</v>
      </c>
      <c r="X858" s="605" t="s">
        <v>227</v>
      </c>
      <c r="Y858" s="605" t="s">
        <v>227</v>
      </c>
      <c r="Z858" s="605" t="s">
        <v>227</v>
      </c>
      <c r="AA858" s="605" t="s">
        <v>227</v>
      </c>
      <c r="AB858" s="605" t="s">
        <v>227</v>
      </c>
      <c r="AC858" s="605" t="s">
        <v>227</v>
      </c>
      <c r="AD858" s="605" t="s">
        <v>227</v>
      </c>
      <c r="AE858" s="605" t="s">
        <v>227</v>
      </c>
      <c r="AF858" s="605" t="s">
        <v>227</v>
      </c>
      <c r="AG858" s="605" t="s">
        <v>227</v>
      </c>
      <c r="AH858" s="605" t="s">
        <v>227</v>
      </c>
      <c r="AI858" s="605" t="s">
        <v>227</v>
      </c>
      <c r="AJ858" s="605" t="s">
        <v>227</v>
      </c>
      <c r="AK858" s="605" t="s">
        <v>227</v>
      </c>
      <c r="AL858" s="605" t="s">
        <v>227</v>
      </c>
      <c r="AM858" s="605" t="s">
        <v>227</v>
      </c>
      <c r="AN858" s="605" t="s">
        <v>227</v>
      </c>
      <c r="AO858" s="605" t="s">
        <v>227</v>
      </c>
      <c r="AP858" s="605" t="s">
        <v>227</v>
      </c>
      <c r="AQ858" s="605" t="s">
        <v>227</v>
      </c>
      <c r="AR858" s="605" t="s">
        <v>227</v>
      </c>
      <c r="AS858" s="605" t="s">
        <v>227</v>
      </c>
      <c r="AT858" s="605" t="s">
        <v>227</v>
      </c>
      <c r="AU858" s="605" t="s">
        <v>227</v>
      </c>
      <c r="AV858" s="605" t="s">
        <v>227</v>
      </c>
      <c r="AW858" s="605" t="s">
        <v>227</v>
      </c>
      <c r="AX858" s="605" t="s">
        <v>227</v>
      </c>
      <c r="AY858" s="604" t="s">
        <v>227</v>
      </c>
      <c r="AZ858" s="604" t="s">
        <v>4547</v>
      </c>
      <c r="BA858" s="604" t="s">
        <v>227</v>
      </c>
      <c r="BB858" s="606" t="s">
        <v>1500</v>
      </c>
    </row>
    <row r="859" spans="1:54" ht="14.4" x14ac:dyDescent="0.3">
      <c r="A859" s="604">
        <v>707480</v>
      </c>
      <c r="B859" s="604" t="s">
        <v>247</v>
      </c>
      <c r="C859" s="605" t="s">
        <v>178</v>
      </c>
      <c r="D859" s="605" t="s">
        <v>178</v>
      </c>
      <c r="E859" s="605" t="s">
        <v>177</v>
      </c>
      <c r="F859" s="605" t="s">
        <v>177</v>
      </c>
      <c r="G859" s="605" t="s">
        <v>178</v>
      </c>
      <c r="H859" s="605" t="s">
        <v>177</v>
      </c>
      <c r="I859" s="605" t="s">
        <v>177</v>
      </c>
      <c r="J859" s="605" t="s">
        <v>177</v>
      </c>
      <c r="K859" s="605" t="s">
        <v>177</v>
      </c>
      <c r="L859" s="605" t="s">
        <v>177</v>
      </c>
      <c r="M859" s="605" t="s">
        <v>178</v>
      </c>
      <c r="N859" s="605" t="s">
        <v>176</v>
      </c>
      <c r="O859" s="605" t="s">
        <v>227</v>
      </c>
      <c r="P859" s="605" t="s">
        <v>227</v>
      </c>
      <c r="Q859" s="605" t="s">
        <v>227</v>
      </c>
      <c r="R859" s="605" t="s">
        <v>227</v>
      </c>
      <c r="S859" s="605" t="s">
        <v>227</v>
      </c>
      <c r="T859" s="605" t="s">
        <v>227</v>
      </c>
      <c r="U859" s="605" t="s">
        <v>227</v>
      </c>
      <c r="V859" s="605" t="s">
        <v>227</v>
      </c>
      <c r="W859" s="605" t="s">
        <v>227</v>
      </c>
      <c r="X859" s="605" t="s">
        <v>227</v>
      </c>
      <c r="Y859" s="605" t="s">
        <v>227</v>
      </c>
      <c r="Z859" s="605" t="s">
        <v>227</v>
      </c>
      <c r="AA859" s="605" t="s">
        <v>227</v>
      </c>
      <c r="AB859" s="605" t="s">
        <v>227</v>
      </c>
      <c r="AC859" s="605" t="s">
        <v>227</v>
      </c>
      <c r="AD859" s="605" t="s">
        <v>227</v>
      </c>
      <c r="AE859" s="605" t="s">
        <v>227</v>
      </c>
      <c r="AF859" s="605" t="s">
        <v>227</v>
      </c>
      <c r="AG859" s="605" t="s">
        <v>227</v>
      </c>
      <c r="AH859" s="605" t="s">
        <v>227</v>
      </c>
      <c r="AI859" s="605" t="s">
        <v>227</v>
      </c>
      <c r="AJ859" s="605" t="s">
        <v>227</v>
      </c>
      <c r="AK859" s="605" t="s">
        <v>227</v>
      </c>
      <c r="AL859" s="605" t="s">
        <v>227</v>
      </c>
      <c r="AM859" s="605" t="s">
        <v>227</v>
      </c>
      <c r="AN859" s="605" t="s">
        <v>227</v>
      </c>
      <c r="AO859" s="605" t="s">
        <v>227</v>
      </c>
      <c r="AP859" s="605" t="s">
        <v>227</v>
      </c>
      <c r="AQ859" s="605" t="s">
        <v>227</v>
      </c>
      <c r="AR859" s="605" t="s">
        <v>227</v>
      </c>
      <c r="AS859" s="605" t="s">
        <v>227</v>
      </c>
      <c r="AT859" s="605" t="s">
        <v>227</v>
      </c>
      <c r="AU859" s="605" t="s">
        <v>227</v>
      </c>
      <c r="AV859" s="605" t="s">
        <v>227</v>
      </c>
      <c r="AW859" s="605" t="s">
        <v>227</v>
      </c>
      <c r="AX859" s="605" t="s">
        <v>227</v>
      </c>
      <c r="AY859" s="604" t="s">
        <v>227</v>
      </c>
      <c r="AZ859" s="604" t="s">
        <v>4547</v>
      </c>
      <c r="BA859" s="604" t="s">
        <v>227</v>
      </c>
      <c r="BB859" s="606" t="s">
        <v>1500</v>
      </c>
    </row>
    <row r="860" spans="1:54" ht="14.4" x14ac:dyDescent="0.3">
      <c r="A860" s="604">
        <v>707481</v>
      </c>
      <c r="B860" s="604" t="s">
        <v>247</v>
      </c>
      <c r="C860" s="605" t="s">
        <v>178</v>
      </c>
      <c r="D860" s="605" t="s">
        <v>178</v>
      </c>
      <c r="E860" s="605" t="s">
        <v>178</v>
      </c>
      <c r="F860" s="605" t="s">
        <v>178</v>
      </c>
      <c r="G860" s="605" t="s">
        <v>178</v>
      </c>
      <c r="H860" s="605" t="s">
        <v>178</v>
      </c>
      <c r="I860" s="605" t="s">
        <v>177</v>
      </c>
      <c r="J860" s="605" t="s">
        <v>177</v>
      </c>
      <c r="K860" s="605" t="s">
        <v>177</v>
      </c>
      <c r="L860" s="605" t="s">
        <v>177</v>
      </c>
      <c r="M860" s="605" t="s">
        <v>176</v>
      </c>
      <c r="N860" s="605" t="s">
        <v>176</v>
      </c>
      <c r="O860" s="605" t="s">
        <v>227</v>
      </c>
      <c r="P860" s="605" t="s">
        <v>227</v>
      </c>
      <c r="Q860" s="605" t="s">
        <v>227</v>
      </c>
      <c r="R860" s="605" t="s">
        <v>227</v>
      </c>
      <c r="S860" s="605" t="s">
        <v>227</v>
      </c>
      <c r="T860" s="605" t="s">
        <v>227</v>
      </c>
      <c r="U860" s="605" t="s">
        <v>227</v>
      </c>
      <c r="V860" s="605" t="s">
        <v>227</v>
      </c>
      <c r="W860" s="605" t="s">
        <v>227</v>
      </c>
      <c r="X860" s="605" t="s">
        <v>227</v>
      </c>
      <c r="Y860" s="605" t="s">
        <v>227</v>
      </c>
      <c r="Z860" s="605" t="s">
        <v>227</v>
      </c>
      <c r="AA860" s="605" t="s">
        <v>227</v>
      </c>
      <c r="AB860" s="605" t="s">
        <v>227</v>
      </c>
      <c r="AC860" s="605" t="s">
        <v>227</v>
      </c>
      <c r="AD860" s="605" t="s">
        <v>227</v>
      </c>
      <c r="AE860" s="605" t="s">
        <v>227</v>
      </c>
      <c r="AF860" s="605" t="s">
        <v>227</v>
      </c>
      <c r="AG860" s="605" t="s">
        <v>227</v>
      </c>
      <c r="AH860" s="605" t="s">
        <v>227</v>
      </c>
      <c r="AI860" s="605" t="s">
        <v>227</v>
      </c>
      <c r="AJ860" s="605" t="s">
        <v>227</v>
      </c>
      <c r="AK860" s="605" t="s">
        <v>227</v>
      </c>
      <c r="AL860" s="605" t="s">
        <v>227</v>
      </c>
      <c r="AM860" s="605" t="s">
        <v>227</v>
      </c>
      <c r="AN860" s="605" t="s">
        <v>227</v>
      </c>
      <c r="AO860" s="605" t="s">
        <v>227</v>
      </c>
      <c r="AP860" s="605" t="s">
        <v>227</v>
      </c>
      <c r="AQ860" s="605" t="s">
        <v>227</v>
      </c>
      <c r="AR860" s="605" t="s">
        <v>227</v>
      </c>
      <c r="AS860" s="605" t="s">
        <v>227</v>
      </c>
      <c r="AT860" s="605" t="s">
        <v>227</v>
      </c>
      <c r="AU860" s="605" t="s">
        <v>227</v>
      </c>
      <c r="AV860" s="605" t="s">
        <v>227</v>
      </c>
      <c r="AW860" s="605" t="s">
        <v>227</v>
      </c>
      <c r="AX860" s="605" t="s">
        <v>227</v>
      </c>
      <c r="AY860" s="604" t="s">
        <v>227</v>
      </c>
      <c r="AZ860" s="604" t="s">
        <v>4547</v>
      </c>
      <c r="BA860" s="604" t="s">
        <v>227</v>
      </c>
      <c r="BB860" s="606" t="s">
        <v>1500</v>
      </c>
    </row>
    <row r="861" spans="1:54" ht="14.4" x14ac:dyDescent="0.3">
      <c r="A861" s="604">
        <v>707482</v>
      </c>
      <c r="B861" s="604" t="s">
        <v>247</v>
      </c>
      <c r="C861" s="605" t="s">
        <v>178</v>
      </c>
      <c r="D861" s="605" t="s">
        <v>177</v>
      </c>
      <c r="E861" s="605" t="s">
        <v>177</v>
      </c>
      <c r="F861" s="605" t="s">
        <v>178</v>
      </c>
      <c r="G861" s="605" t="s">
        <v>177</v>
      </c>
      <c r="H861" s="605" t="s">
        <v>178</v>
      </c>
      <c r="I861" s="605" t="s">
        <v>178</v>
      </c>
      <c r="J861" s="605" t="s">
        <v>178</v>
      </c>
      <c r="K861" s="605" t="s">
        <v>178</v>
      </c>
      <c r="L861" s="605" t="s">
        <v>178</v>
      </c>
      <c r="M861" s="605" t="s">
        <v>178</v>
      </c>
      <c r="N861" s="605" t="s">
        <v>178</v>
      </c>
      <c r="O861" s="605" t="s">
        <v>227</v>
      </c>
      <c r="P861" s="605" t="s">
        <v>227</v>
      </c>
      <c r="Q861" s="605" t="s">
        <v>227</v>
      </c>
      <c r="R861" s="605" t="s">
        <v>227</v>
      </c>
      <c r="S861" s="605" t="s">
        <v>227</v>
      </c>
      <c r="T861" s="605" t="s">
        <v>227</v>
      </c>
      <c r="U861" s="605" t="s">
        <v>227</v>
      </c>
      <c r="V861" s="605" t="s">
        <v>227</v>
      </c>
      <c r="W861" s="605" t="s">
        <v>227</v>
      </c>
      <c r="X861" s="605" t="s">
        <v>227</v>
      </c>
      <c r="Y861" s="605" t="s">
        <v>227</v>
      </c>
      <c r="Z861" s="605" t="s">
        <v>227</v>
      </c>
      <c r="AA861" s="605" t="s">
        <v>227</v>
      </c>
      <c r="AB861" s="605" t="s">
        <v>227</v>
      </c>
      <c r="AC861" s="605" t="s">
        <v>227</v>
      </c>
      <c r="AD861" s="605" t="s">
        <v>227</v>
      </c>
      <c r="AE861" s="605" t="s">
        <v>227</v>
      </c>
      <c r="AF861" s="605" t="s">
        <v>227</v>
      </c>
      <c r="AG861" s="605" t="s">
        <v>227</v>
      </c>
      <c r="AH861" s="605" t="s">
        <v>227</v>
      </c>
      <c r="AI861" s="605" t="s">
        <v>227</v>
      </c>
      <c r="AJ861" s="605" t="s">
        <v>227</v>
      </c>
      <c r="AK861" s="605" t="s">
        <v>227</v>
      </c>
      <c r="AL861" s="605" t="s">
        <v>227</v>
      </c>
      <c r="AM861" s="605" t="s">
        <v>227</v>
      </c>
      <c r="AN861" s="605" t="s">
        <v>227</v>
      </c>
      <c r="AO861" s="605" t="s">
        <v>227</v>
      </c>
      <c r="AP861" s="605" t="s">
        <v>227</v>
      </c>
      <c r="AQ861" s="605" t="s">
        <v>227</v>
      </c>
      <c r="AR861" s="605" t="s">
        <v>227</v>
      </c>
      <c r="AS861" s="605" t="s">
        <v>227</v>
      </c>
      <c r="AT861" s="605" t="s">
        <v>227</v>
      </c>
      <c r="AU861" s="605" t="s">
        <v>227</v>
      </c>
      <c r="AV861" s="605" t="s">
        <v>227</v>
      </c>
      <c r="AW861" s="605" t="s">
        <v>227</v>
      </c>
      <c r="AX861" s="605" t="s">
        <v>227</v>
      </c>
      <c r="AY861" s="604" t="s">
        <v>227</v>
      </c>
      <c r="AZ861" s="604" t="s">
        <v>4547</v>
      </c>
      <c r="BA861" s="604" t="s">
        <v>227</v>
      </c>
      <c r="BB861" s="606" t="s">
        <v>1500</v>
      </c>
    </row>
    <row r="862" spans="1:54" ht="14.4" x14ac:dyDescent="0.3">
      <c r="A862" s="604">
        <v>707483</v>
      </c>
      <c r="B862" s="604" t="s">
        <v>247</v>
      </c>
      <c r="C862" s="605" t="s">
        <v>178</v>
      </c>
      <c r="D862" s="605" t="s">
        <v>177</v>
      </c>
      <c r="E862" s="605" t="s">
        <v>177</v>
      </c>
      <c r="F862" s="605" t="s">
        <v>177</v>
      </c>
      <c r="G862" s="605" t="s">
        <v>178</v>
      </c>
      <c r="H862" s="605" t="s">
        <v>177</v>
      </c>
      <c r="I862" s="605" t="s">
        <v>177</v>
      </c>
      <c r="J862" s="605" t="s">
        <v>177</v>
      </c>
      <c r="K862" s="605" t="s">
        <v>177</v>
      </c>
      <c r="L862" s="605" t="s">
        <v>177</v>
      </c>
      <c r="M862" s="605" t="s">
        <v>176</v>
      </c>
      <c r="N862" s="605" t="s">
        <v>176</v>
      </c>
      <c r="O862" s="605" t="s">
        <v>227</v>
      </c>
      <c r="P862" s="605" t="s">
        <v>227</v>
      </c>
      <c r="Q862" s="605" t="s">
        <v>227</v>
      </c>
      <c r="R862" s="605" t="s">
        <v>227</v>
      </c>
      <c r="S862" s="605" t="s">
        <v>227</v>
      </c>
      <c r="T862" s="605" t="s">
        <v>227</v>
      </c>
      <c r="U862" s="605" t="s">
        <v>227</v>
      </c>
      <c r="V862" s="605" t="s">
        <v>227</v>
      </c>
      <c r="W862" s="605" t="s">
        <v>227</v>
      </c>
      <c r="X862" s="605" t="s">
        <v>227</v>
      </c>
      <c r="Y862" s="605" t="s">
        <v>227</v>
      </c>
      <c r="Z862" s="605" t="s">
        <v>227</v>
      </c>
      <c r="AA862" s="605" t="s">
        <v>227</v>
      </c>
      <c r="AB862" s="605" t="s">
        <v>227</v>
      </c>
      <c r="AC862" s="605" t="s">
        <v>227</v>
      </c>
      <c r="AD862" s="605" t="s">
        <v>227</v>
      </c>
      <c r="AE862" s="605" t="s">
        <v>227</v>
      </c>
      <c r="AF862" s="605" t="s">
        <v>227</v>
      </c>
      <c r="AG862" s="605" t="s">
        <v>227</v>
      </c>
      <c r="AH862" s="605" t="s">
        <v>227</v>
      </c>
      <c r="AI862" s="605" t="s">
        <v>227</v>
      </c>
      <c r="AJ862" s="605" t="s">
        <v>227</v>
      </c>
      <c r="AK862" s="605" t="s">
        <v>227</v>
      </c>
      <c r="AL862" s="605" t="s">
        <v>227</v>
      </c>
      <c r="AM862" s="605" t="s">
        <v>227</v>
      </c>
      <c r="AN862" s="605" t="s">
        <v>227</v>
      </c>
      <c r="AO862" s="605" t="s">
        <v>227</v>
      </c>
      <c r="AP862" s="605" t="s">
        <v>227</v>
      </c>
      <c r="AQ862" s="605" t="s">
        <v>227</v>
      </c>
      <c r="AR862" s="605" t="s">
        <v>227</v>
      </c>
      <c r="AS862" s="605" t="s">
        <v>227</v>
      </c>
      <c r="AT862" s="605" t="s">
        <v>227</v>
      </c>
      <c r="AU862" s="605" t="s">
        <v>227</v>
      </c>
      <c r="AV862" s="605" t="s">
        <v>227</v>
      </c>
      <c r="AW862" s="605" t="s">
        <v>227</v>
      </c>
      <c r="AX862" s="605" t="s">
        <v>227</v>
      </c>
      <c r="AY862" s="604" t="s">
        <v>227</v>
      </c>
      <c r="AZ862" s="604" t="s">
        <v>4547</v>
      </c>
      <c r="BA862" s="604" t="s">
        <v>227</v>
      </c>
      <c r="BB862" s="606" t="s">
        <v>1500</v>
      </c>
    </row>
    <row r="863" spans="1:54" ht="14.4" x14ac:dyDescent="0.3">
      <c r="A863" s="604">
        <v>707484</v>
      </c>
      <c r="B863" s="604" t="s">
        <v>247</v>
      </c>
      <c r="C863" s="605" t="s">
        <v>178</v>
      </c>
      <c r="D863" s="605" t="s">
        <v>178</v>
      </c>
      <c r="E863" s="605" t="s">
        <v>178</v>
      </c>
      <c r="F863" s="605" t="s">
        <v>178</v>
      </c>
      <c r="G863" s="605" t="s">
        <v>178</v>
      </c>
      <c r="H863" s="605" t="s">
        <v>178</v>
      </c>
      <c r="I863" s="605" t="s">
        <v>177</v>
      </c>
      <c r="J863" s="605" t="s">
        <v>177</v>
      </c>
      <c r="K863" s="605" t="s">
        <v>177</v>
      </c>
      <c r="L863" s="605" t="s">
        <v>177</v>
      </c>
      <c r="M863" s="605" t="s">
        <v>178</v>
      </c>
      <c r="N863" s="605" t="s">
        <v>176</v>
      </c>
      <c r="O863" s="605" t="s">
        <v>227</v>
      </c>
      <c r="P863" s="605" t="s">
        <v>227</v>
      </c>
      <c r="Q863" s="605" t="s">
        <v>227</v>
      </c>
      <c r="R863" s="605" t="s">
        <v>227</v>
      </c>
      <c r="S863" s="605" t="s">
        <v>227</v>
      </c>
      <c r="T863" s="605" t="s">
        <v>227</v>
      </c>
      <c r="U863" s="605" t="s">
        <v>227</v>
      </c>
      <c r="V863" s="605" t="s">
        <v>227</v>
      </c>
      <c r="W863" s="605" t="s">
        <v>227</v>
      </c>
      <c r="X863" s="605" t="s">
        <v>227</v>
      </c>
      <c r="Y863" s="605" t="s">
        <v>227</v>
      </c>
      <c r="Z863" s="605" t="s">
        <v>227</v>
      </c>
      <c r="AA863" s="605" t="s">
        <v>227</v>
      </c>
      <c r="AB863" s="605" t="s">
        <v>227</v>
      </c>
      <c r="AC863" s="605" t="s">
        <v>227</v>
      </c>
      <c r="AD863" s="605" t="s">
        <v>227</v>
      </c>
      <c r="AE863" s="605" t="s">
        <v>227</v>
      </c>
      <c r="AF863" s="605" t="s">
        <v>227</v>
      </c>
      <c r="AG863" s="605" t="s">
        <v>227</v>
      </c>
      <c r="AH863" s="605" t="s">
        <v>227</v>
      </c>
      <c r="AI863" s="605" t="s">
        <v>227</v>
      </c>
      <c r="AJ863" s="605" t="s">
        <v>227</v>
      </c>
      <c r="AK863" s="605" t="s">
        <v>227</v>
      </c>
      <c r="AL863" s="605" t="s">
        <v>227</v>
      </c>
      <c r="AM863" s="605" t="s">
        <v>227</v>
      </c>
      <c r="AN863" s="605" t="s">
        <v>227</v>
      </c>
      <c r="AO863" s="605" t="s">
        <v>227</v>
      </c>
      <c r="AP863" s="605" t="s">
        <v>227</v>
      </c>
      <c r="AQ863" s="605" t="s">
        <v>227</v>
      </c>
      <c r="AR863" s="605" t="s">
        <v>227</v>
      </c>
      <c r="AS863" s="605" t="s">
        <v>227</v>
      </c>
      <c r="AT863" s="605" t="s">
        <v>227</v>
      </c>
      <c r="AU863" s="605" t="s">
        <v>227</v>
      </c>
      <c r="AV863" s="605" t="s">
        <v>227</v>
      </c>
      <c r="AW863" s="605" t="s">
        <v>227</v>
      </c>
      <c r="AX863" s="605" t="s">
        <v>227</v>
      </c>
      <c r="AY863" s="604" t="s">
        <v>227</v>
      </c>
      <c r="AZ863" s="604" t="s">
        <v>4547</v>
      </c>
      <c r="BA863" s="604" t="s">
        <v>227</v>
      </c>
      <c r="BB863" s="606" t="s">
        <v>1500</v>
      </c>
    </row>
    <row r="864" spans="1:54" ht="14.4" x14ac:dyDescent="0.3">
      <c r="A864" s="604">
        <v>707485</v>
      </c>
      <c r="B864" s="604" t="s">
        <v>247</v>
      </c>
      <c r="C864" s="605" t="s">
        <v>178</v>
      </c>
      <c r="D864" s="605" t="s">
        <v>178</v>
      </c>
      <c r="E864" s="605" t="s">
        <v>177</v>
      </c>
      <c r="F864" s="605" t="s">
        <v>177</v>
      </c>
      <c r="G864" s="605" t="s">
        <v>177</v>
      </c>
      <c r="H864" s="605" t="s">
        <v>178</v>
      </c>
      <c r="I864" s="605" t="s">
        <v>177</v>
      </c>
      <c r="J864" s="605" t="s">
        <v>177</v>
      </c>
      <c r="K864" s="605" t="s">
        <v>177</v>
      </c>
      <c r="L864" s="605" t="s">
        <v>177</v>
      </c>
      <c r="M864" s="605" t="s">
        <v>176</v>
      </c>
      <c r="N864" s="605" t="s">
        <v>176</v>
      </c>
      <c r="O864" s="605" t="s">
        <v>227</v>
      </c>
      <c r="P864" s="605" t="s">
        <v>227</v>
      </c>
      <c r="Q864" s="605" t="s">
        <v>227</v>
      </c>
      <c r="R864" s="605" t="s">
        <v>227</v>
      </c>
      <c r="S864" s="605" t="s">
        <v>227</v>
      </c>
      <c r="T864" s="605" t="s">
        <v>227</v>
      </c>
      <c r="U864" s="605" t="s">
        <v>227</v>
      </c>
      <c r="V864" s="605" t="s">
        <v>227</v>
      </c>
      <c r="W864" s="605" t="s">
        <v>227</v>
      </c>
      <c r="X864" s="605" t="s">
        <v>227</v>
      </c>
      <c r="Y864" s="605" t="s">
        <v>227</v>
      </c>
      <c r="Z864" s="605" t="s">
        <v>227</v>
      </c>
      <c r="AA864" s="605" t="s">
        <v>227</v>
      </c>
      <c r="AB864" s="605" t="s">
        <v>227</v>
      </c>
      <c r="AC864" s="605" t="s">
        <v>227</v>
      </c>
      <c r="AD864" s="605" t="s">
        <v>227</v>
      </c>
      <c r="AE864" s="605" t="s">
        <v>227</v>
      </c>
      <c r="AF864" s="605" t="s">
        <v>227</v>
      </c>
      <c r="AG864" s="605" t="s">
        <v>227</v>
      </c>
      <c r="AH864" s="605" t="s">
        <v>227</v>
      </c>
      <c r="AI864" s="605" t="s">
        <v>227</v>
      </c>
      <c r="AJ864" s="605" t="s">
        <v>227</v>
      </c>
      <c r="AK864" s="605" t="s">
        <v>227</v>
      </c>
      <c r="AL864" s="605" t="s">
        <v>227</v>
      </c>
      <c r="AM864" s="605" t="s">
        <v>227</v>
      </c>
      <c r="AN864" s="605" t="s">
        <v>227</v>
      </c>
      <c r="AO864" s="605" t="s">
        <v>227</v>
      </c>
      <c r="AP864" s="605" t="s">
        <v>227</v>
      </c>
      <c r="AQ864" s="605" t="s">
        <v>227</v>
      </c>
      <c r="AR864" s="605" t="s">
        <v>227</v>
      </c>
      <c r="AS864" s="605" t="s">
        <v>227</v>
      </c>
      <c r="AT864" s="605" t="s">
        <v>227</v>
      </c>
      <c r="AU864" s="605" t="s">
        <v>227</v>
      </c>
      <c r="AV864" s="605" t="s">
        <v>227</v>
      </c>
      <c r="AW864" s="605" t="s">
        <v>227</v>
      </c>
      <c r="AX864" s="605" t="s">
        <v>227</v>
      </c>
      <c r="AY864" s="604" t="s">
        <v>227</v>
      </c>
      <c r="AZ864" s="604" t="s">
        <v>4547</v>
      </c>
      <c r="BA864" s="604" t="s">
        <v>227</v>
      </c>
      <c r="BB864" s="606" t="s">
        <v>1500</v>
      </c>
    </row>
    <row r="865" spans="1:54" ht="21.6" x14ac:dyDescent="0.65">
      <c r="A865" s="620">
        <v>707486</v>
      </c>
      <c r="B865" s="602" t="s">
        <v>247</v>
      </c>
      <c r="C865" s="628" t="s">
        <v>178</v>
      </c>
      <c r="D865" s="628" t="s">
        <v>176</v>
      </c>
      <c r="E865" s="628" t="s">
        <v>176</v>
      </c>
      <c r="F865" s="628" t="s">
        <v>176</v>
      </c>
      <c r="G865" s="628" t="s">
        <v>176</v>
      </c>
      <c r="H865" s="628" t="s">
        <v>176</v>
      </c>
      <c r="I865" s="628" t="s">
        <v>177</v>
      </c>
      <c r="J865" s="628" t="s">
        <v>177</v>
      </c>
      <c r="K865" s="628" t="s">
        <v>177</v>
      </c>
      <c r="L865" s="628" t="s">
        <v>177</v>
      </c>
      <c r="M865" s="628" t="s">
        <v>178</v>
      </c>
      <c r="N865" s="628" t="s">
        <v>178</v>
      </c>
      <c r="O865" s="628">
        <v>0</v>
      </c>
      <c r="P865" s="628">
        <v>0</v>
      </c>
      <c r="Q865" s="628">
        <v>0</v>
      </c>
      <c r="R865" s="628">
        <v>0</v>
      </c>
      <c r="S865" s="628">
        <v>0</v>
      </c>
      <c r="T865" s="628">
        <v>0</v>
      </c>
      <c r="U865" s="628">
        <v>0</v>
      </c>
      <c r="V865" s="628">
        <v>0</v>
      </c>
      <c r="W865" s="628">
        <v>0</v>
      </c>
      <c r="X865" s="628">
        <v>0</v>
      </c>
      <c r="Y865" s="628">
        <v>0</v>
      </c>
      <c r="Z865" s="628">
        <v>0</v>
      </c>
      <c r="AA865" s="628">
        <v>0</v>
      </c>
      <c r="AB865" s="628">
        <v>0</v>
      </c>
      <c r="AC865" s="628">
        <v>0</v>
      </c>
      <c r="AD865" s="628">
        <v>0</v>
      </c>
      <c r="AE865" s="628">
        <v>0</v>
      </c>
      <c r="AF865" s="628">
        <v>0</v>
      </c>
      <c r="AG865" s="628">
        <v>0</v>
      </c>
      <c r="AH865" s="628">
        <v>0</v>
      </c>
      <c r="AI865" s="628">
        <v>0</v>
      </c>
      <c r="AJ865" s="628">
        <v>0</v>
      </c>
      <c r="AK865" s="628">
        <v>0</v>
      </c>
      <c r="AL865" s="628">
        <v>0</v>
      </c>
      <c r="AM865" s="628">
        <v>0</v>
      </c>
      <c r="AN865" s="628">
        <v>0</v>
      </c>
      <c r="AO865" s="628">
        <v>0</v>
      </c>
      <c r="AP865" s="628">
        <v>0</v>
      </c>
      <c r="AQ865" s="628">
        <v>0</v>
      </c>
      <c r="AR865" s="628">
        <v>0</v>
      </c>
      <c r="AS865" s="628">
        <v>0</v>
      </c>
      <c r="AT865" s="628">
        <v>0</v>
      </c>
      <c r="AU865" s="628">
        <v>0</v>
      </c>
      <c r="AV865" s="628">
        <v>0</v>
      </c>
      <c r="AW865" s="628">
        <v>0</v>
      </c>
      <c r="AX865" s="628">
        <v>0</v>
      </c>
      <c r="AY865" s="602">
        <v>0</v>
      </c>
      <c r="AZ865" s="628"/>
      <c r="BA865" s="629"/>
      <c r="BB865" s="634"/>
    </row>
    <row r="866" spans="1:54" ht="21.6" x14ac:dyDescent="0.65">
      <c r="A866" s="620">
        <v>707487</v>
      </c>
      <c r="B866" s="602" t="s">
        <v>247</v>
      </c>
      <c r="C866" s="628" t="s">
        <v>176</v>
      </c>
      <c r="D866" s="628" t="s">
        <v>176</v>
      </c>
      <c r="E866" s="628" t="s">
        <v>176</v>
      </c>
      <c r="F866" s="628" t="s">
        <v>176</v>
      </c>
      <c r="G866" s="628" t="s">
        <v>176</v>
      </c>
      <c r="H866" s="628" t="s">
        <v>176</v>
      </c>
      <c r="I866" s="628" t="s">
        <v>177</v>
      </c>
      <c r="J866" s="628" t="s">
        <v>177</v>
      </c>
      <c r="K866" s="628" t="s">
        <v>177</v>
      </c>
      <c r="L866" s="628" t="s">
        <v>177</v>
      </c>
      <c r="M866" s="628" t="s">
        <v>177</v>
      </c>
      <c r="N866" s="628" t="s">
        <v>177</v>
      </c>
      <c r="O866" s="628">
        <v>0</v>
      </c>
      <c r="P866" s="628">
        <v>0</v>
      </c>
      <c r="Q866" s="628">
        <v>0</v>
      </c>
      <c r="R866" s="628">
        <v>0</v>
      </c>
      <c r="S866" s="628">
        <v>0</v>
      </c>
      <c r="T866" s="628">
        <v>0</v>
      </c>
      <c r="U866" s="628">
        <v>0</v>
      </c>
      <c r="V866" s="628">
        <v>0</v>
      </c>
      <c r="W866" s="628">
        <v>0</v>
      </c>
      <c r="X866" s="628">
        <v>0</v>
      </c>
      <c r="Y866" s="628">
        <v>0</v>
      </c>
      <c r="Z866" s="628">
        <v>0</v>
      </c>
      <c r="AA866" s="628">
        <v>0</v>
      </c>
      <c r="AB866" s="628">
        <v>0</v>
      </c>
      <c r="AC866" s="628">
        <v>0</v>
      </c>
      <c r="AD866" s="628">
        <v>0</v>
      </c>
      <c r="AE866" s="628">
        <v>0</v>
      </c>
      <c r="AF866" s="628">
        <v>0</v>
      </c>
      <c r="AG866" s="628">
        <v>0</v>
      </c>
      <c r="AH866" s="628">
        <v>0</v>
      </c>
      <c r="AI866" s="628">
        <v>0</v>
      </c>
      <c r="AJ866" s="628">
        <v>0</v>
      </c>
      <c r="AK866" s="628">
        <v>0</v>
      </c>
      <c r="AL866" s="628">
        <v>0</v>
      </c>
      <c r="AM866" s="628">
        <v>0</v>
      </c>
      <c r="AN866" s="628">
        <v>0</v>
      </c>
      <c r="AO866" s="628">
        <v>0</v>
      </c>
      <c r="AP866" s="628">
        <v>0</v>
      </c>
      <c r="AQ866" s="628">
        <v>0</v>
      </c>
      <c r="AR866" s="628">
        <v>0</v>
      </c>
      <c r="AS866" s="628">
        <v>0</v>
      </c>
      <c r="AT866" s="628">
        <v>0</v>
      </c>
      <c r="AU866" s="628">
        <v>0</v>
      </c>
      <c r="AV866" s="628">
        <v>0</v>
      </c>
      <c r="AW866" s="628">
        <v>0</v>
      </c>
      <c r="AX866" s="628">
        <v>0</v>
      </c>
      <c r="AY866" s="602">
        <v>0</v>
      </c>
      <c r="AZ866" s="628"/>
      <c r="BA866" s="629"/>
      <c r="BB866" s="634"/>
    </row>
    <row r="867" spans="1:54" ht="14.4" x14ac:dyDescent="0.3">
      <c r="A867" s="604">
        <v>707488</v>
      </c>
      <c r="B867" s="604" t="s">
        <v>247</v>
      </c>
      <c r="C867" s="605" t="s">
        <v>178</v>
      </c>
      <c r="D867" s="605" t="s">
        <v>177</v>
      </c>
      <c r="E867" s="605" t="s">
        <v>177</v>
      </c>
      <c r="F867" s="605" t="s">
        <v>178</v>
      </c>
      <c r="G867" s="605" t="s">
        <v>177</v>
      </c>
      <c r="H867" s="605" t="s">
        <v>177</v>
      </c>
      <c r="I867" s="605" t="s">
        <v>177</v>
      </c>
      <c r="J867" s="605" t="s">
        <v>177</v>
      </c>
      <c r="K867" s="605" t="s">
        <v>177</v>
      </c>
      <c r="L867" s="605" t="s">
        <v>177</v>
      </c>
      <c r="M867" s="605" t="s">
        <v>177</v>
      </c>
      <c r="N867" s="605" t="s">
        <v>177</v>
      </c>
      <c r="O867" s="605" t="s">
        <v>227</v>
      </c>
      <c r="P867" s="605" t="s">
        <v>227</v>
      </c>
      <c r="Q867" s="605" t="s">
        <v>227</v>
      </c>
      <c r="R867" s="605" t="s">
        <v>227</v>
      </c>
      <c r="S867" s="605" t="s">
        <v>227</v>
      </c>
      <c r="T867" s="605" t="s">
        <v>227</v>
      </c>
      <c r="U867" s="605" t="s">
        <v>227</v>
      </c>
      <c r="V867" s="605" t="s">
        <v>227</v>
      </c>
      <c r="W867" s="605" t="s">
        <v>227</v>
      </c>
      <c r="X867" s="605" t="s">
        <v>227</v>
      </c>
      <c r="Y867" s="605" t="s">
        <v>227</v>
      </c>
      <c r="Z867" s="605" t="s">
        <v>227</v>
      </c>
      <c r="AA867" s="605" t="s">
        <v>227</v>
      </c>
      <c r="AB867" s="605" t="s">
        <v>227</v>
      </c>
      <c r="AC867" s="605" t="s">
        <v>227</v>
      </c>
      <c r="AD867" s="605" t="s">
        <v>227</v>
      </c>
      <c r="AE867" s="605" t="s">
        <v>227</v>
      </c>
      <c r="AF867" s="605" t="s">
        <v>227</v>
      </c>
      <c r="AG867" s="605" t="s">
        <v>227</v>
      </c>
      <c r="AH867" s="605" t="s">
        <v>227</v>
      </c>
      <c r="AI867" s="605" t="s">
        <v>227</v>
      </c>
      <c r="AJ867" s="605" t="s">
        <v>227</v>
      </c>
      <c r="AK867" s="605" t="s">
        <v>227</v>
      </c>
      <c r="AL867" s="605" t="s">
        <v>227</v>
      </c>
      <c r="AM867" s="605" t="s">
        <v>227</v>
      </c>
      <c r="AN867" s="605" t="s">
        <v>227</v>
      </c>
      <c r="AO867" s="605" t="s">
        <v>227</v>
      </c>
      <c r="AP867" s="605" t="s">
        <v>227</v>
      </c>
      <c r="AQ867" s="605" t="s">
        <v>227</v>
      </c>
      <c r="AR867" s="605" t="s">
        <v>227</v>
      </c>
      <c r="AS867" s="605" t="s">
        <v>227</v>
      </c>
      <c r="AT867" s="605" t="s">
        <v>227</v>
      </c>
      <c r="AU867" s="605" t="s">
        <v>227</v>
      </c>
      <c r="AV867" s="605" t="s">
        <v>227</v>
      </c>
      <c r="AW867" s="605" t="s">
        <v>227</v>
      </c>
      <c r="AX867" s="605" t="s">
        <v>227</v>
      </c>
      <c r="AY867" s="604" t="s">
        <v>227</v>
      </c>
      <c r="AZ867" s="604" t="s">
        <v>227</v>
      </c>
      <c r="BA867" s="604" t="s">
        <v>227</v>
      </c>
      <c r="BB867" s="606" t="s">
        <v>1500</v>
      </c>
    </row>
    <row r="868" spans="1:54" ht="47.4" x14ac:dyDescent="0.65">
      <c r="A868" s="620">
        <v>707489</v>
      </c>
      <c r="B868" s="602" t="s">
        <v>248</v>
      </c>
      <c r="C868" s="628" t="s">
        <v>1567</v>
      </c>
      <c r="D868" s="628" t="s">
        <v>1567</v>
      </c>
      <c r="E868" s="628" t="s">
        <v>1567</v>
      </c>
      <c r="F868" s="628" t="s">
        <v>1567</v>
      </c>
      <c r="G868" s="628" t="s">
        <v>1567</v>
      </c>
      <c r="H868" s="628" t="s">
        <v>1567</v>
      </c>
      <c r="I868" s="628" t="s">
        <v>1567</v>
      </c>
      <c r="J868" s="628" t="s">
        <v>1567</v>
      </c>
      <c r="K868" s="628" t="s">
        <v>1567</v>
      </c>
      <c r="L868" s="628" t="s">
        <v>1567</v>
      </c>
      <c r="M868" s="628" t="s">
        <v>1567</v>
      </c>
      <c r="N868" s="628" t="s">
        <v>1567</v>
      </c>
      <c r="O868" s="628" t="s">
        <v>1567</v>
      </c>
      <c r="P868" s="628" t="s">
        <v>1567</v>
      </c>
      <c r="Q868" s="628" t="s">
        <v>1567</v>
      </c>
      <c r="R868" s="628" t="s">
        <v>1567</v>
      </c>
      <c r="S868" s="628" t="s">
        <v>1567</v>
      </c>
      <c r="T868" s="628" t="s">
        <v>1567</v>
      </c>
      <c r="U868" s="628" t="s">
        <v>1567</v>
      </c>
      <c r="V868" s="628" t="s">
        <v>1567</v>
      </c>
      <c r="W868" s="628" t="s">
        <v>1567</v>
      </c>
      <c r="X868" s="628" t="s">
        <v>1567</v>
      </c>
      <c r="Y868" s="628" t="s">
        <v>1567</v>
      </c>
      <c r="Z868" s="628" t="s">
        <v>1567</v>
      </c>
      <c r="AA868" s="628">
        <v>0</v>
      </c>
      <c r="AB868" s="628">
        <v>0</v>
      </c>
      <c r="AC868" s="628">
        <v>0</v>
      </c>
      <c r="AD868" s="628">
        <v>0</v>
      </c>
      <c r="AE868" s="628">
        <v>0</v>
      </c>
      <c r="AF868" s="628">
        <v>0</v>
      </c>
      <c r="AG868" s="628">
        <v>0</v>
      </c>
      <c r="AH868" s="628">
        <v>0</v>
      </c>
      <c r="AI868" s="628">
        <v>0</v>
      </c>
      <c r="AJ868" s="628">
        <v>0</v>
      </c>
      <c r="AK868" s="628">
        <v>0</v>
      </c>
      <c r="AL868" s="628">
        <v>0</v>
      </c>
      <c r="AM868" s="628">
        <v>0</v>
      </c>
      <c r="AN868" s="628">
        <v>0</v>
      </c>
      <c r="AO868" s="628">
        <v>0</v>
      </c>
      <c r="AP868" s="628">
        <v>0</v>
      </c>
      <c r="AQ868" s="628">
        <v>0</v>
      </c>
      <c r="AR868" s="628">
        <v>0</v>
      </c>
      <c r="AS868" s="628">
        <v>0</v>
      </c>
      <c r="AT868" s="628">
        <v>0</v>
      </c>
      <c r="AU868" s="628">
        <v>0</v>
      </c>
      <c r="AV868" s="628">
        <v>0</v>
      </c>
      <c r="AW868" s="628">
        <v>0</v>
      </c>
      <c r="AX868" s="628">
        <v>0</v>
      </c>
      <c r="AY868" s="602" t="s">
        <v>4586</v>
      </c>
      <c r="AZ868" s="628"/>
      <c r="BA868" s="629"/>
      <c r="BB868" s="634"/>
    </row>
    <row r="869" spans="1:54" ht="21.6" x14ac:dyDescent="0.65">
      <c r="A869" s="620">
        <v>707491</v>
      </c>
      <c r="B869" s="602" t="s">
        <v>247</v>
      </c>
      <c r="C869" s="628" t="s">
        <v>178</v>
      </c>
      <c r="D869" s="628" t="s">
        <v>178</v>
      </c>
      <c r="E869" s="628" t="s">
        <v>177</v>
      </c>
      <c r="F869" s="628" t="s">
        <v>178</v>
      </c>
      <c r="G869" s="628" t="s">
        <v>178</v>
      </c>
      <c r="H869" s="628" t="s">
        <v>178</v>
      </c>
      <c r="I869" s="628" t="s">
        <v>177</v>
      </c>
      <c r="J869" s="628" t="s">
        <v>178</v>
      </c>
      <c r="K869" s="628" t="s">
        <v>177</v>
      </c>
      <c r="L869" s="628" t="s">
        <v>177</v>
      </c>
      <c r="M869" s="628" t="s">
        <v>178</v>
      </c>
      <c r="N869" s="628" t="s">
        <v>178</v>
      </c>
      <c r="O869" s="628" t="s">
        <v>227</v>
      </c>
      <c r="P869" s="628" t="s">
        <v>227</v>
      </c>
      <c r="Q869" s="628" t="s">
        <v>227</v>
      </c>
      <c r="R869" s="628" t="s">
        <v>227</v>
      </c>
      <c r="S869" s="628" t="s">
        <v>227</v>
      </c>
      <c r="T869" s="628" t="s">
        <v>227</v>
      </c>
      <c r="U869" s="628" t="s">
        <v>227</v>
      </c>
      <c r="V869" s="628" t="s">
        <v>227</v>
      </c>
      <c r="W869" s="628" t="s">
        <v>227</v>
      </c>
      <c r="X869" s="628" t="s">
        <v>227</v>
      </c>
      <c r="Y869" s="628" t="s">
        <v>227</v>
      </c>
      <c r="Z869" s="628" t="s">
        <v>227</v>
      </c>
      <c r="AA869" s="628" t="s">
        <v>227</v>
      </c>
      <c r="AB869" s="628" t="s">
        <v>227</v>
      </c>
      <c r="AC869" s="628" t="s">
        <v>227</v>
      </c>
      <c r="AD869" s="628" t="s">
        <v>227</v>
      </c>
      <c r="AE869" s="628" t="s">
        <v>227</v>
      </c>
      <c r="AF869" s="628" t="s">
        <v>227</v>
      </c>
      <c r="AG869" s="628" t="s">
        <v>227</v>
      </c>
      <c r="AH869" s="628" t="s">
        <v>227</v>
      </c>
      <c r="AI869" s="628" t="s">
        <v>227</v>
      </c>
      <c r="AJ869" s="628" t="s">
        <v>227</v>
      </c>
      <c r="AK869" s="628" t="s">
        <v>227</v>
      </c>
      <c r="AL869" s="628" t="s">
        <v>227</v>
      </c>
      <c r="AM869" s="628" t="s">
        <v>227</v>
      </c>
      <c r="AN869" s="628" t="s">
        <v>227</v>
      </c>
      <c r="AO869" s="628" t="s">
        <v>227</v>
      </c>
      <c r="AP869" s="628" t="s">
        <v>227</v>
      </c>
      <c r="AQ869" s="628" t="s">
        <v>227</v>
      </c>
      <c r="AR869" s="628" t="s">
        <v>227</v>
      </c>
      <c r="AS869" s="628" t="s">
        <v>227</v>
      </c>
      <c r="AT869" s="628" t="s">
        <v>227</v>
      </c>
      <c r="AU869" s="628" t="s">
        <v>227</v>
      </c>
      <c r="AV869" s="628" t="s">
        <v>227</v>
      </c>
      <c r="AW869" s="628" t="s">
        <v>227</v>
      </c>
      <c r="AX869" s="628" t="s">
        <v>227</v>
      </c>
      <c r="AY869" s="602">
        <v>0</v>
      </c>
      <c r="AZ869" s="628"/>
      <c r="BA869" s="629"/>
      <c r="BB869" s="634"/>
    </row>
    <row r="870" spans="1:54" ht="14.4" x14ac:dyDescent="0.3">
      <c r="A870" s="604">
        <v>707492</v>
      </c>
      <c r="B870" s="604" t="s">
        <v>247</v>
      </c>
      <c r="C870" s="605" t="s">
        <v>178</v>
      </c>
      <c r="D870" s="605" t="s">
        <v>178</v>
      </c>
      <c r="E870" s="605" t="s">
        <v>178</v>
      </c>
      <c r="F870" s="605" t="s">
        <v>178</v>
      </c>
      <c r="G870" s="605" t="s">
        <v>178</v>
      </c>
      <c r="H870" s="605" t="s">
        <v>178</v>
      </c>
      <c r="I870" s="605" t="s">
        <v>177</v>
      </c>
      <c r="J870" s="605" t="s">
        <v>177</v>
      </c>
      <c r="K870" s="605" t="s">
        <v>177</v>
      </c>
      <c r="L870" s="605" t="s">
        <v>177</v>
      </c>
      <c r="M870" s="605" t="s">
        <v>176</v>
      </c>
      <c r="N870" s="605" t="s">
        <v>176</v>
      </c>
      <c r="O870" s="605" t="s">
        <v>227</v>
      </c>
      <c r="P870" s="605" t="s">
        <v>227</v>
      </c>
      <c r="Q870" s="605" t="s">
        <v>227</v>
      </c>
      <c r="R870" s="605" t="s">
        <v>227</v>
      </c>
      <c r="S870" s="605" t="s">
        <v>227</v>
      </c>
      <c r="T870" s="605" t="s">
        <v>227</v>
      </c>
      <c r="U870" s="605" t="s">
        <v>227</v>
      </c>
      <c r="V870" s="605" t="s">
        <v>227</v>
      </c>
      <c r="W870" s="605" t="s">
        <v>227</v>
      </c>
      <c r="X870" s="605" t="s">
        <v>227</v>
      </c>
      <c r="Y870" s="605" t="s">
        <v>227</v>
      </c>
      <c r="Z870" s="605" t="s">
        <v>227</v>
      </c>
      <c r="AA870" s="605" t="s">
        <v>227</v>
      </c>
      <c r="AB870" s="605" t="s">
        <v>227</v>
      </c>
      <c r="AC870" s="605" t="s">
        <v>227</v>
      </c>
      <c r="AD870" s="605" t="s">
        <v>227</v>
      </c>
      <c r="AE870" s="605" t="s">
        <v>227</v>
      </c>
      <c r="AF870" s="605" t="s">
        <v>227</v>
      </c>
      <c r="AG870" s="605" t="s">
        <v>227</v>
      </c>
      <c r="AH870" s="605" t="s">
        <v>227</v>
      </c>
      <c r="AI870" s="605" t="s">
        <v>227</v>
      </c>
      <c r="AJ870" s="605" t="s">
        <v>227</v>
      </c>
      <c r="AK870" s="605" t="s">
        <v>227</v>
      </c>
      <c r="AL870" s="605" t="s">
        <v>227</v>
      </c>
      <c r="AM870" s="605" t="s">
        <v>227</v>
      </c>
      <c r="AN870" s="605" t="s">
        <v>227</v>
      </c>
      <c r="AO870" s="605" t="s">
        <v>227</v>
      </c>
      <c r="AP870" s="605" t="s">
        <v>227</v>
      </c>
      <c r="AQ870" s="605" t="s">
        <v>227</v>
      </c>
      <c r="AR870" s="605" t="s">
        <v>227</v>
      </c>
      <c r="AS870" s="605" t="s">
        <v>227</v>
      </c>
      <c r="AT870" s="605" t="s">
        <v>227</v>
      </c>
      <c r="AU870" s="605" t="s">
        <v>227</v>
      </c>
      <c r="AV870" s="605" t="s">
        <v>227</v>
      </c>
      <c r="AW870" s="605" t="s">
        <v>227</v>
      </c>
      <c r="AX870" s="605" t="s">
        <v>227</v>
      </c>
      <c r="AY870" s="604" t="s">
        <v>227</v>
      </c>
      <c r="AZ870" s="604" t="s">
        <v>4547</v>
      </c>
      <c r="BA870" s="604" t="s">
        <v>227</v>
      </c>
      <c r="BB870" s="606" t="s">
        <v>1500</v>
      </c>
    </row>
    <row r="871" spans="1:54" ht="14.4" x14ac:dyDescent="0.3">
      <c r="A871" s="604">
        <v>707493</v>
      </c>
      <c r="B871" s="604" t="s">
        <v>247</v>
      </c>
      <c r="C871" s="605" t="s">
        <v>178</v>
      </c>
      <c r="D871" s="605" t="s">
        <v>178</v>
      </c>
      <c r="E871" s="605" t="s">
        <v>178</v>
      </c>
      <c r="F871" s="605" t="s">
        <v>178</v>
      </c>
      <c r="G871" s="605" t="s">
        <v>178</v>
      </c>
      <c r="H871" s="605" t="s">
        <v>178</v>
      </c>
      <c r="I871" s="605" t="s">
        <v>177</v>
      </c>
      <c r="J871" s="605" t="s">
        <v>177</v>
      </c>
      <c r="K871" s="605" t="s">
        <v>177</v>
      </c>
      <c r="L871" s="605" t="s">
        <v>177</v>
      </c>
      <c r="M871" s="605" t="s">
        <v>178</v>
      </c>
      <c r="N871" s="605" t="s">
        <v>176</v>
      </c>
      <c r="O871" s="605" t="s">
        <v>227</v>
      </c>
      <c r="P871" s="605" t="s">
        <v>227</v>
      </c>
      <c r="Q871" s="605" t="s">
        <v>227</v>
      </c>
      <c r="R871" s="605" t="s">
        <v>227</v>
      </c>
      <c r="S871" s="605" t="s">
        <v>227</v>
      </c>
      <c r="T871" s="605" t="s">
        <v>227</v>
      </c>
      <c r="U871" s="605" t="s">
        <v>227</v>
      </c>
      <c r="V871" s="605" t="s">
        <v>227</v>
      </c>
      <c r="W871" s="605" t="s">
        <v>227</v>
      </c>
      <c r="X871" s="605" t="s">
        <v>227</v>
      </c>
      <c r="Y871" s="605" t="s">
        <v>227</v>
      </c>
      <c r="Z871" s="605" t="s">
        <v>227</v>
      </c>
      <c r="AA871" s="605" t="s">
        <v>227</v>
      </c>
      <c r="AB871" s="605" t="s">
        <v>227</v>
      </c>
      <c r="AC871" s="605" t="s">
        <v>227</v>
      </c>
      <c r="AD871" s="605" t="s">
        <v>227</v>
      </c>
      <c r="AE871" s="605" t="s">
        <v>227</v>
      </c>
      <c r="AF871" s="605" t="s">
        <v>227</v>
      </c>
      <c r="AG871" s="605" t="s">
        <v>227</v>
      </c>
      <c r="AH871" s="605" t="s">
        <v>227</v>
      </c>
      <c r="AI871" s="605" t="s">
        <v>227</v>
      </c>
      <c r="AJ871" s="605" t="s">
        <v>227</v>
      </c>
      <c r="AK871" s="605" t="s">
        <v>227</v>
      </c>
      <c r="AL871" s="605" t="s">
        <v>227</v>
      </c>
      <c r="AM871" s="605" t="s">
        <v>227</v>
      </c>
      <c r="AN871" s="605" t="s">
        <v>227</v>
      </c>
      <c r="AO871" s="605" t="s">
        <v>227</v>
      </c>
      <c r="AP871" s="605" t="s">
        <v>227</v>
      </c>
      <c r="AQ871" s="605" t="s">
        <v>227</v>
      </c>
      <c r="AR871" s="605" t="s">
        <v>227</v>
      </c>
      <c r="AS871" s="605" t="s">
        <v>227</v>
      </c>
      <c r="AT871" s="605" t="s">
        <v>227</v>
      </c>
      <c r="AU871" s="605" t="s">
        <v>227</v>
      </c>
      <c r="AV871" s="605" t="s">
        <v>227</v>
      </c>
      <c r="AW871" s="605" t="s">
        <v>227</v>
      </c>
      <c r="AX871" s="605" t="s">
        <v>227</v>
      </c>
      <c r="AY871" s="604" t="s">
        <v>227</v>
      </c>
      <c r="AZ871" s="604" t="s">
        <v>4547</v>
      </c>
      <c r="BA871" s="604" t="s">
        <v>227</v>
      </c>
      <c r="BB871" s="606" t="s">
        <v>1500</v>
      </c>
    </row>
    <row r="872" spans="1:54" ht="21.6" x14ac:dyDescent="0.65">
      <c r="A872" s="620">
        <v>707494</v>
      </c>
      <c r="B872" s="602" t="s">
        <v>247</v>
      </c>
      <c r="C872" s="628" t="s">
        <v>176</v>
      </c>
      <c r="D872" s="628" t="s">
        <v>176</v>
      </c>
      <c r="E872" s="628" t="s">
        <v>176</v>
      </c>
      <c r="F872" s="628" t="s">
        <v>176</v>
      </c>
      <c r="G872" s="628" t="s">
        <v>176</v>
      </c>
      <c r="H872" s="628" t="s">
        <v>178</v>
      </c>
      <c r="I872" s="628" t="s">
        <v>178</v>
      </c>
      <c r="J872" s="628" t="s">
        <v>177</v>
      </c>
      <c r="K872" s="628" t="s">
        <v>177</v>
      </c>
      <c r="L872" s="628" t="s">
        <v>177</v>
      </c>
      <c r="M872" s="628" t="s">
        <v>177</v>
      </c>
      <c r="N872" s="628" t="s">
        <v>178</v>
      </c>
      <c r="O872" s="628">
        <v>0</v>
      </c>
      <c r="P872" s="628">
        <v>0</v>
      </c>
      <c r="Q872" s="628">
        <v>0</v>
      </c>
      <c r="R872" s="628">
        <v>0</v>
      </c>
      <c r="S872" s="628">
        <v>0</v>
      </c>
      <c r="T872" s="628">
        <v>0</v>
      </c>
      <c r="U872" s="628">
        <v>0</v>
      </c>
      <c r="V872" s="628">
        <v>0</v>
      </c>
      <c r="W872" s="628">
        <v>0</v>
      </c>
      <c r="X872" s="628">
        <v>0</v>
      </c>
      <c r="Y872" s="628">
        <v>0</v>
      </c>
      <c r="Z872" s="628">
        <v>0</v>
      </c>
      <c r="AA872" s="628">
        <v>0</v>
      </c>
      <c r="AB872" s="628">
        <v>0</v>
      </c>
      <c r="AC872" s="628">
        <v>0</v>
      </c>
      <c r="AD872" s="628">
        <v>0</v>
      </c>
      <c r="AE872" s="628">
        <v>0</v>
      </c>
      <c r="AF872" s="628">
        <v>0</v>
      </c>
      <c r="AG872" s="628">
        <v>0</v>
      </c>
      <c r="AH872" s="628">
        <v>0</v>
      </c>
      <c r="AI872" s="628">
        <v>0</v>
      </c>
      <c r="AJ872" s="628">
        <v>0</v>
      </c>
      <c r="AK872" s="628">
        <v>0</v>
      </c>
      <c r="AL872" s="628">
        <v>0</v>
      </c>
      <c r="AM872" s="628">
        <v>0</v>
      </c>
      <c r="AN872" s="628">
        <v>0</v>
      </c>
      <c r="AO872" s="628">
        <v>0</v>
      </c>
      <c r="AP872" s="628">
        <v>0</v>
      </c>
      <c r="AQ872" s="628">
        <v>0</v>
      </c>
      <c r="AR872" s="628">
        <v>0</v>
      </c>
      <c r="AS872" s="628">
        <v>0</v>
      </c>
      <c r="AT872" s="628">
        <v>0</v>
      </c>
      <c r="AU872" s="628">
        <v>0</v>
      </c>
      <c r="AV872" s="628">
        <v>0</v>
      </c>
      <c r="AW872" s="628">
        <v>0</v>
      </c>
      <c r="AX872" s="628">
        <v>0</v>
      </c>
      <c r="AY872" s="602">
        <v>0</v>
      </c>
      <c r="AZ872" s="628"/>
      <c r="BA872" s="629"/>
      <c r="BB872" s="634"/>
    </row>
    <row r="873" spans="1:54" ht="14.4" x14ac:dyDescent="0.3">
      <c r="A873" s="604">
        <v>707495</v>
      </c>
      <c r="B873" s="604" t="s">
        <v>247</v>
      </c>
      <c r="C873" s="605" t="s">
        <v>178</v>
      </c>
      <c r="D873" s="605" t="s">
        <v>177</v>
      </c>
      <c r="E873" s="605" t="s">
        <v>178</v>
      </c>
      <c r="F873" s="605" t="s">
        <v>177</v>
      </c>
      <c r="G873" s="605" t="s">
        <v>178</v>
      </c>
      <c r="H873" s="605" t="s">
        <v>177</v>
      </c>
      <c r="I873" s="605" t="s">
        <v>177</v>
      </c>
      <c r="J873" s="605" t="s">
        <v>177</v>
      </c>
      <c r="K873" s="605" t="s">
        <v>177</v>
      </c>
      <c r="L873" s="605" t="s">
        <v>177</v>
      </c>
      <c r="M873" s="605" t="s">
        <v>176</v>
      </c>
      <c r="N873" s="605" t="s">
        <v>176</v>
      </c>
      <c r="O873" s="605" t="s">
        <v>227</v>
      </c>
      <c r="P873" s="605" t="s">
        <v>227</v>
      </c>
      <c r="Q873" s="605" t="s">
        <v>227</v>
      </c>
      <c r="R873" s="605" t="s">
        <v>227</v>
      </c>
      <c r="S873" s="605" t="s">
        <v>227</v>
      </c>
      <c r="T873" s="605" t="s">
        <v>227</v>
      </c>
      <c r="U873" s="605" t="s">
        <v>227</v>
      </c>
      <c r="V873" s="605" t="s">
        <v>227</v>
      </c>
      <c r="W873" s="605" t="s">
        <v>227</v>
      </c>
      <c r="X873" s="605" t="s">
        <v>227</v>
      </c>
      <c r="Y873" s="605" t="s">
        <v>227</v>
      </c>
      <c r="Z873" s="605" t="s">
        <v>227</v>
      </c>
      <c r="AA873" s="605" t="s">
        <v>227</v>
      </c>
      <c r="AB873" s="605" t="s">
        <v>227</v>
      </c>
      <c r="AC873" s="605" t="s">
        <v>227</v>
      </c>
      <c r="AD873" s="605" t="s">
        <v>227</v>
      </c>
      <c r="AE873" s="605" t="s">
        <v>227</v>
      </c>
      <c r="AF873" s="605" t="s">
        <v>227</v>
      </c>
      <c r="AG873" s="605" t="s">
        <v>227</v>
      </c>
      <c r="AH873" s="605" t="s">
        <v>227</v>
      </c>
      <c r="AI873" s="605" t="s">
        <v>227</v>
      </c>
      <c r="AJ873" s="605" t="s">
        <v>227</v>
      </c>
      <c r="AK873" s="605" t="s">
        <v>227</v>
      </c>
      <c r="AL873" s="605" t="s">
        <v>227</v>
      </c>
      <c r="AM873" s="605" t="s">
        <v>227</v>
      </c>
      <c r="AN873" s="605" t="s">
        <v>227</v>
      </c>
      <c r="AO873" s="605" t="s">
        <v>227</v>
      </c>
      <c r="AP873" s="605" t="s">
        <v>227</v>
      </c>
      <c r="AQ873" s="605" t="s">
        <v>227</v>
      </c>
      <c r="AR873" s="605" t="s">
        <v>227</v>
      </c>
      <c r="AS873" s="605" t="s">
        <v>227</v>
      </c>
      <c r="AT873" s="605" t="s">
        <v>227</v>
      </c>
      <c r="AU873" s="605" t="s">
        <v>227</v>
      </c>
      <c r="AV873" s="605" t="s">
        <v>227</v>
      </c>
      <c r="AW873" s="605" t="s">
        <v>227</v>
      </c>
      <c r="AX873" s="605" t="s">
        <v>227</v>
      </c>
      <c r="AY873" s="604" t="s">
        <v>227</v>
      </c>
      <c r="AZ873" s="604" t="s">
        <v>4547</v>
      </c>
      <c r="BA873" s="604" t="s">
        <v>227</v>
      </c>
      <c r="BB873" s="606" t="s">
        <v>1500</v>
      </c>
    </row>
    <row r="874" spans="1:54" ht="14.4" x14ac:dyDescent="0.3">
      <c r="A874" s="604">
        <v>707496</v>
      </c>
      <c r="B874" s="604" t="s">
        <v>247</v>
      </c>
      <c r="C874" s="605" t="s">
        <v>178</v>
      </c>
      <c r="D874" s="605" t="s">
        <v>177</v>
      </c>
      <c r="E874" s="605" t="s">
        <v>178</v>
      </c>
      <c r="F874" s="605" t="s">
        <v>177</v>
      </c>
      <c r="G874" s="605" t="s">
        <v>178</v>
      </c>
      <c r="H874" s="605" t="s">
        <v>177</v>
      </c>
      <c r="I874" s="605" t="s">
        <v>177</v>
      </c>
      <c r="J874" s="605" t="s">
        <v>177</v>
      </c>
      <c r="K874" s="605" t="s">
        <v>177</v>
      </c>
      <c r="L874" s="605" t="s">
        <v>177</v>
      </c>
      <c r="M874" s="605" t="s">
        <v>176</v>
      </c>
      <c r="N874" s="605" t="s">
        <v>176</v>
      </c>
      <c r="O874" s="605" t="s">
        <v>227</v>
      </c>
      <c r="P874" s="605" t="s">
        <v>227</v>
      </c>
      <c r="Q874" s="605" t="s">
        <v>227</v>
      </c>
      <c r="R874" s="605" t="s">
        <v>227</v>
      </c>
      <c r="S874" s="605" t="s">
        <v>227</v>
      </c>
      <c r="T874" s="605" t="s">
        <v>227</v>
      </c>
      <c r="U874" s="605" t="s">
        <v>227</v>
      </c>
      <c r="V874" s="605" t="s">
        <v>227</v>
      </c>
      <c r="W874" s="605" t="s">
        <v>227</v>
      </c>
      <c r="X874" s="605" t="s">
        <v>227</v>
      </c>
      <c r="Y874" s="605" t="s">
        <v>227</v>
      </c>
      <c r="Z874" s="605" t="s">
        <v>227</v>
      </c>
      <c r="AA874" s="605" t="s">
        <v>227</v>
      </c>
      <c r="AB874" s="605" t="s">
        <v>227</v>
      </c>
      <c r="AC874" s="605" t="s">
        <v>227</v>
      </c>
      <c r="AD874" s="605" t="s">
        <v>227</v>
      </c>
      <c r="AE874" s="605" t="s">
        <v>227</v>
      </c>
      <c r="AF874" s="605" t="s">
        <v>227</v>
      </c>
      <c r="AG874" s="605" t="s">
        <v>227</v>
      </c>
      <c r="AH874" s="605" t="s">
        <v>227</v>
      </c>
      <c r="AI874" s="605" t="s">
        <v>227</v>
      </c>
      <c r="AJ874" s="605" t="s">
        <v>227</v>
      </c>
      <c r="AK874" s="605" t="s">
        <v>227</v>
      </c>
      <c r="AL874" s="605" t="s">
        <v>227</v>
      </c>
      <c r="AM874" s="605" t="s">
        <v>227</v>
      </c>
      <c r="AN874" s="605" t="s">
        <v>227</v>
      </c>
      <c r="AO874" s="605" t="s">
        <v>227</v>
      </c>
      <c r="AP874" s="605" t="s">
        <v>227</v>
      </c>
      <c r="AQ874" s="605" t="s">
        <v>227</v>
      </c>
      <c r="AR874" s="605" t="s">
        <v>227</v>
      </c>
      <c r="AS874" s="605" t="s">
        <v>227</v>
      </c>
      <c r="AT874" s="605" t="s">
        <v>227</v>
      </c>
      <c r="AU874" s="605" t="s">
        <v>227</v>
      </c>
      <c r="AV874" s="605" t="s">
        <v>227</v>
      </c>
      <c r="AW874" s="605" t="s">
        <v>227</v>
      </c>
      <c r="AX874" s="605" t="s">
        <v>227</v>
      </c>
      <c r="AY874" s="604" t="s">
        <v>227</v>
      </c>
      <c r="AZ874" s="604" t="s">
        <v>4547</v>
      </c>
      <c r="BA874" s="604" t="s">
        <v>227</v>
      </c>
      <c r="BB874" s="606" t="s">
        <v>1500</v>
      </c>
    </row>
    <row r="875" spans="1:54" ht="21.6" x14ac:dyDescent="0.65">
      <c r="A875" s="620">
        <v>707497</v>
      </c>
      <c r="B875" s="602" t="s">
        <v>247</v>
      </c>
      <c r="C875" s="628" t="s">
        <v>178</v>
      </c>
      <c r="D875" s="628" t="s">
        <v>177</v>
      </c>
      <c r="E875" s="628" t="s">
        <v>176</v>
      </c>
      <c r="F875" s="628" t="s">
        <v>178</v>
      </c>
      <c r="G875" s="628" t="s">
        <v>178</v>
      </c>
      <c r="H875" s="628" t="s">
        <v>178</v>
      </c>
      <c r="I875" s="628" t="s">
        <v>178</v>
      </c>
      <c r="J875" s="628" t="s">
        <v>177</v>
      </c>
      <c r="K875" s="628" t="s">
        <v>177</v>
      </c>
      <c r="L875" s="628" t="s">
        <v>178</v>
      </c>
      <c r="M875" s="628" t="s">
        <v>178</v>
      </c>
      <c r="N875" s="628" t="s">
        <v>178</v>
      </c>
      <c r="O875" s="628">
        <v>0</v>
      </c>
      <c r="P875" s="628">
        <v>0</v>
      </c>
      <c r="Q875" s="628">
        <v>0</v>
      </c>
      <c r="R875" s="628">
        <v>0</v>
      </c>
      <c r="S875" s="628">
        <v>0</v>
      </c>
      <c r="T875" s="628">
        <v>0</v>
      </c>
      <c r="U875" s="628">
        <v>0</v>
      </c>
      <c r="V875" s="628">
        <v>0</v>
      </c>
      <c r="W875" s="628">
        <v>0</v>
      </c>
      <c r="X875" s="628">
        <v>0</v>
      </c>
      <c r="Y875" s="628">
        <v>0</v>
      </c>
      <c r="Z875" s="628">
        <v>0</v>
      </c>
      <c r="AA875" s="628">
        <v>0</v>
      </c>
      <c r="AB875" s="628">
        <v>0</v>
      </c>
      <c r="AC875" s="628">
        <v>0</v>
      </c>
      <c r="AD875" s="628">
        <v>0</v>
      </c>
      <c r="AE875" s="628">
        <v>0</v>
      </c>
      <c r="AF875" s="628">
        <v>0</v>
      </c>
      <c r="AG875" s="628">
        <v>0</v>
      </c>
      <c r="AH875" s="628">
        <v>0</v>
      </c>
      <c r="AI875" s="628">
        <v>0</v>
      </c>
      <c r="AJ875" s="628">
        <v>0</v>
      </c>
      <c r="AK875" s="628">
        <v>0</v>
      </c>
      <c r="AL875" s="628">
        <v>0</v>
      </c>
      <c r="AM875" s="628">
        <v>0</v>
      </c>
      <c r="AN875" s="628">
        <v>0</v>
      </c>
      <c r="AO875" s="628">
        <v>0</v>
      </c>
      <c r="AP875" s="628">
        <v>0</v>
      </c>
      <c r="AQ875" s="628">
        <v>0</v>
      </c>
      <c r="AR875" s="628">
        <v>0</v>
      </c>
      <c r="AS875" s="628">
        <v>0</v>
      </c>
      <c r="AT875" s="628">
        <v>0</v>
      </c>
      <c r="AU875" s="628">
        <v>0</v>
      </c>
      <c r="AV875" s="628">
        <v>0</v>
      </c>
      <c r="AW875" s="628">
        <v>0</v>
      </c>
      <c r="AX875" s="628">
        <v>0</v>
      </c>
      <c r="AY875" s="602">
        <v>0</v>
      </c>
      <c r="AZ875" s="628"/>
      <c r="BA875" s="629"/>
      <c r="BB875" s="634"/>
    </row>
    <row r="876" spans="1:54" ht="14.4" x14ac:dyDescent="0.3">
      <c r="A876" s="604">
        <v>707498</v>
      </c>
      <c r="B876" s="604" t="s">
        <v>247</v>
      </c>
      <c r="C876" s="605" t="s">
        <v>178</v>
      </c>
      <c r="D876" s="605" t="s">
        <v>178</v>
      </c>
      <c r="E876" s="605" t="s">
        <v>178</v>
      </c>
      <c r="F876" s="605" t="s">
        <v>178</v>
      </c>
      <c r="G876" s="605" t="s">
        <v>178</v>
      </c>
      <c r="H876" s="605" t="s">
        <v>177</v>
      </c>
      <c r="I876" s="605" t="s">
        <v>177</v>
      </c>
      <c r="J876" s="605" t="s">
        <v>177</v>
      </c>
      <c r="K876" s="605" t="s">
        <v>177</v>
      </c>
      <c r="L876" s="605" t="s">
        <v>177</v>
      </c>
      <c r="M876" s="605" t="s">
        <v>176</v>
      </c>
      <c r="N876" s="605" t="s">
        <v>176</v>
      </c>
      <c r="O876" s="605" t="s">
        <v>227</v>
      </c>
      <c r="P876" s="605" t="s">
        <v>227</v>
      </c>
      <c r="Q876" s="605" t="s">
        <v>227</v>
      </c>
      <c r="R876" s="605" t="s">
        <v>227</v>
      </c>
      <c r="S876" s="605" t="s">
        <v>227</v>
      </c>
      <c r="T876" s="605" t="s">
        <v>227</v>
      </c>
      <c r="U876" s="605" t="s">
        <v>227</v>
      </c>
      <c r="V876" s="605" t="s">
        <v>227</v>
      </c>
      <c r="W876" s="605" t="s">
        <v>227</v>
      </c>
      <c r="X876" s="605" t="s">
        <v>227</v>
      </c>
      <c r="Y876" s="605" t="s">
        <v>227</v>
      </c>
      <c r="Z876" s="605" t="s">
        <v>227</v>
      </c>
      <c r="AA876" s="605" t="s">
        <v>227</v>
      </c>
      <c r="AB876" s="605" t="s">
        <v>227</v>
      </c>
      <c r="AC876" s="605" t="s">
        <v>227</v>
      </c>
      <c r="AD876" s="605" t="s">
        <v>227</v>
      </c>
      <c r="AE876" s="605" t="s">
        <v>227</v>
      </c>
      <c r="AF876" s="605" t="s">
        <v>227</v>
      </c>
      <c r="AG876" s="605" t="s">
        <v>227</v>
      </c>
      <c r="AH876" s="605" t="s">
        <v>227</v>
      </c>
      <c r="AI876" s="605" t="s">
        <v>227</v>
      </c>
      <c r="AJ876" s="605" t="s">
        <v>227</v>
      </c>
      <c r="AK876" s="605" t="s">
        <v>227</v>
      </c>
      <c r="AL876" s="605" t="s">
        <v>227</v>
      </c>
      <c r="AM876" s="605" t="s">
        <v>227</v>
      </c>
      <c r="AN876" s="605" t="s">
        <v>227</v>
      </c>
      <c r="AO876" s="605" t="s">
        <v>227</v>
      </c>
      <c r="AP876" s="605" t="s">
        <v>227</v>
      </c>
      <c r="AQ876" s="605" t="s">
        <v>227</v>
      </c>
      <c r="AR876" s="605" t="s">
        <v>227</v>
      </c>
      <c r="AS876" s="605" t="s">
        <v>227</v>
      </c>
      <c r="AT876" s="605" t="s">
        <v>227</v>
      </c>
      <c r="AU876" s="605" t="s">
        <v>227</v>
      </c>
      <c r="AV876" s="605" t="s">
        <v>227</v>
      </c>
      <c r="AW876" s="605" t="s">
        <v>227</v>
      </c>
      <c r="AX876" s="605" t="s">
        <v>227</v>
      </c>
      <c r="AY876" s="604" t="s">
        <v>227</v>
      </c>
      <c r="AZ876" s="604" t="s">
        <v>4547</v>
      </c>
      <c r="BA876" s="604" t="s">
        <v>227</v>
      </c>
      <c r="BB876" s="606" t="s">
        <v>1500</v>
      </c>
    </row>
    <row r="877" spans="1:54" ht="21.6" x14ac:dyDescent="0.65">
      <c r="A877" s="620">
        <v>707499</v>
      </c>
      <c r="B877" s="602" t="s">
        <v>248</v>
      </c>
      <c r="C877" s="628" t="s">
        <v>178</v>
      </c>
      <c r="D877" s="628" t="s">
        <v>178</v>
      </c>
      <c r="E877" s="628" t="s">
        <v>178</v>
      </c>
      <c r="F877" s="628" t="s">
        <v>178</v>
      </c>
      <c r="G877" s="628" t="s">
        <v>178</v>
      </c>
      <c r="H877" s="628" t="s">
        <v>178</v>
      </c>
      <c r="I877" s="628" t="s">
        <v>178</v>
      </c>
      <c r="J877" s="628" t="s">
        <v>178</v>
      </c>
      <c r="K877" s="628" t="s">
        <v>178</v>
      </c>
      <c r="L877" s="628" t="s">
        <v>178</v>
      </c>
      <c r="M877" s="628" t="s">
        <v>178</v>
      </c>
      <c r="N877" s="628" t="s">
        <v>178</v>
      </c>
      <c r="O877" s="628" t="s">
        <v>177</v>
      </c>
      <c r="P877" s="628" t="s">
        <v>177</v>
      </c>
      <c r="Q877" s="628" t="s">
        <v>177</v>
      </c>
      <c r="R877" s="628" t="s">
        <v>177</v>
      </c>
      <c r="S877" s="628" t="s">
        <v>177</v>
      </c>
      <c r="T877" s="628" t="s">
        <v>177</v>
      </c>
      <c r="U877" s="628" t="s">
        <v>177</v>
      </c>
      <c r="V877" s="628" t="s">
        <v>177</v>
      </c>
      <c r="W877" s="628" t="s">
        <v>177</v>
      </c>
      <c r="X877" s="628" t="s">
        <v>177</v>
      </c>
      <c r="Y877" s="628" t="s">
        <v>177</v>
      </c>
      <c r="Z877" s="628" t="s">
        <v>177</v>
      </c>
      <c r="AA877" s="628" t="s">
        <v>227</v>
      </c>
      <c r="AB877" s="628" t="s">
        <v>227</v>
      </c>
      <c r="AC877" s="628" t="s">
        <v>227</v>
      </c>
      <c r="AD877" s="628" t="s">
        <v>227</v>
      </c>
      <c r="AE877" s="628" t="s">
        <v>227</v>
      </c>
      <c r="AF877" s="628" t="s">
        <v>227</v>
      </c>
      <c r="AG877" s="628" t="s">
        <v>227</v>
      </c>
      <c r="AH877" s="628" t="s">
        <v>227</v>
      </c>
      <c r="AI877" s="628" t="s">
        <v>227</v>
      </c>
      <c r="AJ877" s="628" t="s">
        <v>227</v>
      </c>
      <c r="AK877" s="628" t="s">
        <v>227</v>
      </c>
      <c r="AL877" s="628" t="s">
        <v>227</v>
      </c>
      <c r="AM877" s="628" t="s">
        <v>227</v>
      </c>
      <c r="AN877" s="628" t="s">
        <v>227</v>
      </c>
      <c r="AO877" s="628" t="s">
        <v>227</v>
      </c>
      <c r="AP877" s="628" t="s">
        <v>227</v>
      </c>
      <c r="AQ877" s="628" t="s">
        <v>227</v>
      </c>
      <c r="AR877" s="628" t="s">
        <v>227</v>
      </c>
      <c r="AS877" s="628" t="s">
        <v>227</v>
      </c>
      <c r="AT877" s="628" t="s">
        <v>227</v>
      </c>
      <c r="AU877" s="628" t="s">
        <v>227</v>
      </c>
      <c r="AV877" s="628" t="s">
        <v>227</v>
      </c>
      <c r="AW877" s="628" t="s">
        <v>227</v>
      </c>
      <c r="AX877" s="628" t="s">
        <v>227</v>
      </c>
      <c r="AY877" s="602">
        <v>0</v>
      </c>
      <c r="AZ877" s="628"/>
      <c r="BA877" s="629"/>
      <c r="BB877" s="634"/>
    </row>
    <row r="878" spans="1:54" ht="14.4" x14ac:dyDescent="0.3">
      <c r="A878" s="604">
        <v>707500</v>
      </c>
      <c r="B878" s="604" t="s">
        <v>247</v>
      </c>
      <c r="C878" s="605" t="s">
        <v>178</v>
      </c>
      <c r="D878" s="605" t="s">
        <v>178</v>
      </c>
      <c r="E878" s="605" t="s">
        <v>178</v>
      </c>
      <c r="F878" s="605" t="s">
        <v>178</v>
      </c>
      <c r="G878" s="605" t="s">
        <v>177</v>
      </c>
      <c r="H878" s="605" t="s">
        <v>178</v>
      </c>
      <c r="I878" s="605" t="s">
        <v>177</v>
      </c>
      <c r="J878" s="605" t="s">
        <v>177</v>
      </c>
      <c r="K878" s="605" t="s">
        <v>177</v>
      </c>
      <c r="L878" s="605" t="s">
        <v>177</v>
      </c>
      <c r="M878" s="605" t="s">
        <v>176</v>
      </c>
      <c r="N878" s="605" t="s">
        <v>176</v>
      </c>
      <c r="O878" s="605" t="s">
        <v>227</v>
      </c>
      <c r="P878" s="605" t="s">
        <v>227</v>
      </c>
      <c r="Q878" s="605" t="s">
        <v>227</v>
      </c>
      <c r="R878" s="605" t="s">
        <v>227</v>
      </c>
      <c r="S878" s="605" t="s">
        <v>227</v>
      </c>
      <c r="T878" s="605" t="s">
        <v>227</v>
      </c>
      <c r="U878" s="605" t="s">
        <v>227</v>
      </c>
      <c r="V878" s="605" t="s">
        <v>227</v>
      </c>
      <c r="W878" s="605" t="s">
        <v>227</v>
      </c>
      <c r="X878" s="605" t="s">
        <v>227</v>
      </c>
      <c r="Y878" s="605" t="s">
        <v>227</v>
      </c>
      <c r="Z878" s="605" t="s">
        <v>227</v>
      </c>
      <c r="AA878" s="605" t="s">
        <v>227</v>
      </c>
      <c r="AB878" s="605" t="s">
        <v>227</v>
      </c>
      <c r="AC878" s="605" t="s">
        <v>227</v>
      </c>
      <c r="AD878" s="605" t="s">
        <v>227</v>
      </c>
      <c r="AE878" s="605" t="s">
        <v>227</v>
      </c>
      <c r="AF878" s="605" t="s">
        <v>227</v>
      </c>
      <c r="AG878" s="605" t="s">
        <v>227</v>
      </c>
      <c r="AH878" s="605" t="s">
        <v>227</v>
      </c>
      <c r="AI878" s="605" t="s">
        <v>227</v>
      </c>
      <c r="AJ878" s="605" t="s">
        <v>227</v>
      </c>
      <c r="AK878" s="605" t="s">
        <v>227</v>
      </c>
      <c r="AL878" s="605" t="s">
        <v>227</v>
      </c>
      <c r="AM878" s="605" t="s">
        <v>227</v>
      </c>
      <c r="AN878" s="605" t="s">
        <v>227</v>
      </c>
      <c r="AO878" s="605" t="s">
        <v>227</v>
      </c>
      <c r="AP878" s="605" t="s">
        <v>227</v>
      </c>
      <c r="AQ878" s="605" t="s">
        <v>227</v>
      </c>
      <c r="AR878" s="605" t="s">
        <v>227</v>
      </c>
      <c r="AS878" s="605" t="s">
        <v>227</v>
      </c>
      <c r="AT878" s="605" t="s">
        <v>227</v>
      </c>
      <c r="AU878" s="605" t="s">
        <v>227</v>
      </c>
      <c r="AV878" s="605" t="s">
        <v>227</v>
      </c>
      <c r="AW878" s="605" t="s">
        <v>227</v>
      </c>
      <c r="AX878" s="605" t="s">
        <v>227</v>
      </c>
      <c r="AY878" s="604" t="s">
        <v>227</v>
      </c>
      <c r="AZ878" s="604" t="s">
        <v>4547</v>
      </c>
      <c r="BA878" s="604" t="s">
        <v>227</v>
      </c>
      <c r="BB878" s="606" t="s">
        <v>1500</v>
      </c>
    </row>
    <row r="879" spans="1:54" ht="21.6" x14ac:dyDescent="0.65">
      <c r="A879" s="620">
        <v>707501</v>
      </c>
      <c r="B879" s="602" t="s">
        <v>247</v>
      </c>
      <c r="C879" s="628" t="s">
        <v>178</v>
      </c>
      <c r="D879" s="628" t="s">
        <v>178</v>
      </c>
      <c r="E879" s="628" t="s">
        <v>176</v>
      </c>
      <c r="F879" s="628" t="s">
        <v>178</v>
      </c>
      <c r="G879" s="628" t="s">
        <v>176</v>
      </c>
      <c r="H879" s="628" t="s">
        <v>178</v>
      </c>
      <c r="I879" s="628" t="s">
        <v>177</v>
      </c>
      <c r="J879" s="628" t="s">
        <v>177</v>
      </c>
      <c r="K879" s="628" t="s">
        <v>177</v>
      </c>
      <c r="L879" s="628" t="s">
        <v>177</v>
      </c>
      <c r="M879" s="628" t="s">
        <v>177</v>
      </c>
      <c r="N879" s="628" t="s">
        <v>178</v>
      </c>
      <c r="O879" s="628">
        <v>0</v>
      </c>
      <c r="P879" s="628">
        <v>0</v>
      </c>
      <c r="Q879" s="628">
        <v>0</v>
      </c>
      <c r="R879" s="628">
        <v>0</v>
      </c>
      <c r="S879" s="628">
        <v>0</v>
      </c>
      <c r="T879" s="628">
        <v>0</v>
      </c>
      <c r="U879" s="628">
        <v>0</v>
      </c>
      <c r="V879" s="628">
        <v>0</v>
      </c>
      <c r="W879" s="628">
        <v>0</v>
      </c>
      <c r="X879" s="628">
        <v>0</v>
      </c>
      <c r="Y879" s="628">
        <v>0</v>
      </c>
      <c r="Z879" s="628">
        <v>0</v>
      </c>
      <c r="AA879" s="628">
        <v>0</v>
      </c>
      <c r="AB879" s="628">
        <v>0</v>
      </c>
      <c r="AC879" s="628">
        <v>0</v>
      </c>
      <c r="AD879" s="628">
        <v>0</v>
      </c>
      <c r="AE879" s="628">
        <v>0</v>
      </c>
      <c r="AF879" s="628">
        <v>0</v>
      </c>
      <c r="AG879" s="628">
        <v>0</v>
      </c>
      <c r="AH879" s="628">
        <v>0</v>
      </c>
      <c r="AI879" s="628">
        <v>0</v>
      </c>
      <c r="AJ879" s="628">
        <v>0</v>
      </c>
      <c r="AK879" s="628">
        <v>0</v>
      </c>
      <c r="AL879" s="628">
        <v>0</v>
      </c>
      <c r="AM879" s="628">
        <v>0</v>
      </c>
      <c r="AN879" s="628">
        <v>0</v>
      </c>
      <c r="AO879" s="628">
        <v>0</v>
      </c>
      <c r="AP879" s="628">
        <v>0</v>
      </c>
      <c r="AQ879" s="628">
        <v>0</v>
      </c>
      <c r="AR879" s="628">
        <v>0</v>
      </c>
      <c r="AS879" s="628">
        <v>0</v>
      </c>
      <c r="AT879" s="628">
        <v>0</v>
      </c>
      <c r="AU879" s="628">
        <v>0</v>
      </c>
      <c r="AV879" s="628">
        <v>0</v>
      </c>
      <c r="AW879" s="628">
        <v>0</v>
      </c>
      <c r="AX879" s="628">
        <v>0</v>
      </c>
      <c r="AY879" s="602">
        <v>0</v>
      </c>
      <c r="AZ879" s="628"/>
      <c r="BA879" s="629"/>
      <c r="BB879" s="634"/>
    </row>
    <row r="880" spans="1:54" ht="14.4" x14ac:dyDescent="0.3">
      <c r="A880" s="604">
        <v>707502</v>
      </c>
      <c r="B880" s="604" t="s">
        <v>247</v>
      </c>
      <c r="C880" s="605" t="s">
        <v>178</v>
      </c>
      <c r="D880" s="605" t="s">
        <v>177</v>
      </c>
      <c r="E880" s="605" t="s">
        <v>178</v>
      </c>
      <c r="F880" s="605" t="s">
        <v>178</v>
      </c>
      <c r="G880" s="605" t="s">
        <v>178</v>
      </c>
      <c r="H880" s="605" t="s">
        <v>178</v>
      </c>
      <c r="I880" s="605" t="s">
        <v>177</v>
      </c>
      <c r="J880" s="605" t="s">
        <v>177</v>
      </c>
      <c r="K880" s="605" t="s">
        <v>177</v>
      </c>
      <c r="L880" s="605" t="s">
        <v>177</v>
      </c>
      <c r="M880" s="605" t="s">
        <v>176</v>
      </c>
      <c r="N880" s="605" t="s">
        <v>176</v>
      </c>
      <c r="O880" s="605" t="s">
        <v>227</v>
      </c>
      <c r="P880" s="605" t="s">
        <v>227</v>
      </c>
      <c r="Q880" s="605" t="s">
        <v>227</v>
      </c>
      <c r="R880" s="605" t="s">
        <v>227</v>
      </c>
      <c r="S880" s="605" t="s">
        <v>227</v>
      </c>
      <c r="T880" s="605" t="s">
        <v>227</v>
      </c>
      <c r="U880" s="605" t="s">
        <v>227</v>
      </c>
      <c r="V880" s="605" t="s">
        <v>227</v>
      </c>
      <c r="W880" s="605" t="s">
        <v>227</v>
      </c>
      <c r="X880" s="605" t="s">
        <v>227</v>
      </c>
      <c r="Y880" s="605" t="s">
        <v>227</v>
      </c>
      <c r="Z880" s="605" t="s">
        <v>227</v>
      </c>
      <c r="AA880" s="605" t="s">
        <v>227</v>
      </c>
      <c r="AB880" s="605" t="s">
        <v>227</v>
      </c>
      <c r="AC880" s="605" t="s">
        <v>227</v>
      </c>
      <c r="AD880" s="605" t="s">
        <v>227</v>
      </c>
      <c r="AE880" s="605" t="s">
        <v>227</v>
      </c>
      <c r="AF880" s="605" t="s">
        <v>227</v>
      </c>
      <c r="AG880" s="605" t="s">
        <v>227</v>
      </c>
      <c r="AH880" s="605" t="s">
        <v>227</v>
      </c>
      <c r="AI880" s="605" t="s">
        <v>227</v>
      </c>
      <c r="AJ880" s="605" t="s">
        <v>227</v>
      </c>
      <c r="AK880" s="605" t="s">
        <v>227</v>
      </c>
      <c r="AL880" s="605" t="s">
        <v>227</v>
      </c>
      <c r="AM880" s="605" t="s">
        <v>227</v>
      </c>
      <c r="AN880" s="605" t="s">
        <v>227</v>
      </c>
      <c r="AO880" s="605" t="s">
        <v>227</v>
      </c>
      <c r="AP880" s="605" t="s">
        <v>227</v>
      </c>
      <c r="AQ880" s="605" t="s">
        <v>227</v>
      </c>
      <c r="AR880" s="605" t="s">
        <v>227</v>
      </c>
      <c r="AS880" s="605" t="s">
        <v>227</v>
      </c>
      <c r="AT880" s="605" t="s">
        <v>227</v>
      </c>
      <c r="AU880" s="605" t="s">
        <v>227</v>
      </c>
      <c r="AV880" s="605" t="s">
        <v>227</v>
      </c>
      <c r="AW880" s="605" t="s">
        <v>227</v>
      </c>
      <c r="AX880" s="605" t="s">
        <v>227</v>
      </c>
      <c r="AY880" s="604" t="s">
        <v>227</v>
      </c>
      <c r="AZ880" s="604" t="s">
        <v>4547</v>
      </c>
      <c r="BA880" s="604" t="s">
        <v>227</v>
      </c>
      <c r="BB880" s="606" t="s">
        <v>1500</v>
      </c>
    </row>
    <row r="881" spans="1:54" ht="21.6" x14ac:dyDescent="0.65">
      <c r="A881" s="620">
        <v>707504</v>
      </c>
      <c r="B881" s="602" t="s">
        <v>248</v>
      </c>
      <c r="C881" s="628" t="s">
        <v>177</v>
      </c>
      <c r="D881" s="628" t="s">
        <v>178</v>
      </c>
      <c r="E881" s="628" t="s">
        <v>177</v>
      </c>
      <c r="F881" s="628" t="s">
        <v>177</v>
      </c>
      <c r="G881" s="628" t="s">
        <v>178</v>
      </c>
      <c r="H881" s="628" t="s">
        <v>177</v>
      </c>
      <c r="I881" s="628" t="s">
        <v>178</v>
      </c>
      <c r="J881" s="628" t="s">
        <v>178</v>
      </c>
      <c r="K881" s="628" t="s">
        <v>178</v>
      </c>
      <c r="L881" s="628" t="s">
        <v>178</v>
      </c>
      <c r="M881" s="628" t="s">
        <v>178</v>
      </c>
      <c r="N881" s="628" t="s">
        <v>178</v>
      </c>
      <c r="O881" s="628" t="s">
        <v>178</v>
      </c>
      <c r="P881" s="628" t="s">
        <v>178</v>
      </c>
      <c r="Q881" s="628" t="s">
        <v>178</v>
      </c>
      <c r="R881" s="628" t="s">
        <v>178</v>
      </c>
      <c r="S881" s="628" t="s">
        <v>178</v>
      </c>
      <c r="T881" s="628" t="s">
        <v>178</v>
      </c>
      <c r="U881" s="628" t="s">
        <v>177</v>
      </c>
      <c r="V881" s="628" t="s">
        <v>177</v>
      </c>
      <c r="W881" s="628" t="s">
        <v>177</v>
      </c>
      <c r="X881" s="628" t="s">
        <v>177</v>
      </c>
      <c r="Y881" s="628" t="s">
        <v>177</v>
      </c>
      <c r="Z881" s="628" t="s">
        <v>177</v>
      </c>
      <c r="AA881" s="628" t="s">
        <v>227</v>
      </c>
      <c r="AB881" s="628" t="s">
        <v>227</v>
      </c>
      <c r="AC881" s="628" t="s">
        <v>227</v>
      </c>
      <c r="AD881" s="628" t="s">
        <v>227</v>
      </c>
      <c r="AE881" s="628" t="s">
        <v>227</v>
      </c>
      <c r="AF881" s="628" t="s">
        <v>227</v>
      </c>
      <c r="AG881" s="628" t="s">
        <v>227</v>
      </c>
      <c r="AH881" s="628" t="s">
        <v>227</v>
      </c>
      <c r="AI881" s="628" t="s">
        <v>227</v>
      </c>
      <c r="AJ881" s="628" t="s">
        <v>227</v>
      </c>
      <c r="AK881" s="628" t="s">
        <v>227</v>
      </c>
      <c r="AL881" s="628" t="s">
        <v>227</v>
      </c>
      <c r="AM881" s="628" t="s">
        <v>227</v>
      </c>
      <c r="AN881" s="628" t="s">
        <v>227</v>
      </c>
      <c r="AO881" s="628" t="s">
        <v>227</v>
      </c>
      <c r="AP881" s="628" t="s">
        <v>227</v>
      </c>
      <c r="AQ881" s="628" t="s">
        <v>227</v>
      </c>
      <c r="AR881" s="628" t="s">
        <v>227</v>
      </c>
      <c r="AS881" s="628" t="s">
        <v>227</v>
      </c>
      <c r="AT881" s="628" t="s">
        <v>227</v>
      </c>
      <c r="AU881" s="628" t="s">
        <v>227</v>
      </c>
      <c r="AV881" s="628" t="s">
        <v>227</v>
      </c>
      <c r="AW881" s="628" t="s">
        <v>227</v>
      </c>
      <c r="AX881" s="628" t="s">
        <v>227</v>
      </c>
      <c r="AY881" s="602">
        <v>0</v>
      </c>
      <c r="AZ881" s="628"/>
      <c r="BA881" s="629"/>
      <c r="BB881" s="634"/>
    </row>
    <row r="882" spans="1:54" ht="21.6" x14ac:dyDescent="0.65">
      <c r="A882" s="620">
        <v>707505</v>
      </c>
      <c r="B882" s="602" t="s">
        <v>247</v>
      </c>
      <c r="C882" s="628" t="s">
        <v>177</v>
      </c>
      <c r="D882" s="628" t="s">
        <v>177</v>
      </c>
      <c r="E882" s="628" t="s">
        <v>177</v>
      </c>
      <c r="F882" s="628" t="s">
        <v>177</v>
      </c>
      <c r="G882" s="628" t="s">
        <v>177</v>
      </c>
      <c r="H882" s="628" t="s">
        <v>177</v>
      </c>
      <c r="I882" s="628" t="s">
        <v>177</v>
      </c>
      <c r="J882" s="628" t="s">
        <v>177</v>
      </c>
      <c r="K882" s="628" t="s">
        <v>177</v>
      </c>
      <c r="L882" s="628" t="s">
        <v>177</v>
      </c>
      <c r="M882" s="628" t="s">
        <v>177</v>
      </c>
      <c r="N882" s="628" t="s">
        <v>177</v>
      </c>
      <c r="O882" s="628" t="s">
        <v>227</v>
      </c>
      <c r="P882" s="628" t="s">
        <v>227</v>
      </c>
      <c r="Q882" s="628" t="s">
        <v>227</v>
      </c>
      <c r="R882" s="628" t="s">
        <v>227</v>
      </c>
      <c r="S882" s="628" t="s">
        <v>227</v>
      </c>
      <c r="T882" s="628" t="s">
        <v>227</v>
      </c>
      <c r="U882" s="628" t="s">
        <v>227</v>
      </c>
      <c r="V882" s="628" t="s">
        <v>227</v>
      </c>
      <c r="W882" s="628" t="s">
        <v>227</v>
      </c>
      <c r="X882" s="628" t="s">
        <v>227</v>
      </c>
      <c r="Y882" s="628" t="s">
        <v>227</v>
      </c>
      <c r="Z882" s="628" t="s">
        <v>227</v>
      </c>
      <c r="AA882" s="628" t="s">
        <v>227</v>
      </c>
      <c r="AB882" s="628" t="s">
        <v>227</v>
      </c>
      <c r="AC882" s="628" t="s">
        <v>227</v>
      </c>
      <c r="AD882" s="628" t="s">
        <v>227</v>
      </c>
      <c r="AE882" s="628" t="s">
        <v>227</v>
      </c>
      <c r="AF882" s="628" t="s">
        <v>227</v>
      </c>
      <c r="AG882" s="628" t="s">
        <v>227</v>
      </c>
      <c r="AH882" s="628" t="s">
        <v>227</v>
      </c>
      <c r="AI882" s="628" t="s">
        <v>227</v>
      </c>
      <c r="AJ882" s="628" t="s">
        <v>227</v>
      </c>
      <c r="AK882" s="628" t="s">
        <v>227</v>
      </c>
      <c r="AL882" s="628" t="s">
        <v>227</v>
      </c>
      <c r="AM882" s="628" t="s">
        <v>227</v>
      </c>
      <c r="AN882" s="628" t="s">
        <v>227</v>
      </c>
      <c r="AO882" s="628" t="s">
        <v>227</v>
      </c>
      <c r="AP882" s="628" t="s">
        <v>227</v>
      </c>
      <c r="AQ882" s="628" t="s">
        <v>227</v>
      </c>
      <c r="AR882" s="628" t="s">
        <v>227</v>
      </c>
      <c r="AS882" s="628" t="s">
        <v>227</v>
      </c>
      <c r="AT882" s="628" t="s">
        <v>227</v>
      </c>
      <c r="AU882" s="628" t="s">
        <v>227</v>
      </c>
      <c r="AV882" s="628" t="s">
        <v>227</v>
      </c>
      <c r="AW882" s="628" t="s">
        <v>227</v>
      </c>
      <c r="AX882" s="628" t="s">
        <v>227</v>
      </c>
      <c r="AY882" s="602">
        <v>0</v>
      </c>
      <c r="AZ882" s="628"/>
      <c r="BA882" s="629"/>
      <c r="BB882" s="634"/>
    </row>
    <row r="883" spans="1:54" ht="21.6" x14ac:dyDescent="0.65">
      <c r="A883" s="620">
        <v>707506</v>
      </c>
      <c r="B883" s="602" t="s">
        <v>247</v>
      </c>
      <c r="C883" s="628" t="s">
        <v>176</v>
      </c>
      <c r="D883" s="628" t="s">
        <v>176</v>
      </c>
      <c r="E883" s="628" t="s">
        <v>176</v>
      </c>
      <c r="F883" s="628" t="s">
        <v>176</v>
      </c>
      <c r="G883" s="628" t="s">
        <v>176</v>
      </c>
      <c r="H883" s="628" t="s">
        <v>178</v>
      </c>
      <c r="I883" s="628" t="s">
        <v>176</v>
      </c>
      <c r="J883" s="628" t="s">
        <v>177</v>
      </c>
      <c r="K883" s="628" t="s">
        <v>177</v>
      </c>
      <c r="L883" s="628" t="s">
        <v>177</v>
      </c>
      <c r="M883" s="628" t="s">
        <v>178</v>
      </c>
      <c r="N883" s="628" t="s">
        <v>178</v>
      </c>
      <c r="O883" s="628" t="s">
        <v>227</v>
      </c>
      <c r="P883" s="628" t="s">
        <v>227</v>
      </c>
      <c r="Q883" s="628" t="s">
        <v>227</v>
      </c>
      <c r="R883" s="628" t="s">
        <v>227</v>
      </c>
      <c r="S883" s="628" t="s">
        <v>227</v>
      </c>
      <c r="T883" s="628" t="s">
        <v>227</v>
      </c>
      <c r="U883" s="628" t="s">
        <v>227</v>
      </c>
      <c r="V883" s="628" t="s">
        <v>227</v>
      </c>
      <c r="W883" s="628" t="s">
        <v>227</v>
      </c>
      <c r="X883" s="628" t="s">
        <v>227</v>
      </c>
      <c r="Y883" s="628" t="s">
        <v>227</v>
      </c>
      <c r="Z883" s="628" t="s">
        <v>227</v>
      </c>
      <c r="AA883" s="628" t="s">
        <v>227</v>
      </c>
      <c r="AB883" s="628" t="s">
        <v>227</v>
      </c>
      <c r="AC883" s="628" t="s">
        <v>227</v>
      </c>
      <c r="AD883" s="628" t="s">
        <v>227</v>
      </c>
      <c r="AE883" s="628" t="s">
        <v>227</v>
      </c>
      <c r="AF883" s="628" t="s">
        <v>227</v>
      </c>
      <c r="AG883" s="628" t="s">
        <v>227</v>
      </c>
      <c r="AH883" s="628" t="s">
        <v>227</v>
      </c>
      <c r="AI883" s="628" t="s">
        <v>227</v>
      </c>
      <c r="AJ883" s="628" t="s">
        <v>227</v>
      </c>
      <c r="AK883" s="628" t="s">
        <v>227</v>
      </c>
      <c r="AL883" s="628" t="s">
        <v>227</v>
      </c>
      <c r="AM883" s="628" t="s">
        <v>227</v>
      </c>
      <c r="AN883" s="628" t="s">
        <v>227</v>
      </c>
      <c r="AO883" s="628" t="s">
        <v>227</v>
      </c>
      <c r="AP883" s="628" t="s">
        <v>227</v>
      </c>
      <c r="AQ883" s="628" t="s">
        <v>227</v>
      </c>
      <c r="AR883" s="628" t="s">
        <v>227</v>
      </c>
      <c r="AS883" s="628" t="s">
        <v>227</v>
      </c>
      <c r="AT883" s="628" t="s">
        <v>227</v>
      </c>
      <c r="AU883" s="628" t="s">
        <v>227</v>
      </c>
      <c r="AV883" s="628" t="s">
        <v>227</v>
      </c>
      <c r="AW883" s="628" t="s">
        <v>227</v>
      </c>
      <c r="AX883" s="628" t="s">
        <v>227</v>
      </c>
      <c r="AY883" s="602">
        <v>0</v>
      </c>
      <c r="AZ883" s="628"/>
      <c r="BA883" s="629"/>
      <c r="BB883" s="634"/>
    </row>
    <row r="884" spans="1:54" ht="14.4" x14ac:dyDescent="0.3">
      <c r="A884" s="604">
        <v>707507</v>
      </c>
      <c r="B884" s="604" t="s">
        <v>247</v>
      </c>
      <c r="C884" s="605" t="s">
        <v>178</v>
      </c>
      <c r="D884" s="605" t="s">
        <v>178</v>
      </c>
      <c r="E884" s="605" t="s">
        <v>178</v>
      </c>
      <c r="F884" s="605" t="s">
        <v>177</v>
      </c>
      <c r="G884" s="605" t="s">
        <v>177</v>
      </c>
      <c r="H884" s="605" t="s">
        <v>177</v>
      </c>
      <c r="I884" s="605" t="s">
        <v>177</v>
      </c>
      <c r="J884" s="605" t="s">
        <v>177</v>
      </c>
      <c r="K884" s="605" t="s">
        <v>177</v>
      </c>
      <c r="L884" s="605" t="s">
        <v>177</v>
      </c>
      <c r="M884" s="605" t="s">
        <v>176</v>
      </c>
      <c r="N884" s="605" t="s">
        <v>176</v>
      </c>
      <c r="O884" s="605" t="s">
        <v>227</v>
      </c>
      <c r="P884" s="605" t="s">
        <v>227</v>
      </c>
      <c r="Q884" s="605" t="s">
        <v>227</v>
      </c>
      <c r="R884" s="605" t="s">
        <v>227</v>
      </c>
      <c r="S884" s="605" t="s">
        <v>227</v>
      </c>
      <c r="T884" s="605" t="s">
        <v>227</v>
      </c>
      <c r="U884" s="605" t="s">
        <v>227</v>
      </c>
      <c r="V884" s="605" t="s">
        <v>227</v>
      </c>
      <c r="W884" s="605" t="s">
        <v>227</v>
      </c>
      <c r="X884" s="605" t="s">
        <v>227</v>
      </c>
      <c r="Y884" s="605" t="s">
        <v>227</v>
      </c>
      <c r="Z884" s="605" t="s">
        <v>227</v>
      </c>
      <c r="AA884" s="605" t="s">
        <v>227</v>
      </c>
      <c r="AB884" s="605" t="s">
        <v>227</v>
      </c>
      <c r="AC884" s="605" t="s">
        <v>227</v>
      </c>
      <c r="AD884" s="605" t="s">
        <v>227</v>
      </c>
      <c r="AE884" s="605" t="s">
        <v>227</v>
      </c>
      <c r="AF884" s="605" t="s">
        <v>227</v>
      </c>
      <c r="AG884" s="605" t="s">
        <v>227</v>
      </c>
      <c r="AH884" s="605" t="s">
        <v>227</v>
      </c>
      <c r="AI884" s="605" t="s">
        <v>227</v>
      </c>
      <c r="AJ884" s="605" t="s">
        <v>227</v>
      </c>
      <c r="AK884" s="605" t="s">
        <v>227</v>
      </c>
      <c r="AL884" s="605" t="s">
        <v>227</v>
      </c>
      <c r="AM884" s="605" t="s">
        <v>227</v>
      </c>
      <c r="AN884" s="605" t="s">
        <v>227</v>
      </c>
      <c r="AO884" s="605" t="s">
        <v>227</v>
      </c>
      <c r="AP884" s="605" t="s">
        <v>227</v>
      </c>
      <c r="AQ884" s="605" t="s">
        <v>227</v>
      </c>
      <c r="AR884" s="605" t="s">
        <v>227</v>
      </c>
      <c r="AS884" s="605" t="s">
        <v>227</v>
      </c>
      <c r="AT884" s="605" t="s">
        <v>227</v>
      </c>
      <c r="AU884" s="605" t="s">
        <v>227</v>
      </c>
      <c r="AV884" s="605" t="s">
        <v>227</v>
      </c>
      <c r="AW884" s="605" t="s">
        <v>227</v>
      </c>
      <c r="AX884" s="605" t="s">
        <v>227</v>
      </c>
      <c r="AY884" s="604" t="s">
        <v>227</v>
      </c>
      <c r="AZ884" s="604" t="s">
        <v>4547</v>
      </c>
      <c r="BA884" s="604" t="s">
        <v>227</v>
      </c>
      <c r="BB884" s="606" t="s">
        <v>1500</v>
      </c>
    </row>
    <row r="885" spans="1:54" ht="14.4" x14ac:dyDescent="0.3">
      <c r="A885" s="604">
        <v>707508</v>
      </c>
      <c r="B885" s="604" t="s">
        <v>247</v>
      </c>
      <c r="C885" s="605" t="s">
        <v>177</v>
      </c>
      <c r="D885" s="605" t="s">
        <v>177</v>
      </c>
      <c r="E885" s="605" t="s">
        <v>177</v>
      </c>
      <c r="F885" s="605" t="s">
        <v>177</v>
      </c>
      <c r="G885" s="605" t="s">
        <v>177</v>
      </c>
      <c r="H885" s="605" t="s">
        <v>177</v>
      </c>
      <c r="I885" s="605" t="s">
        <v>177</v>
      </c>
      <c r="J885" s="605" t="s">
        <v>177</v>
      </c>
      <c r="K885" s="605" t="s">
        <v>177</v>
      </c>
      <c r="L885" s="605" t="s">
        <v>177</v>
      </c>
      <c r="M885" s="605" t="s">
        <v>176</v>
      </c>
      <c r="N885" s="605" t="s">
        <v>176</v>
      </c>
      <c r="O885" s="605" t="s">
        <v>227</v>
      </c>
      <c r="P885" s="605" t="s">
        <v>227</v>
      </c>
      <c r="Q885" s="605" t="s">
        <v>227</v>
      </c>
      <c r="R885" s="605" t="s">
        <v>227</v>
      </c>
      <c r="S885" s="605" t="s">
        <v>227</v>
      </c>
      <c r="T885" s="605" t="s">
        <v>227</v>
      </c>
      <c r="U885" s="605" t="s">
        <v>227</v>
      </c>
      <c r="V885" s="605" t="s">
        <v>227</v>
      </c>
      <c r="W885" s="605" t="s">
        <v>227</v>
      </c>
      <c r="X885" s="605" t="s">
        <v>227</v>
      </c>
      <c r="Y885" s="605" t="s">
        <v>227</v>
      </c>
      <c r="Z885" s="605" t="s">
        <v>227</v>
      </c>
      <c r="AA885" s="605" t="s">
        <v>227</v>
      </c>
      <c r="AB885" s="605" t="s">
        <v>227</v>
      </c>
      <c r="AC885" s="605" t="s">
        <v>227</v>
      </c>
      <c r="AD885" s="605" t="s">
        <v>227</v>
      </c>
      <c r="AE885" s="605" t="s">
        <v>227</v>
      </c>
      <c r="AF885" s="605" t="s">
        <v>227</v>
      </c>
      <c r="AG885" s="605" t="s">
        <v>227</v>
      </c>
      <c r="AH885" s="605" t="s">
        <v>227</v>
      </c>
      <c r="AI885" s="605" t="s">
        <v>227</v>
      </c>
      <c r="AJ885" s="605" t="s">
        <v>227</v>
      </c>
      <c r="AK885" s="605" t="s">
        <v>227</v>
      </c>
      <c r="AL885" s="605" t="s">
        <v>227</v>
      </c>
      <c r="AM885" s="605" t="s">
        <v>227</v>
      </c>
      <c r="AN885" s="605" t="s">
        <v>227</v>
      </c>
      <c r="AO885" s="605" t="s">
        <v>227</v>
      </c>
      <c r="AP885" s="605" t="s">
        <v>227</v>
      </c>
      <c r="AQ885" s="605" t="s">
        <v>227</v>
      </c>
      <c r="AR885" s="605" t="s">
        <v>227</v>
      </c>
      <c r="AS885" s="605" t="s">
        <v>227</v>
      </c>
      <c r="AT885" s="605" t="s">
        <v>227</v>
      </c>
      <c r="AU885" s="605" t="s">
        <v>227</v>
      </c>
      <c r="AV885" s="605" t="s">
        <v>227</v>
      </c>
      <c r="AW885" s="605" t="s">
        <v>227</v>
      </c>
      <c r="AX885" s="605" t="s">
        <v>227</v>
      </c>
      <c r="AY885" s="604" t="s">
        <v>227</v>
      </c>
      <c r="AZ885" s="604" t="s">
        <v>4547</v>
      </c>
      <c r="BA885" s="604" t="s">
        <v>227</v>
      </c>
      <c r="BB885" s="606" t="s">
        <v>1500</v>
      </c>
    </row>
    <row r="886" spans="1:54" ht="14.4" x14ac:dyDescent="0.3">
      <c r="A886" s="604">
        <v>707509</v>
      </c>
      <c r="B886" s="604" t="s">
        <v>247</v>
      </c>
      <c r="C886" s="605" t="s">
        <v>227</v>
      </c>
      <c r="D886" s="605" t="s">
        <v>227</v>
      </c>
      <c r="E886" s="605" t="s">
        <v>227</v>
      </c>
      <c r="F886" s="605" t="s">
        <v>227</v>
      </c>
      <c r="G886" s="605" t="s">
        <v>227</v>
      </c>
      <c r="H886" s="605" t="s">
        <v>227</v>
      </c>
      <c r="I886" s="605" t="s">
        <v>227</v>
      </c>
      <c r="J886" s="605" t="s">
        <v>227</v>
      </c>
      <c r="K886" s="605" t="s">
        <v>227</v>
      </c>
      <c r="L886" s="605" t="s">
        <v>227</v>
      </c>
      <c r="M886" s="605" t="s">
        <v>227</v>
      </c>
      <c r="N886" s="605" t="s">
        <v>227</v>
      </c>
      <c r="O886" s="605" t="s">
        <v>227</v>
      </c>
      <c r="P886" s="605" t="s">
        <v>227</v>
      </c>
      <c r="Q886" s="605" t="s">
        <v>227</v>
      </c>
      <c r="R886" s="605" t="s">
        <v>227</v>
      </c>
      <c r="S886" s="605" t="s">
        <v>227</v>
      </c>
      <c r="T886" s="605" t="s">
        <v>227</v>
      </c>
      <c r="U886" s="605" t="s">
        <v>227</v>
      </c>
      <c r="V886" s="605" t="s">
        <v>227</v>
      </c>
      <c r="W886" s="605" t="s">
        <v>227</v>
      </c>
      <c r="X886" s="605" t="s">
        <v>227</v>
      </c>
      <c r="Y886" s="605" t="s">
        <v>227</v>
      </c>
      <c r="Z886" s="605" t="s">
        <v>227</v>
      </c>
      <c r="AA886" s="605" t="s">
        <v>227</v>
      </c>
      <c r="AB886" s="605" t="s">
        <v>227</v>
      </c>
      <c r="AC886" s="605" t="s">
        <v>227</v>
      </c>
      <c r="AD886" s="605" t="s">
        <v>227</v>
      </c>
      <c r="AE886" s="605" t="s">
        <v>227</v>
      </c>
      <c r="AF886" s="605" t="s">
        <v>227</v>
      </c>
      <c r="AG886" s="605" t="s">
        <v>227</v>
      </c>
      <c r="AH886" s="605" t="s">
        <v>227</v>
      </c>
      <c r="AI886" s="605" t="s">
        <v>227</v>
      </c>
      <c r="AJ886" s="605" t="s">
        <v>227</v>
      </c>
      <c r="AK886" s="605" t="s">
        <v>227</v>
      </c>
      <c r="AL886" s="605" t="s">
        <v>227</v>
      </c>
      <c r="AM886" s="605" t="s">
        <v>227</v>
      </c>
      <c r="AN886" s="605" t="s">
        <v>227</v>
      </c>
      <c r="AO886" s="605" t="s">
        <v>227</v>
      </c>
      <c r="AP886" s="605" t="s">
        <v>227</v>
      </c>
      <c r="AQ886" s="605" t="s">
        <v>227</v>
      </c>
      <c r="AR886" s="605" t="s">
        <v>227</v>
      </c>
      <c r="AS886" s="605" t="s">
        <v>227</v>
      </c>
      <c r="AT886" s="605" t="s">
        <v>227</v>
      </c>
      <c r="AU886" s="605" t="s">
        <v>227</v>
      </c>
      <c r="AV886" s="605" t="s">
        <v>227</v>
      </c>
      <c r="AW886" s="605" t="s">
        <v>227</v>
      </c>
      <c r="AX886" s="605" t="s">
        <v>227</v>
      </c>
      <c r="AY886" s="604" t="s">
        <v>227</v>
      </c>
      <c r="AZ886" s="604" t="s">
        <v>4547</v>
      </c>
      <c r="BA886" s="604" t="s">
        <v>227</v>
      </c>
      <c r="BB886" s="606" t="s">
        <v>1500</v>
      </c>
    </row>
    <row r="887" spans="1:54" ht="14.4" x14ac:dyDescent="0.3">
      <c r="A887" s="604">
        <v>707510</v>
      </c>
      <c r="B887" s="604" t="s">
        <v>247</v>
      </c>
      <c r="C887" s="605" t="s">
        <v>176</v>
      </c>
      <c r="D887" s="605" t="s">
        <v>176</v>
      </c>
      <c r="E887" s="605" t="s">
        <v>176</v>
      </c>
      <c r="F887" s="605" t="s">
        <v>176</v>
      </c>
      <c r="G887" s="605" t="s">
        <v>178</v>
      </c>
      <c r="H887" s="605" t="s">
        <v>176</v>
      </c>
      <c r="I887" s="605" t="s">
        <v>177</v>
      </c>
      <c r="J887" s="605" t="s">
        <v>178</v>
      </c>
      <c r="K887" s="605" t="s">
        <v>178</v>
      </c>
      <c r="L887" s="605" t="s">
        <v>177</v>
      </c>
      <c r="M887" s="605" t="s">
        <v>177</v>
      </c>
      <c r="N887" s="605" t="s">
        <v>177</v>
      </c>
      <c r="O887" s="605" t="s">
        <v>227</v>
      </c>
      <c r="P887" s="605" t="s">
        <v>227</v>
      </c>
      <c r="Q887" s="605" t="s">
        <v>227</v>
      </c>
      <c r="R887" s="605" t="s">
        <v>227</v>
      </c>
      <c r="S887" s="605" t="s">
        <v>227</v>
      </c>
      <c r="T887" s="605" t="s">
        <v>227</v>
      </c>
      <c r="U887" s="605" t="s">
        <v>227</v>
      </c>
      <c r="V887" s="605" t="s">
        <v>227</v>
      </c>
      <c r="W887" s="605" t="s">
        <v>227</v>
      </c>
      <c r="X887" s="605" t="s">
        <v>227</v>
      </c>
      <c r="Y887" s="605" t="s">
        <v>227</v>
      </c>
      <c r="Z887" s="605" t="s">
        <v>227</v>
      </c>
      <c r="AA887" s="605" t="s">
        <v>227</v>
      </c>
      <c r="AB887" s="605" t="s">
        <v>227</v>
      </c>
      <c r="AC887" s="605" t="s">
        <v>227</v>
      </c>
      <c r="AD887" s="605" t="s">
        <v>227</v>
      </c>
      <c r="AE887" s="605" t="s">
        <v>227</v>
      </c>
      <c r="AF887" s="605" t="s">
        <v>227</v>
      </c>
      <c r="AG887" s="605" t="s">
        <v>227</v>
      </c>
      <c r="AH887" s="605" t="s">
        <v>227</v>
      </c>
      <c r="AI887" s="605" t="s">
        <v>227</v>
      </c>
      <c r="AJ887" s="605" t="s">
        <v>227</v>
      </c>
      <c r="AK887" s="605" t="s">
        <v>227</v>
      </c>
      <c r="AL887" s="605" t="s">
        <v>227</v>
      </c>
      <c r="AM887" s="605" t="s">
        <v>227</v>
      </c>
      <c r="AN887" s="605" t="s">
        <v>227</v>
      </c>
      <c r="AO887" s="605" t="s">
        <v>227</v>
      </c>
      <c r="AP887" s="605" t="s">
        <v>227</v>
      </c>
      <c r="AQ887" s="605" t="s">
        <v>227</v>
      </c>
      <c r="AR887" s="605" t="s">
        <v>227</v>
      </c>
      <c r="AS887" s="605" t="s">
        <v>227</v>
      </c>
      <c r="AT887" s="605" t="s">
        <v>227</v>
      </c>
      <c r="AU887" s="605" t="s">
        <v>227</v>
      </c>
      <c r="AV887" s="605" t="s">
        <v>227</v>
      </c>
      <c r="AW887" s="605" t="s">
        <v>227</v>
      </c>
      <c r="AX887" s="605" t="s">
        <v>227</v>
      </c>
      <c r="AY887" s="604" t="s">
        <v>227</v>
      </c>
      <c r="AZ887" s="604" t="s">
        <v>4547</v>
      </c>
      <c r="BA887" s="604" t="s">
        <v>227</v>
      </c>
      <c r="BB887" s="606" t="s">
        <v>1500</v>
      </c>
    </row>
    <row r="888" spans="1:54" ht="14.4" x14ac:dyDescent="0.3">
      <c r="A888" s="604">
        <v>707511</v>
      </c>
      <c r="B888" s="604" t="s">
        <v>247</v>
      </c>
      <c r="C888" s="605" t="s">
        <v>178</v>
      </c>
      <c r="D888" s="605" t="s">
        <v>178</v>
      </c>
      <c r="E888" s="605" t="s">
        <v>178</v>
      </c>
      <c r="F888" s="605" t="s">
        <v>177</v>
      </c>
      <c r="G888" s="605" t="s">
        <v>177</v>
      </c>
      <c r="H888" s="605" t="s">
        <v>178</v>
      </c>
      <c r="I888" s="605" t="s">
        <v>177</v>
      </c>
      <c r="J888" s="605" t="s">
        <v>177</v>
      </c>
      <c r="K888" s="605" t="s">
        <v>177</v>
      </c>
      <c r="L888" s="605" t="s">
        <v>177</v>
      </c>
      <c r="M888" s="605" t="s">
        <v>176</v>
      </c>
      <c r="N888" s="605" t="s">
        <v>176</v>
      </c>
      <c r="O888" s="605" t="s">
        <v>227</v>
      </c>
      <c r="P888" s="605" t="s">
        <v>227</v>
      </c>
      <c r="Q888" s="605" t="s">
        <v>227</v>
      </c>
      <c r="R888" s="605" t="s">
        <v>227</v>
      </c>
      <c r="S888" s="605" t="s">
        <v>227</v>
      </c>
      <c r="T888" s="605" t="s">
        <v>227</v>
      </c>
      <c r="U888" s="605" t="s">
        <v>227</v>
      </c>
      <c r="V888" s="605" t="s">
        <v>227</v>
      </c>
      <c r="W888" s="605" t="s">
        <v>227</v>
      </c>
      <c r="X888" s="605" t="s">
        <v>227</v>
      </c>
      <c r="Y888" s="605" t="s">
        <v>227</v>
      </c>
      <c r="Z888" s="605" t="s">
        <v>227</v>
      </c>
      <c r="AA888" s="605" t="s">
        <v>227</v>
      </c>
      <c r="AB888" s="605" t="s">
        <v>227</v>
      </c>
      <c r="AC888" s="605" t="s">
        <v>227</v>
      </c>
      <c r="AD888" s="605" t="s">
        <v>227</v>
      </c>
      <c r="AE888" s="605" t="s">
        <v>227</v>
      </c>
      <c r="AF888" s="605" t="s">
        <v>227</v>
      </c>
      <c r="AG888" s="605" t="s">
        <v>227</v>
      </c>
      <c r="AH888" s="605" t="s">
        <v>227</v>
      </c>
      <c r="AI888" s="605" t="s">
        <v>227</v>
      </c>
      <c r="AJ888" s="605" t="s">
        <v>227</v>
      </c>
      <c r="AK888" s="605" t="s">
        <v>227</v>
      </c>
      <c r="AL888" s="605" t="s">
        <v>227</v>
      </c>
      <c r="AM888" s="605" t="s">
        <v>227</v>
      </c>
      <c r="AN888" s="605" t="s">
        <v>227</v>
      </c>
      <c r="AO888" s="605" t="s">
        <v>227</v>
      </c>
      <c r="AP888" s="605" t="s">
        <v>227</v>
      </c>
      <c r="AQ888" s="605" t="s">
        <v>227</v>
      </c>
      <c r="AR888" s="605" t="s">
        <v>227</v>
      </c>
      <c r="AS888" s="605" t="s">
        <v>227</v>
      </c>
      <c r="AT888" s="605" t="s">
        <v>227</v>
      </c>
      <c r="AU888" s="605" t="s">
        <v>227</v>
      </c>
      <c r="AV888" s="605" t="s">
        <v>227</v>
      </c>
      <c r="AW888" s="605" t="s">
        <v>227</v>
      </c>
      <c r="AX888" s="605" t="s">
        <v>227</v>
      </c>
      <c r="AY888" s="604" t="s">
        <v>227</v>
      </c>
      <c r="AZ888" s="604" t="s">
        <v>4547</v>
      </c>
      <c r="BA888" s="604" t="s">
        <v>227</v>
      </c>
      <c r="BB888" s="606" t="s">
        <v>1500</v>
      </c>
    </row>
    <row r="889" spans="1:54" ht="21.6" x14ac:dyDescent="0.65">
      <c r="A889" s="620">
        <v>707512</v>
      </c>
      <c r="B889" s="602" t="s">
        <v>247</v>
      </c>
      <c r="C889" s="628" t="s">
        <v>176</v>
      </c>
      <c r="D889" s="628" t="s">
        <v>178</v>
      </c>
      <c r="E889" s="628" t="s">
        <v>176</v>
      </c>
      <c r="F889" s="628" t="s">
        <v>178</v>
      </c>
      <c r="G889" s="628" t="s">
        <v>178</v>
      </c>
      <c r="H889" s="628" t="s">
        <v>178</v>
      </c>
      <c r="I889" s="628" t="s">
        <v>178</v>
      </c>
      <c r="J889" s="628" t="s">
        <v>178</v>
      </c>
      <c r="K889" s="628" t="s">
        <v>178</v>
      </c>
      <c r="L889" s="628" t="s">
        <v>178</v>
      </c>
      <c r="M889" s="628" t="s">
        <v>178</v>
      </c>
      <c r="N889" s="628" t="s">
        <v>178</v>
      </c>
      <c r="O889" s="628" t="s">
        <v>227</v>
      </c>
      <c r="P889" s="628" t="s">
        <v>227</v>
      </c>
      <c r="Q889" s="628" t="s">
        <v>227</v>
      </c>
      <c r="R889" s="628" t="s">
        <v>227</v>
      </c>
      <c r="S889" s="628" t="s">
        <v>227</v>
      </c>
      <c r="T889" s="628" t="s">
        <v>227</v>
      </c>
      <c r="U889" s="628" t="s">
        <v>227</v>
      </c>
      <c r="V889" s="628" t="s">
        <v>227</v>
      </c>
      <c r="W889" s="628" t="s">
        <v>227</v>
      </c>
      <c r="X889" s="628" t="s">
        <v>227</v>
      </c>
      <c r="Y889" s="628" t="s">
        <v>227</v>
      </c>
      <c r="Z889" s="628" t="s">
        <v>227</v>
      </c>
      <c r="AA889" s="628" t="s">
        <v>227</v>
      </c>
      <c r="AB889" s="628" t="s">
        <v>227</v>
      </c>
      <c r="AC889" s="628" t="s">
        <v>227</v>
      </c>
      <c r="AD889" s="628" t="s">
        <v>227</v>
      </c>
      <c r="AE889" s="628" t="s">
        <v>227</v>
      </c>
      <c r="AF889" s="628" t="s">
        <v>227</v>
      </c>
      <c r="AG889" s="628" t="s">
        <v>227</v>
      </c>
      <c r="AH889" s="628" t="s">
        <v>227</v>
      </c>
      <c r="AI889" s="628" t="s">
        <v>227</v>
      </c>
      <c r="AJ889" s="628" t="s">
        <v>227</v>
      </c>
      <c r="AK889" s="628" t="s">
        <v>227</v>
      </c>
      <c r="AL889" s="628" t="s">
        <v>227</v>
      </c>
      <c r="AM889" s="628" t="s">
        <v>227</v>
      </c>
      <c r="AN889" s="628" t="s">
        <v>227</v>
      </c>
      <c r="AO889" s="628" t="s">
        <v>227</v>
      </c>
      <c r="AP889" s="628" t="s">
        <v>227</v>
      </c>
      <c r="AQ889" s="628" t="s">
        <v>227</v>
      </c>
      <c r="AR889" s="628" t="s">
        <v>227</v>
      </c>
      <c r="AS889" s="628" t="s">
        <v>227</v>
      </c>
      <c r="AT889" s="628" t="s">
        <v>227</v>
      </c>
      <c r="AU889" s="628" t="s">
        <v>227</v>
      </c>
      <c r="AV889" s="628" t="s">
        <v>227</v>
      </c>
      <c r="AW889" s="628" t="s">
        <v>227</v>
      </c>
      <c r="AX889" s="628" t="s">
        <v>227</v>
      </c>
      <c r="AY889" s="602">
        <v>0</v>
      </c>
      <c r="AZ889" s="628"/>
      <c r="BA889" s="629"/>
      <c r="BB889" s="634"/>
    </row>
    <row r="890" spans="1:54" ht="14.4" x14ac:dyDescent="0.3">
      <c r="A890" s="604">
        <v>707513</v>
      </c>
      <c r="B890" s="604" t="s">
        <v>247</v>
      </c>
      <c r="C890" s="605" t="s">
        <v>178</v>
      </c>
      <c r="D890" s="605" t="s">
        <v>178</v>
      </c>
      <c r="E890" s="605" t="s">
        <v>178</v>
      </c>
      <c r="F890" s="605" t="s">
        <v>177</v>
      </c>
      <c r="G890" s="605" t="s">
        <v>178</v>
      </c>
      <c r="H890" s="605" t="s">
        <v>177</v>
      </c>
      <c r="I890" s="605" t="s">
        <v>177</v>
      </c>
      <c r="J890" s="605" t="s">
        <v>177</v>
      </c>
      <c r="K890" s="605" t="s">
        <v>177</v>
      </c>
      <c r="L890" s="605" t="s">
        <v>177</v>
      </c>
      <c r="M890" s="605" t="s">
        <v>178</v>
      </c>
      <c r="N890" s="605" t="s">
        <v>176</v>
      </c>
      <c r="O890" s="605" t="s">
        <v>227</v>
      </c>
      <c r="P890" s="605" t="s">
        <v>227</v>
      </c>
      <c r="Q890" s="605" t="s">
        <v>227</v>
      </c>
      <c r="R890" s="605" t="s">
        <v>227</v>
      </c>
      <c r="S890" s="605" t="s">
        <v>227</v>
      </c>
      <c r="T890" s="605" t="s">
        <v>227</v>
      </c>
      <c r="U890" s="605" t="s">
        <v>227</v>
      </c>
      <c r="V890" s="605" t="s">
        <v>227</v>
      </c>
      <c r="W890" s="605" t="s">
        <v>227</v>
      </c>
      <c r="X890" s="605" t="s">
        <v>227</v>
      </c>
      <c r="Y890" s="605" t="s">
        <v>227</v>
      </c>
      <c r="Z890" s="605" t="s">
        <v>227</v>
      </c>
      <c r="AA890" s="605" t="s">
        <v>227</v>
      </c>
      <c r="AB890" s="605" t="s">
        <v>227</v>
      </c>
      <c r="AC890" s="605" t="s">
        <v>227</v>
      </c>
      <c r="AD890" s="605" t="s">
        <v>227</v>
      </c>
      <c r="AE890" s="605" t="s">
        <v>227</v>
      </c>
      <c r="AF890" s="605" t="s">
        <v>227</v>
      </c>
      <c r="AG890" s="605" t="s">
        <v>227</v>
      </c>
      <c r="AH890" s="605" t="s">
        <v>227</v>
      </c>
      <c r="AI890" s="605" t="s">
        <v>227</v>
      </c>
      <c r="AJ890" s="605" t="s">
        <v>227</v>
      </c>
      <c r="AK890" s="605" t="s">
        <v>227</v>
      </c>
      <c r="AL890" s="605" t="s">
        <v>227</v>
      </c>
      <c r="AM890" s="605" t="s">
        <v>227</v>
      </c>
      <c r="AN890" s="605" t="s">
        <v>227</v>
      </c>
      <c r="AO890" s="605" t="s">
        <v>227</v>
      </c>
      <c r="AP890" s="605" t="s">
        <v>227</v>
      </c>
      <c r="AQ890" s="605" t="s">
        <v>227</v>
      </c>
      <c r="AR890" s="605" t="s">
        <v>227</v>
      </c>
      <c r="AS890" s="605" t="s">
        <v>227</v>
      </c>
      <c r="AT890" s="605" t="s">
        <v>227</v>
      </c>
      <c r="AU890" s="605" t="s">
        <v>227</v>
      </c>
      <c r="AV890" s="605" t="s">
        <v>227</v>
      </c>
      <c r="AW890" s="605" t="s">
        <v>227</v>
      </c>
      <c r="AX890" s="605" t="s">
        <v>227</v>
      </c>
      <c r="AY890" s="604" t="s">
        <v>227</v>
      </c>
      <c r="AZ890" s="604" t="s">
        <v>4547</v>
      </c>
      <c r="BA890" s="604" t="s">
        <v>227</v>
      </c>
      <c r="BB890" s="606" t="s">
        <v>1500</v>
      </c>
    </row>
    <row r="891" spans="1:54" ht="14.4" x14ac:dyDescent="0.3">
      <c r="A891" s="604">
        <v>707514</v>
      </c>
      <c r="B891" s="604" t="s">
        <v>247</v>
      </c>
      <c r="C891" s="605" t="s">
        <v>178</v>
      </c>
      <c r="D891" s="605" t="s">
        <v>178</v>
      </c>
      <c r="E891" s="605" t="s">
        <v>177</v>
      </c>
      <c r="F891" s="605" t="s">
        <v>178</v>
      </c>
      <c r="G891" s="605" t="s">
        <v>178</v>
      </c>
      <c r="H891" s="605" t="s">
        <v>178</v>
      </c>
      <c r="I891" s="605" t="s">
        <v>177</v>
      </c>
      <c r="J891" s="605" t="s">
        <v>177</v>
      </c>
      <c r="K891" s="605" t="s">
        <v>177</v>
      </c>
      <c r="L891" s="605" t="s">
        <v>177</v>
      </c>
      <c r="M891" s="605" t="s">
        <v>177</v>
      </c>
      <c r="N891" s="605" t="s">
        <v>177</v>
      </c>
      <c r="O891" s="605" t="s">
        <v>227</v>
      </c>
      <c r="P891" s="605" t="s">
        <v>227</v>
      </c>
      <c r="Q891" s="605" t="s">
        <v>227</v>
      </c>
      <c r="R891" s="605" t="s">
        <v>227</v>
      </c>
      <c r="S891" s="605" t="s">
        <v>227</v>
      </c>
      <c r="T891" s="605" t="s">
        <v>227</v>
      </c>
      <c r="U891" s="605" t="s">
        <v>227</v>
      </c>
      <c r="V891" s="605" t="s">
        <v>227</v>
      </c>
      <c r="W891" s="605" t="s">
        <v>227</v>
      </c>
      <c r="X891" s="605" t="s">
        <v>227</v>
      </c>
      <c r="Y891" s="605" t="s">
        <v>227</v>
      </c>
      <c r="Z891" s="605" t="s">
        <v>227</v>
      </c>
      <c r="AA891" s="605" t="s">
        <v>227</v>
      </c>
      <c r="AB891" s="605" t="s">
        <v>227</v>
      </c>
      <c r="AC891" s="605" t="s">
        <v>227</v>
      </c>
      <c r="AD891" s="605" t="s">
        <v>227</v>
      </c>
      <c r="AE891" s="605" t="s">
        <v>227</v>
      </c>
      <c r="AF891" s="605" t="s">
        <v>227</v>
      </c>
      <c r="AG891" s="605" t="s">
        <v>227</v>
      </c>
      <c r="AH891" s="605" t="s">
        <v>227</v>
      </c>
      <c r="AI891" s="605" t="s">
        <v>227</v>
      </c>
      <c r="AJ891" s="605" t="s">
        <v>227</v>
      </c>
      <c r="AK891" s="605" t="s">
        <v>227</v>
      </c>
      <c r="AL891" s="605" t="s">
        <v>227</v>
      </c>
      <c r="AM891" s="605" t="s">
        <v>227</v>
      </c>
      <c r="AN891" s="605" t="s">
        <v>227</v>
      </c>
      <c r="AO891" s="605" t="s">
        <v>227</v>
      </c>
      <c r="AP891" s="605" t="s">
        <v>227</v>
      </c>
      <c r="AQ891" s="605" t="s">
        <v>227</v>
      </c>
      <c r="AR891" s="605" t="s">
        <v>227</v>
      </c>
      <c r="AS891" s="605" t="s">
        <v>227</v>
      </c>
      <c r="AT891" s="605" t="s">
        <v>227</v>
      </c>
      <c r="AU891" s="605" t="s">
        <v>227</v>
      </c>
      <c r="AV891" s="605" t="s">
        <v>227</v>
      </c>
      <c r="AW891" s="605" t="s">
        <v>227</v>
      </c>
      <c r="AX891" s="605" t="s">
        <v>227</v>
      </c>
      <c r="AY891" s="604" t="s">
        <v>227</v>
      </c>
      <c r="AZ891" s="604" t="s">
        <v>227</v>
      </c>
      <c r="BA891" s="604" t="s">
        <v>227</v>
      </c>
      <c r="BB891" s="606" t="s">
        <v>1500</v>
      </c>
    </row>
    <row r="892" spans="1:54" ht="14.4" x14ac:dyDescent="0.3">
      <c r="A892" s="604">
        <v>707515</v>
      </c>
      <c r="B892" s="604" t="s">
        <v>247</v>
      </c>
      <c r="C892" s="605" t="s">
        <v>178</v>
      </c>
      <c r="D892" s="605" t="s">
        <v>177</v>
      </c>
      <c r="E892" s="605" t="s">
        <v>178</v>
      </c>
      <c r="F892" s="605" t="s">
        <v>177</v>
      </c>
      <c r="G892" s="605" t="s">
        <v>177</v>
      </c>
      <c r="H892" s="605" t="s">
        <v>178</v>
      </c>
      <c r="I892" s="605" t="s">
        <v>177</v>
      </c>
      <c r="J892" s="605" t="s">
        <v>177</v>
      </c>
      <c r="K892" s="605" t="s">
        <v>177</v>
      </c>
      <c r="L892" s="605" t="s">
        <v>177</v>
      </c>
      <c r="M892" s="605" t="s">
        <v>176</v>
      </c>
      <c r="N892" s="605" t="s">
        <v>176</v>
      </c>
      <c r="O892" s="605" t="s">
        <v>227</v>
      </c>
      <c r="P892" s="605" t="s">
        <v>227</v>
      </c>
      <c r="Q892" s="605" t="s">
        <v>227</v>
      </c>
      <c r="R892" s="605" t="s">
        <v>227</v>
      </c>
      <c r="S892" s="605" t="s">
        <v>227</v>
      </c>
      <c r="T892" s="605" t="s">
        <v>227</v>
      </c>
      <c r="U892" s="605" t="s">
        <v>227</v>
      </c>
      <c r="V892" s="605" t="s">
        <v>227</v>
      </c>
      <c r="W892" s="605" t="s">
        <v>227</v>
      </c>
      <c r="X892" s="605" t="s">
        <v>227</v>
      </c>
      <c r="Y892" s="605" t="s">
        <v>227</v>
      </c>
      <c r="Z892" s="605" t="s">
        <v>227</v>
      </c>
      <c r="AA892" s="605" t="s">
        <v>227</v>
      </c>
      <c r="AB892" s="605" t="s">
        <v>227</v>
      </c>
      <c r="AC892" s="605" t="s">
        <v>227</v>
      </c>
      <c r="AD892" s="605" t="s">
        <v>227</v>
      </c>
      <c r="AE892" s="605" t="s">
        <v>227</v>
      </c>
      <c r="AF892" s="605" t="s">
        <v>227</v>
      </c>
      <c r="AG892" s="605" t="s">
        <v>227</v>
      </c>
      <c r="AH892" s="605" t="s">
        <v>227</v>
      </c>
      <c r="AI892" s="605" t="s">
        <v>227</v>
      </c>
      <c r="AJ892" s="605" t="s">
        <v>227</v>
      </c>
      <c r="AK892" s="605" t="s">
        <v>227</v>
      </c>
      <c r="AL892" s="605" t="s">
        <v>227</v>
      </c>
      <c r="AM892" s="605" t="s">
        <v>227</v>
      </c>
      <c r="AN892" s="605" t="s">
        <v>227</v>
      </c>
      <c r="AO892" s="605" t="s">
        <v>227</v>
      </c>
      <c r="AP892" s="605" t="s">
        <v>227</v>
      </c>
      <c r="AQ892" s="605" t="s">
        <v>227</v>
      </c>
      <c r="AR892" s="605" t="s">
        <v>227</v>
      </c>
      <c r="AS892" s="605" t="s">
        <v>227</v>
      </c>
      <c r="AT892" s="605" t="s">
        <v>227</v>
      </c>
      <c r="AU892" s="605" t="s">
        <v>227</v>
      </c>
      <c r="AV892" s="605" t="s">
        <v>227</v>
      </c>
      <c r="AW892" s="605" t="s">
        <v>227</v>
      </c>
      <c r="AX892" s="605" t="s">
        <v>227</v>
      </c>
      <c r="AY892" s="604" t="s">
        <v>227</v>
      </c>
      <c r="AZ892" s="604" t="s">
        <v>4547</v>
      </c>
      <c r="BA892" s="604" t="s">
        <v>227</v>
      </c>
      <c r="BB892" s="606" t="s">
        <v>1500</v>
      </c>
    </row>
    <row r="893" spans="1:54" ht="21.6" x14ac:dyDescent="0.65">
      <c r="A893" s="620">
        <v>707516</v>
      </c>
      <c r="B893" s="602" t="s">
        <v>247</v>
      </c>
      <c r="C893" s="628" t="s">
        <v>178</v>
      </c>
      <c r="D893" s="628" t="s">
        <v>176</v>
      </c>
      <c r="E893" s="628" t="s">
        <v>176</v>
      </c>
      <c r="F893" s="628" t="s">
        <v>176</v>
      </c>
      <c r="G893" s="628" t="s">
        <v>176</v>
      </c>
      <c r="H893" s="628" t="s">
        <v>178</v>
      </c>
      <c r="I893" s="628" t="s">
        <v>178</v>
      </c>
      <c r="J893" s="628" t="s">
        <v>177</v>
      </c>
      <c r="K893" s="628" t="s">
        <v>177</v>
      </c>
      <c r="L893" s="628" t="s">
        <v>177</v>
      </c>
      <c r="M893" s="628" t="s">
        <v>177</v>
      </c>
      <c r="N893" s="628" t="s">
        <v>176</v>
      </c>
      <c r="O893" s="628" t="s">
        <v>227</v>
      </c>
      <c r="P893" s="628" t="s">
        <v>227</v>
      </c>
      <c r="Q893" s="628" t="s">
        <v>227</v>
      </c>
      <c r="R893" s="628" t="s">
        <v>227</v>
      </c>
      <c r="S893" s="628" t="s">
        <v>227</v>
      </c>
      <c r="T893" s="628" t="s">
        <v>227</v>
      </c>
      <c r="U893" s="628" t="s">
        <v>227</v>
      </c>
      <c r="V893" s="628" t="s">
        <v>227</v>
      </c>
      <c r="W893" s="628" t="s">
        <v>227</v>
      </c>
      <c r="X893" s="628" t="s">
        <v>227</v>
      </c>
      <c r="Y893" s="628" t="s">
        <v>227</v>
      </c>
      <c r="Z893" s="628" t="s">
        <v>227</v>
      </c>
      <c r="AA893" s="628" t="s">
        <v>227</v>
      </c>
      <c r="AB893" s="628" t="s">
        <v>227</v>
      </c>
      <c r="AC893" s="628" t="s">
        <v>227</v>
      </c>
      <c r="AD893" s="628" t="s">
        <v>227</v>
      </c>
      <c r="AE893" s="628" t="s">
        <v>227</v>
      </c>
      <c r="AF893" s="628" t="s">
        <v>227</v>
      </c>
      <c r="AG893" s="628" t="s">
        <v>227</v>
      </c>
      <c r="AH893" s="628" t="s">
        <v>227</v>
      </c>
      <c r="AI893" s="628" t="s">
        <v>227</v>
      </c>
      <c r="AJ893" s="628" t="s">
        <v>227</v>
      </c>
      <c r="AK893" s="628" t="s">
        <v>227</v>
      </c>
      <c r="AL893" s="628" t="s">
        <v>227</v>
      </c>
      <c r="AM893" s="628" t="s">
        <v>227</v>
      </c>
      <c r="AN893" s="628" t="s">
        <v>227</v>
      </c>
      <c r="AO893" s="628" t="s">
        <v>227</v>
      </c>
      <c r="AP893" s="628" t="s">
        <v>227</v>
      </c>
      <c r="AQ893" s="628" t="s">
        <v>227</v>
      </c>
      <c r="AR893" s="628" t="s">
        <v>227</v>
      </c>
      <c r="AS893" s="628" t="s">
        <v>227</v>
      </c>
      <c r="AT893" s="628" t="s">
        <v>227</v>
      </c>
      <c r="AU893" s="628" t="s">
        <v>227</v>
      </c>
      <c r="AV893" s="628" t="s">
        <v>227</v>
      </c>
      <c r="AW893" s="628" t="s">
        <v>227</v>
      </c>
      <c r="AX893" s="628" t="s">
        <v>227</v>
      </c>
      <c r="AY893" s="602">
        <v>0</v>
      </c>
      <c r="AZ893" s="628"/>
      <c r="BA893" s="629"/>
      <c r="BB893" s="634"/>
    </row>
    <row r="894" spans="1:54" ht="21.6" x14ac:dyDescent="0.65">
      <c r="A894" s="620">
        <v>707517</v>
      </c>
      <c r="B894" s="602" t="s">
        <v>247</v>
      </c>
      <c r="C894" s="628" t="s">
        <v>176</v>
      </c>
      <c r="D894" s="628" t="s">
        <v>178</v>
      </c>
      <c r="E894" s="628" t="s">
        <v>178</v>
      </c>
      <c r="F894" s="628" t="s">
        <v>178</v>
      </c>
      <c r="G894" s="628" t="s">
        <v>178</v>
      </c>
      <c r="H894" s="628" t="s">
        <v>178</v>
      </c>
      <c r="I894" s="628" t="s">
        <v>177</v>
      </c>
      <c r="J894" s="628" t="s">
        <v>178</v>
      </c>
      <c r="K894" s="628" t="s">
        <v>177</v>
      </c>
      <c r="L894" s="628" t="s">
        <v>177</v>
      </c>
      <c r="M894" s="628" t="s">
        <v>178</v>
      </c>
      <c r="N894" s="628" t="s">
        <v>178</v>
      </c>
      <c r="O894" s="628" t="s">
        <v>227</v>
      </c>
      <c r="P894" s="628" t="s">
        <v>227</v>
      </c>
      <c r="Q894" s="628" t="s">
        <v>227</v>
      </c>
      <c r="R894" s="628" t="s">
        <v>227</v>
      </c>
      <c r="S894" s="628" t="s">
        <v>227</v>
      </c>
      <c r="T894" s="628" t="s">
        <v>227</v>
      </c>
      <c r="U894" s="628" t="s">
        <v>227</v>
      </c>
      <c r="V894" s="628" t="s">
        <v>227</v>
      </c>
      <c r="W894" s="628" t="s">
        <v>227</v>
      </c>
      <c r="X894" s="628" t="s">
        <v>227</v>
      </c>
      <c r="Y894" s="628" t="s">
        <v>227</v>
      </c>
      <c r="Z894" s="628" t="s">
        <v>227</v>
      </c>
      <c r="AA894" s="628" t="s">
        <v>227</v>
      </c>
      <c r="AB894" s="628" t="s">
        <v>227</v>
      </c>
      <c r="AC894" s="628" t="s">
        <v>227</v>
      </c>
      <c r="AD894" s="628" t="s">
        <v>227</v>
      </c>
      <c r="AE894" s="628" t="s">
        <v>227</v>
      </c>
      <c r="AF894" s="628" t="s">
        <v>227</v>
      </c>
      <c r="AG894" s="628" t="s">
        <v>227</v>
      </c>
      <c r="AH894" s="628" t="s">
        <v>227</v>
      </c>
      <c r="AI894" s="628" t="s">
        <v>227</v>
      </c>
      <c r="AJ894" s="628" t="s">
        <v>227</v>
      </c>
      <c r="AK894" s="628" t="s">
        <v>227</v>
      </c>
      <c r="AL894" s="628" t="s">
        <v>227</v>
      </c>
      <c r="AM894" s="628" t="s">
        <v>227</v>
      </c>
      <c r="AN894" s="628" t="s">
        <v>227</v>
      </c>
      <c r="AO894" s="628" t="s">
        <v>227</v>
      </c>
      <c r="AP894" s="628" t="s">
        <v>227</v>
      </c>
      <c r="AQ894" s="628" t="s">
        <v>227</v>
      </c>
      <c r="AR894" s="628" t="s">
        <v>227</v>
      </c>
      <c r="AS894" s="628" t="s">
        <v>227</v>
      </c>
      <c r="AT894" s="628" t="s">
        <v>227</v>
      </c>
      <c r="AU894" s="628" t="s">
        <v>227</v>
      </c>
      <c r="AV894" s="628" t="s">
        <v>227</v>
      </c>
      <c r="AW894" s="628" t="s">
        <v>227</v>
      </c>
      <c r="AX894" s="628" t="s">
        <v>227</v>
      </c>
      <c r="AY894" s="602">
        <v>0</v>
      </c>
      <c r="AZ894" s="628"/>
      <c r="BA894" s="629"/>
      <c r="BB894" s="634"/>
    </row>
    <row r="895" spans="1:54" ht="14.4" x14ac:dyDescent="0.3">
      <c r="A895" s="604">
        <v>707518</v>
      </c>
      <c r="B895" s="604" t="s">
        <v>247</v>
      </c>
      <c r="C895" s="605" t="s">
        <v>178</v>
      </c>
      <c r="D895" s="605" t="s">
        <v>178</v>
      </c>
      <c r="E895" s="605" t="s">
        <v>178</v>
      </c>
      <c r="F895" s="605" t="s">
        <v>178</v>
      </c>
      <c r="G895" s="605" t="s">
        <v>178</v>
      </c>
      <c r="H895" s="605" t="s">
        <v>178</v>
      </c>
      <c r="I895" s="605" t="s">
        <v>177</v>
      </c>
      <c r="J895" s="605" t="s">
        <v>177</v>
      </c>
      <c r="K895" s="605" t="s">
        <v>177</v>
      </c>
      <c r="L895" s="605" t="s">
        <v>177</v>
      </c>
      <c r="M895" s="605" t="s">
        <v>176</v>
      </c>
      <c r="N895" s="605" t="s">
        <v>176</v>
      </c>
      <c r="O895" s="605" t="s">
        <v>227</v>
      </c>
      <c r="P895" s="605" t="s">
        <v>227</v>
      </c>
      <c r="Q895" s="605" t="s">
        <v>227</v>
      </c>
      <c r="R895" s="605" t="s">
        <v>227</v>
      </c>
      <c r="S895" s="605" t="s">
        <v>227</v>
      </c>
      <c r="T895" s="605" t="s">
        <v>227</v>
      </c>
      <c r="U895" s="605" t="s">
        <v>227</v>
      </c>
      <c r="V895" s="605" t="s">
        <v>227</v>
      </c>
      <c r="W895" s="605" t="s">
        <v>227</v>
      </c>
      <c r="X895" s="605" t="s">
        <v>227</v>
      </c>
      <c r="Y895" s="605" t="s">
        <v>227</v>
      </c>
      <c r="Z895" s="605" t="s">
        <v>227</v>
      </c>
      <c r="AA895" s="605" t="s">
        <v>227</v>
      </c>
      <c r="AB895" s="605" t="s">
        <v>227</v>
      </c>
      <c r="AC895" s="605" t="s">
        <v>227</v>
      </c>
      <c r="AD895" s="605" t="s">
        <v>227</v>
      </c>
      <c r="AE895" s="605" t="s">
        <v>227</v>
      </c>
      <c r="AF895" s="605" t="s">
        <v>227</v>
      </c>
      <c r="AG895" s="605" t="s">
        <v>227</v>
      </c>
      <c r="AH895" s="605" t="s">
        <v>227</v>
      </c>
      <c r="AI895" s="605" t="s">
        <v>227</v>
      </c>
      <c r="AJ895" s="605" t="s">
        <v>227</v>
      </c>
      <c r="AK895" s="605" t="s">
        <v>227</v>
      </c>
      <c r="AL895" s="605" t="s">
        <v>227</v>
      </c>
      <c r="AM895" s="605" t="s">
        <v>227</v>
      </c>
      <c r="AN895" s="605" t="s">
        <v>227</v>
      </c>
      <c r="AO895" s="605" t="s">
        <v>227</v>
      </c>
      <c r="AP895" s="605" t="s">
        <v>227</v>
      </c>
      <c r="AQ895" s="605" t="s">
        <v>227</v>
      </c>
      <c r="AR895" s="605" t="s">
        <v>227</v>
      </c>
      <c r="AS895" s="605" t="s">
        <v>227</v>
      </c>
      <c r="AT895" s="605" t="s">
        <v>227</v>
      </c>
      <c r="AU895" s="605" t="s">
        <v>227</v>
      </c>
      <c r="AV895" s="605" t="s">
        <v>227</v>
      </c>
      <c r="AW895" s="605" t="s">
        <v>227</v>
      </c>
      <c r="AX895" s="605" t="s">
        <v>227</v>
      </c>
      <c r="AY895" s="604" t="s">
        <v>227</v>
      </c>
      <c r="AZ895" s="604" t="s">
        <v>4547</v>
      </c>
      <c r="BA895" s="604" t="s">
        <v>227</v>
      </c>
      <c r="BB895" s="606" t="s">
        <v>1500</v>
      </c>
    </row>
    <row r="896" spans="1:54" ht="14.4" x14ac:dyDescent="0.3">
      <c r="A896" s="604">
        <v>707519</v>
      </c>
      <c r="B896" s="604" t="s">
        <v>247</v>
      </c>
      <c r="C896" s="605" t="s">
        <v>178</v>
      </c>
      <c r="D896" s="605" t="s">
        <v>178</v>
      </c>
      <c r="E896" s="605" t="s">
        <v>178</v>
      </c>
      <c r="F896" s="605" t="s">
        <v>178</v>
      </c>
      <c r="G896" s="605" t="s">
        <v>176</v>
      </c>
      <c r="H896" s="605" t="s">
        <v>178</v>
      </c>
      <c r="I896" s="605" t="s">
        <v>178</v>
      </c>
      <c r="J896" s="605" t="s">
        <v>178</v>
      </c>
      <c r="K896" s="605" t="s">
        <v>178</v>
      </c>
      <c r="L896" s="605" t="s">
        <v>178</v>
      </c>
      <c r="M896" s="605" t="s">
        <v>178</v>
      </c>
      <c r="N896" s="605" t="s">
        <v>178</v>
      </c>
      <c r="O896" s="605" t="s">
        <v>227</v>
      </c>
      <c r="P896" s="605" t="s">
        <v>227</v>
      </c>
      <c r="Q896" s="605" t="s">
        <v>227</v>
      </c>
      <c r="R896" s="605" t="s">
        <v>227</v>
      </c>
      <c r="S896" s="605" t="s">
        <v>227</v>
      </c>
      <c r="T896" s="605" t="s">
        <v>227</v>
      </c>
      <c r="U896" s="605" t="s">
        <v>227</v>
      </c>
      <c r="V896" s="605" t="s">
        <v>227</v>
      </c>
      <c r="W896" s="605" t="s">
        <v>227</v>
      </c>
      <c r="X896" s="605" t="s">
        <v>227</v>
      </c>
      <c r="Y896" s="605" t="s">
        <v>227</v>
      </c>
      <c r="Z896" s="605" t="s">
        <v>227</v>
      </c>
      <c r="AA896" s="605" t="s">
        <v>227</v>
      </c>
      <c r="AB896" s="605" t="s">
        <v>227</v>
      </c>
      <c r="AC896" s="605" t="s">
        <v>227</v>
      </c>
      <c r="AD896" s="605" t="s">
        <v>227</v>
      </c>
      <c r="AE896" s="605" t="s">
        <v>227</v>
      </c>
      <c r="AF896" s="605" t="s">
        <v>227</v>
      </c>
      <c r="AG896" s="605" t="s">
        <v>227</v>
      </c>
      <c r="AH896" s="605" t="s">
        <v>227</v>
      </c>
      <c r="AI896" s="605" t="s">
        <v>227</v>
      </c>
      <c r="AJ896" s="605" t="s">
        <v>227</v>
      </c>
      <c r="AK896" s="605" t="s">
        <v>227</v>
      </c>
      <c r="AL896" s="605" t="s">
        <v>227</v>
      </c>
      <c r="AM896" s="605" t="s">
        <v>227</v>
      </c>
      <c r="AN896" s="605" t="s">
        <v>227</v>
      </c>
      <c r="AO896" s="605" t="s">
        <v>227</v>
      </c>
      <c r="AP896" s="605" t="s">
        <v>227</v>
      </c>
      <c r="AQ896" s="605" t="s">
        <v>227</v>
      </c>
      <c r="AR896" s="605" t="s">
        <v>227</v>
      </c>
      <c r="AS896" s="605" t="s">
        <v>227</v>
      </c>
      <c r="AT896" s="605" t="s">
        <v>227</v>
      </c>
      <c r="AU896" s="605" t="s">
        <v>227</v>
      </c>
      <c r="AV896" s="605" t="s">
        <v>227</v>
      </c>
      <c r="AW896" s="605" t="s">
        <v>227</v>
      </c>
      <c r="AX896" s="605" t="s">
        <v>227</v>
      </c>
      <c r="AY896" s="604" t="s">
        <v>227</v>
      </c>
      <c r="AZ896" s="604" t="s">
        <v>4547</v>
      </c>
      <c r="BA896" s="604" t="s">
        <v>227</v>
      </c>
      <c r="BB896" s="606" t="s">
        <v>1500</v>
      </c>
    </row>
    <row r="897" spans="1:54" ht="14.4" x14ac:dyDescent="0.3">
      <c r="A897" s="604">
        <v>707520</v>
      </c>
      <c r="B897" s="604" t="s">
        <v>247</v>
      </c>
      <c r="C897" s="605" t="s">
        <v>177</v>
      </c>
      <c r="D897" s="605" t="s">
        <v>177</v>
      </c>
      <c r="E897" s="605" t="s">
        <v>178</v>
      </c>
      <c r="F897" s="605" t="s">
        <v>176</v>
      </c>
      <c r="G897" s="605" t="s">
        <v>178</v>
      </c>
      <c r="H897" s="605" t="s">
        <v>178</v>
      </c>
      <c r="I897" s="605" t="s">
        <v>177</v>
      </c>
      <c r="J897" s="605" t="s">
        <v>177</v>
      </c>
      <c r="K897" s="605" t="s">
        <v>177</v>
      </c>
      <c r="L897" s="605" t="s">
        <v>177</v>
      </c>
      <c r="M897" s="605" t="s">
        <v>177</v>
      </c>
      <c r="N897" s="605" t="s">
        <v>177</v>
      </c>
      <c r="O897" s="605" t="s">
        <v>227</v>
      </c>
      <c r="P897" s="605" t="s">
        <v>227</v>
      </c>
      <c r="Q897" s="605" t="s">
        <v>227</v>
      </c>
      <c r="R897" s="605" t="s">
        <v>227</v>
      </c>
      <c r="S897" s="605" t="s">
        <v>227</v>
      </c>
      <c r="T897" s="605" t="s">
        <v>227</v>
      </c>
      <c r="U897" s="605" t="s">
        <v>227</v>
      </c>
      <c r="V897" s="605" t="s">
        <v>227</v>
      </c>
      <c r="W897" s="605" t="s">
        <v>227</v>
      </c>
      <c r="X897" s="605" t="s">
        <v>227</v>
      </c>
      <c r="Y897" s="605" t="s">
        <v>227</v>
      </c>
      <c r="Z897" s="605" t="s">
        <v>227</v>
      </c>
      <c r="AA897" s="605" t="s">
        <v>227</v>
      </c>
      <c r="AB897" s="605" t="s">
        <v>227</v>
      </c>
      <c r="AC897" s="605" t="s">
        <v>227</v>
      </c>
      <c r="AD897" s="605" t="s">
        <v>227</v>
      </c>
      <c r="AE897" s="605" t="s">
        <v>227</v>
      </c>
      <c r="AF897" s="605" t="s">
        <v>227</v>
      </c>
      <c r="AG897" s="605" t="s">
        <v>227</v>
      </c>
      <c r="AH897" s="605" t="s">
        <v>227</v>
      </c>
      <c r="AI897" s="605" t="s">
        <v>227</v>
      </c>
      <c r="AJ897" s="605" t="s">
        <v>227</v>
      </c>
      <c r="AK897" s="605" t="s">
        <v>227</v>
      </c>
      <c r="AL897" s="605" t="s">
        <v>227</v>
      </c>
      <c r="AM897" s="605" t="s">
        <v>227</v>
      </c>
      <c r="AN897" s="605" t="s">
        <v>227</v>
      </c>
      <c r="AO897" s="605" t="s">
        <v>227</v>
      </c>
      <c r="AP897" s="605" t="s">
        <v>227</v>
      </c>
      <c r="AQ897" s="605" t="s">
        <v>227</v>
      </c>
      <c r="AR897" s="605" t="s">
        <v>227</v>
      </c>
      <c r="AS897" s="605" t="s">
        <v>227</v>
      </c>
      <c r="AT897" s="605" t="s">
        <v>227</v>
      </c>
      <c r="AU897" s="605" t="s">
        <v>227</v>
      </c>
      <c r="AV897" s="605" t="s">
        <v>227</v>
      </c>
      <c r="AW897" s="605" t="s">
        <v>227</v>
      </c>
      <c r="AX897" s="605" t="s">
        <v>227</v>
      </c>
      <c r="AY897" s="604" t="s">
        <v>227</v>
      </c>
      <c r="AZ897" s="604" t="s">
        <v>4547</v>
      </c>
      <c r="BA897" s="604" t="s">
        <v>227</v>
      </c>
      <c r="BB897" s="606" t="s">
        <v>1500</v>
      </c>
    </row>
    <row r="898" spans="1:54" ht="14.4" x14ac:dyDescent="0.3">
      <c r="A898" s="604">
        <v>707521</v>
      </c>
      <c r="B898" s="604" t="s">
        <v>247</v>
      </c>
      <c r="C898" s="605" t="s">
        <v>178</v>
      </c>
      <c r="D898" s="605" t="s">
        <v>178</v>
      </c>
      <c r="E898" s="605" t="s">
        <v>178</v>
      </c>
      <c r="F898" s="605" t="s">
        <v>178</v>
      </c>
      <c r="G898" s="605" t="s">
        <v>178</v>
      </c>
      <c r="H898" s="605" t="s">
        <v>178</v>
      </c>
      <c r="I898" s="605" t="s">
        <v>177</v>
      </c>
      <c r="J898" s="605" t="s">
        <v>177</v>
      </c>
      <c r="K898" s="605" t="s">
        <v>177</v>
      </c>
      <c r="L898" s="605" t="s">
        <v>177</v>
      </c>
      <c r="M898" s="605" t="s">
        <v>178</v>
      </c>
      <c r="N898" s="605" t="s">
        <v>176</v>
      </c>
      <c r="O898" s="605" t="s">
        <v>227</v>
      </c>
      <c r="P898" s="605" t="s">
        <v>227</v>
      </c>
      <c r="Q898" s="605" t="s">
        <v>227</v>
      </c>
      <c r="R898" s="605" t="s">
        <v>227</v>
      </c>
      <c r="S898" s="605" t="s">
        <v>227</v>
      </c>
      <c r="T898" s="605" t="s">
        <v>227</v>
      </c>
      <c r="U898" s="605" t="s">
        <v>227</v>
      </c>
      <c r="V898" s="605" t="s">
        <v>227</v>
      </c>
      <c r="W898" s="605" t="s">
        <v>227</v>
      </c>
      <c r="X898" s="605" t="s">
        <v>227</v>
      </c>
      <c r="Y898" s="605" t="s">
        <v>227</v>
      </c>
      <c r="Z898" s="605" t="s">
        <v>227</v>
      </c>
      <c r="AA898" s="605" t="s">
        <v>227</v>
      </c>
      <c r="AB898" s="605" t="s">
        <v>227</v>
      </c>
      <c r="AC898" s="605" t="s">
        <v>227</v>
      </c>
      <c r="AD898" s="605" t="s">
        <v>227</v>
      </c>
      <c r="AE898" s="605" t="s">
        <v>227</v>
      </c>
      <c r="AF898" s="605" t="s">
        <v>227</v>
      </c>
      <c r="AG898" s="605" t="s">
        <v>227</v>
      </c>
      <c r="AH898" s="605" t="s">
        <v>227</v>
      </c>
      <c r="AI898" s="605" t="s">
        <v>227</v>
      </c>
      <c r="AJ898" s="605" t="s">
        <v>227</v>
      </c>
      <c r="AK898" s="605" t="s">
        <v>227</v>
      </c>
      <c r="AL898" s="605" t="s">
        <v>227</v>
      </c>
      <c r="AM898" s="605" t="s">
        <v>227</v>
      </c>
      <c r="AN898" s="605" t="s">
        <v>227</v>
      </c>
      <c r="AO898" s="605" t="s">
        <v>227</v>
      </c>
      <c r="AP898" s="605" t="s">
        <v>227</v>
      </c>
      <c r="AQ898" s="605" t="s">
        <v>227</v>
      </c>
      <c r="AR898" s="605" t="s">
        <v>227</v>
      </c>
      <c r="AS898" s="605" t="s">
        <v>227</v>
      </c>
      <c r="AT898" s="605" t="s">
        <v>227</v>
      </c>
      <c r="AU898" s="605" t="s">
        <v>227</v>
      </c>
      <c r="AV898" s="605" t="s">
        <v>227</v>
      </c>
      <c r="AW898" s="605" t="s">
        <v>227</v>
      </c>
      <c r="AX898" s="605" t="s">
        <v>227</v>
      </c>
      <c r="AY898" s="604" t="s">
        <v>227</v>
      </c>
      <c r="AZ898" s="604" t="s">
        <v>4547</v>
      </c>
      <c r="BA898" s="604" t="s">
        <v>227</v>
      </c>
      <c r="BB898" s="606" t="s">
        <v>1500</v>
      </c>
    </row>
    <row r="899" spans="1:54" ht="21.6" x14ac:dyDescent="0.65">
      <c r="A899" s="620">
        <v>707522</v>
      </c>
      <c r="B899" s="602" t="s">
        <v>248</v>
      </c>
      <c r="C899" s="628" t="s">
        <v>178</v>
      </c>
      <c r="D899" s="628" t="s">
        <v>178</v>
      </c>
      <c r="E899" s="628" t="s">
        <v>178</v>
      </c>
      <c r="F899" s="628" t="s">
        <v>178</v>
      </c>
      <c r="G899" s="628" t="s">
        <v>178</v>
      </c>
      <c r="H899" s="628" t="s">
        <v>178</v>
      </c>
      <c r="I899" s="628" t="s">
        <v>178</v>
      </c>
      <c r="J899" s="628" t="s">
        <v>178</v>
      </c>
      <c r="K899" s="628" t="s">
        <v>178</v>
      </c>
      <c r="L899" s="628" t="s">
        <v>178</v>
      </c>
      <c r="M899" s="628" t="s">
        <v>178</v>
      </c>
      <c r="N899" s="628" t="s">
        <v>176</v>
      </c>
      <c r="O899" s="628" t="s">
        <v>178</v>
      </c>
      <c r="P899" s="628" t="s">
        <v>178</v>
      </c>
      <c r="Q899" s="628" t="s">
        <v>178</v>
      </c>
      <c r="R899" s="628" t="s">
        <v>177</v>
      </c>
      <c r="S899" s="628" t="s">
        <v>178</v>
      </c>
      <c r="T899" s="628" t="s">
        <v>178</v>
      </c>
      <c r="U899" s="628" t="s">
        <v>177</v>
      </c>
      <c r="V899" s="628" t="s">
        <v>177</v>
      </c>
      <c r="W899" s="628" t="s">
        <v>177</v>
      </c>
      <c r="X899" s="628" t="s">
        <v>177</v>
      </c>
      <c r="Y899" s="628" t="s">
        <v>177</v>
      </c>
      <c r="Z899" s="628" t="s">
        <v>177</v>
      </c>
      <c r="AA899" s="628" t="s">
        <v>227</v>
      </c>
      <c r="AB899" s="628" t="s">
        <v>227</v>
      </c>
      <c r="AC899" s="628" t="s">
        <v>227</v>
      </c>
      <c r="AD899" s="628" t="s">
        <v>227</v>
      </c>
      <c r="AE899" s="628" t="s">
        <v>227</v>
      </c>
      <c r="AF899" s="628" t="s">
        <v>227</v>
      </c>
      <c r="AG899" s="628" t="s">
        <v>227</v>
      </c>
      <c r="AH899" s="628" t="s">
        <v>227</v>
      </c>
      <c r="AI899" s="628" t="s">
        <v>227</v>
      </c>
      <c r="AJ899" s="628" t="s">
        <v>227</v>
      </c>
      <c r="AK899" s="628" t="s">
        <v>227</v>
      </c>
      <c r="AL899" s="628" t="s">
        <v>227</v>
      </c>
      <c r="AM899" s="628" t="s">
        <v>227</v>
      </c>
      <c r="AN899" s="628" t="s">
        <v>227</v>
      </c>
      <c r="AO899" s="628" t="s">
        <v>227</v>
      </c>
      <c r="AP899" s="628" t="s">
        <v>227</v>
      </c>
      <c r="AQ899" s="628" t="s">
        <v>227</v>
      </c>
      <c r="AR899" s="628" t="s">
        <v>227</v>
      </c>
      <c r="AS899" s="628" t="s">
        <v>227</v>
      </c>
      <c r="AT899" s="628" t="s">
        <v>227</v>
      </c>
      <c r="AU899" s="628" t="s">
        <v>227</v>
      </c>
      <c r="AV899" s="628" t="s">
        <v>227</v>
      </c>
      <c r="AW899" s="628" t="s">
        <v>227</v>
      </c>
      <c r="AX899" s="628" t="s">
        <v>227</v>
      </c>
      <c r="AY899" s="602">
        <v>0</v>
      </c>
      <c r="AZ899" s="628"/>
      <c r="BA899" s="629"/>
      <c r="BB899" s="634"/>
    </row>
    <row r="900" spans="1:54" ht="21.6" x14ac:dyDescent="0.65">
      <c r="A900" s="620">
        <v>707523</v>
      </c>
      <c r="B900" s="602" t="s">
        <v>247</v>
      </c>
      <c r="C900" s="628" t="s">
        <v>176</v>
      </c>
      <c r="D900" s="628" t="s">
        <v>178</v>
      </c>
      <c r="E900" s="628" t="s">
        <v>177</v>
      </c>
      <c r="F900" s="628" t="s">
        <v>178</v>
      </c>
      <c r="G900" s="628" t="s">
        <v>177</v>
      </c>
      <c r="H900" s="628" t="s">
        <v>178</v>
      </c>
      <c r="I900" s="628" t="s">
        <v>177</v>
      </c>
      <c r="J900" s="628" t="s">
        <v>176</v>
      </c>
      <c r="K900" s="628" t="s">
        <v>177</v>
      </c>
      <c r="L900" s="628" t="s">
        <v>177</v>
      </c>
      <c r="M900" s="628" t="s">
        <v>178</v>
      </c>
      <c r="N900" s="628" t="s">
        <v>176</v>
      </c>
      <c r="O900" s="628" t="s">
        <v>227</v>
      </c>
      <c r="P900" s="628" t="s">
        <v>227</v>
      </c>
      <c r="Q900" s="628" t="s">
        <v>227</v>
      </c>
      <c r="R900" s="628" t="s">
        <v>227</v>
      </c>
      <c r="S900" s="628" t="s">
        <v>227</v>
      </c>
      <c r="T900" s="628" t="s">
        <v>227</v>
      </c>
      <c r="U900" s="628" t="s">
        <v>227</v>
      </c>
      <c r="V900" s="628" t="s">
        <v>227</v>
      </c>
      <c r="W900" s="628" t="s">
        <v>227</v>
      </c>
      <c r="X900" s="628" t="s">
        <v>227</v>
      </c>
      <c r="Y900" s="628" t="s">
        <v>227</v>
      </c>
      <c r="Z900" s="628" t="s">
        <v>227</v>
      </c>
      <c r="AA900" s="628" t="s">
        <v>227</v>
      </c>
      <c r="AB900" s="628" t="s">
        <v>227</v>
      </c>
      <c r="AC900" s="628" t="s">
        <v>227</v>
      </c>
      <c r="AD900" s="628" t="s">
        <v>227</v>
      </c>
      <c r="AE900" s="628" t="s">
        <v>227</v>
      </c>
      <c r="AF900" s="628" t="s">
        <v>227</v>
      </c>
      <c r="AG900" s="628" t="s">
        <v>227</v>
      </c>
      <c r="AH900" s="628" t="s">
        <v>227</v>
      </c>
      <c r="AI900" s="628" t="s">
        <v>227</v>
      </c>
      <c r="AJ900" s="628" t="s">
        <v>227</v>
      </c>
      <c r="AK900" s="628" t="s">
        <v>227</v>
      </c>
      <c r="AL900" s="628" t="s">
        <v>227</v>
      </c>
      <c r="AM900" s="628" t="s">
        <v>227</v>
      </c>
      <c r="AN900" s="628" t="s">
        <v>227</v>
      </c>
      <c r="AO900" s="628" t="s">
        <v>227</v>
      </c>
      <c r="AP900" s="628" t="s">
        <v>227</v>
      </c>
      <c r="AQ900" s="628" t="s">
        <v>227</v>
      </c>
      <c r="AR900" s="628" t="s">
        <v>227</v>
      </c>
      <c r="AS900" s="628" t="s">
        <v>227</v>
      </c>
      <c r="AT900" s="628" t="s">
        <v>227</v>
      </c>
      <c r="AU900" s="628" t="s">
        <v>227</v>
      </c>
      <c r="AV900" s="628" t="s">
        <v>227</v>
      </c>
      <c r="AW900" s="628" t="s">
        <v>227</v>
      </c>
      <c r="AX900" s="628" t="s">
        <v>227</v>
      </c>
      <c r="AY900" s="602">
        <v>0</v>
      </c>
      <c r="AZ900" s="628"/>
      <c r="BA900" s="629"/>
      <c r="BB900" s="634"/>
    </row>
    <row r="901" spans="1:54" ht="14.4" x14ac:dyDescent="0.3">
      <c r="A901" s="604">
        <v>707524</v>
      </c>
      <c r="B901" s="604" t="s">
        <v>247</v>
      </c>
      <c r="C901" s="605" t="s">
        <v>178</v>
      </c>
      <c r="D901" s="605" t="s">
        <v>178</v>
      </c>
      <c r="E901" s="605" t="s">
        <v>178</v>
      </c>
      <c r="F901" s="605" t="s">
        <v>178</v>
      </c>
      <c r="G901" s="605" t="s">
        <v>178</v>
      </c>
      <c r="H901" s="605" t="s">
        <v>178</v>
      </c>
      <c r="I901" s="605" t="s">
        <v>177</v>
      </c>
      <c r="J901" s="605" t="s">
        <v>177</v>
      </c>
      <c r="K901" s="605" t="s">
        <v>177</v>
      </c>
      <c r="L901" s="605" t="s">
        <v>177</v>
      </c>
      <c r="M901" s="605" t="s">
        <v>176</v>
      </c>
      <c r="N901" s="605" t="s">
        <v>176</v>
      </c>
      <c r="O901" s="605" t="s">
        <v>227</v>
      </c>
      <c r="P901" s="605" t="s">
        <v>227</v>
      </c>
      <c r="Q901" s="605" t="s">
        <v>227</v>
      </c>
      <c r="R901" s="605" t="s">
        <v>227</v>
      </c>
      <c r="S901" s="605" t="s">
        <v>227</v>
      </c>
      <c r="T901" s="605" t="s">
        <v>227</v>
      </c>
      <c r="U901" s="605" t="s">
        <v>227</v>
      </c>
      <c r="V901" s="605" t="s">
        <v>227</v>
      </c>
      <c r="W901" s="605" t="s">
        <v>227</v>
      </c>
      <c r="X901" s="605" t="s">
        <v>227</v>
      </c>
      <c r="Y901" s="605" t="s">
        <v>227</v>
      </c>
      <c r="Z901" s="605" t="s">
        <v>227</v>
      </c>
      <c r="AA901" s="605" t="s">
        <v>227</v>
      </c>
      <c r="AB901" s="605" t="s">
        <v>227</v>
      </c>
      <c r="AC901" s="605" t="s">
        <v>227</v>
      </c>
      <c r="AD901" s="605" t="s">
        <v>227</v>
      </c>
      <c r="AE901" s="605" t="s">
        <v>227</v>
      </c>
      <c r="AF901" s="605" t="s">
        <v>227</v>
      </c>
      <c r="AG901" s="605" t="s">
        <v>227</v>
      </c>
      <c r="AH901" s="605" t="s">
        <v>227</v>
      </c>
      <c r="AI901" s="605" t="s">
        <v>227</v>
      </c>
      <c r="AJ901" s="605" t="s">
        <v>227</v>
      </c>
      <c r="AK901" s="605" t="s">
        <v>227</v>
      </c>
      <c r="AL901" s="605" t="s">
        <v>227</v>
      </c>
      <c r="AM901" s="605" t="s">
        <v>227</v>
      </c>
      <c r="AN901" s="605" t="s">
        <v>227</v>
      </c>
      <c r="AO901" s="605" t="s">
        <v>227</v>
      </c>
      <c r="AP901" s="605" t="s">
        <v>227</v>
      </c>
      <c r="AQ901" s="605" t="s">
        <v>227</v>
      </c>
      <c r="AR901" s="605" t="s">
        <v>227</v>
      </c>
      <c r="AS901" s="605" t="s">
        <v>227</v>
      </c>
      <c r="AT901" s="605" t="s">
        <v>227</v>
      </c>
      <c r="AU901" s="605" t="s">
        <v>227</v>
      </c>
      <c r="AV901" s="605" t="s">
        <v>227</v>
      </c>
      <c r="AW901" s="605" t="s">
        <v>227</v>
      </c>
      <c r="AX901" s="605" t="s">
        <v>227</v>
      </c>
      <c r="AY901" s="604" t="s">
        <v>227</v>
      </c>
      <c r="AZ901" s="604" t="s">
        <v>4547</v>
      </c>
      <c r="BA901" s="604" t="s">
        <v>227</v>
      </c>
      <c r="BB901" s="606" t="s">
        <v>1500</v>
      </c>
    </row>
    <row r="902" spans="1:54" ht="21.6" x14ac:dyDescent="0.65">
      <c r="A902" s="620">
        <v>707525</v>
      </c>
      <c r="B902" s="602" t="s">
        <v>247</v>
      </c>
      <c r="C902" s="628" t="s">
        <v>176</v>
      </c>
      <c r="D902" s="628" t="s">
        <v>178</v>
      </c>
      <c r="E902" s="628" t="s">
        <v>177</v>
      </c>
      <c r="F902" s="628" t="s">
        <v>176</v>
      </c>
      <c r="G902" s="628" t="s">
        <v>178</v>
      </c>
      <c r="H902" s="628" t="s">
        <v>177</v>
      </c>
      <c r="I902" s="628" t="s">
        <v>177</v>
      </c>
      <c r="J902" s="628" t="s">
        <v>177</v>
      </c>
      <c r="K902" s="628" t="s">
        <v>177</v>
      </c>
      <c r="L902" s="628" t="s">
        <v>177</v>
      </c>
      <c r="M902" s="628" t="s">
        <v>177</v>
      </c>
      <c r="N902" s="628" t="s">
        <v>177</v>
      </c>
      <c r="O902" s="628" t="s">
        <v>227</v>
      </c>
      <c r="P902" s="628" t="s">
        <v>227</v>
      </c>
      <c r="Q902" s="628" t="s">
        <v>227</v>
      </c>
      <c r="R902" s="628" t="s">
        <v>227</v>
      </c>
      <c r="S902" s="628" t="s">
        <v>227</v>
      </c>
      <c r="T902" s="628" t="s">
        <v>227</v>
      </c>
      <c r="U902" s="628" t="s">
        <v>227</v>
      </c>
      <c r="V902" s="628" t="s">
        <v>227</v>
      </c>
      <c r="W902" s="628" t="s">
        <v>227</v>
      </c>
      <c r="X902" s="628" t="s">
        <v>227</v>
      </c>
      <c r="Y902" s="628" t="s">
        <v>227</v>
      </c>
      <c r="Z902" s="628" t="s">
        <v>227</v>
      </c>
      <c r="AA902" s="628" t="s">
        <v>227</v>
      </c>
      <c r="AB902" s="628" t="s">
        <v>227</v>
      </c>
      <c r="AC902" s="628" t="s">
        <v>227</v>
      </c>
      <c r="AD902" s="628" t="s">
        <v>227</v>
      </c>
      <c r="AE902" s="628" t="s">
        <v>227</v>
      </c>
      <c r="AF902" s="628" t="s">
        <v>227</v>
      </c>
      <c r="AG902" s="628" t="s">
        <v>227</v>
      </c>
      <c r="AH902" s="628" t="s">
        <v>227</v>
      </c>
      <c r="AI902" s="628" t="s">
        <v>227</v>
      </c>
      <c r="AJ902" s="628" t="s">
        <v>227</v>
      </c>
      <c r="AK902" s="628" t="s">
        <v>227</v>
      </c>
      <c r="AL902" s="628" t="s">
        <v>227</v>
      </c>
      <c r="AM902" s="628" t="s">
        <v>227</v>
      </c>
      <c r="AN902" s="628" t="s">
        <v>227</v>
      </c>
      <c r="AO902" s="628" t="s">
        <v>227</v>
      </c>
      <c r="AP902" s="628" t="s">
        <v>227</v>
      </c>
      <c r="AQ902" s="628" t="s">
        <v>227</v>
      </c>
      <c r="AR902" s="628" t="s">
        <v>227</v>
      </c>
      <c r="AS902" s="628" t="s">
        <v>227</v>
      </c>
      <c r="AT902" s="628" t="s">
        <v>227</v>
      </c>
      <c r="AU902" s="628" t="s">
        <v>227</v>
      </c>
      <c r="AV902" s="628" t="s">
        <v>227</v>
      </c>
      <c r="AW902" s="628" t="s">
        <v>227</v>
      </c>
      <c r="AX902" s="628" t="s">
        <v>227</v>
      </c>
      <c r="AY902" s="602">
        <v>0</v>
      </c>
      <c r="AZ902" s="628"/>
      <c r="BA902" s="629"/>
      <c r="BB902" s="634"/>
    </row>
    <row r="903" spans="1:54" ht="21.6" x14ac:dyDescent="0.65">
      <c r="A903" s="620">
        <v>707526</v>
      </c>
      <c r="B903" s="602" t="s">
        <v>248</v>
      </c>
      <c r="C903" s="628" t="s">
        <v>178</v>
      </c>
      <c r="D903" s="628" t="s">
        <v>178</v>
      </c>
      <c r="E903" s="628" t="s">
        <v>178</v>
      </c>
      <c r="F903" s="628" t="s">
        <v>178</v>
      </c>
      <c r="G903" s="628" t="s">
        <v>178</v>
      </c>
      <c r="H903" s="628" t="s">
        <v>178</v>
      </c>
      <c r="I903" s="628" t="s">
        <v>178</v>
      </c>
      <c r="J903" s="628" t="s">
        <v>178</v>
      </c>
      <c r="K903" s="628" t="s">
        <v>176</v>
      </c>
      <c r="L903" s="628" t="s">
        <v>178</v>
      </c>
      <c r="M903" s="628" t="s">
        <v>178</v>
      </c>
      <c r="N903" s="628" t="s">
        <v>178</v>
      </c>
      <c r="O903" s="628" t="s">
        <v>178</v>
      </c>
      <c r="P903" s="628" t="s">
        <v>178</v>
      </c>
      <c r="Q903" s="628" t="s">
        <v>178</v>
      </c>
      <c r="R903" s="628" t="s">
        <v>178</v>
      </c>
      <c r="S903" s="628" t="s">
        <v>178</v>
      </c>
      <c r="T903" s="628" t="s">
        <v>178</v>
      </c>
      <c r="U903" s="628" t="s">
        <v>177</v>
      </c>
      <c r="V903" s="628" t="s">
        <v>177</v>
      </c>
      <c r="W903" s="628" t="s">
        <v>177</v>
      </c>
      <c r="X903" s="628" t="s">
        <v>177</v>
      </c>
      <c r="Y903" s="628" t="s">
        <v>177</v>
      </c>
      <c r="Z903" s="628" t="s">
        <v>177</v>
      </c>
      <c r="AA903" s="628" t="s">
        <v>227</v>
      </c>
      <c r="AB903" s="628" t="s">
        <v>227</v>
      </c>
      <c r="AC903" s="628" t="s">
        <v>227</v>
      </c>
      <c r="AD903" s="628" t="s">
        <v>227</v>
      </c>
      <c r="AE903" s="628" t="s">
        <v>227</v>
      </c>
      <c r="AF903" s="628" t="s">
        <v>227</v>
      </c>
      <c r="AG903" s="628" t="s">
        <v>227</v>
      </c>
      <c r="AH903" s="628" t="s">
        <v>227</v>
      </c>
      <c r="AI903" s="628" t="s">
        <v>227</v>
      </c>
      <c r="AJ903" s="628" t="s">
        <v>227</v>
      </c>
      <c r="AK903" s="628" t="s">
        <v>227</v>
      </c>
      <c r="AL903" s="628" t="s">
        <v>227</v>
      </c>
      <c r="AM903" s="628" t="s">
        <v>227</v>
      </c>
      <c r="AN903" s="628" t="s">
        <v>227</v>
      </c>
      <c r="AO903" s="628" t="s">
        <v>227</v>
      </c>
      <c r="AP903" s="628" t="s">
        <v>227</v>
      </c>
      <c r="AQ903" s="628" t="s">
        <v>227</v>
      </c>
      <c r="AR903" s="628" t="s">
        <v>227</v>
      </c>
      <c r="AS903" s="628" t="s">
        <v>227</v>
      </c>
      <c r="AT903" s="628" t="s">
        <v>227</v>
      </c>
      <c r="AU903" s="628" t="s">
        <v>227</v>
      </c>
      <c r="AV903" s="628" t="s">
        <v>227</v>
      </c>
      <c r="AW903" s="628" t="s">
        <v>227</v>
      </c>
      <c r="AX903" s="628" t="s">
        <v>227</v>
      </c>
      <c r="AY903" s="602">
        <v>0</v>
      </c>
      <c r="AZ903" s="628"/>
      <c r="BA903" s="629"/>
      <c r="BB903" s="634"/>
    </row>
    <row r="904" spans="1:54" ht="47.4" x14ac:dyDescent="0.65">
      <c r="A904" s="620">
        <v>707527</v>
      </c>
      <c r="B904" s="602" t="s">
        <v>248</v>
      </c>
      <c r="C904" s="628" t="s">
        <v>1567</v>
      </c>
      <c r="D904" s="628" t="s">
        <v>1567</v>
      </c>
      <c r="E904" s="628" t="s">
        <v>1567</v>
      </c>
      <c r="F904" s="628" t="s">
        <v>1567</v>
      </c>
      <c r="G904" s="628" t="s">
        <v>1567</v>
      </c>
      <c r="H904" s="628" t="s">
        <v>1567</v>
      </c>
      <c r="I904" s="628" t="s">
        <v>1567</v>
      </c>
      <c r="J904" s="628" t="s">
        <v>1567</v>
      </c>
      <c r="K904" s="628" t="s">
        <v>1567</v>
      </c>
      <c r="L904" s="628" t="s">
        <v>1567</v>
      </c>
      <c r="M904" s="628" t="s">
        <v>1567</v>
      </c>
      <c r="N904" s="628" t="s">
        <v>1567</v>
      </c>
      <c r="O904" s="628" t="s">
        <v>1567</v>
      </c>
      <c r="P904" s="628" t="s">
        <v>1567</v>
      </c>
      <c r="Q904" s="628" t="s">
        <v>1567</v>
      </c>
      <c r="R904" s="628" t="s">
        <v>1567</v>
      </c>
      <c r="S904" s="628" t="s">
        <v>1567</v>
      </c>
      <c r="T904" s="628" t="s">
        <v>1567</v>
      </c>
      <c r="U904" s="628" t="s">
        <v>1567</v>
      </c>
      <c r="V904" s="628" t="s">
        <v>1567</v>
      </c>
      <c r="W904" s="628" t="s">
        <v>1567</v>
      </c>
      <c r="X904" s="628" t="s">
        <v>1567</v>
      </c>
      <c r="Y904" s="628" t="s">
        <v>1567</v>
      </c>
      <c r="Z904" s="628" t="s">
        <v>1567</v>
      </c>
      <c r="AA904" s="628" t="s">
        <v>227</v>
      </c>
      <c r="AB904" s="628" t="s">
        <v>227</v>
      </c>
      <c r="AC904" s="628" t="s">
        <v>227</v>
      </c>
      <c r="AD904" s="628" t="s">
        <v>227</v>
      </c>
      <c r="AE904" s="628" t="s">
        <v>227</v>
      </c>
      <c r="AF904" s="628" t="s">
        <v>227</v>
      </c>
      <c r="AG904" s="628" t="s">
        <v>227</v>
      </c>
      <c r="AH904" s="628" t="s">
        <v>227</v>
      </c>
      <c r="AI904" s="628" t="s">
        <v>227</v>
      </c>
      <c r="AJ904" s="628" t="s">
        <v>227</v>
      </c>
      <c r="AK904" s="628" t="s">
        <v>227</v>
      </c>
      <c r="AL904" s="628" t="s">
        <v>227</v>
      </c>
      <c r="AM904" s="628" t="s">
        <v>227</v>
      </c>
      <c r="AN904" s="628" t="s">
        <v>227</v>
      </c>
      <c r="AO904" s="628" t="s">
        <v>227</v>
      </c>
      <c r="AP904" s="628" t="s">
        <v>227</v>
      </c>
      <c r="AQ904" s="628" t="s">
        <v>227</v>
      </c>
      <c r="AR904" s="628" t="s">
        <v>227</v>
      </c>
      <c r="AS904" s="628" t="s">
        <v>227</v>
      </c>
      <c r="AT904" s="628" t="s">
        <v>227</v>
      </c>
      <c r="AU904" s="628" t="s">
        <v>227</v>
      </c>
      <c r="AV904" s="628" t="s">
        <v>227</v>
      </c>
      <c r="AW904" s="628" t="s">
        <v>227</v>
      </c>
      <c r="AX904" s="628" t="s">
        <v>227</v>
      </c>
      <c r="AY904" s="602" t="s">
        <v>4586</v>
      </c>
      <c r="AZ904" s="628"/>
      <c r="BA904" s="629"/>
      <c r="BB904" s="634"/>
    </row>
    <row r="905" spans="1:54" ht="14.4" x14ac:dyDescent="0.3">
      <c r="A905" s="604">
        <v>707528</v>
      </c>
      <c r="B905" s="604" t="s">
        <v>247</v>
      </c>
      <c r="C905" s="605" t="s">
        <v>178</v>
      </c>
      <c r="D905" s="605" t="s">
        <v>178</v>
      </c>
      <c r="E905" s="605" t="s">
        <v>178</v>
      </c>
      <c r="F905" s="605" t="s">
        <v>178</v>
      </c>
      <c r="G905" s="605" t="s">
        <v>178</v>
      </c>
      <c r="H905" s="605" t="s">
        <v>178</v>
      </c>
      <c r="I905" s="605" t="s">
        <v>177</v>
      </c>
      <c r="J905" s="605" t="s">
        <v>177</v>
      </c>
      <c r="K905" s="605" t="s">
        <v>177</v>
      </c>
      <c r="L905" s="605" t="s">
        <v>177</v>
      </c>
      <c r="M905" s="605" t="s">
        <v>176</v>
      </c>
      <c r="N905" s="605" t="s">
        <v>176</v>
      </c>
      <c r="O905" s="605" t="s">
        <v>227</v>
      </c>
      <c r="P905" s="605" t="s">
        <v>227</v>
      </c>
      <c r="Q905" s="605" t="s">
        <v>227</v>
      </c>
      <c r="R905" s="605" t="s">
        <v>227</v>
      </c>
      <c r="S905" s="605" t="s">
        <v>227</v>
      </c>
      <c r="T905" s="605" t="s">
        <v>227</v>
      </c>
      <c r="U905" s="605" t="s">
        <v>227</v>
      </c>
      <c r="V905" s="605" t="s">
        <v>227</v>
      </c>
      <c r="W905" s="605" t="s">
        <v>227</v>
      </c>
      <c r="X905" s="605" t="s">
        <v>227</v>
      </c>
      <c r="Y905" s="605" t="s">
        <v>227</v>
      </c>
      <c r="Z905" s="605" t="s">
        <v>227</v>
      </c>
      <c r="AA905" s="605" t="s">
        <v>227</v>
      </c>
      <c r="AB905" s="605" t="s">
        <v>227</v>
      </c>
      <c r="AC905" s="605" t="s">
        <v>227</v>
      </c>
      <c r="AD905" s="605" t="s">
        <v>227</v>
      </c>
      <c r="AE905" s="605" t="s">
        <v>227</v>
      </c>
      <c r="AF905" s="605" t="s">
        <v>227</v>
      </c>
      <c r="AG905" s="605" t="s">
        <v>227</v>
      </c>
      <c r="AH905" s="605" t="s">
        <v>227</v>
      </c>
      <c r="AI905" s="605" t="s">
        <v>227</v>
      </c>
      <c r="AJ905" s="605" t="s">
        <v>227</v>
      </c>
      <c r="AK905" s="605" t="s">
        <v>227</v>
      </c>
      <c r="AL905" s="605" t="s">
        <v>227</v>
      </c>
      <c r="AM905" s="605" t="s">
        <v>227</v>
      </c>
      <c r="AN905" s="605" t="s">
        <v>227</v>
      </c>
      <c r="AO905" s="605" t="s">
        <v>227</v>
      </c>
      <c r="AP905" s="605" t="s">
        <v>227</v>
      </c>
      <c r="AQ905" s="605" t="s">
        <v>227</v>
      </c>
      <c r="AR905" s="605" t="s">
        <v>227</v>
      </c>
      <c r="AS905" s="605" t="s">
        <v>227</v>
      </c>
      <c r="AT905" s="605" t="s">
        <v>227</v>
      </c>
      <c r="AU905" s="605" t="s">
        <v>227</v>
      </c>
      <c r="AV905" s="605" t="s">
        <v>227</v>
      </c>
      <c r="AW905" s="605" t="s">
        <v>227</v>
      </c>
      <c r="AX905" s="605" t="s">
        <v>227</v>
      </c>
      <c r="AY905" s="604" t="s">
        <v>227</v>
      </c>
      <c r="AZ905" s="604" t="s">
        <v>4547</v>
      </c>
      <c r="BA905" s="604" t="s">
        <v>227</v>
      </c>
      <c r="BB905" s="606" t="s">
        <v>1500</v>
      </c>
    </row>
    <row r="906" spans="1:54" ht="14.4" x14ac:dyDescent="0.3">
      <c r="A906" s="604">
        <v>707529</v>
      </c>
      <c r="B906" s="604" t="s">
        <v>247</v>
      </c>
      <c r="C906" s="605" t="s">
        <v>176</v>
      </c>
      <c r="D906" s="605" t="s">
        <v>178</v>
      </c>
      <c r="E906" s="605" t="s">
        <v>177</v>
      </c>
      <c r="F906" s="605" t="s">
        <v>177</v>
      </c>
      <c r="G906" s="605" t="s">
        <v>177</v>
      </c>
      <c r="H906" s="605" t="s">
        <v>178</v>
      </c>
      <c r="I906" s="605" t="s">
        <v>177</v>
      </c>
      <c r="J906" s="605" t="s">
        <v>177</v>
      </c>
      <c r="K906" s="605" t="s">
        <v>177</v>
      </c>
      <c r="L906" s="605" t="s">
        <v>177</v>
      </c>
      <c r="M906" s="605" t="s">
        <v>177</v>
      </c>
      <c r="N906" s="605" t="s">
        <v>177</v>
      </c>
      <c r="O906" s="605" t="s">
        <v>227</v>
      </c>
      <c r="P906" s="605" t="s">
        <v>227</v>
      </c>
      <c r="Q906" s="605" t="s">
        <v>227</v>
      </c>
      <c r="R906" s="605" t="s">
        <v>227</v>
      </c>
      <c r="S906" s="605" t="s">
        <v>227</v>
      </c>
      <c r="T906" s="605" t="s">
        <v>227</v>
      </c>
      <c r="U906" s="605" t="s">
        <v>227</v>
      </c>
      <c r="V906" s="605" t="s">
        <v>227</v>
      </c>
      <c r="W906" s="605" t="s">
        <v>227</v>
      </c>
      <c r="X906" s="605" t="s">
        <v>227</v>
      </c>
      <c r="Y906" s="605" t="s">
        <v>227</v>
      </c>
      <c r="Z906" s="605" t="s">
        <v>227</v>
      </c>
      <c r="AA906" s="605" t="s">
        <v>227</v>
      </c>
      <c r="AB906" s="605" t="s">
        <v>227</v>
      </c>
      <c r="AC906" s="605" t="s">
        <v>227</v>
      </c>
      <c r="AD906" s="605" t="s">
        <v>227</v>
      </c>
      <c r="AE906" s="605" t="s">
        <v>227</v>
      </c>
      <c r="AF906" s="605" t="s">
        <v>227</v>
      </c>
      <c r="AG906" s="605" t="s">
        <v>227</v>
      </c>
      <c r="AH906" s="605" t="s">
        <v>227</v>
      </c>
      <c r="AI906" s="605" t="s">
        <v>227</v>
      </c>
      <c r="AJ906" s="605" t="s">
        <v>227</v>
      </c>
      <c r="AK906" s="605" t="s">
        <v>227</v>
      </c>
      <c r="AL906" s="605" t="s">
        <v>227</v>
      </c>
      <c r="AM906" s="605" t="s">
        <v>227</v>
      </c>
      <c r="AN906" s="605" t="s">
        <v>227</v>
      </c>
      <c r="AO906" s="605" t="s">
        <v>227</v>
      </c>
      <c r="AP906" s="605" t="s">
        <v>227</v>
      </c>
      <c r="AQ906" s="605" t="s">
        <v>227</v>
      </c>
      <c r="AR906" s="605" t="s">
        <v>227</v>
      </c>
      <c r="AS906" s="605" t="s">
        <v>227</v>
      </c>
      <c r="AT906" s="605" t="s">
        <v>227</v>
      </c>
      <c r="AU906" s="605" t="s">
        <v>227</v>
      </c>
      <c r="AV906" s="605" t="s">
        <v>227</v>
      </c>
      <c r="AW906" s="605" t="s">
        <v>227</v>
      </c>
      <c r="AX906" s="605" t="s">
        <v>227</v>
      </c>
      <c r="AY906" s="604" t="s">
        <v>227</v>
      </c>
      <c r="AZ906" s="604" t="s">
        <v>4547</v>
      </c>
      <c r="BA906" s="604" t="s">
        <v>227</v>
      </c>
      <c r="BB906" s="606" t="s">
        <v>1500</v>
      </c>
    </row>
    <row r="907" spans="1:54" ht="14.4" x14ac:dyDescent="0.3">
      <c r="A907" s="604">
        <v>707530</v>
      </c>
      <c r="B907" s="604" t="s">
        <v>247</v>
      </c>
      <c r="C907" s="605" t="s">
        <v>178</v>
      </c>
      <c r="D907" s="605" t="s">
        <v>178</v>
      </c>
      <c r="E907" s="605" t="s">
        <v>176</v>
      </c>
      <c r="F907" s="605" t="s">
        <v>178</v>
      </c>
      <c r="G907" s="605" t="s">
        <v>178</v>
      </c>
      <c r="H907" s="605" t="s">
        <v>177</v>
      </c>
      <c r="I907" s="605" t="s">
        <v>177</v>
      </c>
      <c r="J907" s="605" t="s">
        <v>177</v>
      </c>
      <c r="K907" s="605" t="s">
        <v>177</v>
      </c>
      <c r="L907" s="605" t="s">
        <v>177</v>
      </c>
      <c r="M907" s="605" t="s">
        <v>177</v>
      </c>
      <c r="N907" s="605" t="s">
        <v>177</v>
      </c>
      <c r="O907" s="605" t="s">
        <v>227</v>
      </c>
      <c r="P907" s="605" t="s">
        <v>227</v>
      </c>
      <c r="Q907" s="605" t="s">
        <v>227</v>
      </c>
      <c r="R907" s="605" t="s">
        <v>227</v>
      </c>
      <c r="S907" s="605" t="s">
        <v>227</v>
      </c>
      <c r="T907" s="605" t="s">
        <v>227</v>
      </c>
      <c r="U907" s="605" t="s">
        <v>227</v>
      </c>
      <c r="V907" s="605" t="s">
        <v>227</v>
      </c>
      <c r="W907" s="605" t="s">
        <v>227</v>
      </c>
      <c r="X907" s="605" t="s">
        <v>227</v>
      </c>
      <c r="Y907" s="605" t="s">
        <v>227</v>
      </c>
      <c r="Z907" s="605" t="s">
        <v>227</v>
      </c>
      <c r="AA907" s="605" t="s">
        <v>227</v>
      </c>
      <c r="AB907" s="605" t="s">
        <v>227</v>
      </c>
      <c r="AC907" s="605" t="s">
        <v>227</v>
      </c>
      <c r="AD907" s="605" t="s">
        <v>227</v>
      </c>
      <c r="AE907" s="605" t="s">
        <v>227</v>
      </c>
      <c r="AF907" s="605" t="s">
        <v>227</v>
      </c>
      <c r="AG907" s="605" t="s">
        <v>227</v>
      </c>
      <c r="AH907" s="605" t="s">
        <v>227</v>
      </c>
      <c r="AI907" s="605" t="s">
        <v>227</v>
      </c>
      <c r="AJ907" s="605" t="s">
        <v>227</v>
      </c>
      <c r="AK907" s="605" t="s">
        <v>227</v>
      </c>
      <c r="AL907" s="605" t="s">
        <v>227</v>
      </c>
      <c r="AM907" s="605" t="s">
        <v>227</v>
      </c>
      <c r="AN907" s="605" t="s">
        <v>227</v>
      </c>
      <c r="AO907" s="605" t="s">
        <v>227</v>
      </c>
      <c r="AP907" s="605" t="s">
        <v>227</v>
      </c>
      <c r="AQ907" s="605" t="s">
        <v>227</v>
      </c>
      <c r="AR907" s="605" t="s">
        <v>227</v>
      </c>
      <c r="AS907" s="605" t="s">
        <v>227</v>
      </c>
      <c r="AT907" s="605" t="s">
        <v>227</v>
      </c>
      <c r="AU907" s="605" t="s">
        <v>227</v>
      </c>
      <c r="AV907" s="605" t="s">
        <v>227</v>
      </c>
      <c r="AW907" s="605" t="s">
        <v>227</v>
      </c>
      <c r="AX907" s="605" t="s">
        <v>227</v>
      </c>
      <c r="AY907" s="604" t="s">
        <v>227</v>
      </c>
      <c r="AZ907" s="604" t="s">
        <v>4547</v>
      </c>
      <c r="BA907" s="604" t="s">
        <v>227</v>
      </c>
      <c r="BB907" s="606" t="s">
        <v>1500</v>
      </c>
    </row>
    <row r="908" spans="1:54" ht="14.4" x14ac:dyDescent="0.3">
      <c r="A908" s="604">
        <v>707531</v>
      </c>
      <c r="B908" s="604" t="s">
        <v>247</v>
      </c>
      <c r="C908" s="605" t="s">
        <v>178</v>
      </c>
      <c r="D908" s="605" t="s">
        <v>177</v>
      </c>
      <c r="E908" s="605" t="s">
        <v>178</v>
      </c>
      <c r="F908" s="605" t="s">
        <v>177</v>
      </c>
      <c r="G908" s="605" t="s">
        <v>178</v>
      </c>
      <c r="H908" s="605" t="s">
        <v>178</v>
      </c>
      <c r="I908" s="605" t="s">
        <v>177</v>
      </c>
      <c r="J908" s="605" t="s">
        <v>177</v>
      </c>
      <c r="K908" s="605" t="s">
        <v>177</v>
      </c>
      <c r="L908" s="605" t="s">
        <v>177</v>
      </c>
      <c r="M908" s="605" t="s">
        <v>177</v>
      </c>
      <c r="N908" s="605" t="s">
        <v>177</v>
      </c>
      <c r="O908" s="605" t="s">
        <v>227</v>
      </c>
      <c r="P908" s="605" t="s">
        <v>227</v>
      </c>
      <c r="Q908" s="605" t="s">
        <v>227</v>
      </c>
      <c r="R908" s="605" t="s">
        <v>227</v>
      </c>
      <c r="S908" s="605" t="s">
        <v>227</v>
      </c>
      <c r="T908" s="605" t="s">
        <v>227</v>
      </c>
      <c r="U908" s="605" t="s">
        <v>227</v>
      </c>
      <c r="V908" s="605" t="s">
        <v>227</v>
      </c>
      <c r="W908" s="605" t="s">
        <v>227</v>
      </c>
      <c r="X908" s="605" t="s">
        <v>227</v>
      </c>
      <c r="Y908" s="605" t="s">
        <v>227</v>
      </c>
      <c r="Z908" s="605" t="s">
        <v>227</v>
      </c>
      <c r="AA908" s="605" t="s">
        <v>227</v>
      </c>
      <c r="AB908" s="605" t="s">
        <v>227</v>
      </c>
      <c r="AC908" s="605" t="s">
        <v>227</v>
      </c>
      <c r="AD908" s="605" t="s">
        <v>227</v>
      </c>
      <c r="AE908" s="605" t="s">
        <v>227</v>
      </c>
      <c r="AF908" s="605" t="s">
        <v>227</v>
      </c>
      <c r="AG908" s="605" t="s">
        <v>227</v>
      </c>
      <c r="AH908" s="605" t="s">
        <v>227</v>
      </c>
      <c r="AI908" s="605" t="s">
        <v>227</v>
      </c>
      <c r="AJ908" s="605" t="s">
        <v>227</v>
      </c>
      <c r="AK908" s="605" t="s">
        <v>227</v>
      </c>
      <c r="AL908" s="605" t="s">
        <v>227</v>
      </c>
      <c r="AM908" s="605" t="s">
        <v>227</v>
      </c>
      <c r="AN908" s="605" t="s">
        <v>227</v>
      </c>
      <c r="AO908" s="605" t="s">
        <v>227</v>
      </c>
      <c r="AP908" s="605" t="s">
        <v>227</v>
      </c>
      <c r="AQ908" s="605" t="s">
        <v>227</v>
      </c>
      <c r="AR908" s="605" t="s">
        <v>227</v>
      </c>
      <c r="AS908" s="605" t="s">
        <v>227</v>
      </c>
      <c r="AT908" s="605" t="s">
        <v>227</v>
      </c>
      <c r="AU908" s="605" t="s">
        <v>227</v>
      </c>
      <c r="AV908" s="605" t="s">
        <v>227</v>
      </c>
      <c r="AW908" s="605" t="s">
        <v>227</v>
      </c>
      <c r="AX908" s="605" t="s">
        <v>227</v>
      </c>
      <c r="AY908" s="604" t="s">
        <v>227</v>
      </c>
      <c r="AZ908" s="604" t="s">
        <v>227</v>
      </c>
      <c r="BA908" s="604" t="s">
        <v>227</v>
      </c>
      <c r="BB908" s="606" t="s">
        <v>1500</v>
      </c>
    </row>
    <row r="909" spans="1:54" ht="14.4" x14ac:dyDescent="0.3">
      <c r="A909" s="604">
        <v>707532</v>
      </c>
      <c r="B909" s="604" t="s">
        <v>247</v>
      </c>
      <c r="C909" s="605" t="s">
        <v>177</v>
      </c>
      <c r="D909" s="605" t="s">
        <v>177</v>
      </c>
      <c r="E909" s="605" t="s">
        <v>178</v>
      </c>
      <c r="F909" s="605" t="s">
        <v>177</v>
      </c>
      <c r="G909" s="605" t="s">
        <v>177</v>
      </c>
      <c r="H909" s="605" t="s">
        <v>178</v>
      </c>
      <c r="I909" s="605" t="s">
        <v>177</v>
      </c>
      <c r="J909" s="605" t="s">
        <v>177</v>
      </c>
      <c r="K909" s="605" t="s">
        <v>177</v>
      </c>
      <c r="L909" s="605" t="s">
        <v>177</v>
      </c>
      <c r="M909" s="605" t="s">
        <v>176</v>
      </c>
      <c r="N909" s="605" t="s">
        <v>176</v>
      </c>
      <c r="O909" s="605" t="s">
        <v>227</v>
      </c>
      <c r="P909" s="605" t="s">
        <v>227</v>
      </c>
      <c r="Q909" s="605" t="s">
        <v>227</v>
      </c>
      <c r="R909" s="605" t="s">
        <v>227</v>
      </c>
      <c r="S909" s="605" t="s">
        <v>227</v>
      </c>
      <c r="T909" s="605" t="s">
        <v>227</v>
      </c>
      <c r="U909" s="605" t="s">
        <v>227</v>
      </c>
      <c r="V909" s="605" t="s">
        <v>227</v>
      </c>
      <c r="W909" s="605" t="s">
        <v>227</v>
      </c>
      <c r="X909" s="605" t="s">
        <v>227</v>
      </c>
      <c r="Y909" s="605" t="s">
        <v>227</v>
      </c>
      <c r="Z909" s="605" t="s">
        <v>227</v>
      </c>
      <c r="AA909" s="605" t="s">
        <v>227</v>
      </c>
      <c r="AB909" s="605" t="s">
        <v>227</v>
      </c>
      <c r="AC909" s="605" t="s">
        <v>227</v>
      </c>
      <c r="AD909" s="605" t="s">
        <v>227</v>
      </c>
      <c r="AE909" s="605" t="s">
        <v>227</v>
      </c>
      <c r="AF909" s="605" t="s">
        <v>227</v>
      </c>
      <c r="AG909" s="605" t="s">
        <v>227</v>
      </c>
      <c r="AH909" s="605" t="s">
        <v>227</v>
      </c>
      <c r="AI909" s="605" t="s">
        <v>227</v>
      </c>
      <c r="AJ909" s="605" t="s">
        <v>227</v>
      </c>
      <c r="AK909" s="605" t="s">
        <v>227</v>
      </c>
      <c r="AL909" s="605" t="s">
        <v>227</v>
      </c>
      <c r="AM909" s="605" t="s">
        <v>227</v>
      </c>
      <c r="AN909" s="605" t="s">
        <v>227</v>
      </c>
      <c r="AO909" s="605" t="s">
        <v>227</v>
      </c>
      <c r="AP909" s="605" t="s">
        <v>227</v>
      </c>
      <c r="AQ909" s="605" t="s">
        <v>227</v>
      </c>
      <c r="AR909" s="605" t="s">
        <v>227</v>
      </c>
      <c r="AS909" s="605" t="s">
        <v>227</v>
      </c>
      <c r="AT909" s="605" t="s">
        <v>227</v>
      </c>
      <c r="AU909" s="605" t="s">
        <v>227</v>
      </c>
      <c r="AV909" s="605" t="s">
        <v>227</v>
      </c>
      <c r="AW909" s="605" t="s">
        <v>227</v>
      </c>
      <c r="AX909" s="605" t="s">
        <v>227</v>
      </c>
      <c r="AY909" s="604" t="s">
        <v>227</v>
      </c>
      <c r="AZ909" s="604" t="s">
        <v>4547</v>
      </c>
      <c r="BA909" s="604" t="s">
        <v>227</v>
      </c>
      <c r="BB909" s="606" t="s">
        <v>1500</v>
      </c>
    </row>
    <row r="910" spans="1:54" ht="14.4" x14ac:dyDescent="0.3">
      <c r="A910" s="604">
        <v>707533</v>
      </c>
      <c r="B910" s="604" t="s">
        <v>247</v>
      </c>
      <c r="C910" s="605" t="s">
        <v>178</v>
      </c>
      <c r="D910" s="605" t="s">
        <v>178</v>
      </c>
      <c r="E910" s="605" t="s">
        <v>177</v>
      </c>
      <c r="F910" s="605" t="s">
        <v>177</v>
      </c>
      <c r="G910" s="605" t="s">
        <v>178</v>
      </c>
      <c r="H910" s="605" t="s">
        <v>177</v>
      </c>
      <c r="I910" s="605" t="s">
        <v>177</v>
      </c>
      <c r="J910" s="605" t="s">
        <v>177</v>
      </c>
      <c r="K910" s="605" t="s">
        <v>177</v>
      </c>
      <c r="L910" s="605" t="s">
        <v>177</v>
      </c>
      <c r="M910" s="605" t="s">
        <v>176</v>
      </c>
      <c r="N910" s="605" t="s">
        <v>176</v>
      </c>
      <c r="O910" s="605" t="s">
        <v>227</v>
      </c>
      <c r="P910" s="605" t="s">
        <v>227</v>
      </c>
      <c r="Q910" s="605" t="s">
        <v>227</v>
      </c>
      <c r="R910" s="605" t="s">
        <v>227</v>
      </c>
      <c r="S910" s="605" t="s">
        <v>227</v>
      </c>
      <c r="T910" s="605" t="s">
        <v>227</v>
      </c>
      <c r="U910" s="605" t="s">
        <v>227</v>
      </c>
      <c r="V910" s="605" t="s">
        <v>227</v>
      </c>
      <c r="W910" s="605" t="s">
        <v>227</v>
      </c>
      <c r="X910" s="605" t="s">
        <v>227</v>
      </c>
      <c r="Y910" s="605" t="s">
        <v>227</v>
      </c>
      <c r="Z910" s="605" t="s">
        <v>227</v>
      </c>
      <c r="AA910" s="605" t="s">
        <v>227</v>
      </c>
      <c r="AB910" s="605" t="s">
        <v>227</v>
      </c>
      <c r="AC910" s="605" t="s">
        <v>227</v>
      </c>
      <c r="AD910" s="605" t="s">
        <v>227</v>
      </c>
      <c r="AE910" s="605" t="s">
        <v>227</v>
      </c>
      <c r="AF910" s="605" t="s">
        <v>227</v>
      </c>
      <c r="AG910" s="605" t="s">
        <v>227</v>
      </c>
      <c r="AH910" s="605" t="s">
        <v>227</v>
      </c>
      <c r="AI910" s="605" t="s">
        <v>227</v>
      </c>
      <c r="AJ910" s="605" t="s">
        <v>227</v>
      </c>
      <c r="AK910" s="605" t="s">
        <v>227</v>
      </c>
      <c r="AL910" s="605" t="s">
        <v>227</v>
      </c>
      <c r="AM910" s="605" t="s">
        <v>227</v>
      </c>
      <c r="AN910" s="605" t="s">
        <v>227</v>
      </c>
      <c r="AO910" s="605" t="s">
        <v>227</v>
      </c>
      <c r="AP910" s="605" t="s">
        <v>227</v>
      </c>
      <c r="AQ910" s="605" t="s">
        <v>227</v>
      </c>
      <c r="AR910" s="605" t="s">
        <v>227</v>
      </c>
      <c r="AS910" s="605" t="s">
        <v>227</v>
      </c>
      <c r="AT910" s="605" t="s">
        <v>227</v>
      </c>
      <c r="AU910" s="605" t="s">
        <v>227</v>
      </c>
      <c r="AV910" s="605" t="s">
        <v>227</v>
      </c>
      <c r="AW910" s="605" t="s">
        <v>227</v>
      </c>
      <c r="AX910" s="605" t="s">
        <v>227</v>
      </c>
      <c r="AY910" s="604" t="s">
        <v>227</v>
      </c>
      <c r="AZ910" s="604" t="s">
        <v>4547</v>
      </c>
      <c r="BA910" s="604" t="s">
        <v>227</v>
      </c>
      <c r="BB910" s="606" t="s">
        <v>1500</v>
      </c>
    </row>
    <row r="911" spans="1:54" ht="14.4" x14ac:dyDescent="0.3">
      <c r="A911" s="604">
        <v>707534</v>
      </c>
      <c r="B911" s="604" t="s">
        <v>247</v>
      </c>
      <c r="C911" s="605" t="s">
        <v>176</v>
      </c>
      <c r="D911" s="605" t="s">
        <v>176</v>
      </c>
      <c r="E911" s="605" t="s">
        <v>176</v>
      </c>
      <c r="F911" s="605" t="s">
        <v>177</v>
      </c>
      <c r="G911" s="605" t="s">
        <v>177</v>
      </c>
      <c r="H911" s="605" t="s">
        <v>176</v>
      </c>
      <c r="I911" s="605" t="s">
        <v>178</v>
      </c>
      <c r="J911" s="605" t="s">
        <v>178</v>
      </c>
      <c r="K911" s="605" t="s">
        <v>178</v>
      </c>
      <c r="L911" s="605" t="s">
        <v>178</v>
      </c>
      <c r="M911" s="605" t="s">
        <v>178</v>
      </c>
      <c r="N911" s="605" t="s">
        <v>178</v>
      </c>
      <c r="O911" s="605" t="s">
        <v>227</v>
      </c>
      <c r="P911" s="605" t="s">
        <v>227</v>
      </c>
      <c r="Q911" s="605" t="s">
        <v>227</v>
      </c>
      <c r="R911" s="605" t="s">
        <v>227</v>
      </c>
      <c r="S911" s="605" t="s">
        <v>227</v>
      </c>
      <c r="T911" s="605" t="s">
        <v>227</v>
      </c>
      <c r="U911" s="605" t="s">
        <v>227</v>
      </c>
      <c r="V911" s="605" t="s">
        <v>227</v>
      </c>
      <c r="W911" s="605" t="s">
        <v>227</v>
      </c>
      <c r="X911" s="605" t="s">
        <v>227</v>
      </c>
      <c r="Y911" s="605" t="s">
        <v>227</v>
      </c>
      <c r="Z911" s="605" t="s">
        <v>227</v>
      </c>
      <c r="AA911" s="605" t="s">
        <v>227</v>
      </c>
      <c r="AB911" s="605" t="s">
        <v>227</v>
      </c>
      <c r="AC911" s="605" t="s">
        <v>227</v>
      </c>
      <c r="AD911" s="605" t="s">
        <v>227</v>
      </c>
      <c r="AE911" s="605" t="s">
        <v>227</v>
      </c>
      <c r="AF911" s="605" t="s">
        <v>227</v>
      </c>
      <c r="AG911" s="605" t="s">
        <v>227</v>
      </c>
      <c r="AH911" s="605" t="s">
        <v>227</v>
      </c>
      <c r="AI911" s="605" t="s">
        <v>227</v>
      </c>
      <c r="AJ911" s="605" t="s">
        <v>227</v>
      </c>
      <c r="AK911" s="605" t="s">
        <v>227</v>
      </c>
      <c r="AL911" s="605" t="s">
        <v>227</v>
      </c>
      <c r="AM911" s="605" t="s">
        <v>227</v>
      </c>
      <c r="AN911" s="605" t="s">
        <v>227</v>
      </c>
      <c r="AO911" s="605" t="s">
        <v>227</v>
      </c>
      <c r="AP911" s="605" t="s">
        <v>227</v>
      </c>
      <c r="AQ911" s="605" t="s">
        <v>227</v>
      </c>
      <c r="AR911" s="605" t="s">
        <v>227</v>
      </c>
      <c r="AS911" s="605" t="s">
        <v>227</v>
      </c>
      <c r="AT911" s="605" t="s">
        <v>227</v>
      </c>
      <c r="AU911" s="605" t="s">
        <v>227</v>
      </c>
      <c r="AV911" s="605" t="s">
        <v>227</v>
      </c>
      <c r="AW911" s="605" t="s">
        <v>227</v>
      </c>
      <c r="AX911" s="605" t="s">
        <v>227</v>
      </c>
      <c r="AY911" s="604" t="s">
        <v>227</v>
      </c>
      <c r="AZ911" s="604" t="s">
        <v>4547</v>
      </c>
      <c r="BA911" s="604" t="s">
        <v>227</v>
      </c>
      <c r="BB911" s="606" t="s">
        <v>1500</v>
      </c>
    </row>
    <row r="912" spans="1:54" ht="15.75" customHeight="1" x14ac:dyDescent="0.3">
      <c r="A912" s="604">
        <v>707535</v>
      </c>
      <c r="B912" s="604" t="s">
        <v>247</v>
      </c>
      <c r="C912" s="605" t="s">
        <v>176</v>
      </c>
      <c r="D912" s="605" t="s">
        <v>177</v>
      </c>
      <c r="E912" s="605" t="s">
        <v>176</v>
      </c>
      <c r="F912" s="605" t="s">
        <v>177</v>
      </c>
      <c r="G912" s="605" t="s">
        <v>177</v>
      </c>
      <c r="H912" s="605" t="s">
        <v>177</v>
      </c>
      <c r="I912" s="605" t="s">
        <v>177</v>
      </c>
      <c r="J912" s="605" t="s">
        <v>177</v>
      </c>
      <c r="K912" s="605" t="s">
        <v>177</v>
      </c>
      <c r="L912" s="605" t="s">
        <v>177</v>
      </c>
      <c r="M912" s="605" t="s">
        <v>177</v>
      </c>
      <c r="N912" s="605" t="s">
        <v>177</v>
      </c>
      <c r="O912" s="605" t="s">
        <v>227</v>
      </c>
      <c r="P912" s="605" t="s">
        <v>227</v>
      </c>
      <c r="Q912" s="605" t="s">
        <v>227</v>
      </c>
      <c r="R912" s="605" t="s">
        <v>227</v>
      </c>
      <c r="S912" s="605" t="s">
        <v>227</v>
      </c>
      <c r="T912" s="605" t="s">
        <v>227</v>
      </c>
      <c r="U912" s="605" t="s">
        <v>227</v>
      </c>
      <c r="V912" s="605" t="s">
        <v>227</v>
      </c>
      <c r="W912" s="605" t="s">
        <v>227</v>
      </c>
      <c r="X912" s="605" t="s">
        <v>227</v>
      </c>
      <c r="Y912" s="605" t="s">
        <v>227</v>
      </c>
      <c r="Z912" s="605" t="s">
        <v>227</v>
      </c>
      <c r="AA912" s="605" t="s">
        <v>227</v>
      </c>
      <c r="AB912" s="605" t="s">
        <v>227</v>
      </c>
      <c r="AC912" s="605" t="s">
        <v>227</v>
      </c>
      <c r="AD912" s="605" t="s">
        <v>227</v>
      </c>
      <c r="AE912" s="605" t="s">
        <v>227</v>
      </c>
      <c r="AF912" s="605" t="s">
        <v>227</v>
      </c>
      <c r="AG912" s="605" t="s">
        <v>227</v>
      </c>
      <c r="AH912" s="605" t="s">
        <v>227</v>
      </c>
      <c r="AI912" s="605" t="s">
        <v>227</v>
      </c>
      <c r="AJ912" s="605" t="s">
        <v>227</v>
      </c>
      <c r="AK912" s="605" t="s">
        <v>227</v>
      </c>
      <c r="AL912" s="605" t="s">
        <v>227</v>
      </c>
      <c r="AM912" s="605" t="s">
        <v>227</v>
      </c>
      <c r="AN912" s="605" t="s">
        <v>227</v>
      </c>
      <c r="AO912" s="605" t="s">
        <v>227</v>
      </c>
      <c r="AP912" s="605" t="s">
        <v>227</v>
      </c>
      <c r="AQ912" s="605" t="s">
        <v>227</v>
      </c>
      <c r="AR912" s="605" t="s">
        <v>227</v>
      </c>
      <c r="AS912" s="605" t="s">
        <v>227</v>
      </c>
      <c r="AT912" s="605" t="s">
        <v>227</v>
      </c>
      <c r="AU912" s="605" t="s">
        <v>227</v>
      </c>
      <c r="AV912" s="605" t="s">
        <v>227</v>
      </c>
      <c r="AW912" s="605" t="s">
        <v>227</v>
      </c>
      <c r="AX912" s="605" t="s">
        <v>227</v>
      </c>
      <c r="AY912" s="604" t="s">
        <v>227</v>
      </c>
      <c r="AZ912" s="604" t="s">
        <v>4547</v>
      </c>
      <c r="BA912" s="604" t="s">
        <v>227</v>
      </c>
      <c r="BB912" s="606" t="s">
        <v>1500</v>
      </c>
    </row>
    <row r="913" spans="1:54" ht="15.6" x14ac:dyDescent="0.3">
      <c r="A913" s="619">
        <v>707536</v>
      </c>
      <c r="B913" s="603" t="s">
        <v>247</v>
      </c>
      <c r="C913" s="628" t="s">
        <v>177</v>
      </c>
      <c r="D913" s="628" t="s">
        <v>177</v>
      </c>
      <c r="E913" s="628" t="s">
        <v>177</v>
      </c>
      <c r="F913" s="628" t="s">
        <v>177</v>
      </c>
      <c r="G913" s="628" t="s">
        <v>177</v>
      </c>
      <c r="H913" s="628" t="s">
        <v>177</v>
      </c>
      <c r="I913" s="628" t="s">
        <v>177</v>
      </c>
      <c r="J913" s="628" t="s">
        <v>177</v>
      </c>
      <c r="K913" s="628" t="s">
        <v>177</v>
      </c>
      <c r="L913" s="628" t="s">
        <v>177</v>
      </c>
      <c r="M913" s="628" t="s">
        <v>177</v>
      </c>
      <c r="N913" s="628" t="s">
        <v>177</v>
      </c>
      <c r="O913" s="628">
        <v>0</v>
      </c>
      <c r="P913" s="628">
        <v>0</v>
      </c>
      <c r="Q913" s="628">
        <v>0</v>
      </c>
      <c r="R913" s="628">
        <v>0</v>
      </c>
      <c r="S913" s="628">
        <v>0</v>
      </c>
      <c r="T913" s="628">
        <v>0</v>
      </c>
      <c r="U913" s="628">
        <v>0</v>
      </c>
      <c r="V913" s="628">
        <v>0</v>
      </c>
      <c r="W913" s="628">
        <v>0</v>
      </c>
      <c r="X913" s="628">
        <v>0</v>
      </c>
      <c r="Y913" s="628">
        <v>0</v>
      </c>
      <c r="Z913" s="628">
        <v>0</v>
      </c>
      <c r="AA913" s="628">
        <v>0</v>
      </c>
      <c r="AB913" s="628">
        <v>0</v>
      </c>
      <c r="AC913" s="628">
        <v>0</v>
      </c>
      <c r="AD913" s="628">
        <v>0</v>
      </c>
      <c r="AE913" s="628">
        <v>0</v>
      </c>
      <c r="AF913" s="628">
        <v>0</v>
      </c>
      <c r="AG913" s="628">
        <v>0</v>
      </c>
      <c r="AH913" s="628">
        <v>0</v>
      </c>
      <c r="AI913" s="628">
        <v>0</v>
      </c>
      <c r="AJ913" s="628">
        <v>0</v>
      </c>
      <c r="AK913" s="628">
        <v>0</v>
      </c>
      <c r="AL913" s="628">
        <v>0</v>
      </c>
      <c r="AM913" s="628">
        <v>0</v>
      </c>
      <c r="AN913" s="628">
        <v>0</v>
      </c>
      <c r="AO913" s="628">
        <v>0</v>
      </c>
      <c r="AP913" s="628">
        <v>0</v>
      </c>
      <c r="AQ913" s="628">
        <v>0</v>
      </c>
      <c r="AR913" s="628">
        <v>0</v>
      </c>
      <c r="AS913" s="628">
        <v>0</v>
      </c>
      <c r="AT913" s="628">
        <v>0</v>
      </c>
      <c r="AU913" s="628">
        <v>0</v>
      </c>
      <c r="AV913" s="628">
        <v>0</v>
      </c>
      <c r="AW913" s="628">
        <v>0</v>
      </c>
      <c r="AX913" s="628">
        <v>0</v>
      </c>
      <c r="AY913" s="602" t="e">
        <v>#N/A</v>
      </c>
      <c r="AZ913" s="628"/>
      <c r="BA913" s="629"/>
      <c r="BB913" s="634"/>
    </row>
    <row r="914" spans="1:54" ht="15.6" x14ac:dyDescent="0.3">
      <c r="A914" s="617">
        <v>707537</v>
      </c>
      <c r="B914" s="603" t="s">
        <v>247</v>
      </c>
      <c r="C914" s="628" t="s">
        <v>178</v>
      </c>
      <c r="D914" s="628" t="s">
        <v>178</v>
      </c>
      <c r="E914" s="628" t="s">
        <v>178</v>
      </c>
      <c r="F914" s="628" t="s">
        <v>178</v>
      </c>
      <c r="G914" s="628" t="s">
        <v>177</v>
      </c>
      <c r="H914" s="628" t="s">
        <v>177</v>
      </c>
      <c r="I914" s="628" t="s">
        <v>177</v>
      </c>
      <c r="J914" s="628" t="s">
        <v>177</v>
      </c>
      <c r="K914" s="628" t="s">
        <v>177</v>
      </c>
      <c r="L914" s="628" t="s">
        <v>177</v>
      </c>
      <c r="M914" s="628" t="s">
        <v>177</v>
      </c>
      <c r="N914" s="628" t="s">
        <v>177</v>
      </c>
      <c r="O914" s="628">
        <v>0</v>
      </c>
      <c r="P914" s="628">
        <v>0</v>
      </c>
      <c r="Q914" s="628">
        <v>0</v>
      </c>
      <c r="R914" s="628">
        <v>0</v>
      </c>
      <c r="S914" s="628">
        <v>0</v>
      </c>
      <c r="T914" s="628">
        <v>0</v>
      </c>
      <c r="U914" s="628">
        <v>0</v>
      </c>
      <c r="V914" s="628">
        <v>0</v>
      </c>
      <c r="W914" s="628">
        <v>0</v>
      </c>
      <c r="X914" s="628">
        <v>0</v>
      </c>
      <c r="Y914" s="628">
        <v>0</v>
      </c>
      <c r="Z914" s="628">
        <v>0</v>
      </c>
      <c r="AA914" s="628">
        <v>0</v>
      </c>
      <c r="AB914" s="628">
        <v>0</v>
      </c>
      <c r="AC914" s="628">
        <v>0</v>
      </c>
      <c r="AD914" s="628">
        <v>0</v>
      </c>
      <c r="AE914" s="628">
        <v>0</v>
      </c>
      <c r="AF914" s="628">
        <v>0</v>
      </c>
      <c r="AG914" s="628">
        <v>0</v>
      </c>
      <c r="AH914" s="628">
        <v>0</v>
      </c>
      <c r="AI914" s="628">
        <v>0</v>
      </c>
      <c r="AJ914" s="628">
        <v>0</v>
      </c>
      <c r="AK914" s="628">
        <v>0</v>
      </c>
      <c r="AL914" s="628">
        <v>0</v>
      </c>
      <c r="AM914" s="628">
        <v>0</v>
      </c>
      <c r="AN914" s="628">
        <v>0</v>
      </c>
      <c r="AO914" s="628">
        <v>0</v>
      </c>
      <c r="AP914" s="628">
        <v>0</v>
      </c>
      <c r="AQ914" s="628">
        <v>0</v>
      </c>
      <c r="AR914" s="628">
        <v>0</v>
      </c>
      <c r="AS914" s="628">
        <v>0</v>
      </c>
      <c r="AT914" s="628">
        <v>0</v>
      </c>
      <c r="AU914" s="628">
        <v>0</v>
      </c>
      <c r="AV914" s="628">
        <v>0</v>
      </c>
      <c r="AW914" s="628">
        <v>0</v>
      </c>
      <c r="AX914" s="628">
        <v>0</v>
      </c>
      <c r="AY914" s="602" t="e">
        <v>#N/A</v>
      </c>
      <c r="AZ914" s="628"/>
      <c r="BA914" s="629"/>
      <c r="BB914" s="634"/>
    </row>
    <row r="915" spans="1:54" ht="15.6" x14ac:dyDescent="0.3">
      <c r="A915" s="617">
        <v>707538</v>
      </c>
      <c r="B915" s="603" t="s">
        <v>247</v>
      </c>
      <c r="C915" s="628" t="s">
        <v>178</v>
      </c>
      <c r="D915" s="628" t="s">
        <v>178</v>
      </c>
      <c r="E915" s="628" t="s">
        <v>178</v>
      </c>
      <c r="F915" s="628" t="s">
        <v>178</v>
      </c>
      <c r="G915" s="628" t="s">
        <v>177</v>
      </c>
      <c r="H915" s="628" t="s">
        <v>178</v>
      </c>
      <c r="I915" s="628" t="s">
        <v>177</v>
      </c>
      <c r="J915" s="628" t="s">
        <v>177</v>
      </c>
      <c r="K915" s="628" t="s">
        <v>177</v>
      </c>
      <c r="L915" s="628" t="s">
        <v>177</v>
      </c>
      <c r="M915" s="628" t="s">
        <v>177</v>
      </c>
      <c r="N915" s="628" t="s">
        <v>177</v>
      </c>
      <c r="O915" s="628">
        <v>0</v>
      </c>
      <c r="P915" s="628">
        <v>0</v>
      </c>
      <c r="Q915" s="628">
        <v>0</v>
      </c>
      <c r="R915" s="628">
        <v>0</v>
      </c>
      <c r="S915" s="628">
        <v>0</v>
      </c>
      <c r="T915" s="628">
        <v>0</v>
      </c>
      <c r="U915" s="628">
        <v>0</v>
      </c>
      <c r="V915" s="628">
        <v>0</v>
      </c>
      <c r="W915" s="628">
        <v>0</v>
      </c>
      <c r="X915" s="628">
        <v>0</v>
      </c>
      <c r="Y915" s="628">
        <v>0</v>
      </c>
      <c r="Z915" s="628">
        <v>0</v>
      </c>
      <c r="AA915" s="628">
        <v>0</v>
      </c>
      <c r="AB915" s="628">
        <v>0</v>
      </c>
      <c r="AC915" s="628">
        <v>0</v>
      </c>
      <c r="AD915" s="628">
        <v>0</v>
      </c>
      <c r="AE915" s="628">
        <v>0</v>
      </c>
      <c r="AF915" s="628">
        <v>0</v>
      </c>
      <c r="AG915" s="628">
        <v>0</v>
      </c>
      <c r="AH915" s="628">
        <v>0</v>
      </c>
      <c r="AI915" s="628">
        <v>0</v>
      </c>
      <c r="AJ915" s="628">
        <v>0</v>
      </c>
      <c r="AK915" s="628">
        <v>0</v>
      </c>
      <c r="AL915" s="628">
        <v>0</v>
      </c>
      <c r="AM915" s="628">
        <v>0</v>
      </c>
      <c r="AN915" s="628">
        <v>0</v>
      </c>
      <c r="AO915" s="628">
        <v>0</v>
      </c>
      <c r="AP915" s="628">
        <v>0</v>
      </c>
      <c r="AQ915" s="628">
        <v>0</v>
      </c>
      <c r="AR915" s="628">
        <v>0</v>
      </c>
      <c r="AS915" s="628">
        <v>0</v>
      </c>
      <c r="AT915" s="628">
        <v>0</v>
      </c>
      <c r="AU915" s="628">
        <v>0</v>
      </c>
      <c r="AV915" s="628">
        <v>0</v>
      </c>
      <c r="AW915" s="628">
        <v>0</v>
      </c>
      <c r="AX915" s="628">
        <v>0</v>
      </c>
      <c r="AY915" s="602" t="e">
        <v>#N/A</v>
      </c>
      <c r="AZ915" s="628"/>
      <c r="BA915" s="629"/>
      <c r="BB915" s="634"/>
    </row>
    <row r="916" spans="1:54" ht="15.6" x14ac:dyDescent="0.3">
      <c r="A916" s="617">
        <v>707539</v>
      </c>
      <c r="B916" s="603" t="s">
        <v>247</v>
      </c>
      <c r="C916" s="628" t="s">
        <v>177</v>
      </c>
      <c r="D916" s="628" t="s">
        <v>178</v>
      </c>
      <c r="E916" s="628" t="s">
        <v>177</v>
      </c>
      <c r="F916" s="628" t="s">
        <v>178</v>
      </c>
      <c r="G916" s="628" t="s">
        <v>178</v>
      </c>
      <c r="H916" s="628" t="s">
        <v>178</v>
      </c>
      <c r="I916" s="628" t="s">
        <v>177</v>
      </c>
      <c r="J916" s="628" t="s">
        <v>177</v>
      </c>
      <c r="K916" s="628" t="s">
        <v>177</v>
      </c>
      <c r="L916" s="628" t="s">
        <v>177</v>
      </c>
      <c r="M916" s="628" t="s">
        <v>177</v>
      </c>
      <c r="N916" s="628" t="s">
        <v>177</v>
      </c>
      <c r="O916" s="628">
        <v>0</v>
      </c>
      <c r="P916" s="628">
        <v>0</v>
      </c>
      <c r="Q916" s="628">
        <v>0</v>
      </c>
      <c r="R916" s="628">
        <v>0</v>
      </c>
      <c r="S916" s="628">
        <v>0</v>
      </c>
      <c r="T916" s="628">
        <v>0</v>
      </c>
      <c r="U916" s="628">
        <v>0</v>
      </c>
      <c r="V916" s="628">
        <v>0</v>
      </c>
      <c r="W916" s="628">
        <v>0</v>
      </c>
      <c r="X916" s="628">
        <v>0</v>
      </c>
      <c r="Y916" s="628">
        <v>0</v>
      </c>
      <c r="Z916" s="628">
        <v>0</v>
      </c>
      <c r="AA916" s="628">
        <v>0</v>
      </c>
      <c r="AB916" s="628">
        <v>0</v>
      </c>
      <c r="AC916" s="628">
        <v>0</v>
      </c>
      <c r="AD916" s="628">
        <v>0</v>
      </c>
      <c r="AE916" s="628">
        <v>0</v>
      </c>
      <c r="AF916" s="628">
        <v>0</v>
      </c>
      <c r="AG916" s="628">
        <v>0</v>
      </c>
      <c r="AH916" s="628">
        <v>0</v>
      </c>
      <c r="AI916" s="628">
        <v>0</v>
      </c>
      <c r="AJ916" s="628">
        <v>0</v>
      </c>
      <c r="AK916" s="628">
        <v>0</v>
      </c>
      <c r="AL916" s="628">
        <v>0</v>
      </c>
      <c r="AM916" s="628">
        <v>0</v>
      </c>
      <c r="AN916" s="628">
        <v>0</v>
      </c>
      <c r="AO916" s="628">
        <v>0</v>
      </c>
      <c r="AP916" s="628">
        <v>0</v>
      </c>
      <c r="AQ916" s="628">
        <v>0</v>
      </c>
      <c r="AR916" s="628">
        <v>0</v>
      </c>
      <c r="AS916" s="628">
        <v>0</v>
      </c>
      <c r="AT916" s="628">
        <v>0</v>
      </c>
      <c r="AU916" s="628">
        <v>0</v>
      </c>
      <c r="AV916" s="628">
        <v>0</v>
      </c>
      <c r="AW916" s="628">
        <v>0</v>
      </c>
      <c r="AX916" s="628">
        <v>0</v>
      </c>
      <c r="AY916" s="602" t="e">
        <v>#N/A</v>
      </c>
      <c r="AZ916" s="628"/>
      <c r="BA916" s="629"/>
      <c r="BB916" s="634"/>
    </row>
    <row r="917" spans="1:54" ht="15.6" x14ac:dyDescent="0.3">
      <c r="A917" s="617">
        <v>707540</v>
      </c>
      <c r="B917" s="603" t="s">
        <v>247</v>
      </c>
      <c r="C917" s="628" t="s">
        <v>178</v>
      </c>
      <c r="D917" s="628" t="s">
        <v>178</v>
      </c>
      <c r="E917" s="628" t="s">
        <v>178</v>
      </c>
      <c r="F917" s="628" t="s">
        <v>178</v>
      </c>
      <c r="G917" s="628" t="s">
        <v>178</v>
      </c>
      <c r="H917" s="628" t="s">
        <v>178</v>
      </c>
      <c r="I917" s="628" t="s">
        <v>177</v>
      </c>
      <c r="J917" s="628" t="s">
        <v>177</v>
      </c>
      <c r="K917" s="628" t="s">
        <v>177</v>
      </c>
      <c r="L917" s="628" t="s">
        <v>177</v>
      </c>
      <c r="M917" s="628" t="s">
        <v>177</v>
      </c>
      <c r="N917" s="628" t="s">
        <v>177</v>
      </c>
      <c r="O917" s="628">
        <v>0</v>
      </c>
      <c r="P917" s="628">
        <v>0</v>
      </c>
      <c r="Q917" s="628">
        <v>0</v>
      </c>
      <c r="R917" s="628">
        <v>0</v>
      </c>
      <c r="S917" s="628">
        <v>0</v>
      </c>
      <c r="T917" s="628">
        <v>0</v>
      </c>
      <c r="U917" s="628">
        <v>0</v>
      </c>
      <c r="V917" s="628">
        <v>0</v>
      </c>
      <c r="W917" s="628">
        <v>0</v>
      </c>
      <c r="X917" s="628">
        <v>0</v>
      </c>
      <c r="Y917" s="628">
        <v>0</v>
      </c>
      <c r="Z917" s="628">
        <v>0</v>
      </c>
      <c r="AA917" s="628">
        <v>0</v>
      </c>
      <c r="AB917" s="628">
        <v>0</v>
      </c>
      <c r="AC917" s="628">
        <v>0</v>
      </c>
      <c r="AD917" s="628">
        <v>0</v>
      </c>
      <c r="AE917" s="628">
        <v>0</v>
      </c>
      <c r="AF917" s="628">
        <v>0</v>
      </c>
      <c r="AG917" s="628">
        <v>0</v>
      </c>
      <c r="AH917" s="628">
        <v>0</v>
      </c>
      <c r="AI917" s="628">
        <v>0</v>
      </c>
      <c r="AJ917" s="628">
        <v>0</v>
      </c>
      <c r="AK917" s="628">
        <v>0</v>
      </c>
      <c r="AL917" s="628">
        <v>0</v>
      </c>
      <c r="AM917" s="628">
        <v>0</v>
      </c>
      <c r="AN917" s="628">
        <v>0</v>
      </c>
      <c r="AO917" s="628">
        <v>0</v>
      </c>
      <c r="AP917" s="628">
        <v>0</v>
      </c>
      <c r="AQ917" s="628">
        <v>0</v>
      </c>
      <c r="AR917" s="628">
        <v>0</v>
      </c>
      <c r="AS917" s="628">
        <v>0</v>
      </c>
      <c r="AT917" s="628">
        <v>0</v>
      </c>
      <c r="AU917" s="628">
        <v>0</v>
      </c>
      <c r="AV917" s="628">
        <v>0</v>
      </c>
      <c r="AW917" s="628">
        <v>0</v>
      </c>
      <c r="AX917" s="628">
        <v>0</v>
      </c>
      <c r="AY917" s="602" t="e">
        <v>#N/A</v>
      </c>
      <c r="AZ917" s="628"/>
      <c r="BA917" s="629"/>
      <c r="BB917" s="634"/>
    </row>
    <row r="918" spans="1:54" ht="15.6" x14ac:dyDescent="0.3">
      <c r="A918" s="617">
        <v>707541</v>
      </c>
      <c r="B918" s="603" t="s">
        <v>247</v>
      </c>
      <c r="C918" s="628" t="s">
        <v>178</v>
      </c>
      <c r="D918" s="628" t="s">
        <v>178</v>
      </c>
      <c r="E918" s="628" t="s">
        <v>177</v>
      </c>
      <c r="F918" s="628" t="s">
        <v>177</v>
      </c>
      <c r="G918" s="628" t="s">
        <v>178</v>
      </c>
      <c r="H918" s="628" t="s">
        <v>178</v>
      </c>
      <c r="I918" s="628" t="s">
        <v>177</v>
      </c>
      <c r="J918" s="628" t="s">
        <v>177</v>
      </c>
      <c r="K918" s="628" t="s">
        <v>177</v>
      </c>
      <c r="L918" s="628" t="s">
        <v>177</v>
      </c>
      <c r="M918" s="628" t="s">
        <v>177</v>
      </c>
      <c r="N918" s="628" t="s">
        <v>177</v>
      </c>
      <c r="O918" s="628">
        <v>0</v>
      </c>
      <c r="P918" s="628">
        <v>0</v>
      </c>
      <c r="Q918" s="628">
        <v>0</v>
      </c>
      <c r="R918" s="628">
        <v>0</v>
      </c>
      <c r="S918" s="628">
        <v>0</v>
      </c>
      <c r="T918" s="628">
        <v>0</v>
      </c>
      <c r="U918" s="628">
        <v>0</v>
      </c>
      <c r="V918" s="628">
        <v>0</v>
      </c>
      <c r="W918" s="628">
        <v>0</v>
      </c>
      <c r="X918" s="628">
        <v>0</v>
      </c>
      <c r="Y918" s="628">
        <v>0</v>
      </c>
      <c r="Z918" s="628">
        <v>0</v>
      </c>
      <c r="AA918" s="628">
        <v>0</v>
      </c>
      <c r="AB918" s="628">
        <v>0</v>
      </c>
      <c r="AC918" s="628">
        <v>0</v>
      </c>
      <c r="AD918" s="628">
        <v>0</v>
      </c>
      <c r="AE918" s="628">
        <v>0</v>
      </c>
      <c r="AF918" s="628">
        <v>0</v>
      </c>
      <c r="AG918" s="628">
        <v>0</v>
      </c>
      <c r="AH918" s="628">
        <v>0</v>
      </c>
      <c r="AI918" s="628">
        <v>0</v>
      </c>
      <c r="AJ918" s="628">
        <v>0</v>
      </c>
      <c r="AK918" s="628">
        <v>0</v>
      </c>
      <c r="AL918" s="628">
        <v>0</v>
      </c>
      <c r="AM918" s="628">
        <v>0</v>
      </c>
      <c r="AN918" s="628">
        <v>0</v>
      </c>
      <c r="AO918" s="628">
        <v>0</v>
      </c>
      <c r="AP918" s="628">
        <v>0</v>
      </c>
      <c r="AQ918" s="628">
        <v>0</v>
      </c>
      <c r="AR918" s="628">
        <v>0</v>
      </c>
      <c r="AS918" s="628">
        <v>0</v>
      </c>
      <c r="AT918" s="628">
        <v>0</v>
      </c>
      <c r="AU918" s="628">
        <v>0</v>
      </c>
      <c r="AV918" s="628">
        <v>0</v>
      </c>
      <c r="AW918" s="628">
        <v>0</v>
      </c>
      <c r="AX918" s="628">
        <v>0</v>
      </c>
      <c r="AY918" s="602" t="e">
        <v>#N/A</v>
      </c>
      <c r="AZ918" s="628"/>
      <c r="BA918" s="629"/>
      <c r="BB918" s="634"/>
    </row>
    <row r="919" spans="1:54" ht="15.6" x14ac:dyDescent="0.3">
      <c r="A919" s="617">
        <v>707542</v>
      </c>
      <c r="B919" s="603" t="s">
        <v>247</v>
      </c>
      <c r="C919" s="628" t="s">
        <v>178</v>
      </c>
      <c r="D919" s="628" t="s">
        <v>178</v>
      </c>
      <c r="E919" s="628" t="s">
        <v>178</v>
      </c>
      <c r="F919" s="628" t="s">
        <v>178</v>
      </c>
      <c r="G919" s="628" t="s">
        <v>178</v>
      </c>
      <c r="H919" s="628" t="s">
        <v>178</v>
      </c>
      <c r="I919" s="628" t="s">
        <v>177</v>
      </c>
      <c r="J919" s="628" t="s">
        <v>177</v>
      </c>
      <c r="K919" s="628" t="s">
        <v>177</v>
      </c>
      <c r="L919" s="628" t="s">
        <v>177</v>
      </c>
      <c r="M919" s="628" t="s">
        <v>177</v>
      </c>
      <c r="N919" s="628" t="s">
        <v>177</v>
      </c>
      <c r="O919" s="628">
        <v>0</v>
      </c>
      <c r="P919" s="628">
        <v>0</v>
      </c>
      <c r="Q919" s="628">
        <v>0</v>
      </c>
      <c r="R919" s="628">
        <v>0</v>
      </c>
      <c r="S919" s="628">
        <v>0</v>
      </c>
      <c r="T919" s="628">
        <v>0</v>
      </c>
      <c r="U919" s="628">
        <v>0</v>
      </c>
      <c r="V919" s="628">
        <v>0</v>
      </c>
      <c r="W919" s="628">
        <v>0</v>
      </c>
      <c r="X919" s="628">
        <v>0</v>
      </c>
      <c r="Y919" s="628">
        <v>0</v>
      </c>
      <c r="Z919" s="628">
        <v>0</v>
      </c>
      <c r="AA919" s="628">
        <v>0</v>
      </c>
      <c r="AB919" s="628">
        <v>0</v>
      </c>
      <c r="AC919" s="628">
        <v>0</v>
      </c>
      <c r="AD919" s="628">
        <v>0</v>
      </c>
      <c r="AE919" s="628">
        <v>0</v>
      </c>
      <c r="AF919" s="628">
        <v>0</v>
      </c>
      <c r="AG919" s="628">
        <v>0</v>
      </c>
      <c r="AH919" s="628">
        <v>0</v>
      </c>
      <c r="AI919" s="628">
        <v>0</v>
      </c>
      <c r="AJ919" s="628">
        <v>0</v>
      </c>
      <c r="AK919" s="628">
        <v>0</v>
      </c>
      <c r="AL919" s="628">
        <v>0</v>
      </c>
      <c r="AM919" s="628">
        <v>0</v>
      </c>
      <c r="AN919" s="628">
        <v>0</v>
      </c>
      <c r="AO919" s="628">
        <v>0</v>
      </c>
      <c r="AP919" s="628">
        <v>0</v>
      </c>
      <c r="AQ919" s="628">
        <v>0</v>
      </c>
      <c r="AR919" s="628">
        <v>0</v>
      </c>
      <c r="AS919" s="628">
        <v>0</v>
      </c>
      <c r="AT919" s="628">
        <v>0</v>
      </c>
      <c r="AU919" s="628">
        <v>0</v>
      </c>
      <c r="AV919" s="628">
        <v>0</v>
      </c>
      <c r="AW919" s="628">
        <v>0</v>
      </c>
      <c r="AX919" s="628">
        <v>0</v>
      </c>
      <c r="AY919" s="602" t="e">
        <v>#N/A</v>
      </c>
      <c r="AZ919" s="628"/>
      <c r="BA919" s="629"/>
      <c r="BB919" s="634"/>
    </row>
    <row r="920" spans="1:54" ht="15.6" x14ac:dyDescent="0.3">
      <c r="A920" s="617">
        <v>707543</v>
      </c>
      <c r="B920" s="603" t="s">
        <v>247</v>
      </c>
      <c r="C920" s="628" t="s">
        <v>178</v>
      </c>
      <c r="D920" s="628" t="s">
        <v>178</v>
      </c>
      <c r="E920" s="628" t="s">
        <v>178</v>
      </c>
      <c r="F920" s="628" t="s">
        <v>178</v>
      </c>
      <c r="G920" s="628" t="s">
        <v>178</v>
      </c>
      <c r="H920" s="628" t="s">
        <v>178</v>
      </c>
      <c r="I920" s="628" t="s">
        <v>177</v>
      </c>
      <c r="J920" s="628" t="s">
        <v>177</v>
      </c>
      <c r="K920" s="628" t="s">
        <v>177</v>
      </c>
      <c r="L920" s="628" t="s">
        <v>177</v>
      </c>
      <c r="M920" s="628" t="s">
        <v>177</v>
      </c>
      <c r="N920" s="628" t="s">
        <v>177</v>
      </c>
      <c r="O920" s="628">
        <v>0</v>
      </c>
      <c r="P920" s="628">
        <v>0</v>
      </c>
      <c r="Q920" s="628">
        <v>0</v>
      </c>
      <c r="R920" s="628">
        <v>0</v>
      </c>
      <c r="S920" s="628">
        <v>0</v>
      </c>
      <c r="T920" s="628">
        <v>0</v>
      </c>
      <c r="U920" s="628">
        <v>0</v>
      </c>
      <c r="V920" s="628">
        <v>0</v>
      </c>
      <c r="W920" s="628">
        <v>0</v>
      </c>
      <c r="X920" s="628">
        <v>0</v>
      </c>
      <c r="Y920" s="628">
        <v>0</v>
      </c>
      <c r="Z920" s="628">
        <v>0</v>
      </c>
      <c r="AA920" s="628">
        <v>0</v>
      </c>
      <c r="AB920" s="628">
        <v>0</v>
      </c>
      <c r="AC920" s="628">
        <v>0</v>
      </c>
      <c r="AD920" s="628">
        <v>0</v>
      </c>
      <c r="AE920" s="628">
        <v>0</v>
      </c>
      <c r="AF920" s="628">
        <v>0</v>
      </c>
      <c r="AG920" s="628">
        <v>0</v>
      </c>
      <c r="AH920" s="628">
        <v>0</v>
      </c>
      <c r="AI920" s="628">
        <v>0</v>
      </c>
      <c r="AJ920" s="628">
        <v>0</v>
      </c>
      <c r="AK920" s="628">
        <v>0</v>
      </c>
      <c r="AL920" s="628">
        <v>0</v>
      </c>
      <c r="AM920" s="628">
        <v>0</v>
      </c>
      <c r="AN920" s="628">
        <v>0</v>
      </c>
      <c r="AO920" s="628">
        <v>0</v>
      </c>
      <c r="AP920" s="628">
        <v>0</v>
      </c>
      <c r="AQ920" s="628">
        <v>0</v>
      </c>
      <c r="AR920" s="628">
        <v>0</v>
      </c>
      <c r="AS920" s="628">
        <v>0</v>
      </c>
      <c r="AT920" s="628">
        <v>0</v>
      </c>
      <c r="AU920" s="628">
        <v>0</v>
      </c>
      <c r="AV920" s="628">
        <v>0</v>
      </c>
      <c r="AW920" s="628">
        <v>0</v>
      </c>
      <c r="AX920" s="628">
        <v>0</v>
      </c>
      <c r="AY920" s="602" t="e">
        <v>#N/A</v>
      </c>
      <c r="AZ920" s="628"/>
      <c r="BA920" s="629"/>
      <c r="BB920" s="634"/>
    </row>
    <row r="921" spans="1:54" ht="15.6" x14ac:dyDescent="0.3">
      <c r="A921" s="617">
        <v>707544</v>
      </c>
      <c r="B921" s="603" t="s">
        <v>247</v>
      </c>
      <c r="C921" s="628" t="s">
        <v>178</v>
      </c>
      <c r="D921" s="628" t="s">
        <v>178</v>
      </c>
      <c r="E921" s="628" t="s">
        <v>178</v>
      </c>
      <c r="F921" s="628" t="s">
        <v>178</v>
      </c>
      <c r="G921" s="628" t="s">
        <v>178</v>
      </c>
      <c r="H921" s="628" t="s">
        <v>178</v>
      </c>
      <c r="I921" s="628" t="s">
        <v>177</v>
      </c>
      <c r="J921" s="628" t="s">
        <v>177</v>
      </c>
      <c r="K921" s="628" t="s">
        <v>177</v>
      </c>
      <c r="L921" s="628" t="s">
        <v>177</v>
      </c>
      <c r="M921" s="628" t="s">
        <v>177</v>
      </c>
      <c r="N921" s="628" t="s">
        <v>177</v>
      </c>
      <c r="O921" s="628">
        <v>0</v>
      </c>
      <c r="P921" s="628">
        <v>0</v>
      </c>
      <c r="Q921" s="628">
        <v>0</v>
      </c>
      <c r="R921" s="628">
        <v>0</v>
      </c>
      <c r="S921" s="628">
        <v>0</v>
      </c>
      <c r="T921" s="628">
        <v>0</v>
      </c>
      <c r="U921" s="628">
        <v>0</v>
      </c>
      <c r="V921" s="628">
        <v>0</v>
      </c>
      <c r="W921" s="628">
        <v>0</v>
      </c>
      <c r="X921" s="628">
        <v>0</v>
      </c>
      <c r="Y921" s="628">
        <v>0</v>
      </c>
      <c r="Z921" s="628">
        <v>0</v>
      </c>
      <c r="AA921" s="628">
        <v>0</v>
      </c>
      <c r="AB921" s="628">
        <v>0</v>
      </c>
      <c r="AC921" s="628">
        <v>0</v>
      </c>
      <c r="AD921" s="628">
        <v>0</v>
      </c>
      <c r="AE921" s="628">
        <v>0</v>
      </c>
      <c r="AF921" s="628">
        <v>0</v>
      </c>
      <c r="AG921" s="628">
        <v>0</v>
      </c>
      <c r="AH921" s="628">
        <v>0</v>
      </c>
      <c r="AI921" s="628">
        <v>0</v>
      </c>
      <c r="AJ921" s="628">
        <v>0</v>
      </c>
      <c r="AK921" s="628">
        <v>0</v>
      </c>
      <c r="AL921" s="628">
        <v>0</v>
      </c>
      <c r="AM921" s="628">
        <v>0</v>
      </c>
      <c r="AN921" s="628">
        <v>0</v>
      </c>
      <c r="AO921" s="628">
        <v>0</v>
      </c>
      <c r="AP921" s="628">
        <v>0</v>
      </c>
      <c r="AQ921" s="628">
        <v>0</v>
      </c>
      <c r="AR921" s="628">
        <v>0</v>
      </c>
      <c r="AS921" s="628">
        <v>0</v>
      </c>
      <c r="AT921" s="628">
        <v>0</v>
      </c>
      <c r="AU921" s="628">
        <v>0</v>
      </c>
      <c r="AV921" s="628">
        <v>0</v>
      </c>
      <c r="AW921" s="628">
        <v>0</v>
      </c>
      <c r="AX921" s="628">
        <v>0</v>
      </c>
      <c r="AY921" s="602" t="e">
        <v>#N/A</v>
      </c>
      <c r="AZ921" s="628"/>
      <c r="BA921" s="629"/>
      <c r="BB921" s="634"/>
    </row>
    <row r="922" spans="1:54" ht="15.6" x14ac:dyDescent="0.3">
      <c r="A922" s="617">
        <v>707545</v>
      </c>
      <c r="B922" s="603" t="s">
        <v>247</v>
      </c>
      <c r="C922" s="628" t="s">
        <v>178</v>
      </c>
      <c r="D922" s="628" t="s">
        <v>178</v>
      </c>
      <c r="E922" s="628" t="s">
        <v>178</v>
      </c>
      <c r="F922" s="628" t="s">
        <v>178</v>
      </c>
      <c r="G922" s="628" t="s">
        <v>178</v>
      </c>
      <c r="H922" s="628" t="s">
        <v>178</v>
      </c>
      <c r="I922" s="628" t="s">
        <v>177</v>
      </c>
      <c r="J922" s="628" t="s">
        <v>177</v>
      </c>
      <c r="K922" s="628" t="s">
        <v>177</v>
      </c>
      <c r="L922" s="628" t="s">
        <v>177</v>
      </c>
      <c r="M922" s="628" t="s">
        <v>177</v>
      </c>
      <c r="N922" s="628" t="s">
        <v>177</v>
      </c>
      <c r="O922" s="628">
        <v>0</v>
      </c>
      <c r="P922" s="628">
        <v>0</v>
      </c>
      <c r="Q922" s="628">
        <v>0</v>
      </c>
      <c r="R922" s="628">
        <v>0</v>
      </c>
      <c r="S922" s="628">
        <v>0</v>
      </c>
      <c r="T922" s="628">
        <v>0</v>
      </c>
      <c r="U922" s="628">
        <v>0</v>
      </c>
      <c r="V922" s="628">
        <v>0</v>
      </c>
      <c r="W922" s="628">
        <v>0</v>
      </c>
      <c r="X922" s="628">
        <v>0</v>
      </c>
      <c r="Y922" s="628">
        <v>0</v>
      </c>
      <c r="Z922" s="628">
        <v>0</v>
      </c>
      <c r="AA922" s="628">
        <v>0</v>
      </c>
      <c r="AB922" s="628">
        <v>0</v>
      </c>
      <c r="AC922" s="628">
        <v>0</v>
      </c>
      <c r="AD922" s="628">
        <v>0</v>
      </c>
      <c r="AE922" s="628">
        <v>0</v>
      </c>
      <c r="AF922" s="628">
        <v>0</v>
      </c>
      <c r="AG922" s="628">
        <v>0</v>
      </c>
      <c r="AH922" s="628">
        <v>0</v>
      </c>
      <c r="AI922" s="628">
        <v>0</v>
      </c>
      <c r="AJ922" s="628">
        <v>0</v>
      </c>
      <c r="AK922" s="628">
        <v>0</v>
      </c>
      <c r="AL922" s="628">
        <v>0</v>
      </c>
      <c r="AM922" s="628">
        <v>0</v>
      </c>
      <c r="AN922" s="628">
        <v>0</v>
      </c>
      <c r="AO922" s="628">
        <v>0</v>
      </c>
      <c r="AP922" s="628">
        <v>0</v>
      </c>
      <c r="AQ922" s="628">
        <v>0</v>
      </c>
      <c r="AR922" s="628">
        <v>0</v>
      </c>
      <c r="AS922" s="628">
        <v>0</v>
      </c>
      <c r="AT922" s="628">
        <v>0</v>
      </c>
      <c r="AU922" s="628">
        <v>0</v>
      </c>
      <c r="AV922" s="628">
        <v>0</v>
      </c>
      <c r="AW922" s="628">
        <v>0</v>
      </c>
      <c r="AX922" s="628">
        <v>0</v>
      </c>
      <c r="AY922" s="602" t="e">
        <v>#N/A</v>
      </c>
      <c r="AZ922" s="628"/>
      <c r="BA922" s="629"/>
      <c r="BB922" s="634"/>
    </row>
    <row r="923" spans="1:54" ht="15.6" x14ac:dyDescent="0.3">
      <c r="A923" s="617">
        <v>707546</v>
      </c>
      <c r="B923" s="603" t="s">
        <v>247</v>
      </c>
      <c r="C923" s="628" t="s">
        <v>178</v>
      </c>
      <c r="D923" s="628" t="s">
        <v>177</v>
      </c>
      <c r="E923" s="628" t="s">
        <v>178</v>
      </c>
      <c r="F923" s="628" t="s">
        <v>178</v>
      </c>
      <c r="G923" s="628" t="s">
        <v>177</v>
      </c>
      <c r="H923" s="628" t="s">
        <v>178</v>
      </c>
      <c r="I923" s="628" t="s">
        <v>177</v>
      </c>
      <c r="J923" s="628" t="s">
        <v>177</v>
      </c>
      <c r="K923" s="628" t="s">
        <v>177</v>
      </c>
      <c r="L923" s="628" t="s">
        <v>177</v>
      </c>
      <c r="M923" s="628" t="s">
        <v>177</v>
      </c>
      <c r="N923" s="628" t="s">
        <v>177</v>
      </c>
      <c r="O923" s="628">
        <v>0</v>
      </c>
      <c r="P923" s="628">
        <v>0</v>
      </c>
      <c r="Q923" s="628">
        <v>0</v>
      </c>
      <c r="R923" s="628">
        <v>0</v>
      </c>
      <c r="S923" s="628">
        <v>0</v>
      </c>
      <c r="T923" s="628">
        <v>0</v>
      </c>
      <c r="U923" s="628">
        <v>0</v>
      </c>
      <c r="V923" s="628">
        <v>0</v>
      </c>
      <c r="W923" s="628">
        <v>0</v>
      </c>
      <c r="X923" s="628">
        <v>0</v>
      </c>
      <c r="Y923" s="628">
        <v>0</v>
      </c>
      <c r="Z923" s="628">
        <v>0</v>
      </c>
      <c r="AA923" s="628">
        <v>0</v>
      </c>
      <c r="AB923" s="628">
        <v>0</v>
      </c>
      <c r="AC923" s="628">
        <v>0</v>
      </c>
      <c r="AD923" s="628">
        <v>0</v>
      </c>
      <c r="AE923" s="628">
        <v>0</v>
      </c>
      <c r="AF923" s="628">
        <v>0</v>
      </c>
      <c r="AG923" s="628">
        <v>0</v>
      </c>
      <c r="AH923" s="628">
        <v>0</v>
      </c>
      <c r="AI923" s="628">
        <v>0</v>
      </c>
      <c r="AJ923" s="628">
        <v>0</v>
      </c>
      <c r="AK923" s="628">
        <v>0</v>
      </c>
      <c r="AL923" s="628">
        <v>0</v>
      </c>
      <c r="AM923" s="628">
        <v>0</v>
      </c>
      <c r="AN923" s="628">
        <v>0</v>
      </c>
      <c r="AO923" s="628">
        <v>0</v>
      </c>
      <c r="AP923" s="628">
        <v>0</v>
      </c>
      <c r="AQ923" s="628">
        <v>0</v>
      </c>
      <c r="AR923" s="628">
        <v>0</v>
      </c>
      <c r="AS923" s="628">
        <v>0</v>
      </c>
      <c r="AT923" s="628">
        <v>0</v>
      </c>
      <c r="AU923" s="628">
        <v>0</v>
      </c>
      <c r="AV923" s="628">
        <v>0</v>
      </c>
      <c r="AW923" s="628">
        <v>0</v>
      </c>
      <c r="AX923" s="628">
        <v>0</v>
      </c>
      <c r="AY923" s="602" t="e">
        <v>#N/A</v>
      </c>
      <c r="AZ923" s="628"/>
      <c r="BA923" s="629"/>
      <c r="BB923" s="634"/>
    </row>
    <row r="924" spans="1:54" ht="15.6" x14ac:dyDescent="0.3">
      <c r="A924" s="617">
        <v>707547</v>
      </c>
      <c r="B924" s="603" t="s">
        <v>247</v>
      </c>
      <c r="C924" s="628" t="s">
        <v>178</v>
      </c>
      <c r="D924" s="628" t="s">
        <v>178</v>
      </c>
      <c r="E924" s="628" t="s">
        <v>178</v>
      </c>
      <c r="F924" s="628" t="s">
        <v>178</v>
      </c>
      <c r="G924" s="628" t="s">
        <v>178</v>
      </c>
      <c r="H924" s="628" t="s">
        <v>178</v>
      </c>
      <c r="I924" s="628" t="s">
        <v>177</v>
      </c>
      <c r="J924" s="628" t="s">
        <v>177</v>
      </c>
      <c r="K924" s="628" t="s">
        <v>177</v>
      </c>
      <c r="L924" s="628" t="s">
        <v>177</v>
      </c>
      <c r="M924" s="628" t="s">
        <v>177</v>
      </c>
      <c r="N924" s="628" t="s">
        <v>177</v>
      </c>
      <c r="O924" s="628">
        <v>0</v>
      </c>
      <c r="P924" s="628">
        <v>0</v>
      </c>
      <c r="Q924" s="628">
        <v>0</v>
      </c>
      <c r="R924" s="628">
        <v>0</v>
      </c>
      <c r="S924" s="628">
        <v>0</v>
      </c>
      <c r="T924" s="628">
        <v>0</v>
      </c>
      <c r="U924" s="628">
        <v>0</v>
      </c>
      <c r="V924" s="628">
        <v>0</v>
      </c>
      <c r="W924" s="628">
        <v>0</v>
      </c>
      <c r="X924" s="628">
        <v>0</v>
      </c>
      <c r="Y924" s="628">
        <v>0</v>
      </c>
      <c r="Z924" s="628">
        <v>0</v>
      </c>
      <c r="AA924" s="628">
        <v>0</v>
      </c>
      <c r="AB924" s="628">
        <v>0</v>
      </c>
      <c r="AC924" s="628">
        <v>0</v>
      </c>
      <c r="AD924" s="628">
        <v>0</v>
      </c>
      <c r="AE924" s="628">
        <v>0</v>
      </c>
      <c r="AF924" s="628">
        <v>0</v>
      </c>
      <c r="AG924" s="628">
        <v>0</v>
      </c>
      <c r="AH924" s="628">
        <v>0</v>
      </c>
      <c r="AI924" s="628">
        <v>0</v>
      </c>
      <c r="AJ924" s="628">
        <v>0</v>
      </c>
      <c r="AK924" s="628">
        <v>0</v>
      </c>
      <c r="AL924" s="628">
        <v>0</v>
      </c>
      <c r="AM924" s="628">
        <v>0</v>
      </c>
      <c r="AN924" s="628">
        <v>0</v>
      </c>
      <c r="AO924" s="628">
        <v>0</v>
      </c>
      <c r="AP924" s="628">
        <v>0</v>
      </c>
      <c r="AQ924" s="628">
        <v>0</v>
      </c>
      <c r="AR924" s="628">
        <v>0</v>
      </c>
      <c r="AS924" s="628">
        <v>0</v>
      </c>
      <c r="AT924" s="628">
        <v>0</v>
      </c>
      <c r="AU924" s="628">
        <v>0</v>
      </c>
      <c r="AV924" s="628">
        <v>0</v>
      </c>
      <c r="AW924" s="628">
        <v>0</v>
      </c>
      <c r="AX924" s="628">
        <v>0</v>
      </c>
      <c r="AY924" s="602" t="e">
        <v>#N/A</v>
      </c>
      <c r="AZ924" s="628"/>
      <c r="BA924" s="629"/>
      <c r="BB924" s="634"/>
    </row>
    <row r="925" spans="1:54" ht="15.6" x14ac:dyDescent="0.3">
      <c r="A925" s="617">
        <v>707548</v>
      </c>
      <c r="B925" s="603" t="s">
        <v>247</v>
      </c>
      <c r="C925" s="628" t="s">
        <v>178</v>
      </c>
      <c r="D925" s="628" t="s">
        <v>178</v>
      </c>
      <c r="E925" s="628" t="s">
        <v>178</v>
      </c>
      <c r="F925" s="628" t="s">
        <v>177</v>
      </c>
      <c r="G925" s="628" t="s">
        <v>177</v>
      </c>
      <c r="H925" s="628" t="s">
        <v>178</v>
      </c>
      <c r="I925" s="628" t="s">
        <v>177</v>
      </c>
      <c r="J925" s="628" t="s">
        <v>177</v>
      </c>
      <c r="K925" s="628" t="s">
        <v>177</v>
      </c>
      <c r="L925" s="628" t="s">
        <v>177</v>
      </c>
      <c r="M925" s="628" t="s">
        <v>177</v>
      </c>
      <c r="N925" s="628" t="s">
        <v>177</v>
      </c>
      <c r="O925" s="628">
        <v>0</v>
      </c>
      <c r="P925" s="628">
        <v>0</v>
      </c>
      <c r="Q925" s="628">
        <v>0</v>
      </c>
      <c r="R925" s="628">
        <v>0</v>
      </c>
      <c r="S925" s="628">
        <v>0</v>
      </c>
      <c r="T925" s="628">
        <v>0</v>
      </c>
      <c r="U925" s="628">
        <v>0</v>
      </c>
      <c r="V925" s="628">
        <v>0</v>
      </c>
      <c r="W925" s="628">
        <v>0</v>
      </c>
      <c r="X925" s="628">
        <v>0</v>
      </c>
      <c r="Y925" s="628">
        <v>0</v>
      </c>
      <c r="Z925" s="628">
        <v>0</v>
      </c>
      <c r="AA925" s="628">
        <v>0</v>
      </c>
      <c r="AB925" s="628">
        <v>0</v>
      </c>
      <c r="AC925" s="628">
        <v>0</v>
      </c>
      <c r="AD925" s="628">
        <v>0</v>
      </c>
      <c r="AE925" s="628">
        <v>0</v>
      </c>
      <c r="AF925" s="628">
        <v>0</v>
      </c>
      <c r="AG925" s="628">
        <v>0</v>
      </c>
      <c r="AH925" s="628">
        <v>0</v>
      </c>
      <c r="AI925" s="628">
        <v>0</v>
      </c>
      <c r="AJ925" s="628">
        <v>0</v>
      </c>
      <c r="AK925" s="628">
        <v>0</v>
      </c>
      <c r="AL925" s="628">
        <v>0</v>
      </c>
      <c r="AM925" s="628">
        <v>0</v>
      </c>
      <c r="AN925" s="628">
        <v>0</v>
      </c>
      <c r="AO925" s="628">
        <v>0</v>
      </c>
      <c r="AP925" s="628">
        <v>0</v>
      </c>
      <c r="AQ925" s="628">
        <v>0</v>
      </c>
      <c r="AR925" s="628">
        <v>0</v>
      </c>
      <c r="AS925" s="628">
        <v>0</v>
      </c>
      <c r="AT925" s="628">
        <v>0</v>
      </c>
      <c r="AU925" s="628">
        <v>0</v>
      </c>
      <c r="AV925" s="628">
        <v>0</v>
      </c>
      <c r="AW925" s="628">
        <v>0</v>
      </c>
      <c r="AX925" s="628">
        <v>0</v>
      </c>
      <c r="AY925" s="602" t="e">
        <v>#N/A</v>
      </c>
      <c r="AZ925" s="628"/>
      <c r="BA925" s="629"/>
      <c r="BB925" s="634"/>
    </row>
    <row r="926" spans="1:54" ht="15.6" x14ac:dyDescent="0.3">
      <c r="A926" s="617">
        <v>707549</v>
      </c>
      <c r="B926" s="603" t="s">
        <v>247</v>
      </c>
      <c r="C926" s="628" t="s">
        <v>178</v>
      </c>
      <c r="D926" s="628" t="s">
        <v>178</v>
      </c>
      <c r="E926" s="628" t="s">
        <v>178</v>
      </c>
      <c r="F926" s="628" t="s">
        <v>177</v>
      </c>
      <c r="G926" s="628" t="s">
        <v>177</v>
      </c>
      <c r="H926" s="628" t="s">
        <v>177</v>
      </c>
      <c r="I926" s="628" t="s">
        <v>177</v>
      </c>
      <c r="J926" s="628" t="s">
        <v>177</v>
      </c>
      <c r="K926" s="628" t="s">
        <v>177</v>
      </c>
      <c r="L926" s="628" t="s">
        <v>177</v>
      </c>
      <c r="M926" s="628" t="s">
        <v>177</v>
      </c>
      <c r="N926" s="628" t="s">
        <v>177</v>
      </c>
      <c r="O926" s="628">
        <v>0</v>
      </c>
      <c r="P926" s="628">
        <v>0</v>
      </c>
      <c r="Q926" s="628">
        <v>0</v>
      </c>
      <c r="R926" s="628">
        <v>0</v>
      </c>
      <c r="S926" s="628">
        <v>0</v>
      </c>
      <c r="T926" s="628">
        <v>0</v>
      </c>
      <c r="U926" s="628">
        <v>0</v>
      </c>
      <c r="V926" s="628">
        <v>0</v>
      </c>
      <c r="W926" s="628">
        <v>0</v>
      </c>
      <c r="X926" s="628">
        <v>0</v>
      </c>
      <c r="Y926" s="628">
        <v>0</v>
      </c>
      <c r="Z926" s="628">
        <v>0</v>
      </c>
      <c r="AA926" s="628">
        <v>0</v>
      </c>
      <c r="AB926" s="628">
        <v>0</v>
      </c>
      <c r="AC926" s="628">
        <v>0</v>
      </c>
      <c r="AD926" s="628">
        <v>0</v>
      </c>
      <c r="AE926" s="628">
        <v>0</v>
      </c>
      <c r="AF926" s="628">
        <v>0</v>
      </c>
      <c r="AG926" s="628">
        <v>0</v>
      </c>
      <c r="AH926" s="628">
        <v>0</v>
      </c>
      <c r="AI926" s="628">
        <v>0</v>
      </c>
      <c r="AJ926" s="628">
        <v>0</v>
      </c>
      <c r="AK926" s="628">
        <v>0</v>
      </c>
      <c r="AL926" s="628">
        <v>0</v>
      </c>
      <c r="AM926" s="628">
        <v>0</v>
      </c>
      <c r="AN926" s="628">
        <v>0</v>
      </c>
      <c r="AO926" s="628">
        <v>0</v>
      </c>
      <c r="AP926" s="628">
        <v>0</v>
      </c>
      <c r="AQ926" s="628">
        <v>0</v>
      </c>
      <c r="AR926" s="628">
        <v>0</v>
      </c>
      <c r="AS926" s="628">
        <v>0</v>
      </c>
      <c r="AT926" s="628">
        <v>0</v>
      </c>
      <c r="AU926" s="628">
        <v>0</v>
      </c>
      <c r="AV926" s="628">
        <v>0</v>
      </c>
      <c r="AW926" s="628">
        <v>0</v>
      </c>
      <c r="AX926" s="628">
        <v>0</v>
      </c>
      <c r="AY926" s="602" t="e">
        <v>#N/A</v>
      </c>
      <c r="AZ926" s="628"/>
      <c r="BA926" s="629"/>
      <c r="BB926" s="634"/>
    </row>
    <row r="927" spans="1:54" ht="15.6" x14ac:dyDescent="0.3">
      <c r="A927" s="617">
        <v>707550</v>
      </c>
      <c r="B927" s="603" t="s">
        <v>247</v>
      </c>
      <c r="C927" s="628" t="s">
        <v>178</v>
      </c>
      <c r="D927" s="628" t="s">
        <v>178</v>
      </c>
      <c r="E927" s="628" t="s">
        <v>178</v>
      </c>
      <c r="F927" s="628" t="s">
        <v>178</v>
      </c>
      <c r="G927" s="628" t="s">
        <v>178</v>
      </c>
      <c r="H927" s="628" t="s">
        <v>178</v>
      </c>
      <c r="I927" s="628" t="s">
        <v>177</v>
      </c>
      <c r="J927" s="628" t="s">
        <v>177</v>
      </c>
      <c r="K927" s="628" t="s">
        <v>177</v>
      </c>
      <c r="L927" s="628" t="s">
        <v>177</v>
      </c>
      <c r="M927" s="628" t="s">
        <v>177</v>
      </c>
      <c r="N927" s="628" t="s">
        <v>177</v>
      </c>
      <c r="O927" s="628">
        <v>0</v>
      </c>
      <c r="P927" s="628">
        <v>0</v>
      </c>
      <c r="Q927" s="628">
        <v>0</v>
      </c>
      <c r="R927" s="628">
        <v>0</v>
      </c>
      <c r="S927" s="628">
        <v>0</v>
      </c>
      <c r="T927" s="628">
        <v>0</v>
      </c>
      <c r="U927" s="628">
        <v>0</v>
      </c>
      <c r="V927" s="628">
        <v>0</v>
      </c>
      <c r="W927" s="628">
        <v>0</v>
      </c>
      <c r="X927" s="628">
        <v>0</v>
      </c>
      <c r="Y927" s="628">
        <v>0</v>
      </c>
      <c r="Z927" s="628">
        <v>0</v>
      </c>
      <c r="AA927" s="628">
        <v>0</v>
      </c>
      <c r="AB927" s="628">
        <v>0</v>
      </c>
      <c r="AC927" s="628">
        <v>0</v>
      </c>
      <c r="AD927" s="628">
        <v>0</v>
      </c>
      <c r="AE927" s="628">
        <v>0</v>
      </c>
      <c r="AF927" s="628">
        <v>0</v>
      </c>
      <c r="AG927" s="628">
        <v>0</v>
      </c>
      <c r="AH927" s="628">
        <v>0</v>
      </c>
      <c r="AI927" s="628">
        <v>0</v>
      </c>
      <c r="AJ927" s="628">
        <v>0</v>
      </c>
      <c r="AK927" s="628">
        <v>0</v>
      </c>
      <c r="AL927" s="628">
        <v>0</v>
      </c>
      <c r="AM927" s="628">
        <v>0</v>
      </c>
      <c r="AN927" s="628">
        <v>0</v>
      </c>
      <c r="AO927" s="628">
        <v>0</v>
      </c>
      <c r="AP927" s="628">
        <v>0</v>
      </c>
      <c r="AQ927" s="628">
        <v>0</v>
      </c>
      <c r="AR927" s="628">
        <v>0</v>
      </c>
      <c r="AS927" s="628">
        <v>0</v>
      </c>
      <c r="AT927" s="628">
        <v>0</v>
      </c>
      <c r="AU927" s="628">
        <v>0</v>
      </c>
      <c r="AV927" s="628">
        <v>0</v>
      </c>
      <c r="AW927" s="628">
        <v>0</v>
      </c>
      <c r="AX927" s="628">
        <v>0</v>
      </c>
      <c r="AY927" s="602" t="e">
        <v>#N/A</v>
      </c>
      <c r="AZ927" s="628"/>
      <c r="BA927" s="629"/>
      <c r="BB927" s="634"/>
    </row>
    <row r="928" spans="1:54" ht="15.6" x14ac:dyDescent="0.3">
      <c r="A928" s="617">
        <v>707551</v>
      </c>
      <c r="B928" s="603" t="s">
        <v>247</v>
      </c>
      <c r="C928" s="628" t="s">
        <v>178</v>
      </c>
      <c r="D928" s="628" t="s">
        <v>178</v>
      </c>
      <c r="E928" s="628" t="s">
        <v>178</v>
      </c>
      <c r="F928" s="628" t="s">
        <v>178</v>
      </c>
      <c r="G928" s="628" t="s">
        <v>177</v>
      </c>
      <c r="H928" s="628" t="s">
        <v>177</v>
      </c>
      <c r="I928" s="628" t="s">
        <v>177</v>
      </c>
      <c r="J928" s="628" t="s">
        <v>177</v>
      </c>
      <c r="K928" s="628" t="s">
        <v>177</v>
      </c>
      <c r="L928" s="628" t="s">
        <v>177</v>
      </c>
      <c r="M928" s="628" t="s">
        <v>177</v>
      </c>
      <c r="N928" s="628" t="s">
        <v>177</v>
      </c>
      <c r="O928" s="628">
        <v>0</v>
      </c>
      <c r="P928" s="628">
        <v>0</v>
      </c>
      <c r="Q928" s="628">
        <v>0</v>
      </c>
      <c r="R928" s="628">
        <v>0</v>
      </c>
      <c r="S928" s="628">
        <v>0</v>
      </c>
      <c r="T928" s="628">
        <v>0</v>
      </c>
      <c r="U928" s="628">
        <v>0</v>
      </c>
      <c r="V928" s="628">
        <v>0</v>
      </c>
      <c r="W928" s="628">
        <v>0</v>
      </c>
      <c r="X928" s="628">
        <v>0</v>
      </c>
      <c r="Y928" s="628">
        <v>0</v>
      </c>
      <c r="Z928" s="628">
        <v>0</v>
      </c>
      <c r="AA928" s="628">
        <v>0</v>
      </c>
      <c r="AB928" s="628">
        <v>0</v>
      </c>
      <c r="AC928" s="628">
        <v>0</v>
      </c>
      <c r="AD928" s="628">
        <v>0</v>
      </c>
      <c r="AE928" s="628">
        <v>0</v>
      </c>
      <c r="AF928" s="628">
        <v>0</v>
      </c>
      <c r="AG928" s="628">
        <v>0</v>
      </c>
      <c r="AH928" s="628">
        <v>0</v>
      </c>
      <c r="AI928" s="628">
        <v>0</v>
      </c>
      <c r="AJ928" s="628">
        <v>0</v>
      </c>
      <c r="AK928" s="628">
        <v>0</v>
      </c>
      <c r="AL928" s="628">
        <v>0</v>
      </c>
      <c r="AM928" s="628">
        <v>0</v>
      </c>
      <c r="AN928" s="628">
        <v>0</v>
      </c>
      <c r="AO928" s="628">
        <v>0</v>
      </c>
      <c r="AP928" s="628">
        <v>0</v>
      </c>
      <c r="AQ928" s="628">
        <v>0</v>
      </c>
      <c r="AR928" s="628">
        <v>0</v>
      </c>
      <c r="AS928" s="628">
        <v>0</v>
      </c>
      <c r="AT928" s="628">
        <v>0</v>
      </c>
      <c r="AU928" s="628">
        <v>0</v>
      </c>
      <c r="AV928" s="628">
        <v>0</v>
      </c>
      <c r="AW928" s="628">
        <v>0</v>
      </c>
      <c r="AX928" s="628">
        <v>0</v>
      </c>
      <c r="AY928" s="602" t="e">
        <v>#N/A</v>
      </c>
      <c r="AZ928" s="628"/>
      <c r="BA928" s="629"/>
      <c r="BB928" s="634"/>
    </row>
    <row r="929" spans="1:54" ht="15.6" x14ac:dyDescent="0.3">
      <c r="A929" s="617">
        <v>707552</v>
      </c>
      <c r="B929" s="603" t="s">
        <v>247</v>
      </c>
      <c r="C929" s="628" t="s">
        <v>178</v>
      </c>
      <c r="D929" s="628" t="s">
        <v>178</v>
      </c>
      <c r="E929" s="628" t="s">
        <v>177</v>
      </c>
      <c r="F929" s="628" t="s">
        <v>177</v>
      </c>
      <c r="G929" s="628" t="s">
        <v>178</v>
      </c>
      <c r="H929" s="628" t="s">
        <v>178</v>
      </c>
      <c r="I929" s="628" t="s">
        <v>177</v>
      </c>
      <c r="J929" s="628" t="s">
        <v>177</v>
      </c>
      <c r="K929" s="628" t="s">
        <v>177</v>
      </c>
      <c r="L929" s="628" t="s">
        <v>177</v>
      </c>
      <c r="M929" s="628" t="s">
        <v>177</v>
      </c>
      <c r="N929" s="628" t="s">
        <v>177</v>
      </c>
      <c r="O929" s="628">
        <v>0</v>
      </c>
      <c r="P929" s="628">
        <v>0</v>
      </c>
      <c r="Q929" s="628">
        <v>0</v>
      </c>
      <c r="R929" s="628">
        <v>0</v>
      </c>
      <c r="S929" s="628">
        <v>0</v>
      </c>
      <c r="T929" s="628">
        <v>0</v>
      </c>
      <c r="U929" s="628">
        <v>0</v>
      </c>
      <c r="V929" s="628">
        <v>0</v>
      </c>
      <c r="W929" s="628">
        <v>0</v>
      </c>
      <c r="X929" s="628">
        <v>0</v>
      </c>
      <c r="Y929" s="628">
        <v>0</v>
      </c>
      <c r="Z929" s="628">
        <v>0</v>
      </c>
      <c r="AA929" s="628">
        <v>0</v>
      </c>
      <c r="AB929" s="628">
        <v>0</v>
      </c>
      <c r="AC929" s="628">
        <v>0</v>
      </c>
      <c r="AD929" s="628">
        <v>0</v>
      </c>
      <c r="AE929" s="628">
        <v>0</v>
      </c>
      <c r="AF929" s="628">
        <v>0</v>
      </c>
      <c r="AG929" s="628">
        <v>0</v>
      </c>
      <c r="AH929" s="628">
        <v>0</v>
      </c>
      <c r="AI929" s="628">
        <v>0</v>
      </c>
      <c r="AJ929" s="628">
        <v>0</v>
      </c>
      <c r="AK929" s="628">
        <v>0</v>
      </c>
      <c r="AL929" s="628">
        <v>0</v>
      </c>
      <c r="AM929" s="628">
        <v>0</v>
      </c>
      <c r="AN929" s="628">
        <v>0</v>
      </c>
      <c r="AO929" s="628">
        <v>0</v>
      </c>
      <c r="AP929" s="628">
        <v>0</v>
      </c>
      <c r="AQ929" s="628">
        <v>0</v>
      </c>
      <c r="AR929" s="628">
        <v>0</v>
      </c>
      <c r="AS929" s="628">
        <v>0</v>
      </c>
      <c r="AT929" s="628">
        <v>0</v>
      </c>
      <c r="AU929" s="628">
        <v>0</v>
      </c>
      <c r="AV929" s="628">
        <v>0</v>
      </c>
      <c r="AW929" s="628">
        <v>0</v>
      </c>
      <c r="AX929" s="628">
        <v>0</v>
      </c>
      <c r="AY929" s="602" t="e">
        <v>#N/A</v>
      </c>
      <c r="AZ929" s="628"/>
      <c r="BA929" s="629"/>
      <c r="BB929" s="634"/>
    </row>
    <row r="930" spans="1:54" ht="15.6" x14ac:dyDescent="0.3">
      <c r="A930" s="617">
        <v>707553</v>
      </c>
      <c r="B930" s="603" t="s">
        <v>247</v>
      </c>
      <c r="C930" s="628" t="s">
        <v>178</v>
      </c>
      <c r="D930" s="628" t="s">
        <v>178</v>
      </c>
      <c r="E930" s="628" t="s">
        <v>178</v>
      </c>
      <c r="F930" s="628" t="s">
        <v>178</v>
      </c>
      <c r="G930" s="628" t="s">
        <v>178</v>
      </c>
      <c r="H930" s="628" t="s">
        <v>178</v>
      </c>
      <c r="I930" s="628" t="s">
        <v>177</v>
      </c>
      <c r="J930" s="628" t="s">
        <v>177</v>
      </c>
      <c r="K930" s="628" t="s">
        <v>177</v>
      </c>
      <c r="L930" s="628" t="s">
        <v>177</v>
      </c>
      <c r="M930" s="628" t="s">
        <v>177</v>
      </c>
      <c r="N930" s="628" t="s">
        <v>177</v>
      </c>
      <c r="O930" s="628">
        <v>0</v>
      </c>
      <c r="P930" s="628">
        <v>0</v>
      </c>
      <c r="Q930" s="628">
        <v>0</v>
      </c>
      <c r="R930" s="628">
        <v>0</v>
      </c>
      <c r="S930" s="628">
        <v>0</v>
      </c>
      <c r="T930" s="628">
        <v>0</v>
      </c>
      <c r="U930" s="628">
        <v>0</v>
      </c>
      <c r="V930" s="628">
        <v>0</v>
      </c>
      <c r="W930" s="628">
        <v>0</v>
      </c>
      <c r="X930" s="628">
        <v>0</v>
      </c>
      <c r="Y930" s="628">
        <v>0</v>
      </c>
      <c r="Z930" s="628">
        <v>0</v>
      </c>
      <c r="AA930" s="628">
        <v>0</v>
      </c>
      <c r="AB930" s="628">
        <v>0</v>
      </c>
      <c r="AC930" s="628">
        <v>0</v>
      </c>
      <c r="AD930" s="628">
        <v>0</v>
      </c>
      <c r="AE930" s="628">
        <v>0</v>
      </c>
      <c r="AF930" s="628">
        <v>0</v>
      </c>
      <c r="AG930" s="628">
        <v>0</v>
      </c>
      <c r="AH930" s="628">
        <v>0</v>
      </c>
      <c r="AI930" s="628">
        <v>0</v>
      </c>
      <c r="AJ930" s="628">
        <v>0</v>
      </c>
      <c r="AK930" s="628">
        <v>0</v>
      </c>
      <c r="AL930" s="628">
        <v>0</v>
      </c>
      <c r="AM930" s="628">
        <v>0</v>
      </c>
      <c r="AN930" s="628">
        <v>0</v>
      </c>
      <c r="AO930" s="628">
        <v>0</v>
      </c>
      <c r="AP930" s="628">
        <v>0</v>
      </c>
      <c r="AQ930" s="628">
        <v>0</v>
      </c>
      <c r="AR930" s="628">
        <v>0</v>
      </c>
      <c r="AS930" s="628">
        <v>0</v>
      </c>
      <c r="AT930" s="628">
        <v>0</v>
      </c>
      <c r="AU930" s="628">
        <v>0</v>
      </c>
      <c r="AV930" s="628">
        <v>0</v>
      </c>
      <c r="AW930" s="628">
        <v>0</v>
      </c>
      <c r="AX930" s="628">
        <v>0</v>
      </c>
      <c r="AY930" s="602" t="e">
        <v>#N/A</v>
      </c>
      <c r="AZ930" s="628"/>
      <c r="BA930" s="629"/>
      <c r="BB930" s="634"/>
    </row>
    <row r="931" spans="1:54" ht="15.6" x14ac:dyDescent="0.3">
      <c r="A931" s="617">
        <v>707554</v>
      </c>
      <c r="B931" s="603" t="s">
        <v>247</v>
      </c>
      <c r="C931" s="628" t="s">
        <v>178</v>
      </c>
      <c r="D931" s="628" t="s">
        <v>178</v>
      </c>
      <c r="E931" s="628" t="s">
        <v>178</v>
      </c>
      <c r="F931" s="628" t="s">
        <v>178</v>
      </c>
      <c r="G931" s="628" t="s">
        <v>177</v>
      </c>
      <c r="H931" s="628" t="s">
        <v>177</v>
      </c>
      <c r="I931" s="628" t="s">
        <v>177</v>
      </c>
      <c r="J931" s="628" t="s">
        <v>177</v>
      </c>
      <c r="K931" s="628" t="s">
        <v>177</v>
      </c>
      <c r="L931" s="628" t="s">
        <v>177</v>
      </c>
      <c r="M931" s="628" t="s">
        <v>177</v>
      </c>
      <c r="N931" s="628" t="s">
        <v>177</v>
      </c>
      <c r="O931" s="628">
        <v>0</v>
      </c>
      <c r="P931" s="628">
        <v>0</v>
      </c>
      <c r="Q931" s="628">
        <v>0</v>
      </c>
      <c r="R931" s="628">
        <v>0</v>
      </c>
      <c r="S931" s="628">
        <v>0</v>
      </c>
      <c r="T931" s="628">
        <v>0</v>
      </c>
      <c r="U931" s="628">
        <v>0</v>
      </c>
      <c r="V931" s="628">
        <v>0</v>
      </c>
      <c r="W931" s="628">
        <v>0</v>
      </c>
      <c r="X931" s="628">
        <v>0</v>
      </c>
      <c r="Y931" s="628">
        <v>0</v>
      </c>
      <c r="Z931" s="628">
        <v>0</v>
      </c>
      <c r="AA931" s="628">
        <v>0</v>
      </c>
      <c r="AB931" s="628">
        <v>0</v>
      </c>
      <c r="AC931" s="628">
        <v>0</v>
      </c>
      <c r="AD931" s="628">
        <v>0</v>
      </c>
      <c r="AE931" s="628">
        <v>0</v>
      </c>
      <c r="AF931" s="628">
        <v>0</v>
      </c>
      <c r="AG931" s="628">
        <v>0</v>
      </c>
      <c r="AH931" s="628">
        <v>0</v>
      </c>
      <c r="AI931" s="628">
        <v>0</v>
      </c>
      <c r="AJ931" s="628">
        <v>0</v>
      </c>
      <c r="AK931" s="628">
        <v>0</v>
      </c>
      <c r="AL931" s="628">
        <v>0</v>
      </c>
      <c r="AM931" s="628">
        <v>0</v>
      </c>
      <c r="AN931" s="628">
        <v>0</v>
      </c>
      <c r="AO931" s="628">
        <v>0</v>
      </c>
      <c r="AP931" s="628">
        <v>0</v>
      </c>
      <c r="AQ931" s="628">
        <v>0</v>
      </c>
      <c r="AR931" s="628">
        <v>0</v>
      </c>
      <c r="AS931" s="628">
        <v>0</v>
      </c>
      <c r="AT931" s="628">
        <v>0</v>
      </c>
      <c r="AU931" s="628">
        <v>0</v>
      </c>
      <c r="AV931" s="628">
        <v>0</v>
      </c>
      <c r="AW931" s="628">
        <v>0</v>
      </c>
      <c r="AX931" s="628">
        <v>0</v>
      </c>
      <c r="AY931" s="602" t="e">
        <v>#N/A</v>
      </c>
      <c r="AZ931" s="628"/>
      <c r="BA931" s="629"/>
      <c r="BB931" s="634"/>
    </row>
    <row r="932" spans="1:54" ht="15.6" x14ac:dyDescent="0.3">
      <c r="A932" s="619">
        <v>707555</v>
      </c>
      <c r="B932" s="603" t="s">
        <v>247</v>
      </c>
      <c r="C932" s="628" t="s">
        <v>177</v>
      </c>
      <c r="D932" s="628" t="s">
        <v>177</v>
      </c>
      <c r="E932" s="628" t="s">
        <v>177</v>
      </c>
      <c r="F932" s="628" t="s">
        <v>177</v>
      </c>
      <c r="G932" s="628" t="s">
        <v>177</v>
      </c>
      <c r="H932" s="628" t="s">
        <v>177</v>
      </c>
      <c r="I932" s="628" t="s">
        <v>177</v>
      </c>
      <c r="J932" s="628" t="s">
        <v>177</v>
      </c>
      <c r="K932" s="628" t="s">
        <v>177</v>
      </c>
      <c r="L932" s="628" t="s">
        <v>177</v>
      </c>
      <c r="M932" s="628" t="s">
        <v>177</v>
      </c>
      <c r="N932" s="628" t="s">
        <v>177</v>
      </c>
      <c r="O932" s="628">
        <v>0</v>
      </c>
      <c r="P932" s="628">
        <v>0</v>
      </c>
      <c r="Q932" s="628">
        <v>0</v>
      </c>
      <c r="R932" s="628">
        <v>0</v>
      </c>
      <c r="S932" s="628">
        <v>0</v>
      </c>
      <c r="T932" s="628">
        <v>0</v>
      </c>
      <c r="U932" s="628">
        <v>0</v>
      </c>
      <c r="V932" s="628">
        <v>0</v>
      </c>
      <c r="W932" s="628">
        <v>0</v>
      </c>
      <c r="X932" s="628">
        <v>0</v>
      </c>
      <c r="Y932" s="628">
        <v>0</v>
      </c>
      <c r="Z932" s="628">
        <v>0</v>
      </c>
      <c r="AA932" s="628">
        <v>0</v>
      </c>
      <c r="AB932" s="628">
        <v>0</v>
      </c>
      <c r="AC932" s="628">
        <v>0</v>
      </c>
      <c r="AD932" s="628">
        <v>0</v>
      </c>
      <c r="AE932" s="628">
        <v>0</v>
      </c>
      <c r="AF932" s="628">
        <v>0</v>
      </c>
      <c r="AG932" s="628">
        <v>0</v>
      </c>
      <c r="AH932" s="628">
        <v>0</v>
      </c>
      <c r="AI932" s="628">
        <v>0</v>
      </c>
      <c r="AJ932" s="628">
        <v>0</v>
      </c>
      <c r="AK932" s="628">
        <v>0</v>
      </c>
      <c r="AL932" s="628">
        <v>0</v>
      </c>
      <c r="AM932" s="628">
        <v>0</v>
      </c>
      <c r="AN932" s="628">
        <v>0</v>
      </c>
      <c r="AO932" s="628">
        <v>0</v>
      </c>
      <c r="AP932" s="628">
        <v>0</v>
      </c>
      <c r="AQ932" s="628">
        <v>0</v>
      </c>
      <c r="AR932" s="628">
        <v>0</v>
      </c>
      <c r="AS932" s="628">
        <v>0</v>
      </c>
      <c r="AT932" s="628">
        <v>0</v>
      </c>
      <c r="AU932" s="628">
        <v>0</v>
      </c>
      <c r="AV932" s="628">
        <v>0</v>
      </c>
      <c r="AW932" s="628">
        <v>0</v>
      </c>
      <c r="AX932" s="628">
        <v>0</v>
      </c>
      <c r="AY932" s="602" t="e">
        <v>#N/A</v>
      </c>
      <c r="AZ932" s="628"/>
      <c r="BA932" s="629"/>
      <c r="BB932" s="634"/>
    </row>
    <row r="933" spans="1:54" ht="15.6" x14ac:dyDescent="0.3">
      <c r="A933" s="617">
        <v>707556</v>
      </c>
      <c r="B933" s="603" t="s">
        <v>247</v>
      </c>
      <c r="C933" s="628" t="s">
        <v>178</v>
      </c>
      <c r="D933" s="628" t="s">
        <v>178</v>
      </c>
      <c r="E933" s="628" t="s">
        <v>178</v>
      </c>
      <c r="F933" s="628" t="s">
        <v>178</v>
      </c>
      <c r="G933" s="628" t="s">
        <v>178</v>
      </c>
      <c r="H933" s="628" t="s">
        <v>178</v>
      </c>
      <c r="I933" s="628" t="s">
        <v>177</v>
      </c>
      <c r="J933" s="628" t="s">
        <v>177</v>
      </c>
      <c r="K933" s="628" t="s">
        <v>177</v>
      </c>
      <c r="L933" s="628" t="s">
        <v>177</v>
      </c>
      <c r="M933" s="628" t="s">
        <v>177</v>
      </c>
      <c r="N933" s="628" t="s">
        <v>177</v>
      </c>
      <c r="O933" s="628">
        <v>0</v>
      </c>
      <c r="P933" s="628">
        <v>0</v>
      </c>
      <c r="Q933" s="628">
        <v>0</v>
      </c>
      <c r="R933" s="628">
        <v>0</v>
      </c>
      <c r="S933" s="628">
        <v>0</v>
      </c>
      <c r="T933" s="628">
        <v>0</v>
      </c>
      <c r="U933" s="628">
        <v>0</v>
      </c>
      <c r="V933" s="628">
        <v>0</v>
      </c>
      <c r="W933" s="628">
        <v>0</v>
      </c>
      <c r="X933" s="628">
        <v>0</v>
      </c>
      <c r="Y933" s="628">
        <v>0</v>
      </c>
      <c r="Z933" s="628">
        <v>0</v>
      </c>
      <c r="AA933" s="628">
        <v>0</v>
      </c>
      <c r="AB933" s="628">
        <v>0</v>
      </c>
      <c r="AC933" s="628">
        <v>0</v>
      </c>
      <c r="AD933" s="628">
        <v>0</v>
      </c>
      <c r="AE933" s="628">
        <v>0</v>
      </c>
      <c r="AF933" s="628">
        <v>0</v>
      </c>
      <c r="AG933" s="628">
        <v>0</v>
      </c>
      <c r="AH933" s="628">
        <v>0</v>
      </c>
      <c r="AI933" s="628">
        <v>0</v>
      </c>
      <c r="AJ933" s="628">
        <v>0</v>
      </c>
      <c r="AK933" s="628">
        <v>0</v>
      </c>
      <c r="AL933" s="628">
        <v>0</v>
      </c>
      <c r="AM933" s="628">
        <v>0</v>
      </c>
      <c r="AN933" s="628">
        <v>0</v>
      </c>
      <c r="AO933" s="628">
        <v>0</v>
      </c>
      <c r="AP933" s="628">
        <v>0</v>
      </c>
      <c r="AQ933" s="628">
        <v>0</v>
      </c>
      <c r="AR933" s="628">
        <v>0</v>
      </c>
      <c r="AS933" s="628">
        <v>0</v>
      </c>
      <c r="AT933" s="628">
        <v>0</v>
      </c>
      <c r="AU933" s="628">
        <v>0</v>
      </c>
      <c r="AV933" s="628">
        <v>0</v>
      </c>
      <c r="AW933" s="628">
        <v>0</v>
      </c>
      <c r="AX933" s="628">
        <v>0</v>
      </c>
      <c r="AY933" s="602" t="e">
        <v>#N/A</v>
      </c>
      <c r="AZ933" s="628"/>
      <c r="BA933" s="629"/>
      <c r="BB933" s="634"/>
    </row>
    <row r="934" spans="1:54" ht="15.6" x14ac:dyDescent="0.3">
      <c r="A934" s="617">
        <v>707557</v>
      </c>
      <c r="B934" s="603" t="s">
        <v>247</v>
      </c>
      <c r="C934" s="628" t="s">
        <v>177</v>
      </c>
      <c r="D934" s="628" t="s">
        <v>178</v>
      </c>
      <c r="E934" s="628" t="s">
        <v>177</v>
      </c>
      <c r="F934" s="628" t="s">
        <v>178</v>
      </c>
      <c r="G934" s="628" t="s">
        <v>178</v>
      </c>
      <c r="H934" s="628" t="s">
        <v>177</v>
      </c>
      <c r="I934" s="628" t="s">
        <v>177</v>
      </c>
      <c r="J934" s="628" t="s">
        <v>177</v>
      </c>
      <c r="K934" s="628" t="s">
        <v>177</v>
      </c>
      <c r="L934" s="628" t="s">
        <v>177</v>
      </c>
      <c r="M934" s="628" t="s">
        <v>177</v>
      </c>
      <c r="N934" s="628" t="s">
        <v>177</v>
      </c>
      <c r="O934" s="628">
        <v>0</v>
      </c>
      <c r="P934" s="628">
        <v>0</v>
      </c>
      <c r="Q934" s="628">
        <v>0</v>
      </c>
      <c r="R934" s="628">
        <v>0</v>
      </c>
      <c r="S934" s="628">
        <v>0</v>
      </c>
      <c r="T934" s="628">
        <v>0</v>
      </c>
      <c r="U934" s="628">
        <v>0</v>
      </c>
      <c r="V934" s="628">
        <v>0</v>
      </c>
      <c r="W934" s="628">
        <v>0</v>
      </c>
      <c r="X934" s="628">
        <v>0</v>
      </c>
      <c r="Y934" s="628">
        <v>0</v>
      </c>
      <c r="Z934" s="628">
        <v>0</v>
      </c>
      <c r="AA934" s="628">
        <v>0</v>
      </c>
      <c r="AB934" s="628">
        <v>0</v>
      </c>
      <c r="AC934" s="628">
        <v>0</v>
      </c>
      <c r="AD934" s="628">
        <v>0</v>
      </c>
      <c r="AE934" s="628">
        <v>0</v>
      </c>
      <c r="AF934" s="628">
        <v>0</v>
      </c>
      <c r="AG934" s="628">
        <v>0</v>
      </c>
      <c r="AH934" s="628">
        <v>0</v>
      </c>
      <c r="AI934" s="628">
        <v>0</v>
      </c>
      <c r="AJ934" s="628">
        <v>0</v>
      </c>
      <c r="AK934" s="628">
        <v>0</v>
      </c>
      <c r="AL934" s="628">
        <v>0</v>
      </c>
      <c r="AM934" s="628">
        <v>0</v>
      </c>
      <c r="AN934" s="628">
        <v>0</v>
      </c>
      <c r="AO934" s="628">
        <v>0</v>
      </c>
      <c r="AP934" s="628">
        <v>0</v>
      </c>
      <c r="AQ934" s="628">
        <v>0</v>
      </c>
      <c r="AR934" s="628">
        <v>0</v>
      </c>
      <c r="AS934" s="628">
        <v>0</v>
      </c>
      <c r="AT934" s="628">
        <v>0</v>
      </c>
      <c r="AU934" s="628">
        <v>0</v>
      </c>
      <c r="AV934" s="628">
        <v>0</v>
      </c>
      <c r="AW934" s="628">
        <v>0</v>
      </c>
      <c r="AX934" s="628">
        <v>0</v>
      </c>
      <c r="AY934" s="602" t="e">
        <v>#N/A</v>
      </c>
      <c r="AZ934" s="628"/>
      <c r="BA934" s="629"/>
      <c r="BB934" s="634"/>
    </row>
    <row r="935" spans="1:54" ht="15.6" x14ac:dyDescent="0.3">
      <c r="A935" s="617">
        <v>707558</v>
      </c>
      <c r="B935" s="603" t="s">
        <v>247</v>
      </c>
      <c r="C935" s="628" t="s">
        <v>178</v>
      </c>
      <c r="D935" s="628" t="s">
        <v>178</v>
      </c>
      <c r="E935" s="628" t="s">
        <v>178</v>
      </c>
      <c r="F935" s="628" t="s">
        <v>178</v>
      </c>
      <c r="G935" s="628" t="s">
        <v>178</v>
      </c>
      <c r="H935" s="628" t="s">
        <v>178</v>
      </c>
      <c r="I935" s="628" t="s">
        <v>177</v>
      </c>
      <c r="J935" s="628" t="s">
        <v>177</v>
      </c>
      <c r="K935" s="628" t="s">
        <v>177</v>
      </c>
      <c r="L935" s="628" t="s">
        <v>177</v>
      </c>
      <c r="M935" s="628" t="s">
        <v>177</v>
      </c>
      <c r="N935" s="628" t="s">
        <v>177</v>
      </c>
      <c r="O935" s="628">
        <v>0</v>
      </c>
      <c r="P935" s="628">
        <v>0</v>
      </c>
      <c r="Q935" s="628">
        <v>0</v>
      </c>
      <c r="R935" s="628">
        <v>0</v>
      </c>
      <c r="S935" s="628">
        <v>0</v>
      </c>
      <c r="T935" s="628">
        <v>0</v>
      </c>
      <c r="U935" s="628">
        <v>0</v>
      </c>
      <c r="V935" s="628">
        <v>0</v>
      </c>
      <c r="W935" s="628">
        <v>0</v>
      </c>
      <c r="X935" s="628">
        <v>0</v>
      </c>
      <c r="Y935" s="628">
        <v>0</v>
      </c>
      <c r="Z935" s="628">
        <v>0</v>
      </c>
      <c r="AA935" s="628">
        <v>0</v>
      </c>
      <c r="AB935" s="628">
        <v>0</v>
      </c>
      <c r="AC935" s="628">
        <v>0</v>
      </c>
      <c r="AD935" s="628">
        <v>0</v>
      </c>
      <c r="AE935" s="628">
        <v>0</v>
      </c>
      <c r="AF935" s="628">
        <v>0</v>
      </c>
      <c r="AG935" s="628">
        <v>0</v>
      </c>
      <c r="AH935" s="628">
        <v>0</v>
      </c>
      <c r="AI935" s="628">
        <v>0</v>
      </c>
      <c r="AJ935" s="628">
        <v>0</v>
      </c>
      <c r="AK935" s="628">
        <v>0</v>
      </c>
      <c r="AL935" s="628">
        <v>0</v>
      </c>
      <c r="AM935" s="628">
        <v>0</v>
      </c>
      <c r="AN935" s="628">
        <v>0</v>
      </c>
      <c r="AO935" s="628">
        <v>0</v>
      </c>
      <c r="AP935" s="628">
        <v>0</v>
      </c>
      <c r="AQ935" s="628">
        <v>0</v>
      </c>
      <c r="AR935" s="628">
        <v>0</v>
      </c>
      <c r="AS935" s="628">
        <v>0</v>
      </c>
      <c r="AT935" s="628">
        <v>0</v>
      </c>
      <c r="AU935" s="628">
        <v>0</v>
      </c>
      <c r="AV935" s="628">
        <v>0</v>
      </c>
      <c r="AW935" s="628">
        <v>0</v>
      </c>
      <c r="AX935" s="628">
        <v>0</v>
      </c>
      <c r="AY935" s="602" t="e">
        <v>#N/A</v>
      </c>
      <c r="AZ935" s="628"/>
      <c r="BA935" s="629"/>
      <c r="BB935" s="634"/>
    </row>
    <row r="936" spans="1:54" ht="15.6" x14ac:dyDescent="0.3">
      <c r="A936" s="617">
        <v>707559</v>
      </c>
      <c r="B936" s="603" t="s">
        <v>247</v>
      </c>
      <c r="C936" s="628" t="s">
        <v>178</v>
      </c>
      <c r="D936" s="628" t="s">
        <v>178</v>
      </c>
      <c r="E936" s="628" t="s">
        <v>177</v>
      </c>
      <c r="F936" s="628" t="s">
        <v>178</v>
      </c>
      <c r="G936" s="628" t="s">
        <v>177</v>
      </c>
      <c r="H936" s="628" t="s">
        <v>177</v>
      </c>
      <c r="I936" s="628" t="s">
        <v>177</v>
      </c>
      <c r="J936" s="628" t="s">
        <v>177</v>
      </c>
      <c r="K936" s="628" t="s">
        <v>177</v>
      </c>
      <c r="L936" s="628" t="s">
        <v>177</v>
      </c>
      <c r="M936" s="628" t="s">
        <v>177</v>
      </c>
      <c r="N936" s="628" t="s">
        <v>177</v>
      </c>
      <c r="O936" s="628">
        <v>0</v>
      </c>
      <c r="P936" s="628">
        <v>0</v>
      </c>
      <c r="Q936" s="628">
        <v>0</v>
      </c>
      <c r="R936" s="628">
        <v>0</v>
      </c>
      <c r="S936" s="628">
        <v>0</v>
      </c>
      <c r="T936" s="628">
        <v>0</v>
      </c>
      <c r="U936" s="628">
        <v>0</v>
      </c>
      <c r="V936" s="628">
        <v>0</v>
      </c>
      <c r="W936" s="628">
        <v>0</v>
      </c>
      <c r="X936" s="628">
        <v>0</v>
      </c>
      <c r="Y936" s="628">
        <v>0</v>
      </c>
      <c r="Z936" s="628">
        <v>0</v>
      </c>
      <c r="AA936" s="628">
        <v>0</v>
      </c>
      <c r="AB936" s="628">
        <v>0</v>
      </c>
      <c r="AC936" s="628">
        <v>0</v>
      </c>
      <c r="AD936" s="628">
        <v>0</v>
      </c>
      <c r="AE936" s="628">
        <v>0</v>
      </c>
      <c r="AF936" s="628">
        <v>0</v>
      </c>
      <c r="AG936" s="628">
        <v>0</v>
      </c>
      <c r="AH936" s="628">
        <v>0</v>
      </c>
      <c r="AI936" s="628">
        <v>0</v>
      </c>
      <c r="AJ936" s="628">
        <v>0</v>
      </c>
      <c r="AK936" s="628">
        <v>0</v>
      </c>
      <c r="AL936" s="628">
        <v>0</v>
      </c>
      <c r="AM936" s="628">
        <v>0</v>
      </c>
      <c r="AN936" s="628">
        <v>0</v>
      </c>
      <c r="AO936" s="628">
        <v>0</v>
      </c>
      <c r="AP936" s="628">
        <v>0</v>
      </c>
      <c r="AQ936" s="628">
        <v>0</v>
      </c>
      <c r="AR936" s="628">
        <v>0</v>
      </c>
      <c r="AS936" s="628">
        <v>0</v>
      </c>
      <c r="AT936" s="628">
        <v>0</v>
      </c>
      <c r="AU936" s="628">
        <v>0</v>
      </c>
      <c r="AV936" s="628">
        <v>0</v>
      </c>
      <c r="AW936" s="628">
        <v>0</v>
      </c>
      <c r="AX936" s="628">
        <v>0</v>
      </c>
      <c r="AY936" s="602" t="e">
        <v>#N/A</v>
      </c>
      <c r="AZ936" s="628"/>
      <c r="BA936" s="629"/>
      <c r="BB936" s="634"/>
    </row>
    <row r="937" spans="1:54" ht="15.6" x14ac:dyDescent="0.3">
      <c r="A937" s="617">
        <v>707560</v>
      </c>
      <c r="B937" s="603" t="s">
        <v>247</v>
      </c>
      <c r="C937" s="628" t="s">
        <v>178</v>
      </c>
      <c r="D937" s="628" t="s">
        <v>178</v>
      </c>
      <c r="E937" s="628" t="s">
        <v>178</v>
      </c>
      <c r="F937" s="628" t="s">
        <v>177</v>
      </c>
      <c r="G937" s="628" t="s">
        <v>178</v>
      </c>
      <c r="H937" s="628" t="s">
        <v>177</v>
      </c>
      <c r="I937" s="628" t="s">
        <v>177</v>
      </c>
      <c r="J937" s="628" t="s">
        <v>177</v>
      </c>
      <c r="K937" s="628" t="s">
        <v>177</v>
      </c>
      <c r="L937" s="628" t="s">
        <v>177</v>
      </c>
      <c r="M937" s="628" t="s">
        <v>177</v>
      </c>
      <c r="N937" s="628" t="s">
        <v>177</v>
      </c>
      <c r="O937" s="628">
        <v>0</v>
      </c>
      <c r="P937" s="628">
        <v>0</v>
      </c>
      <c r="Q937" s="628">
        <v>0</v>
      </c>
      <c r="R937" s="628">
        <v>0</v>
      </c>
      <c r="S937" s="628">
        <v>0</v>
      </c>
      <c r="T937" s="628">
        <v>0</v>
      </c>
      <c r="U937" s="628">
        <v>0</v>
      </c>
      <c r="V937" s="628">
        <v>0</v>
      </c>
      <c r="W937" s="628">
        <v>0</v>
      </c>
      <c r="X937" s="628">
        <v>0</v>
      </c>
      <c r="Y937" s="628">
        <v>0</v>
      </c>
      <c r="Z937" s="628">
        <v>0</v>
      </c>
      <c r="AA937" s="628">
        <v>0</v>
      </c>
      <c r="AB937" s="628">
        <v>0</v>
      </c>
      <c r="AC937" s="628">
        <v>0</v>
      </c>
      <c r="AD937" s="628">
        <v>0</v>
      </c>
      <c r="AE937" s="628">
        <v>0</v>
      </c>
      <c r="AF937" s="628">
        <v>0</v>
      </c>
      <c r="AG937" s="628">
        <v>0</v>
      </c>
      <c r="AH937" s="628">
        <v>0</v>
      </c>
      <c r="AI937" s="628">
        <v>0</v>
      </c>
      <c r="AJ937" s="628">
        <v>0</v>
      </c>
      <c r="AK937" s="628">
        <v>0</v>
      </c>
      <c r="AL937" s="628">
        <v>0</v>
      </c>
      <c r="AM937" s="628">
        <v>0</v>
      </c>
      <c r="AN937" s="628">
        <v>0</v>
      </c>
      <c r="AO937" s="628">
        <v>0</v>
      </c>
      <c r="AP937" s="628">
        <v>0</v>
      </c>
      <c r="AQ937" s="628">
        <v>0</v>
      </c>
      <c r="AR937" s="628">
        <v>0</v>
      </c>
      <c r="AS937" s="628">
        <v>0</v>
      </c>
      <c r="AT937" s="628">
        <v>0</v>
      </c>
      <c r="AU937" s="628">
        <v>0</v>
      </c>
      <c r="AV937" s="628">
        <v>0</v>
      </c>
      <c r="AW937" s="628">
        <v>0</v>
      </c>
      <c r="AX937" s="628">
        <v>0</v>
      </c>
      <c r="AY937" s="602" t="e">
        <v>#N/A</v>
      </c>
      <c r="AZ937" s="628"/>
      <c r="BA937" s="629"/>
      <c r="BB937" s="634"/>
    </row>
    <row r="938" spans="1:54" ht="15.6" x14ac:dyDescent="0.3">
      <c r="A938" s="617">
        <v>707561</v>
      </c>
      <c r="B938" s="603" t="s">
        <v>247</v>
      </c>
      <c r="C938" s="628" t="s">
        <v>178</v>
      </c>
      <c r="D938" s="628" t="s">
        <v>178</v>
      </c>
      <c r="E938" s="628" t="s">
        <v>178</v>
      </c>
      <c r="F938" s="628" t="s">
        <v>178</v>
      </c>
      <c r="G938" s="628" t="s">
        <v>178</v>
      </c>
      <c r="H938" s="628" t="s">
        <v>178</v>
      </c>
      <c r="I938" s="628" t="s">
        <v>177</v>
      </c>
      <c r="J938" s="628" t="s">
        <v>177</v>
      </c>
      <c r="K938" s="628" t="s">
        <v>177</v>
      </c>
      <c r="L938" s="628" t="s">
        <v>177</v>
      </c>
      <c r="M938" s="628" t="s">
        <v>177</v>
      </c>
      <c r="N938" s="628" t="s">
        <v>177</v>
      </c>
      <c r="O938" s="628">
        <v>0</v>
      </c>
      <c r="P938" s="628">
        <v>0</v>
      </c>
      <c r="Q938" s="628">
        <v>0</v>
      </c>
      <c r="R938" s="628">
        <v>0</v>
      </c>
      <c r="S938" s="628">
        <v>0</v>
      </c>
      <c r="T938" s="628">
        <v>0</v>
      </c>
      <c r="U938" s="628">
        <v>0</v>
      </c>
      <c r="V938" s="628">
        <v>0</v>
      </c>
      <c r="W938" s="628">
        <v>0</v>
      </c>
      <c r="X938" s="628">
        <v>0</v>
      </c>
      <c r="Y938" s="628">
        <v>0</v>
      </c>
      <c r="Z938" s="628">
        <v>0</v>
      </c>
      <c r="AA938" s="628">
        <v>0</v>
      </c>
      <c r="AB938" s="628">
        <v>0</v>
      </c>
      <c r="AC938" s="628">
        <v>0</v>
      </c>
      <c r="AD938" s="628">
        <v>0</v>
      </c>
      <c r="AE938" s="628">
        <v>0</v>
      </c>
      <c r="AF938" s="628">
        <v>0</v>
      </c>
      <c r="AG938" s="628">
        <v>0</v>
      </c>
      <c r="AH938" s="628">
        <v>0</v>
      </c>
      <c r="AI938" s="628">
        <v>0</v>
      </c>
      <c r="AJ938" s="628">
        <v>0</v>
      </c>
      <c r="AK938" s="628">
        <v>0</v>
      </c>
      <c r="AL938" s="628">
        <v>0</v>
      </c>
      <c r="AM938" s="628">
        <v>0</v>
      </c>
      <c r="AN938" s="628">
        <v>0</v>
      </c>
      <c r="AO938" s="628">
        <v>0</v>
      </c>
      <c r="AP938" s="628">
        <v>0</v>
      </c>
      <c r="AQ938" s="628">
        <v>0</v>
      </c>
      <c r="AR938" s="628">
        <v>0</v>
      </c>
      <c r="AS938" s="628">
        <v>0</v>
      </c>
      <c r="AT938" s="628">
        <v>0</v>
      </c>
      <c r="AU938" s="628">
        <v>0</v>
      </c>
      <c r="AV938" s="628">
        <v>0</v>
      </c>
      <c r="AW938" s="628">
        <v>0</v>
      </c>
      <c r="AX938" s="628">
        <v>0</v>
      </c>
      <c r="AY938" s="602" t="e">
        <v>#N/A</v>
      </c>
      <c r="AZ938" s="628"/>
      <c r="BA938" s="629"/>
      <c r="BB938" s="634"/>
    </row>
    <row r="939" spans="1:54" ht="15.6" x14ac:dyDescent="0.3">
      <c r="A939" s="617">
        <v>707562</v>
      </c>
      <c r="B939" s="603" t="s">
        <v>247</v>
      </c>
      <c r="C939" s="628" t="s">
        <v>177</v>
      </c>
      <c r="D939" s="628" t="s">
        <v>177</v>
      </c>
      <c r="E939" s="628" t="s">
        <v>178</v>
      </c>
      <c r="F939" s="628" t="s">
        <v>178</v>
      </c>
      <c r="G939" s="628" t="s">
        <v>177</v>
      </c>
      <c r="H939" s="628" t="s">
        <v>178</v>
      </c>
      <c r="I939" s="628" t="s">
        <v>177</v>
      </c>
      <c r="J939" s="628" t="s">
        <v>177</v>
      </c>
      <c r="K939" s="628" t="s">
        <v>177</v>
      </c>
      <c r="L939" s="628" t="s">
        <v>177</v>
      </c>
      <c r="M939" s="628" t="s">
        <v>177</v>
      </c>
      <c r="N939" s="628" t="s">
        <v>177</v>
      </c>
      <c r="O939" s="628">
        <v>0</v>
      </c>
      <c r="P939" s="628">
        <v>0</v>
      </c>
      <c r="Q939" s="628">
        <v>0</v>
      </c>
      <c r="R939" s="628">
        <v>0</v>
      </c>
      <c r="S939" s="628">
        <v>0</v>
      </c>
      <c r="T939" s="628">
        <v>0</v>
      </c>
      <c r="U939" s="628">
        <v>0</v>
      </c>
      <c r="V939" s="628">
        <v>0</v>
      </c>
      <c r="W939" s="628">
        <v>0</v>
      </c>
      <c r="X939" s="628">
        <v>0</v>
      </c>
      <c r="Y939" s="628">
        <v>0</v>
      </c>
      <c r="Z939" s="628">
        <v>0</v>
      </c>
      <c r="AA939" s="628">
        <v>0</v>
      </c>
      <c r="AB939" s="628">
        <v>0</v>
      </c>
      <c r="AC939" s="628">
        <v>0</v>
      </c>
      <c r="AD939" s="628">
        <v>0</v>
      </c>
      <c r="AE939" s="628">
        <v>0</v>
      </c>
      <c r="AF939" s="628">
        <v>0</v>
      </c>
      <c r="AG939" s="628">
        <v>0</v>
      </c>
      <c r="AH939" s="628">
        <v>0</v>
      </c>
      <c r="AI939" s="628">
        <v>0</v>
      </c>
      <c r="AJ939" s="628">
        <v>0</v>
      </c>
      <c r="AK939" s="628">
        <v>0</v>
      </c>
      <c r="AL939" s="628">
        <v>0</v>
      </c>
      <c r="AM939" s="628">
        <v>0</v>
      </c>
      <c r="AN939" s="628">
        <v>0</v>
      </c>
      <c r="AO939" s="628">
        <v>0</v>
      </c>
      <c r="AP939" s="628">
        <v>0</v>
      </c>
      <c r="AQ939" s="628">
        <v>0</v>
      </c>
      <c r="AR939" s="628">
        <v>0</v>
      </c>
      <c r="AS939" s="628">
        <v>0</v>
      </c>
      <c r="AT939" s="628">
        <v>0</v>
      </c>
      <c r="AU939" s="628">
        <v>0</v>
      </c>
      <c r="AV939" s="628">
        <v>0</v>
      </c>
      <c r="AW939" s="628">
        <v>0</v>
      </c>
      <c r="AX939" s="628">
        <v>0</v>
      </c>
      <c r="AY939" s="602" t="e">
        <v>#N/A</v>
      </c>
      <c r="AZ939" s="628"/>
      <c r="BA939" s="629"/>
      <c r="BB939" s="634"/>
    </row>
    <row r="940" spans="1:54" ht="15.6" x14ac:dyDescent="0.3">
      <c r="A940" s="617">
        <v>707563</v>
      </c>
      <c r="B940" s="603" t="s">
        <v>247</v>
      </c>
      <c r="C940" s="628" t="s">
        <v>178</v>
      </c>
      <c r="D940" s="628" t="s">
        <v>178</v>
      </c>
      <c r="E940" s="628" t="s">
        <v>178</v>
      </c>
      <c r="F940" s="628" t="s">
        <v>178</v>
      </c>
      <c r="G940" s="628" t="s">
        <v>178</v>
      </c>
      <c r="H940" s="628" t="s">
        <v>178</v>
      </c>
      <c r="I940" s="628" t="s">
        <v>177</v>
      </c>
      <c r="J940" s="628" t="s">
        <v>177</v>
      </c>
      <c r="K940" s="628" t="s">
        <v>177</v>
      </c>
      <c r="L940" s="628" t="s">
        <v>177</v>
      </c>
      <c r="M940" s="628" t="s">
        <v>177</v>
      </c>
      <c r="N940" s="628" t="s">
        <v>177</v>
      </c>
      <c r="O940" s="628">
        <v>0</v>
      </c>
      <c r="P940" s="628">
        <v>0</v>
      </c>
      <c r="Q940" s="628">
        <v>0</v>
      </c>
      <c r="R940" s="628">
        <v>0</v>
      </c>
      <c r="S940" s="628">
        <v>0</v>
      </c>
      <c r="T940" s="628">
        <v>0</v>
      </c>
      <c r="U940" s="628">
        <v>0</v>
      </c>
      <c r="V940" s="628">
        <v>0</v>
      </c>
      <c r="W940" s="628">
        <v>0</v>
      </c>
      <c r="X940" s="628">
        <v>0</v>
      </c>
      <c r="Y940" s="628">
        <v>0</v>
      </c>
      <c r="Z940" s="628">
        <v>0</v>
      </c>
      <c r="AA940" s="628">
        <v>0</v>
      </c>
      <c r="AB940" s="628">
        <v>0</v>
      </c>
      <c r="AC940" s="628">
        <v>0</v>
      </c>
      <c r="AD940" s="628">
        <v>0</v>
      </c>
      <c r="AE940" s="628">
        <v>0</v>
      </c>
      <c r="AF940" s="628">
        <v>0</v>
      </c>
      <c r="AG940" s="628">
        <v>0</v>
      </c>
      <c r="AH940" s="628">
        <v>0</v>
      </c>
      <c r="AI940" s="628">
        <v>0</v>
      </c>
      <c r="AJ940" s="628">
        <v>0</v>
      </c>
      <c r="AK940" s="628">
        <v>0</v>
      </c>
      <c r="AL940" s="628">
        <v>0</v>
      </c>
      <c r="AM940" s="628">
        <v>0</v>
      </c>
      <c r="AN940" s="628">
        <v>0</v>
      </c>
      <c r="AO940" s="628">
        <v>0</v>
      </c>
      <c r="AP940" s="628">
        <v>0</v>
      </c>
      <c r="AQ940" s="628">
        <v>0</v>
      </c>
      <c r="AR940" s="628">
        <v>0</v>
      </c>
      <c r="AS940" s="628">
        <v>0</v>
      </c>
      <c r="AT940" s="628">
        <v>0</v>
      </c>
      <c r="AU940" s="628">
        <v>0</v>
      </c>
      <c r="AV940" s="628">
        <v>0</v>
      </c>
      <c r="AW940" s="628">
        <v>0</v>
      </c>
      <c r="AX940" s="628">
        <v>0</v>
      </c>
      <c r="AY940" s="602" t="e">
        <v>#N/A</v>
      </c>
      <c r="AZ940" s="628"/>
      <c r="BA940" s="629"/>
      <c r="BB940" s="634"/>
    </row>
    <row r="941" spans="1:54" ht="15.6" x14ac:dyDescent="0.3">
      <c r="A941" s="617">
        <v>707564</v>
      </c>
      <c r="B941" s="603" t="s">
        <v>247</v>
      </c>
      <c r="C941" s="628" t="s">
        <v>178</v>
      </c>
      <c r="D941" s="628" t="s">
        <v>178</v>
      </c>
      <c r="E941" s="628" t="s">
        <v>178</v>
      </c>
      <c r="F941" s="628" t="s">
        <v>178</v>
      </c>
      <c r="G941" s="628" t="s">
        <v>178</v>
      </c>
      <c r="H941" s="628" t="s">
        <v>178</v>
      </c>
      <c r="I941" s="628" t="s">
        <v>177</v>
      </c>
      <c r="J941" s="628" t="s">
        <v>177</v>
      </c>
      <c r="K941" s="628" t="s">
        <v>177</v>
      </c>
      <c r="L941" s="628" t="s">
        <v>177</v>
      </c>
      <c r="M941" s="628" t="s">
        <v>177</v>
      </c>
      <c r="N941" s="628" t="s">
        <v>177</v>
      </c>
      <c r="O941" s="628">
        <v>0</v>
      </c>
      <c r="P941" s="628">
        <v>0</v>
      </c>
      <c r="Q941" s="628">
        <v>0</v>
      </c>
      <c r="R941" s="628">
        <v>0</v>
      </c>
      <c r="S941" s="628">
        <v>0</v>
      </c>
      <c r="T941" s="628">
        <v>0</v>
      </c>
      <c r="U941" s="628">
        <v>0</v>
      </c>
      <c r="V941" s="628">
        <v>0</v>
      </c>
      <c r="W941" s="628">
        <v>0</v>
      </c>
      <c r="X941" s="628">
        <v>0</v>
      </c>
      <c r="Y941" s="628">
        <v>0</v>
      </c>
      <c r="Z941" s="628">
        <v>0</v>
      </c>
      <c r="AA941" s="628">
        <v>0</v>
      </c>
      <c r="AB941" s="628">
        <v>0</v>
      </c>
      <c r="AC941" s="628">
        <v>0</v>
      </c>
      <c r="AD941" s="628">
        <v>0</v>
      </c>
      <c r="AE941" s="628">
        <v>0</v>
      </c>
      <c r="AF941" s="628">
        <v>0</v>
      </c>
      <c r="AG941" s="628">
        <v>0</v>
      </c>
      <c r="AH941" s="628">
        <v>0</v>
      </c>
      <c r="AI941" s="628">
        <v>0</v>
      </c>
      <c r="AJ941" s="628">
        <v>0</v>
      </c>
      <c r="AK941" s="628">
        <v>0</v>
      </c>
      <c r="AL941" s="628">
        <v>0</v>
      </c>
      <c r="AM941" s="628">
        <v>0</v>
      </c>
      <c r="AN941" s="628">
        <v>0</v>
      </c>
      <c r="AO941" s="628">
        <v>0</v>
      </c>
      <c r="AP941" s="628">
        <v>0</v>
      </c>
      <c r="AQ941" s="628">
        <v>0</v>
      </c>
      <c r="AR941" s="628">
        <v>0</v>
      </c>
      <c r="AS941" s="628">
        <v>0</v>
      </c>
      <c r="AT941" s="628">
        <v>0</v>
      </c>
      <c r="AU941" s="628">
        <v>0</v>
      </c>
      <c r="AV941" s="628">
        <v>0</v>
      </c>
      <c r="AW941" s="628">
        <v>0</v>
      </c>
      <c r="AX941" s="628">
        <v>0</v>
      </c>
      <c r="AY941" s="602" t="e">
        <v>#N/A</v>
      </c>
      <c r="AZ941" s="628"/>
      <c r="BA941" s="629"/>
      <c r="BB941" s="634"/>
    </row>
    <row r="942" spans="1:54" ht="15.6" x14ac:dyDescent="0.3">
      <c r="A942" s="617">
        <v>707565</v>
      </c>
      <c r="B942" s="603" t="s">
        <v>247</v>
      </c>
      <c r="C942" s="628" t="s">
        <v>177</v>
      </c>
      <c r="D942" s="628" t="s">
        <v>178</v>
      </c>
      <c r="E942" s="628" t="s">
        <v>178</v>
      </c>
      <c r="F942" s="628" t="s">
        <v>177</v>
      </c>
      <c r="G942" s="628" t="s">
        <v>178</v>
      </c>
      <c r="H942" s="628" t="s">
        <v>177</v>
      </c>
      <c r="I942" s="628" t="s">
        <v>177</v>
      </c>
      <c r="J942" s="628" t="s">
        <v>177</v>
      </c>
      <c r="K942" s="628" t="s">
        <v>177</v>
      </c>
      <c r="L942" s="628" t="s">
        <v>177</v>
      </c>
      <c r="M942" s="628" t="s">
        <v>177</v>
      </c>
      <c r="N942" s="628" t="s">
        <v>177</v>
      </c>
      <c r="O942" s="628">
        <v>0</v>
      </c>
      <c r="P942" s="628">
        <v>0</v>
      </c>
      <c r="Q942" s="628">
        <v>0</v>
      </c>
      <c r="R942" s="628">
        <v>0</v>
      </c>
      <c r="S942" s="628">
        <v>0</v>
      </c>
      <c r="T942" s="628">
        <v>0</v>
      </c>
      <c r="U942" s="628">
        <v>0</v>
      </c>
      <c r="V942" s="628">
        <v>0</v>
      </c>
      <c r="W942" s="628">
        <v>0</v>
      </c>
      <c r="X942" s="628">
        <v>0</v>
      </c>
      <c r="Y942" s="628">
        <v>0</v>
      </c>
      <c r="Z942" s="628">
        <v>0</v>
      </c>
      <c r="AA942" s="628">
        <v>0</v>
      </c>
      <c r="AB942" s="628">
        <v>0</v>
      </c>
      <c r="AC942" s="628">
        <v>0</v>
      </c>
      <c r="AD942" s="628">
        <v>0</v>
      </c>
      <c r="AE942" s="628">
        <v>0</v>
      </c>
      <c r="AF942" s="628">
        <v>0</v>
      </c>
      <c r="AG942" s="628">
        <v>0</v>
      </c>
      <c r="AH942" s="628">
        <v>0</v>
      </c>
      <c r="AI942" s="628">
        <v>0</v>
      </c>
      <c r="AJ942" s="628">
        <v>0</v>
      </c>
      <c r="AK942" s="628">
        <v>0</v>
      </c>
      <c r="AL942" s="628">
        <v>0</v>
      </c>
      <c r="AM942" s="628">
        <v>0</v>
      </c>
      <c r="AN942" s="628">
        <v>0</v>
      </c>
      <c r="AO942" s="628">
        <v>0</v>
      </c>
      <c r="AP942" s="628">
        <v>0</v>
      </c>
      <c r="AQ942" s="628">
        <v>0</v>
      </c>
      <c r="AR942" s="628">
        <v>0</v>
      </c>
      <c r="AS942" s="628">
        <v>0</v>
      </c>
      <c r="AT942" s="628">
        <v>0</v>
      </c>
      <c r="AU942" s="628">
        <v>0</v>
      </c>
      <c r="AV942" s="628">
        <v>0</v>
      </c>
      <c r="AW942" s="628">
        <v>0</v>
      </c>
      <c r="AX942" s="628">
        <v>0</v>
      </c>
      <c r="AY942" s="602" t="e">
        <v>#N/A</v>
      </c>
      <c r="AZ942" s="628"/>
      <c r="BA942" s="629"/>
      <c r="BB942" s="634"/>
    </row>
    <row r="943" spans="1:54" ht="15.6" x14ac:dyDescent="0.3">
      <c r="A943" s="617">
        <v>707566</v>
      </c>
      <c r="B943" s="603" t="s">
        <v>247</v>
      </c>
      <c r="C943" s="628" t="s">
        <v>178</v>
      </c>
      <c r="D943" s="628" t="s">
        <v>178</v>
      </c>
      <c r="E943" s="628" t="s">
        <v>178</v>
      </c>
      <c r="F943" s="628" t="s">
        <v>178</v>
      </c>
      <c r="G943" s="628" t="s">
        <v>177</v>
      </c>
      <c r="H943" s="628" t="s">
        <v>177</v>
      </c>
      <c r="I943" s="628" t="s">
        <v>177</v>
      </c>
      <c r="J943" s="628" t="s">
        <v>177</v>
      </c>
      <c r="K943" s="628" t="s">
        <v>177</v>
      </c>
      <c r="L943" s="628" t="s">
        <v>177</v>
      </c>
      <c r="M943" s="628" t="s">
        <v>177</v>
      </c>
      <c r="N943" s="628" t="s">
        <v>177</v>
      </c>
      <c r="O943" s="628">
        <v>0</v>
      </c>
      <c r="P943" s="628">
        <v>0</v>
      </c>
      <c r="Q943" s="628">
        <v>0</v>
      </c>
      <c r="R943" s="628">
        <v>0</v>
      </c>
      <c r="S943" s="628">
        <v>0</v>
      </c>
      <c r="T943" s="628">
        <v>0</v>
      </c>
      <c r="U943" s="628">
        <v>0</v>
      </c>
      <c r="V943" s="628">
        <v>0</v>
      </c>
      <c r="W943" s="628">
        <v>0</v>
      </c>
      <c r="X943" s="628">
        <v>0</v>
      </c>
      <c r="Y943" s="628">
        <v>0</v>
      </c>
      <c r="Z943" s="628">
        <v>0</v>
      </c>
      <c r="AA943" s="628">
        <v>0</v>
      </c>
      <c r="AB943" s="628">
        <v>0</v>
      </c>
      <c r="AC943" s="628">
        <v>0</v>
      </c>
      <c r="AD943" s="628">
        <v>0</v>
      </c>
      <c r="AE943" s="628">
        <v>0</v>
      </c>
      <c r="AF943" s="628">
        <v>0</v>
      </c>
      <c r="AG943" s="628">
        <v>0</v>
      </c>
      <c r="AH943" s="628">
        <v>0</v>
      </c>
      <c r="AI943" s="628">
        <v>0</v>
      </c>
      <c r="AJ943" s="628">
        <v>0</v>
      </c>
      <c r="AK943" s="628">
        <v>0</v>
      </c>
      <c r="AL943" s="628">
        <v>0</v>
      </c>
      <c r="AM943" s="628">
        <v>0</v>
      </c>
      <c r="AN943" s="628">
        <v>0</v>
      </c>
      <c r="AO943" s="628">
        <v>0</v>
      </c>
      <c r="AP943" s="628">
        <v>0</v>
      </c>
      <c r="AQ943" s="628">
        <v>0</v>
      </c>
      <c r="AR943" s="628">
        <v>0</v>
      </c>
      <c r="AS943" s="628">
        <v>0</v>
      </c>
      <c r="AT943" s="628">
        <v>0</v>
      </c>
      <c r="AU943" s="628">
        <v>0</v>
      </c>
      <c r="AV943" s="628">
        <v>0</v>
      </c>
      <c r="AW943" s="628">
        <v>0</v>
      </c>
      <c r="AX943" s="628">
        <v>0</v>
      </c>
      <c r="AY943" s="602" t="e">
        <v>#N/A</v>
      </c>
      <c r="AZ943" s="628"/>
      <c r="BA943" s="629"/>
      <c r="BB943" s="634"/>
    </row>
    <row r="944" spans="1:54" ht="15.6" x14ac:dyDescent="0.3">
      <c r="A944" s="617">
        <v>707567</v>
      </c>
      <c r="B944" s="603" t="s">
        <v>247</v>
      </c>
      <c r="C944" s="628" t="s">
        <v>177</v>
      </c>
      <c r="D944" s="628" t="s">
        <v>178</v>
      </c>
      <c r="E944" s="628" t="s">
        <v>178</v>
      </c>
      <c r="F944" s="628" t="s">
        <v>177</v>
      </c>
      <c r="G944" s="628" t="s">
        <v>178</v>
      </c>
      <c r="H944" s="628" t="s">
        <v>178</v>
      </c>
      <c r="I944" s="628" t="s">
        <v>177</v>
      </c>
      <c r="J944" s="628" t="s">
        <v>177</v>
      </c>
      <c r="K944" s="628" t="s">
        <v>177</v>
      </c>
      <c r="L944" s="628" t="s">
        <v>177</v>
      </c>
      <c r="M944" s="628" t="s">
        <v>177</v>
      </c>
      <c r="N944" s="628" t="s">
        <v>177</v>
      </c>
      <c r="O944" s="628">
        <v>0</v>
      </c>
      <c r="P944" s="628">
        <v>0</v>
      </c>
      <c r="Q944" s="628">
        <v>0</v>
      </c>
      <c r="R944" s="628">
        <v>0</v>
      </c>
      <c r="S944" s="628">
        <v>0</v>
      </c>
      <c r="T944" s="628">
        <v>0</v>
      </c>
      <c r="U944" s="628">
        <v>0</v>
      </c>
      <c r="V944" s="628">
        <v>0</v>
      </c>
      <c r="W944" s="628">
        <v>0</v>
      </c>
      <c r="X944" s="628">
        <v>0</v>
      </c>
      <c r="Y944" s="628">
        <v>0</v>
      </c>
      <c r="Z944" s="628">
        <v>0</v>
      </c>
      <c r="AA944" s="628">
        <v>0</v>
      </c>
      <c r="AB944" s="628">
        <v>0</v>
      </c>
      <c r="AC944" s="628">
        <v>0</v>
      </c>
      <c r="AD944" s="628">
        <v>0</v>
      </c>
      <c r="AE944" s="628">
        <v>0</v>
      </c>
      <c r="AF944" s="628">
        <v>0</v>
      </c>
      <c r="AG944" s="628">
        <v>0</v>
      </c>
      <c r="AH944" s="628">
        <v>0</v>
      </c>
      <c r="AI944" s="628">
        <v>0</v>
      </c>
      <c r="AJ944" s="628">
        <v>0</v>
      </c>
      <c r="AK944" s="628">
        <v>0</v>
      </c>
      <c r="AL944" s="628">
        <v>0</v>
      </c>
      <c r="AM944" s="628">
        <v>0</v>
      </c>
      <c r="AN944" s="628">
        <v>0</v>
      </c>
      <c r="AO944" s="628">
        <v>0</v>
      </c>
      <c r="AP944" s="628">
        <v>0</v>
      </c>
      <c r="AQ944" s="628">
        <v>0</v>
      </c>
      <c r="AR944" s="628">
        <v>0</v>
      </c>
      <c r="AS944" s="628">
        <v>0</v>
      </c>
      <c r="AT944" s="628">
        <v>0</v>
      </c>
      <c r="AU944" s="628">
        <v>0</v>
      </c>
      <c r="AV944" s="628">
        <v>0</v>
      </c>
      <c r="AW944" s="628">
        <v>0</v>
      </c>
      <c r="AX944" s="628">
        <v>0</v>
      </c>
      <c r="AY944" s="602" t="e">
        <v>#N/A</v>
      </c>
      <c r="AZ944" s="628"/>
      <c r="BA944" s="629"/>
      <c r="BB944" s="634"/>
    </row>
    <row r="945" spans="1:54" ht="15.6" x14ac:dyDescent="0.3">
      <c r="A945" s="617">
        <v>707568</v>
      </c>
      <c r="B945" s="603" t="s">
        <v>247</v>
      </c>
      <c r="C945" s="628" t="s">
        <v>178</v>
      </c>
      <c r="D945" s="628" t="s">
        <v>177</v>
      </c>
      <c r="E945" s="628" t="s">
        <v>178</v>
      </c>
      <c r="F945" s="628" t="s">
        <v>178</v>
      </c>
      <c r="G945" s="628" t="s">
        <v>177</v>
      </c>
      <c r="H945" s="628" t="s">
        <v>178</v>
      </c>
      <c r="I945" s="628" t="s">
        <v>177</v>
      </c>
      <c r="J945" s="628" t="s">
        <v>177</v>
      </c>
      <c r="K945" s="628" t="s">
        <v>177</v>
      </c>
      <c r="L945" s="628" t="s">
        <v>177</v>
      </c>
      <c r="M945" s="628" t="s">
        <v>177</v>
      </c>
      <c r="N945" s="628" t="s">
        <v>177</v>
      </c>
      <c r="O945" s="628">
        <v>0</v>
      </c>
      <c r="P945" s="628">
        <v>0</v>
      </c>
      <c r="Q945" s="628">
        <v>0</v>
      </c>
      <c r="R945" s="628">
        <v>0</v>
      </c>
      <c r="S945" s="628">
        <v>0</v>
      </c>
      <c r="T945" s="628">
        <v>0</v>
      </c>
      <c r="U945" s="628">
        <v>0</v>
      </c>
      <c r="V945" s="628">
        <v>0</v>
      </c>
      <c r="W945" s="628">
        <v>0</v>
      </c>
      <c r="X945" s="628">
        <v>0</v>
      </c>
      <c r="Y945" s="628">
        <v>0</v>
      </c>
      <c r="Z945" s="628">
        <v>0</v>
      </c>
      <c r="AA945" s="628">
        <v>0</v>
      </c>
      <c r="AB945" s="628">
        <v>0</v>
      </c>
      <c r="AC945" s="628">
        <v>0</v>
      </c>
      <c r="AD945" s="628">
        <v>0</v>
      </c>
      <c r="AE945" s="628">
        <v>0</v>
      </c>
      <c r="AF945" s="628">
        <v>0</v>
      </c>
      <c r="AG945" s="628">
        <v>0</v>
      </c>
      <c r="AH945" s="628">
        <v>0</v>
      </c>
      <c r="AI945" s="628">
        <v>0</v>
      </c>
      <c r="AJ945" s="628">
        <v>0</v>
      </c>
      <c r="AK945" s="628">
        <v>0</v>
      </c>
      <c r="AL945" s="628">
        <v>0</v>
      </c>
      <c r="AM945" s="628">
        <v>0</v>
      </c>
      <c r="AN945" s="628">
        <v>0</v>
      </c>
      <c r="AO945" s="628">
        <v>0</v>
      </c>
      <c r="AP945" s="628">
        <v>0</v>
      </c>
      <c r="AQ945" s="628">
        <v>0</v>
      </c>
      <c r="AR945" s="628"/>
      <c r="AS945" s="628"/>
      <c r="AT945" s="628"/>
      <c r="AU945" s="628"/>
      <c r="AV945" s="628"/>
      <c r="AW945" s="628"/>
      <c r="AX945" s="631"/>
      <c r="AY945" s="602" t="e">
        <v>#N/A</v>
      </c>
      <c r="AZ945" s="628"/>
      <c r="BA945" s="629"/>
      <c r="BB945" s="634"/>
    </row>
    <row r="946" spans="1:54" ht="15.6" x14ac:dyDescent="0.3">
      <c r="A946" s="617">
        <v>707569</v>
      </c>
      <c r="B946" s="603" t="s">
        <v>247</v>
      </c>
      <c r="C946" s="628" t="s">
        <v>178</v>
      </c>
      <c r="D946" s="628" t="s">
        <v>178</v>
      </c>
      <c r="E946" s="628" t="s">
        <v>178</v>
      </c>
      <c r="F946" s="628" t="s">
        <v>178</v>
      </c>
      <c r="G946" s="628" t="s">
        <v>178</v>
      </c>
      <c r="H946" s="628" t="s">
        <v>178</v>
      </c>
      <c r="I946" s="628" t="s">
        <v>177</v>
      </c>
      <c r="J946" s="628" t="s">
        <v>177</v>
      </c>
      <c r="K946" s="628" t="s">
        <v>177</v>
      </c>
      <c r="L946" s="628" t="s">
        <v>177</v>
      </c>
      <c r="M946" s="628" t="s">
        <v>177</v>
      </c>
      <c r="N946" s="628" t="s">
        <v>177</v>
      </c>
      <c r="O946" s="628">
        <v>0</v>
      </c>
      <c r="P946" s="628">
        <v>0</v>
      </c>
      <c r="Q946" s="628">
        <v>0</v>
      </c>
      <c r="R946" s="628">
        <v>0</v>
      </c>
      <c r="S946" s="628">
        <v>0</v>
      </c>
      <c r="T946" s="628">
        <v>0</v>
      </c>
      <c r="U946" s="628">
        <v>0</v>
      </c>
      <c r="V946" s="628">
        <v>0</v>
      </c>
      <c r="W946" s="628">
        <v>0</v>
      </c>
      <c r="X946" s="628">
        <v>0</v>
      </c>
      <c r="Y946" s="628">
        <v>0</v>
      </c>
      <c r="Z946" s="628">
        <v>0</v>
      </c>
      <c r="AA946" s="628">
        <v>0</v>
      </c>
      <c r="AB946" s="628">
        <v>0</v>
      </c>
      <c r="AC946" s="628">
        <v>0</v>
      </c>
      <c r="AD946" s="628">
        <v>0</v>
      </c>
      <c r="AE946" s="628">
        <v>0</v>
      </c>
      <c r="AF946" s="628">
        <v>0</v>
      </c>
      <c r="AG946" s="628">
        <v>0</v>
      </c>
      <c r="AH946" s="628">
        <v>0</v>
      </c>
      <c r="AI946" s="628">
        <v>0</v>
      </c>
      <c r="AJ946" s="628">
        <v>0</v>
      </c>
      <c r="AK946" s="628">
        <v>0</v>
      </c>
      <c r="AL946" s="628">
        <v>0</v>
      </c>
      <c r="AM946" s="628">
        <v>0</v>
      </c>
      <c r="AN946" s="628">
        <v>0</v>
      </c>
      <c r="AO946" s="628">
        <v>0</v>
      </c>
      <c r="AP946" s="628">
        <v>0</v>
      </c>
      <c r="AQ946" s="628">
        <v>0</v>
      </c>
      <c r="AR946" s="628">
        <v>0</v>
      </c>
      <c r="AS946" s="628">
        <v>0</v>
      </c>
      <c r="AT946" s="628">
        <v>0</v>
      </c>
      <c r="AU946" s="628">
        <v>0</v>
      </c>
      <c r="AV946" s="628">
        <v>0</v>
      </c>
      <c r="AW946" s="628">
        <v>0</v>
      </c>
      <c r="AX946" s="628">
        <v>0</v>
      </c>
      <c r="AY946" s="602" t="e">
        <v>#N/A</v>
      </c>
      <c r="AZ946" s="628"/>
      <c r="BA946" s="629"/>
      <c r="BB946" s="634"/>
    </row>
    <row r="947" spans="1:54" ht="15.6" x14ac:dyDescent="0.3">
      <c r="A947" s="617">
        <v>707570</v>
      </c>
      <c r="B947" s="603" t="s">
        <v>247</v>
      </c>
      <c r="C947" s="628" t="s">
        <v>178</v>
      </c>
      <c r="D947" s="628" t="s">
        <v>178</v>
      </c>
      <c r="E947" s="628" t="s">
        <v>178</v>
      </c>
      <c r="F947" s="628" t="s">
        <v>178</v>
      </c>
      <c r="G947" s="628" t="s">
        <v>177</v>
      </c>
      <c r="H947" s="628" t="s">
        <v>177</v>
      </c>
      <c r="I947" s="628" t="s">
        <v>177</v>
      </c>
      <c r="J947" s="628" t="s">
        <v>177</v>
      </c>
      <c r="K947" s="628" t="s">
        <v>177</v>
      </c>
      <c r="L947" s="628" t="s">
        <v>177</v>
      </c>
      <c r="M947" s="628" t="s">
        <v>177</v>
      </c>
      <c r="N947" s="628" t="s">
        <v>177</v>
      </c>
      <c r="O947" s="628">
        <v>0</v>
      </c>
      <c r="P947" s="628">
        <v>0</v>
      </c>
      <c r="Q947" s="628">
        <v>0</v>
      </c>
      <c r="R947" s="628">
        <v>0</v>
      </c>
      <c r="S947" s="628">
        <v>0</v>
      </c>
      <c r="T947" s="628">
        <v>0</v>
      </c>
      <c r="U947" s="628">
        <v>0</v>
      </c>
      <c r="V947" s="628">
        <v>0</v>
      </c>
      <c r="W947" s="628">
        <v>0</v>
      </c>
      <c r="X947" s="628">
        <v>0</v>
      </c>
      <c r="Y947" s="628">
        <v>0</v>
      </c>
      <c r="Z947" s="628">
        <v>0</v>
      </c>
      <c r="AA947" s="628">
        <v>0</v>
      </c>
      <c r="AB947" s="628">
        <v>0</v>
      </c>
      <c r="AC947" s="628">
        <v>0</v>
      </c>
      <c r="AD947" s="628">
        <v>0</v>
      </c>
      <c r="AE947" s="628">
        <v>0</v>
      </c>
      <c r="AF947" s="628">
        <v>0</v>
      </c>
      <c r="AG947" s="628">
        <v>0</v>
      </c>
      <c r="AH947" s="628">
        <v>0</v>
      </c>
      <c r="AI947" s="628">
        <v>0</v>
      </c>
      <c r="AJ947" s="628">
        <v>0</v>
      </c>
      <c r="AK947" s="628">
        <v>0</v>
      </c>
      <c r="AL947" s="628">
        <v>0</v>
      </c>
      <c r="AM947" s="628">
        <v>0</v>
      </c>
      <c r="AN947" s="628">
        <v>0</v>
      </c>
      <c r="AO947" s="628">
        <v>0</v>
      </c>
      <c r="AP947" s="628">
        <v>0</v>
      </c>
      <c r="AQ947" s="628">
        <v>0</v>
      </c>
      <c r="AR947" s="628"/>
      <c r="AS947" s="628"/>
      <c r="AT947" s="628"/>
      <c r="AU947" s="628"/>
      <c r="AV947" s="628"/>
      <c r="AW947" s="628"/>
      <c r="AX947" s="631"/>
      <c r="AY947" s="602" t="e">
        <v>#N/A</v>
      </c>
      <c r="AZ947" s="628"/>
      <c r="BA947" s="629"/>
      <c r="BB947" s="634"/>
    </row>
    <row r="948" spans="1:54" ht="15.6" x14ac:dyDescent="0.3">
      <c r="A948" s="617">
        <v>707571</v>
      </c>
      <c r="B948" s="603" t="s">
        <v>247</v>
      </c>
      <c r="C948" s="628" t="s">
        <v>178</v>
      </c>
      <c r="D948" s="628" t="s">
        <v>178</v>
      </c>
      <c r="E948" s="628" t="s">
        <v>178</v>
      </c>
      <c r="F948" s="628" t="s">
        <v>178</v>
      </c>
      <c r="G948" s="628" t="s">
        <v>178</v>
      </c>
      <c r="H948" s="628" t="s">
        <v>178</v>
      </c>
      <c r="I948" s="628" t="s">
        <v>177</v>
      </c>
      <c r="J948" s="628" t="s">
        <v>177</v>
      </c>
      <c r="K948" s="628" t="s">
        <v>177</v>
      </c>
      <c r="L948" s="628" t="s">
        <v>177</v>
      </c>
      <c r="M948" s="628" t="s">
        <v>177</v>
      </c>
      <c r="N948" s="628" t="s">
        <v>177</v>
      </c>
      <c r="O948" s="628">
        <v>0</v>
      </c>
      <c r="P948" s="628">
        <v>0</v>
      </c>
      <c r="Q948" s="628">
        <v>0</v>
      </c>
      <c r="R948" s="628">
        <v>0</v>
      </c>
      <c r="S948" s="628">
        <v>0</v>
      </c>
      <c r="T948" s="628">
        <v>0</v>
      </c>
      <c r="U948" s="628">
        <v>0</v>
      </c>
      <c r="V948" s="628">
        <v>0</v>
      </c>
      <c r="W948" s="628">
        <v>0</v>
      </c>
      <c r="X948" s="628">
        <v>0</v>
      </c>
      <c r="Y948" s="628">
        <v>0</v>
      </c>
      <c r="Z948" s="628">
        <v>0</v>
      </c>
      <c r="AA948" s="628">
        <v>0</v>
      </c>
      <c r="AB948" s="628">
        <v>0</v>
      </c>
      <c r="AC948" s="628">
        <v>0</v>
      </c>
      <c r="AD948" s="628">
        <v>0</v>
      </c>
      <c r="AE948" s="628">
        <v>0</v>
      </c>
      <c r="AF948" s="628">
        <v>0</v>
      </c>
      <c r="AG948" s="628">
        <v>0</v>
      </c>
      <c r="AH948" s="628">
        <v>0</v>
      </c>
      <c r="AI948" s="628">
        <v>0</v>
      </c>
      <c r="AJ948" s="628">
        <v>0</v>
      </c>
      <c r="AK948" s="628">
        <v>0</v>
      </c>
      <c r="AL948" s="628">
        <v>0</v>
      </c>
      <c r="AM948" s="628">
        <v>0</v>
      </c>
      <c r="AN948" s="628">
        <v>0</v>
      </c>
      <c r="AO948" s="628">
        <v>0</v>
      </c>
      <c r="AP948" s="628">
        <v>0</v>
      </c>
      <c r="AQ948" s="628">
        <v>0</v>
      </c>
      <c r="AR948" s="628">
        <v>0</v>
      </c>
      <c r="AS948" s="628">
        <v>0</v>
      </c>
      <c r="AT948" s="628">
        <v>0</v>
      </c>
      <c r="AU948" s="628">
        <v>0</v>
      </c>
      <c r="AV948" s="628">
        <v>0</v>
      </c>
      <c r="AW948" s="628">
        <v>0</v>
      </c>
      <c r="AX948" s="628">
        <v>0</v>
      </c>
      <c r="AY948" s="602" t="e">
        <v>#N/A</v>
      </c>
      <c r="AZ948" s="628"/>
      <c r="BA948" s="629"/>
      <c r="BB948" s="634"/>
    </row>
    <row r="949" spans="1:54" ht="15.6" x14ac:dyDescent="0.3">
      <c r="A949" s="617">
        <v>707572</v>
      </c>
      <c r="B949" s="603" t="s">
        <v>247</v>
      </c>
      <c r="C949" s="628" t="s">
        <v>178</v>
      </c>
      <c r="D949" s="628" t="s">
        <v>178</v>
      </c>
      <c r="E949" s="628" t="s">
        <v>178</v>
      </c>
      <c r="F949" s="628" t="s">
        <v>178</v>
      </c>
      <c r="G949" s="628" t="s">
        <v>178</v>
      </c>
      <c r="H949" s="628" t="s">
        <v>178</v>
      </c>
      <c r="I949" s="628" t="s">
        <v>177</v>
      </c>
      <c r="J949" s="628" t="s">
        <v>177</v>
      </c>
      <c r="K949" s="628" t="s">
        <v>177</v>
      </c>
      <c r="L949" s="628" t="s">
        <v>177</v>
      </c>
      <c r="M949" s="628" t="s">
        <v>177</v>
      </c>
      <c r="N949" s="628" t="s">
        <v>177</v>
      </c>
      <c r="O949" s="628">
        <v>0</v>
      </c>
      <c r="P949" s="628">
        <v>0</v>
      </c>
      <c r="Q949" s="628">
        <v>0</v>
      </c>
      <c r="R949" s="628">
        <v>0</v>
      </c>
      <c r="S949" s="628">
        <v>0</v>
      </c>
      <c r="T949" s="628">
        <v>0</v>
      </c>
      <c r="U949" s="628">
        <v>0</v>
      </c>
      <c r="V949" s="628">
        <v>0</v>
      </c>
      <c r="W949" s="628">
        <v>0</v>
      </c>
      <c r="X949" s="628">
        <v>0</v>
      </c>
      <c r="Y949" s="628">
        <v>0</v>
      </c>
      <c r="Z949" s="628">
        <v>0</v>
      </c>
      <c r="AA949" s="628">
        <v>0</v>
      </c>
      <c r="AB949" s="628">
        <v>0</v>
      </c>
      <c r="AC949" s="628">
        <v>0</v>
      </c>
      <c r="AD949" s="628">
        <v>0</v>
      </c>
      <c r="AE949" s="628">
        <v>0</v>
      </c>
      <c r="AF949" s="628">
        <v>0</v>
      </c>
      <c r="AG949" s="628">
        <v>0</v>
      </c>
      <c r="AH949" s="628">
        <v>0</v>
      </c>
      <c r="AI949" s="628">
        <v>0</v>
      </c>
      <c r="AJ949" s="628">
        <v>0</v>
      </c>
      <c r="AK949" s="628">
        <v>0</v>
      </c>
      <c r="AL949" s="628">
        <v>0</v>
      </c>
      <c r="AM949" s="628">
        <v>0</v>
      </c>
      <c r="AN949" s="628">
        <v>0</v>
      </c>
      <c r="AO949" s="628">
        <v>0</v>
      </c>
      <c r="AP949" s="628">
        <v>0</v>
      </c>
      <c r="AQ949" s="628">
        <v>0</v>
      </c>
      <c r="AR949" s="628">
        <v>0</v>
      </c>
      <c r="AS949" s="628">
        <v>0</v>
      </c>
      <c r="AT949" s="628">
        <v>0</v>
      </c>
      <c r="AU949" s="628">
        <v>0</v>
      </c>
      <c r="AV949" s="628">
        <v>0</v>
      </c>
      <c r="AW949" s="628">
        <v>0</v>
      </c>
      <c r="AX949" s="628">
        <v>0</v>
      </c>
      <c r="AY949" s="602" t="e">
        <v>#N/A</v>
      </c>
      <c r="AZ949" s="628"/>
      <c r="BA949" s="629"/>
      <c r="BB949" s="634"/>
    </row>
    <row r="950" spans="1:54" ht="15.6" x14ac:dyDescent="0.3">
      <c r="A950" s="617">
        <v>707573</v>
      </c>
      <c r="B950" s="603" t="s">
        <v>247</v>
      </c>
      <c r="C950" s="628" t="s">
        <v>178</v>
      </c>
      <c r="D950" s="628" t="s">
        <v>178</v>
      </c>
      <c r="E950" s="628" t="s">
        <v>178</v>
      </c>
      <c r="F950" s="628" t="s">
        <v>178</v>
      </c>
      <c r="G950" s="628" t="s">
        <v>178</v>
      </c>
      <c r="H950" s="628" t="s">
        <v>178</v>
      </c>
      <c r="I950" s="628" t="s">
        <v>177</v>
      </c>
      <c r="J950" s="628" t="s">
        <v>177</v>
      </c>
      <c r="K950" s="628" t="s">
        <v>177</v>
      </c>
      <c r="L950" s="628" t="s">
        <v>177</v>
      </c>
      <c r="M950" s="628" t="s">
        <v>177</v>
      </c>
      <c r="N950" s="628" t="s">
        <v>177</v>
      </c>
      <c r="O950" s="628">
        <v>0</v>
      </c>
      <c r="P950" s="628">
        <v>0</v>
      </c>
      <c r="Q950" s="628">
        <v>0</v>
      </c>
      <c r="R950" s="628">
        <v>0</v>
      </c>
      <c r="S950" s="628">
        <v>0</v>
      </c>
      <c r="T950" s="628">
        <v>0</v>
      </c>
      <c r="U950" s="628">
        <v>0</v>
      </c>
      <c r="V950" s="628">
        <v>0</v>
      </c>
      <c r="W950" s="628">
        <v>0</v>
      </c>
      <c r="X950" s="628">
        <v>0</v>
      </c>
      <c r="Y950" s="628">
        <v>0</v>
      </c>
      <c r="Z950" s="628">
        <v>0</v>
      </c>
      <c r="AA950" s="628">
        <v>0</v>
      </c>
      <c r="AB950" s="628">
        <v>0</v>
      </c>
      <c r="AC950" s="628">
        <v>0</v>
      </c>
      <c r="AD950" s="628">
        <v>0</v>
      </c>
      <c r="AE950" s="628">
        <v>0</v>
      </c>
      <c r="AF950" s="628">
        <v>0</v>
      </c>
      <c r="AG950" s="628">
        <v>0</v>
      </c>
      <c r="AH950" s="628">
        <v>0</v>
      </c>
      <c r="AI950" s="628">
        <v>0</v>
      </c>
      <c r="AJ950" s="628">
        <v>0</v>
      </c>
      <c r="AK950" s="628">
        <v>0</v>
      </c>
      <c r="AL950" s="628">
        <v>0</v>
      </c>
      <c r="AM950" s="628">
        <v>0</v>
      </c>
      <c r="AN950" s="628">
        <v>0</v>
      </c>
      <c r="AO950" s="628">
        <v>0</v>
      </c>
      <c r="AP950" s="628">
        <v>0</v>
      </c>
      <c r="AQ950" s="628">
        <v>0</v>
      </c>
      <c r="AR950" s="628">
        <v>0</v>
      </c>
      <c r="AS950" s="628">
        <v>0</v>
      </c>
      <c r="AT950" s="628">
        <v>0</v>
      </c>
      <c r="AU950" s="628">
        <v>0</v>
      </c>
      <c r="AV950" s="628">
        <v>0</v>
      </c>
      <c r="AW950" s="628">
        <v>0</v>
      </c>
      <c r="AX950" s="628">
        <v>0</v>
      </c>
      <c r="AY950" s="602" t="e">
        <v>#N/A</v>
      </c>
      <c r="AZ950" s="628"/>
      <c r="BA950" s="629"/>
      <c r="BB950" s="634"/>
    </row>
    <row r="951" spans="1:54" ht="15.6" x14ac:dyDescent="0.3">
      <c r="A951" s="617">
        <v>707574</v>
      </c>
      <c r="B951" s="603" t="s">
        <v>247</v>
      </c>
      <c r="C951" s="628" t="s">
        <v>178</v>
      </c>
      <c r="D951" s="628" t="s">
        <v>178</v>
      </c>
      <c r="E951" s="628" t="s">
        <v>178</v>
      </c>
      <c r="F951" s="628" t="s">
        <v>177</v>
      </c>
      <c r="G951" s="628" t="s">
        <v>177</v>
      </c>
      <c r="H951" s="628" t="s">
        <v>178</v>
      </c>
      <c r="I951" s="628" t="s">
        <v>177</v>
      </c>
      <c r="J951" s="628" t="s">
        <v>177</v>
      </c>
      <c r="K951" s="628" t="s">
        <v>177</v>
      </c>
      <c r="L951" s="628" t="s">
        <v>177</v>
      </c>
      <c r="M951" s="628" t="s">
        <v>177</v>
      </c>
      <c r="N951" s="628" t="s">
        <v>177</v>
      </c>
      <c r="O951" s="628">
        <v>0</v>
      </c>
      <c r="P951" s="628">
        <v>0</v>
      </c>
      <c r="Q951" s="628">
        <v>0</v>
      </c>
      <c r="R951" s="628">
        <v>0</v>
      </c>
      <c r="S951" s="628">
        <v>0</v>
      </c>
      <c r="T951" s="628">
        <v>0</v>
      </c>
      <c r="U951" s="628">
        <v>0</v>
      </c>
      <c r="V951" s="628">
        <v>0</v>
      </c>
      <c r="W951" s="628">
        <v>0</v>
      </c>
      <c r="X951" s="628">
        <v>0</v>
      </c>
      <c r="Y951" s="628">
        <v>0</v>
      </c>
      <c r="Z951" s="628">
        <v>0</v>
      </c>
      <c r="AA951" s="628">
        <v>0</v>
      </c>
      <c r="AB951" s="628">
        <v>0</v>
      </c>
      <c r="AC951" s="628">
        <v>0</v>
      </c>
      <c r="AD951" s="628">
        <v>0</v>
      </c>
      <c r="AE951" s="628">
        <v>0</v>
      </c>
      <c r="AF951" s="628">
        <v>0</v>
      </c>
      <c r="AG951" s="628">
        <v>0</v>
      </c>
      <c r="AH951" s="628">
        <v>0</v>
      </c>
      <c r="AI951" s="628">
        <v>0</v>
      </c>
      <c r="AJ951" s="628">
        <v>0</v>
      </c>
      <c r="AK951" s="628">
        <v>0</v>
      </c>
      <c r="AL951" s="628">
        <v>0</v>
      </c>
      <c r="AM951" s="628">
        <v>0</v>
      </c>
      <c r="AN951" s="628">
        <v>0</v>
      </c>
      <c r="AO951" s="628">
        <v>0</v>
      </c>
      <c r="AP951" s="628">
        <v>0</v>
      </c>
      <c r="AQ951" s="628">
        <v>0</v>
      </c>
      <c r="AR951" s="628">
        <v>0</v>
      </c>
      <c r="AS951" s="628">
        <v>0</v>
      </c>
      <c r="AT951" s="628">
        <v>0</v>
      </c>
      <c r="AU951" s="628">
        <v>0</v>
      </c>
      <c r="AV951" s="628">
        <v>0</v>
      </c>
      <c r="AW951" s="628">
        <v>0</v>
      </c>
      <c r="AX951" s="628">
        <v>0</v>
      </c>
      <c r="AY951" s="602" t="e">
        <v>#N/A</v>
      </c>
      <c r="AZ951" s="628"/>
      <c r="BA951" s="629"/>
      <c r="BB951" s="634"/>
    </row>
    <row r="952" spans="1:54" ht="15.6" x14ac:dyDescent="0.3">
      <c r="A952" s="617">
        <v>707575</v>
      </c>
      <c r="B952" s="603" t="s">
        <v>247</v>
      </c>
      <c r="C952" s="628" t="s">
        <v>178</v>
      </c>
      <c r="D952" s="628" t="s">
        <v>178</v>
      </c>
      <c r="E952" s="628" t="s">
        <v>178</v>
      </c>
      <c r="F952" s="628" t="s">
        <v>178</v>
      </c>
      <c r="G952" s="628" t="s">
        <v>178</v>
      </c>
      <c r="H952" s="628" t="s">
        <v>178</v>
      </c>
      <c r="I952" s="628" t="s">
        <v>177</v>
      </c>
      <c r="J952" s="628" t="s">
        <v>177</v>
      </c>
      <c r="K952" s="628" t="s">
        <v>177</v>
      </c>
      <c r="L952" s="628" t="s">
        <v>177</v>
      </c>
      <c r="M952" s="628" t="s">
        <v>177</v>
      </c>
      <c r="N952" s="628" t="s">
        <v>177</v>
      </c>
      <c r="O952" s="628">
        <v>0</v>
      </c>
      <c r="P952" s="628">
        <v>0</v>
      </c>
      <c r="Q952" s="628">
        <v>0</v>
      </c>
      <c r="R952" s="628">
        <v>0</v>
      </c>
      <c r="S952" s="628">
        <v>0</v>
      </c>
      <c r="T952" s="628">
        <v>0</v>
      </c>
      <c r="U952" s="628">
        <v>0</v>
      </c>
      <c r="V952" s="628">
        <v>0</v>
      </c>
      <c r="W952" s="628">
        <v>0</v>
      </c>
      <c r="X952" s="628">
        <v>0</v>
      </c>
      <c r="Y952" s="628">
        <v>0</v>
      </c>
      <c r="Z952" s="628">
        <v>0</v>
      </c>
      <c r="AA952" s="628">
        <v>0</v>
      </c>
      <c r="AB952" s="628">
        <v>0</v>
      </c>
      <c r="AC952" s="628">
        <v>0</v>
      </c>
      <c r="AD952" s="628">
        <v>0</v>
      </c>
      <c r="AE952" s="628">
        <v>0</v>
      </c>
      <c r="AF952" s="628">
        <v>0</v>
      </c>
      <c r="AG952" s="628">
        <v>0</v>
      </c>
      <c r="AH952" s="628">
        <v>0</v>
      </c>
      <c r="AI952" s="628">
        <v>0</v>
      </c>
      <c r="AJ952" s="628">
        <v>0</v>
      </c>
      <c r="AK952" s="628">
        <v>0</v>
      </c>
      <c r="AL952" s="628">
        <v>0</v>
      </c>
      <c r="AM952" s="628">
        <v>0</v>
      </c>
      <c r="AN952" s="628">
        <v>0</v>
      </c>
      <c r="AO952" s="628">
        <v>0</v>
      </c>
      <c r="AP952" s="628">
        <v>0</v>
      </c>
      <c r="AQ952" s="628">
        <v>0</v>
      </c>
      <c r="AR952" s="628">
        <v>0</v>
      </c>
      <c r="AS952" s="628">
        <v>0</v>
      </c>
      <c r="AT952" s="628">
        <v>0</v>
      </c>
      <c r="AU952" s="628">
        <v>0</v>
      </c>
      <c r="AV952" s="628">
        <v>0</v>
      </c>
      <c r="AW952" s="628">
        <v>0</v>
      </c>
      <c r="AX952" s="628">
        <v>0</v>
      </c>
      <c r="AY952" s="602" t="e">
        <v>#N/A</v>
      </c>
      <c r="AZ952" s="628"/>
      <c r="BA952" s="629"/>
      <c r="BB952" s="634"/>
    </row>
    <row r="953" spans="1:54" ht="15.6" x14ac:dyDescent="0.3">
      <c r="A953" s="617">
        <v>707576</v>
      </c>
      <c r="B953" s="603" t="s">
        <v>247</v>
      </c>
      <c r="C953" s="628" t="s">
        <v>178</v>
      </c>
      <c r="D953" s="628" t="s">
        <v>178</v>
      </c>
      <c r="E953" s="628" t="s">
        <v>178</v>
      </c>
      <c r="F953" s="628" t="s">
        <v>177</v>
      </c>
      <c r="G953" s="628" t="s">
        <v>178</v>
      </c>
      <c r="H953" s="628" t="s">
        <v>178</v>
      </c>
      <c r="I953" s="628" t="s">
        <v>177</v>
      </c>
      <c r="J953" s="628" t="s">
        <v>177</v>
      </c>
      <c r="K953" s="628" t="s">
        <v>177</v>
      </c>
      <c r="L953" s="628" t="s">
        <v>177</v>
      </c>
      <c r="M953" s="628" t="s">
        <v>177</v>
      </c>
      <c r="N953" s="628" t="s">
        <v>177</v>
      </c>
      <c r="O953" s="628">
        <v>0</v>
      </c>
      <c r="P953" s="628">
        <v>0</v>
      </c>
      <c r="Q953" s="628">
        <v>0</v>
      </c>
      <c r="R953" s="628">
        <v>0</v>
      </c>
      <c r="S953" s="628">
        <v>0</v>
      </c>
      <c r="T953" s="628">
        <v>0</v>
      </c>
      <c r="U953" s="628">
        <v>0</v>
      </c>
      <c r="V953" s="628">
        <v>0</v>
      </c>
      <c r="W953" s="628">
        <v>0</v>
      </c>
      <c r="X953" s="628">
        <v>0</v>
      </c>
      <c r="Y953" s="628">
        <v>0</v>
      </c>
      <c r="Z953" s="628">
        <v>0</v>
      </c>
      <c r="AA953" s="628">
        <v>0</v>
      </c>
      <c r="AB953" s="628">
        <v>0</v>
      </c>
      <c r="AC953" s="628">
        <v>0</v>
      </c>
      <c r="AD953" s="628">
        <v>0</v>
      </c>
      <c r="AE953" s="628">
        <v>0</v>
      </c>
      <c r="AF953" s="628">
        <v>0</v>
      </c>
      <c r="AG953" s="628">
        <v>0</v>
      </c>
      <c r="AH953" s="628">
        <v>0</v>
      </c>
      <c r="AI953" s="628">
        <v>0</v>
      </c>
      <c r="AJ953" s="628">
        <v>0</v>
      </c>
      <c r="AK953" s="628">
        <v>0</v>
      </c>
      <c r="AL953" s="628">
        <v>0</v>
      </c>
      <c r="AM953" s="628">
        <v>0</v>
      </c>
      <c r="AN953" s="628">
        <v>0</v>
      </c>
      <c r="AO953" s="628">
        <v>0</v>
      </c>
      <c r="AP953" s="628">
        <v>0</v>
      </c>
      <c r="AQ953" s="628">
        <v>0</v>
      </c>
      <c r="AR953" s="628">
        <v>0</v>
      </c>
      <c r="AS953" s="628">
        <v>0</v>
      </c>
      <c r="AT953" s="628">
        <v>0</v>
      </c>
      <c r="AU953" s="628">
        <v>0</v>
      </c>
      <c r="AV953" s="628">
        <v>0</v>
      </c>
      <c r="AW953" s="628">
        <v>0</v>
      </c>
      <c r="AX953" s="628">
        <v>0</v>
      </c>
      <c r="AY953" s="602" t="e">
        <v>#N/A</v>
      </c>
      <c r="AZ953" s="628"/>
      <c r="BA953" s="629"/>
      <c r="BB953" s="634"/>
    </row>
    <row r="954" spans="1:54" ht="15.6" x14ac:dyDescent="0.3">
      <c r="A954" s="617">
        <v>707577</v>
      </c>
      <c r="B954" s="603" t="s">
        <v>247</v>
      </c>
      <c r="C954" s="628" t="s">
        <v>178</v>
      </c>
      <c r="D954" s="628" t="s">
        <v>178</v>
      </c>
      <c r="E954" s="628" t="s">
        <v>178</v>
      </c>
      <c r="F954" s="628" t="s">
        <v>178</v>
      </c>
      <c r="G954" s="628" t="s">
        <v>178</v>
      </c>
      <c r="H954" s="628" t="s">
        <v>178</v>
      </c>
      <c r="I954" s="628" t="s">
        <v>177</v>
      </c>
      <c r="J954" s="628" t="s">
        <v>177</v>
      </c>
      <c r="K954" s="628" t="s">
        <v>177</v>
      </c>
      <c r="L954" s="628" t="s">
        <v>177</v>
      </c>
      <c r="M954" s="628" t="s">
        <v>177</v>
      </c>
      <c r="N954" s="628" t="s">
        <v>177</v>
      </c>
      <c r="O954" s="628">
        <v>0</v>
      </c>
      <c r="P954" s="628">
        <v>0</v>
      </c>
      <c r="Q954" s="628">
        <v>0</v>
      </c>
      <c r="R954" s="628">
        <v>0</v>
      </c>
      <c r="S954" s="628">
        <v>0</v>
      </c>
      <c r="T954" s="628">
        <v>0</v>
      </c>
      <c r="U954" s="628">
        <v>0</v>
      </c>
      <c r="V954" s="628">
        <v>0</v>
      </c>
      <c r="W954" s="628">
        <v>0</v>
      </c>
      <c r="X954" s="628">
        <v>0</v>
      </c>
      <c r="Y954" s="628">
        <v>0</v>
      </c>
      <c r="Z954" s="628">
        <v>0</v>
      </c>
      <c r="AA954" s="628">
        <v>0</v>
      </c>
      <c r="AB954" s="628">
        <v>0</v>
      </c>
      <c r="AC954" s="628">
        <v>0</v>
      </c>
      <c r="AD954" s="628">
        <v>0</v>
      </c>
      <c r="AE954" s="628">
        <v>0</v>
      </c>
      <c r="AF954" s="628">
        <v>0</v>
      </c>
      <c r="AG954" s="628">
        <v>0</v>
      </c>
      <c r="AH954" s="628">
        <v>0</v>
      </c>
      <c r="AI954" s="628">
        <v>0</v>
      </c>
      <c r="AJ954" s="628">
        <v>0</v>
      </c>
      <c r="AK954" s="628">
        <v>0</v>
      </c>
      <c r="AL954" s="628">
        <v>0</v>
      </c>
      <c r="AM954" s="628">
        <v>0</v>
      </c>
      <c r="AN954" s="628">
        <v>0</v>
      </c>
      <c r="AO954" s="628">
        <v>0</v>
      </c>
      <c r="AP954" s="628">
        <v>0</v>
      </c>
      <c r="AQ954" s="628">
        <v>0</v>
      </c>
      <c r="AR954" s="628">
        <v>0</v>
      </c>
      <c r="AS954" s="628">
        <v>0</v>
      </c>
      <c r="AT954" s="628">
        <v>0</v>
      </c>
      <c r="AU954" s="628">
        <v>0</v>
      </c>
      <c r="AV954" s="628">
        <v>0</v>
      </c>
      <c r="AW954" s="628">
        <v>0</v>
      </c>
      <c r="AX954" s="628">
        <v>0</v>
      </c>
      <c r="AY954" s="602" t="e">
        <v>#N/A</v>
      </c>
      <c r="AZ954" s="628"/>
      <c r="BA954" s="629"/>
      <c r="BB954" s="634"/>
    </row>
    <row r="955" spans="1:54" ht="15.6" x14ac:dyDescent="0.3">
      <c r="A955" s="617">
        <v>707578</v>
      </c>
      <c r="B955" s="603" t="s">
        <v>247</v>
      </c>
      <c r="C955" s="628" t="s">
        <v>178</v>
      </c>
      <c r="D955" s="628" t="s">
        <v>178</v>
      </c>
      <c r="E955" s="628" t="s">
        <v>178</v>
      </c>
      <c r="F955" s="628" t="s">
        <v>178</v>
      </c>
      <c r="G955" s="628" t="s">
        <v>178</v>
      </c>
      <c r="H955" s="628" t="s">
        <v>178</v>
      </c>
      <c r="I955" s="628" t="s">
        <v>177</v>
      </c>
      <c r="J955" s="628" t="s">
        <v>177</v>
      </c>
      <c r="K955" s="628" t="s">
        <v>177</v>
      </c>
      <c r="L955" s="628" t="s">
        <v>177</v>
      </c>
      <c r="M955" s="628" t="s">
        <v>177</v>
      </c>
      <c r="N955" s="628" t="s">
        <v>177</v>
      </c>
      <c r="O955" s="628">
        <v>0</v>
      </c>
      <c r="P955" s="628">
        <v>0</v>
      </c>
      <c r="Q955" s="628">
        <v>0</v>
      </c>
      <c r="R955" s="628">
        <v>0</v>
      </c>
      <c r="S955" s="628">
        <v>0</v>
      </c>
      <c r="T955" s="628">
        <v>0</v>
      </c>
      <c r="U955" s="628">
        <v>0</v>
      </c>
      <c r="V955" s="628">
        <v>0</v>
      </c>
      <c r="W955" s="628">
        <v>0</v>
      </c>
      <c r="X955" s="628">
        <v>0</v>
      </c>
      <c r="Y955" s="628">
        <v>0</v>
      </c>
      <c r="Z955" s="628">
        <v>0</v>
      </c>
      <c r="AA955" s="628">
        <v>0</v>
      </c>
      <c r="AB955" s="628">
        <v>0</v>
      </c>
      <c r="AC955" s="628">
        <v>0</v>
      </c>
      <c r="AD955" s="628">
        <v>0</v>
      </c>
      <c r="AE955" s="628">
        <v>0</v>
      </c>
      <c r="AF955" s="628">
        <v>0</v>
      </c>
      <c r="AG955" s="628">
        <v>0</v>
      </c>
      <c r="AH955" s="628">
        <v>0</v>
      </c>
      <c r="AI955" s="628">
        <v>0</v>
      </c>
      <c r="AJ955" s="628">
        <v>0</v>
      </c>
      <c r="AK955" s="628">
        <v>0</v>
      </c>
      <c r="AL955" s="628">
        <v>0</v>
      </c>
      <c r="AM955" s="628">
        <v>0</v>
      </c>
      <c r="AN955" s="628">
        <v>0</v>
      </c>
      <c r="AO955" s="628">
        <v>0</v>
      </c>
      <c r="AP955" s="628">
        <v>0</v>
      </c>
      <c r="AQ955" s="628">
        <v>0</v>
      </c>
      <c r="AR955" s="628">
        <v>0</v>
      </c>
      <c r="AS955" s="628">
        <v>0</v>
      </c>
      <c r="AT955" s="628">
        <v>0</v>
      </c>
      <c r="AU955" s="628">
        <v>0</v>
      </c>
      <c r="AV955" s="628">
        <v>0</v>
      </c>
      <c r="AW955" s="628">
        <v>0</v>
      </c>
      <c r="AX955" s="628">
        <v>0</v>
      </c>
      <c r="AY955" s="602" t="e">
        <v>#N/A</v>
      </c>
      <c r="AZ955" s="628"/>
      <c r="BA955" s="629"/>
      <c r="BB955" s="634"/>
    </row>
    <row r="956" spans="1:54" ht="15.6" x14ac:dyDescent="0.3">
      <c r="A956" s="617">
        <v>707579</v>
      </c>
      <c r="B956" s="603" t="s">
        <v>247</v>
      </c>
      <c r="C956" s="628" t="s">
        <v>178</v>
      </c>
      <c r="D956" s="628" t="s">
        <v>178</v>
      </c>
      <c r="E956" s="628" t="s">
        <v>178</v>
      </c>
      <c r="F956" s="628" t="s">
        <v>178</v>
      </c>
      <c r="G956" s="628" t="s">
        <v>178</v>
      </c>
      <c r="H956" s="628" t="s">
        <v>178</v>
      </c>
      <c r="I956" s="628" t="s">
        <v>177</v>
      </c>
      <c r="J956" s="628" t="s">
        <v>177</v>
      </c>
      <c r="K956" s="628" t="s">
        <v>177</v>
      </c>
      <c r="L956" s="628" t="s">
        <v>177</v>
      </c>
      <c r="M956" s="628" t="s">
        <v>177</v>
      </c>
      <c r="N956" s="628" t="s">
        <v>177</v>
      </c>
      <c r="O956" s="628">
        <v>0</v>
      </c>
      <c r="P956" s="628">
        <v>0</v>
      </c>
      <c r="Q956" s="628">
        <v>0</v>
      </c>
      <c r="R956" s="628">
        <v>0</v>
      </c>
      <c r="S956" s="628">
        <v>0</v>
      </c>
      <c r="T956" s="628">
        <v>0</v>
      </c>
      <c r="U956" s="628">
        <v>0</v>
      </c>
      <c r="V956" s="628">
        <v>0</v>
      </c>
      <c r="W956" s="628">
        <v>0</v>
      </c>
      <c r="X956" s="628">
        <v>0</v>
      </c>
      <c r="Y956" s="628">
        <v>0</v>
      </c>
      <c r="Z956" s="628">
        <v>0</v>
      </c>
      <c r="AA956" s="628">
        <v>0</v>
      </c>
      <c r="AB956" s="628">
        <v>0</v>
      </c>
      <c r="AC956" s="628">
        <v>0</v>
      </c>
      <c r="AD956" s="628">
        <v>0</v>
      </c>
      <c r="AE956" s="628">
        <v>0</v>
      </c>
      <c r="AF956" s="628">
        <v>0</v>
      </c>
      <c r="AG956" s="628">
        <v>0</v>
      </c>
      <c r="AH956" s="628">
        <v>0</v>
      </c>
      <c r="AI956" s="628">
        <v>0</v>
      </c>
      <c r="AJ956" s="628">
        <v>0</v>
      </c>
      <c r="AK956" s="628">
        <v>0</v>
      </c>
      <c r="AL956" s="628">
        <v>0</v>
      </c>
      <c r="AM956" s="628">
        <v>0</v>
      </c>
      <c r="AN956" s="628">
        <v>0</v>
      </c>
      <c r="AO956" s="628">
        <v>0</v>
      </c>
      <c r="AP956" s="628">
        <v>0</v>
      </c>
      <c r="AQ956" s="628">
        <v>0</v>
      </c>
      <c r="AR956" s="628">
        <v>0</v>
      </c>
      <c r="AS956" s="628">
        <v>0</v>
      </c>
      <c r="AT956" s="628">
        <v>0</v>
      </c>
      <c r="AU956" s="628">
        <v>0</v>
      </c>
      <c r="AV956" s="628">
        <v>0</v>
      </c>
      <c r="AW956" s="628">
        <v>0</v>
      </c>
      <c r="AX956" s="628">
        <v>0</v>
      </c>
      <c r="AY956" s="602" t="e">
        <v>#N/A</v>
      </c>
      <c r="AZ956" s="628"/>
      <c r="BA956" s="629"/>
      <c r="BB956" s="634"/>
    </row>
    <row r="957" spans="1:54" ht="15.6" x14ac:dyDescent="0.3">
      <c r="A957" s="617">
        <v>707580</v>
      </c>
      <c r="B957" s="603" t="s">
        <v>247</v>
      </c>
      <c r="C957" s="628" t="s">
        <v>178</v>
      </c>
      <c r="D957" s="628" t="s">
        <v>178</v>
      </c>
      <c r="E957" s="628" t="s">
        <v>178</v>
      </c>
      <c r="F957" s="628" t="s">
        <v>178</v>
      </c>
      <c r="G957" s="628" t="s">
        <v>178</v>
      </c>
      <c r="H957" s="628" t="s">
        <v>178</v>
      </c>
      <c r="I957" s="628" t="s">
        <v>177</v>
      </c>
      <c r="J957" s="628" t="s">
        <v>177</v>
      </c>
      <c r="K957" s="628" t="s">
        <v>177</v>
      </c>
      <c r="L957" s="628" t="s">
        <v>177</v>
      </c>
      <c r="M957" s="628" t="s">
        <v>177</v>
      </c>
      <c r="N957" s="628" t="s">
        <v>177</v>
      </c>
      <c r="O957" s="628">
        <v>0</v>
      </c>
      <c r="P957" s="628">
        <v>0</v>
      </c>
      <c r="Q957" s="628">
        <v>0</v>
      </c>
      <c r="R957" s="628">
        <v>0</v>
      </c>
      <c r="S957" s="628">
        <v>0</v>
      </c>
      <c r="T957" s="628">
        <v>0</v>
      </c>
      <c r="U957" s="628">
        <v>0</v>
      </c>
      <c r="V957" s="628">
        <v>0</v>
      </c>
      <c r="W957" s="628">
        <v>0</v>
      </c>
      <c r="X957" s="628">
        <v>0</v>
      </c>
      <c r="Y957" s="628">
        <v>0</v>
      </c>
      <c r="Z957" s="628">
        <v>0</v>
      </c>
      <c r="AA957" s="628">
        <v>0</v>
      </c>
      <c r="AB957" s="628">
        <v>0</v>
      </c>
      <c r="AC957" s="628">
        <v>0</v>
      </c>
      <c r="AD957" s="628">
        <v>0</v>
      </c>
      <c r="AE957" s="628">
        <v>0</v>
      </c>
      <c r="AF957" s="628">
        <v>0</v>
      </c>
      <c r="AG957" s="628">
        <v>0</v>
      </c>
      <c r="AH957" s="628">
        <v>0</v>
      </c>
      <c r="AI957" s="628">
        <v>0</v>
      </c>
      <c r="AJ957" s="628">
        <v>0</v>
      </c>
      <c r="AK957" s="628">
        <v>0</v>
      </c>
      <c r="AL957" s="628">
        <v>0</v>
      </c>
      <c r="AM957" s="628">
        <v>0</v>
      </c>
      <c r="AN957" s="628">
        <v>0</v>
      </c>
      <c r="AO957" s="628">
        <v>0</v>
      </c>
      <c r="AP957" s="628">
        <v>0</v>
      </c>
      <c r="AQ957" s="628">
        <v>0</v>
      </c>
      <c r="AR957" s="628">
        <v>0</v>
      </c>
      <c r="AS957" s="628">
        <v>0</v>
      </c>
      <c r="AT957" s="628">
        <v>0</v>
      </c>
      <c r="AU957" s="628">
        <v>0</v>
      </c>
      <c r="AV957" s="628">
        <v>0</v>
      </c>
      <c r="AW957" s="628">
        <v>0</v>
      </c>
      <c r="AX957" s="628">
        <v>0</v>
      </c>
      <c r="AY957" s="602" t="e">
        <v>#N/A</v>
      </c>
      <c r="AZ957" s="628"/>
      <c r="BA957" s="629"/>
      <c r="BB957" s="634"/>
    </row>
    <row r="958" spans="1:54" ht="15.6" x14ac:dyDescent="0.3">
      <c r="A958" s="617">
        <v>707581</v>
      </c>
      <c r="B958" s="603" t="s">
        <v>247</v>
      </c>
      <c r="C958" s="628" t="s">
        <v>178</v>
      </c>
      <c r="D958" s="628" t="s">
        <v>178</v>
      </c>
      <c r="E958" s="628" t="s">
        <v>178</v>
      </c>
      <c r="F958" s="628" t="s">
        <v>178</v>
      </c>
      <c r="G958" s="628" t="s">
        <v>178</v>
      </c>
      <c r="H958" s="628" t="s">
        <v>178</v>
      </c>
      <c r="I958" s="628" t="s">
        <v>177</v>
      </c>
      <c r="J958" s="628" t="s">
        <v>177</v>
      </c>
      <c r="K958" s="628" t="s">
        <v>177</v>
      </c>
      <c r="L958" s="628" t="s">
        <v>177</v>
      </c>
      <c r="M958" s="628" t="s">
        <v>177</v>
      </c>
      <c r="N958" s="628" t="s">
        <v>177</v>
      </c>
      <c r="O958" s="628">
        <v>0</v>
      </c>
      <c r="P958" s="628">
        <v>0</v>
      </c>
      <c r="Q958" s="628">
        <v>0</v>
      </c>
      <c r="R958" s="628">
        <v>0</v>
      </c>
      <c r="S958" s="628">
        <v>0</v>
      </c>
      <c r="T958" s="628">
        <v>0</v>
      </c>
      <c r="U958" s="628">
        <v>0</v>
      </c>
      <c r="V958" s="628">
        <v>0</v>
      </c>
      <c r="W958" s="628">
        <v>0</v>
      </c>
      <c r="X958" s="628">
        <v>0</v>
      </c>
      <c r="Y958" s="628">
        <v>0</v>
      </c>
      <c r="Z958" s="628">
        <v>0</v>
      </c>
      <c r="AA958" s="628">
        <v>0</v>
      </c>
      <c r="AB958" s="628">
        <v>0</v>
      </c>
      <c r="AC958" s="628">
        <v>0</v>
      </c>
      <c r="AD958" s="628">
        <v>0</v>
      </c>
      <c r="AE958" s="628">
        <v>0</v>
      </c>
      <c r="AF958" s="628">
        <v>0</v>
      </c>
      <c r="AG958" s="628">
        <v>0</v>
      </c>
      <c r="AH958" s="628">
        <v>0</v>
      </c>
      <c r="AI958" s="628">
        <v>0</v>
      </c>
      <c r="AJ958" s="628">
        <v>0</v>
      </c>
      <c r="AK958" s="628">
        <v>0</v>
      </c>
      <c r="AL958" s="628">
        <v>0</v>
      </c>
      <c r="AM958" s="628">
        <v>0</v>
      </c>
      <c r="AN958" s="628">
        <v>0</v>
      </c>
      <c r="AO958" s="628">
        <v>0</v>
      </c>
      <c r="AP958" s="628">
        <v>0</v>
      </c>
      <c r="AQ958" s="628">
        <v>0</v>
      </c>
      <c r="AR958" s="628">
        <v>0</v>
      </c>
      <c r="AS958" s="628">
        <v>0</v>
      </c>
      <c r="AT958" s="628">
        <v>0</v>
      </c>
      <c r="AU958" s="628">
        <v>0</v>
      </c>
      <c r="AV958" s="628">
        <v>0</v>
      </c>
      <c r="AW958" s="628">
        <v>0</v>
      </c>
      <c r="AX958" s="628">
        <v>0</v>
      </c>
      <c r="AY958" s="602" t="e">
        <v>#N/A</v>
      </c>
      <c r="AZ958" s="628"/>
      <c r="BA958" s="629"/>
      <c r="BB958" s="634"/>
    </row>
    <row r="959" spans="1:54" ht="15.6" x14ac:dyDescent="0.3">
      <c r="A959" s="617">
        <v>707582</v>
      </c>
      <c r="B959" s="603" t="s">
        <v>247</v>
      </c>
      <c r="C959" s="628" t="s">
        <v>178</v>
      </c>
      <c r="D959" s="628" t="s">
        <v>178</v>
      </c>
      <c r="E959" s="628" t="s">
        <v>178</v>
      </c>
      <c r="F959" s="628" t="s">
        <v>178</v>
      </c>
      <c r="G959" s="628" t="s">
        <v>178</v>
      </c>
      <c r="H959" s="628" t="s">
        <v>178</v>
      </c>
      <c r="I959" s="628" t="s">
        <v>177</v>
      </c>
      <c r="J959" s="628" t="s">
        <v>177</v>
      </c>
      <c r="K959" s="628" t="s">
        <v>177</v>
      </c>
      <c r="L959" s="628" t="s">
        <v>177</v>
      </c>
      <c r="M959" s="628" t="s">
        <v>177</v>
      </c>
      <c r="N959" s="628" t="s">
        <v>177</v>
      </c>
      <c r="O959" s="628">
        <v>0</v>
      </c>
      <c r="P959" s="628">
        <v>0</v>
      </c>
      <c r="Q959" s="628">
        <v>0</v>
      </c>
      <c r="R959" s="628">
        <v>0</v>
      </c>
      <c r="S959" s="628">
        <v>0</v>
      </c>
      <c r="T959" s="628">
        <v>0</v>
      </c>
      <c r="U959" s="628">
        <v>0</v>
      </c>
      <c r="V959" s="628">
        <v>0</v>
      </c>
      <c r="W959" s="628">
        <v>0</v>
      </c>
      <c r="X959" s="628">
        <v>0</v>
      </c>
      <c r="Y959" s="628">
        <v>0</v>
      </c>
      <c r="Z959" s="628">
        <v>0</v>
      </c>
      <c r="AA959" s="628">
        <v>0</v>
      </c>
      <c r="AB959" s="628">
        <v>0</v>
      </c>
      <c r="AC959" s="628">
        <v>0</v>
      </c>
      <c r="AD959" s="628">
        <v>0</v>
      </c>
      <c r="AE959" s="628">
        <v>0</v>
      </c>
      <c r="AF959" s="628">
        <v>0</v>
      </c>
      <c r="AG959" s="628">
        <v>0</v>
      </c>
      <c r="AH959" s="628">
        <v>0</v>
      </c>
      <c r="AI959" s="628">
        <v>0</v>
      </c>
      <c r="AJ959" s="628">
        <v>0</v>
      </c>
      <c r="AK959" s="628">
        <v>0</v>
      </c>
      <c r="AL959" s="628">
        <v>0</v>
      </c>
      <c r="AM959" s="628">
        <v>0</v>
      </c>
      <c r="AN959" s="628">
        <v>0</v>
      </c>
      <c r="AO959" s="628">
        <v>0</v>
      </c>
      <c r="AP959" s="628">
        <v>0</v>
      </c>
      <c r="AQ959" s="628">
        <v>0</v>
      </c>
      <c r="AR959" s="628">
        <v>0</v>
      </c>
      <c r="AS959" s="628">
        <v>0</v>
      </c>
      <c r="AT959" s="628">
        <v>0</v>
      </c>
      <c r="AU959" s="628">
        <v>0</v>
      </c>
      <c r="AV959" s="628">
        <v>0</v>
      </c>
      <c r="AW959" s="628">
        <v>0</v>
      </c>
      <c r="AX959" s="628">
        <v>0</v>
      </c>
      <c r="AY959" s="602" t="e">
        <v>#N/A</v>
      </c>
      <c r="AZ959" s="628"/>
      <c r="BA959" s="629"/>
      <c r="BB959" s="634"/>
    </row>
    <row r="960" spans="1:54" ht="15.6" x14ac:dyDescent="0.3">
      <c r="A960" s="617">
        <v>707583</v>
      </c>
      <c r="B960" s="603" t="s">
        <v>247</v>
      </c>
      <c r="C960" s="628" t="s">
        <v>178</v>
      </c>
      <c r="D960" s="628" t="s">
        <v>178</v>
      </c>
      <c r="E960" s="628" t="s">
        <v>178</v>
      </c>
      <c r="F960" s="628" t="s">
        <v>178</v>
      </c>
      <c r="G960" s="628" t="s">
        <v>178</v>
      </c>
      <c r="H960" s="628" t="s">
        <v>178</v>
      </c>
      <c r="I960" s="628" t="s">
        <v>177</v>
      </c>
      <c r="J960" s="628" t="s">
        <v>177</v>
      </c>
      <c r="K960" s="628" t="s">
        <v>177</v>
      </c>
      <c r="L960" s="628" t="s">
        <v>177</v>
      </c>
      <c r="M960" s="628" t="s">
        <v>177</v>
      </c>
      <c r="N960" s="628" t="s">
        <v>177</v>
      </c>
      <c r="O960" s="628">
        <v>0</v>
      </c>
      <c r="P960" s="628">
        <v>0</v>
      </c>
      <c r="Q960" s="628">
        <v>0</v>
      </c>
      <c r="R960" s="628">
        <v>0</v>
      </c>
      <c r="S960" s="628">
        <v>0</v>
      </c>
      <c r="T960" s="628">
        <v>0</v>
      </c>
      <c r="U960" s="628">
        <v>0</v>
      </c>
      <c r="V960" s="628">
        <v>0</v>
      </c>
      <c r="W960" s="628">
        <v>0</v>
      </c>
      <c r="X960" s="628">
        <v>0</v>
      </c>
      <c r="Y960" s="628">
        <v>0</v>
      </c>
      <c r="Z960" s="628">
        <v>0</v>
      </c>
      <c r="AA960" s="628">
        <v>0</v>
      </c>
      <c r="AB960" s="628">
        <v>0</v>
      </c>
      <c r="AC960" s="628">
        <v>0</v>
      </c>
      <c r="AD960" s="628">
        <v>0</v>
      </c>
      <c r="AE960" s="628">
        <v>0</v>
      </c>
      <c r="AF960" s="628">
        <v>0</v>
      </c>
      <c r="AG960" s="628">
        <v>0</v>
      </c>
      <c r="AH960" s="628">
        <v>0</v>
      </c>
      <c r="AI960" s="628">
        <v>0</v>
      </c>
      <c r="AJ960" s="628">
        <v>0</v>
      </c>
      <c r="AK960" s="628">
        <v>0</v>
      </c>
      <c r="AL960" s="628">
        <v>0</v>
      </c>
      <c r="AM960" s="628">
        <v>0</v>
      </c>
      <c r="AN960" s="628">
        <v>0</v>
      </c>
      <c r="AO960" s="628">
        <v>0</v>
      </c>
      <c r="AP960" s="628">
        <v>0</v>
      </c>
      <c r="AQ960" s="628">
        <v>0</v>
      </c>
      <c r="AR960" s="628">
        <v>0</v>
      </c>
      <c r="AS960" s="628">
        <v>0</v>
      </c>
      <c r="AT960" s="628">
        <v>0</v>
      </c>
      <c r="AU960" s="628">
        <v>0</v>
      </c>
      <c r="AV960" s="628">
        <v>0</v>
      </c>
      <c r="AW960" s="628">
        <v>0</v>
      </c>
      <c r="AX960" s="628">
        <v>0</v>
      </c>
      <c r="AY960" s="602" t="e">
        <v>#N/A</v>
      </c>
      <c r="AZ960" s="628"/>
      <c r="BA960" s="629"/>
      <c r="BB960" s="634"/>
    </row>
    <row r="961" spans="1:54" ht="15.6" x14ac:dyDescent="0.3">
      <c r="A961" s="617">
        <v>707584</v>
      </c>
      <c r="B961" s="603" t="s">
        <v>247</v>
      </c>
      <c r="C961" s="628" t="s">
        <v>177</v>
      </c>
      <c r="D961" s="628" t="s">
        <v>178</v>
      </c>
      <c r="E961" s="628" t="s">
        <v>178</v>
      </c>
      <c r="F961" s="628" t="s">
        <v>178</v>
      </c>
      <c r="G961" s="628" t="s">
        <v>177</v>
      </c>
      <c r="H961" s="628" t="s">
        <v>178</v>
      </c>
      <c r="I961" s="628" t="s">
        <v>177</v>
      </c>
      <c r="J961" s="628" t="s">
        <v>177</v>
      </c>
      <c r="K961" s="628" t="s">
        <v>177</v>
      </c>
      <c r="L961" s="628" t="s">
        <v>177</v>
      </c>
      <c r="M961" s="628" t="s">
        <v>177</v>
      </c>
      <c r="N961" s="628" t="s">
        <v>177</v>
      </c>
      <c r="O961" s="628">
        <v>0</v>
      </c>
      <c r="P961" s="628">
        <v>0</v>
      </c>
      <c r="Q961" s="628">
        <v>0</v>
      </c>
      <c r="R961" s="628">
        <v>0</v>
      </c>
      <c r="S961" s="628">
        <v>0</v>
      </c>
      <c r="T961" s="628">
        <v>0</v>
      </c>
      <c r="U961" s="628">
        <v>0</v>
      </c>
      <c r="V961" s="628">
        <v>0</v>
      </c>
      <c r="W961" s="628">
        <v>0</v>
      </c>
      <c r="X961" s="628">
        <v>0</v>
      </c>
      <c r="Y961" s="628">
        <v>0</v>
      </c>
      <c r="Z961" s="628">
        <v>0</v>
      </c>
      <c r="AA961" s="628">
        <v>0</v>
      </c>
      <c r="AB961" s="628">
        <v>0</v>
      </c>
      <c r="AC961" s="628">
        <v>0</v>
      </c>
      <c r="AD961" s="628">
        <v>0</v>
      </c>
      <c r="AE961" s="628">
        <v>0</v>
      </c>
      <c r="AF961" s="628">
        <v>0</v>
      </c>
      <c r="AG961" s="628">
        <v>0</v>
      </c>
      <c r="AH961" s="628">
        <v>0</v>
      </c>
      <c r="AI961" s="628">
        <v>0</v>
      </c>
      <c r="AJ961" s="628">
        <v>0</v>
      </c>
      <c r="AK961" s="628">
        <v>0</v>
      </c>
      <c r="AL961" s="628">
        <v>0</v>
      </c>
      <c r="AM961" s="628">
        <v>0</v>
      </c>
      <c r="AN961" s="628">
        <v>0</v>
      </c>
      <c r="AO961" s="628">
        <v>0</v>
      </c>
      <c r="AP961" s="628">
        <v>0</v>
      </c>
      <c r="AQ961" s="628">
        <v>0</v>
      </c>
      <c r="AR961" s="628">
        <v>0</v>
      </c>
      <c r="AS961" s="628">
        <v>0</v>
      </c>
      <c r="AT961" s="628">
        <v>0</v>
      </c>
      <c r="AU961" s="628">
        <v>0</v>
      </c>
      <c r="AV961" s="628">
        <v>0</v>
      </c>
      <c r="AW961" s="628">
        <v>0</v>
      </c>
      <c r="AX961" s="628">
        <v>0</v>
      </c>
      <c r="AY961" s="602" t="e">
        <v>#N/A</v>
      </c>
      <c r="AZ961" s="628"/>
      <c r="BA961" s="629"/>
      <c r="BB961" s="634"/>
    </row>
    <row r="962" spans="1:54" ht="15.6" x14ac:dyDescent="0.3">
      <c r="A962" s="617">
        <v>707585</v>
      </c>
      <c r="B962" s="603" t="s">
        <v>247</v>
      </c>
      <c r="C962" s="628" t="s">
        <v>178</v>
      </c>
      <c r="D962" s="628" t="s">
        <v>178</v>
      </c>
      <c r="E962" s="628" t="s">
        <v>178</v>
      </c>
      <c r="F962" s="628" t="s">
        <v>178</v>
      </c>
      <c r="G962" s="628" t="s">
        <v>178</v>
      </c>
      <c r="H962" s="628" t="s">
        <v>178</v>
      </c>
      <c r="I962" s="628" t="s">
        <v>177</v>
      </c>
      <c r="J962" s="628" t="s">
        <v>177</v>
      </c>
      <c r="K962" s="628" t="s">
        <v>177</v>
      </c>
      <c r="L962" s="628" t="s">
        <v>177</v>
      </c>
      <c r="M962" s="628" t="s">
        <v>177</v>
      </c>
      <c r="N962" s="628" t="s">
        <v>177</v>
      </c>
      <c r="O962" s="628">
        <v>0</v>
      </c>
      <c r="P962" s="628">
        <v>0</v>
      </c>
      <c r="Q962" s="628">
        <v>0</v>
      </c>
      <c r="R962" s="628">
        <v>0</v>
      </c>
      <c r="S962" s="628">
        <v>0</v>
      </c>
      <c r="T962" s="628">
        <v>0</v>
      </c>
      <c r="U962" s="628">
        <v>0</v>
      </c>
      <c r="V962" s="628">
        <v>0</v>
      </c>
      <c r="W962" s="628">
        <v>0</v>
      </c>
      <c r="X962" s="628">
        <v>0</v>
      </c>
      <c r="Y962" s="628">
        <v>0</v>
      </c>
      <c r="Z962" s="628">
        <v>0</v>
      </c>
      <c r="AA962" s="628">
        <v>0</v>
      </c>
      <c r="AB962" s="628">
        <v>0</v>
      </c>
      <c r="AC962" s="628">
        <v>0</v>
      </c>
      <c r="AD962" s="628">
        <v>0</v>
      </c>
      <c r="AE962" s="628">
        <v>0</v>
      </c>
      <c r="AF962" s="628">
        <v>0</v>
      </c>
      <c r="AG962" s="628">
        <v>0</v>
      </c>
      <c r="AH962" s="628">
        <v>0</v>
      </c>
      <c r="AI962" s="628">
        <v>0</v>
      </c>
      <c r="AJ962" s="628">
        <v>0</v>
      </c>
      <c r="AK962" s="628">
        <v>0</v>
      </c>
      <c r="AL962" s="628">
        <v>0</v>
      </c>
      <c r="AM962" s="628">
        <v>0</v>
      </c>
      <c r="AN962" s="628">
        <v>0</v>
      </c>
      <c r="AO962" s="628">
        <v>0</v>
      </c>
      <c r="AP962" s="628">
        <v>0</v>
      </c>
      <c r="AQ962" s="628">
        <v>0</v>
      </c>
      <c r="AR962" s="628">
        <v>0</v>
      </c>
      <c r="AS962" s="628">
        <v>0</v>
      </c>
      <c r="AT962" s="628">
        <v>0</v>
      </c>
      <c r="AU962" s="628">
        <v>0</v>
      </c>
      <c r="AV962" s="628">
        <v>0</v>
      </c>
      <c r="AW962" s="628">
        <v>0</v>
      </c>
      <c r="AX962" s="628">
        <v>0</v>
      </c>
      <c r="AY962" s="602" t="e">
        <v>#N/A</v>
      </c>
      <c r="AZ962" s="628"/>
      <c r="BA962" s="629"/>
      <c r="BB962" s="634"/>
    </row>
    <row r="963" spans="1:54" ht="15.6" x14ac:dyDescent="0.3">
      <c r="A963" s="617">
        <v>707586</v>
      </c>
      <c r="B963" s="603" t="s">
        <v>247</v>
      </c>
      <c r="C963" s="628" t="s">
        <v>178</v>
      </c>
      <c r="D963" s="628" t="s">
        <v>177</v>
      </c>
      <c r="E963" s="628" t="s">
        <v>178</v>
      </c>
      <c r="F963" s="628" t="s">
        <v>178</v>
      </c>
      <c r="G963" s="628" t="s">
        <v>177</v>
      </c>
      <c r="H963" s="628" t="s">
        <v>177</v>
      </c>
      <c r="I963" s="628" t="s">
        <v>177</v>
      </c>
      <c r="J963" s="628" t="s">
        <v>177</v>
      </c>
      <c r="K963" s="628" t="s">
        <v>177</v>
      </c>
      <c r="L963" s="628" t="s">
        <v>177</v>
      </c>
      <c r="M963" s="628" t="s">
        <v>177</v>
      </c>
      <c r="N963" s="628" t="s">
        <v>177</v>
      </c>
      <c r="O963" s="628">
        <v>0</v>
      </c>
      <c r="P963" s="628">
        <v>0</v>
      </c>
      <c r="Q963" s="628">
        <v>0</v>
      </c>
      <c r="R963" s="628">
        <v>0</v>
      </c>
      <c r="S963" s="628">
        <v>0</v>
      </c>
      <c r="T963" s="628">
        <v>0</v>
      </c>
      <c r="U963" s="628">
        <v>0</v>
      </c>
      <c r="V963" s="628">
        <v>0</v>
      </c>
      <c r="W963" s="628">
        <v>0</v>
      </c>
      <c r="X963" s="628">
        <v>0</v>
      </c>
      <c r="Y963" s="628">
        <v>0</v>
      </c>
      <c r="Z963" s="628">
        <v>0</v>
      </c>
      <c r="AA963" s="628">
        <v>0</v>
      </c>
      <c r="AB963" s="628">
        <v>0</v>
      </c>
      <c r="AC963" s="628">
        <v>0</v>
      </c>
      <c r="AD963" s="628">
        <v>0</v>
      </c>
      <c r="AE963" s="628">
        <v>0</v>
      </c>
      <c r="AF963" s="628">
        <v>0</v>
      </c>
      <c r="AG963" s="628">
        <v>0</v>
      </c>
      <c r="AH963" s="628">
        <v>0</v>
      </c>
      <c r="AI963" s="628">
        <v>0</v>
      </c>
      <c r="AJ963" s="628">
        <v>0</v>
      </c>
      <c r="AK963" s="628">
        <v>0</v>
      </c>
      <c r="AL963" s="628">
        <v>0</v>
      </c>
      <c r="AM963" s="628">
        <v>0</v>
      </c>
      <c r="AN963" s="628">
        <v>0</v>
      </c>
      <c r="AO963" s="628">
        <v>0</v>
      </c>
      <c r="AP963" s="628">
        <v>0</v>
      </c>
      <c r="AQ963" s="628">
        <v>0</v>
      </c>
      <c r="AR963" s="628">
        <v>0</v>
      </c>
      <c r="AS963" s="628">
        <v>0</v>
      </c>
      <c r="AT963" s="628">
        <v>0</v>
      </c>
      <c r="AU963" s="628">
        <v>0</v>
      </c>
      <c r="AV963" s="628">
        <v>0</v>
      </c>
      <c r="AW963" s="628">
        <v>0</v>
      </c>
      <c r="AX963" s="628">
        <v>0</v>
      </c>
      <c r="AY963" s="602" t="e">
        <v>#N/A</v>
      </c>
      <c r="AZ963" s="628"/>
      <c r="BA963" s="629"/>
      <c r="BB963" s="634"/>
    </row>
    <row r="964" spans="1:54" ht="15.6" x14ac:dyDescent="0.3">
      <c r="A964" s="617">
        <v>707587</v>
      </c>
      <c r="B964" s="603" t="s">
        <v>247</v>
      </c>
      <c r="C964" s="628" t="s">
        <v>178</v>
      </c>
      <c r="D964" s="628" t="s">
        <v>178</v>
      </c>
      <c r="E964" s="628" t="s">
        <v>178</v>
      </c>
      <c r="F964" s="628" t="s">
        <v>178</v>
      </c>
      <c r="G964" s="628" t="s">
        <v>178</v>
      </c>
      <c r="H964" s="628" t="s">
        <v>178</v>
      </c>
      <c r="I964" s="628" t="s">
        <v>177</v>
      </c>
      <c r="J964" s="628" t="s">
        <v>177</v>
      </c>
      <c r="K964" s="628" t="s">
        <v>177</v>
      </c>
      <c r="L964" s="628" t="s">
        <v>177</v>
      </c>
      <c r="M964" s="628" t="s">
        <v>177</v>
      </c>
      <c r="N964" s="628" t="s">
        <v>177</v>
      </c>
      <c r="O964" s="628">
        <v>0</v>
      </c>
      <c r="P964" s="628">
        <v>0</v>
      </c>
      <c r="Q964" s="628">
        <v>0</v>
      </c>
      <c r="R964" s="628">
        <v>0</v>
      </c>
      <c r="S964" s="628">
        <v>0</v>
      </c>
      <c r="T964" s="628">
        <v>0</v>
      </c>
      <c r="U964" s="628">
        <v>0</v>
      </c>
      <c r="V964" s="628">
        <v>0</v>
      </c>
      <c r="W964" s="628">
        <v>0</v>
      </c>
      <c r="X964" s="628">
        <v>0</v>
      </c>
      <c r="Y964" s="628">
        <v>0</v>
      </c>
      <c r="Z964" s="628">
        <v>0</v>
      </c>
      <c r="AA964" s="628">
        <v>0</v>
      </c>
      <c r="AB964" s="628">
        <v>0</v>
      </c>
      <c r="AC964" s="628">
        <v>0</v>
      </c>
      <c r="AD964" s="628">
        <v>0</v>
      </c>
      <c r="AE964" s="628">
        <v>0</v>
      </c>
      <c r="AF964" s="628">
        <v>0</v>
      </c>
      <c r="AG964" s="628">
        <v>0</v>
      </c>
      <c r="AH964" s="628">
        <v>0</v>
      </c>
      <c r="AI964" s="628">
        <v>0</v>
      </c>
      <c r="AJ964" s="628">
        <v>0</v>
      </c>
      <c r="AK964" s="628">
        <v>0</v>
      </c>
      <c r="AL964" s="628">
        <v>0</v>
      </c>
      <c r="AM964" s="628">
        <v>0</v>
      </c>
      <c r="AN964" s="628">
        <v>0</v>
      </c>
      <c r="AO964" s="628">
        <v>0</v>
      </c>
      <c r="AP964" s="628">
        <v>0</v>
      </c>
      <c r="AQ964" s="628">
        <v>0</v>
      </c>
      <c r="AR964" s="628">
        <v>0</v>
      </c>
      <c r="AS964" s="628">
        <v>0</v>
      </c>
      <c r="AT964" s="628">
        <v>0</v>
      </c>
      <c r="AU964" s="628">
        <v>0</v>
      </c>
      <c r="AV964" s="628">
        <v>0</v>
      </c>
      <c r="AW964" s="628">
        <v>0</v>
      </c>
      <c r="AX964" s="628">
        <v>0</v>
      </c>
      <c r="AY964" s="602" t="e">
        <v>#N/A</v>
      </c>
      <c r="AZ964" s="628"/>
      <c r="BA964" s="629"/>
      <c r="BB964" s="634"/>
    </row>
    <row r="965" spans="1:54" ht="15.6" x14ac:dyDescent="0.3">
      <c r="A965" s="617">
        <v>707588</v>
      </c>
      <c r="B965" s="603" t="s">
        <v>247</v>
      </c>
      <c r="C965" s="628" t="s">
        <v>178</v>
      </c>
      <c r="D965" s="628" t="s">
        <v>177</v>
      </c>
      <c r="E965" s="628" t="s">
        <v>177</v>
      </c>
      <c r="F965" s="628" t="s">
        <v>177</v>
      </c>
      <c r="G965" s="628" t="s">
        <v>177</v>
      </c>
      <c r="H965" s="628" t="s">
        <v>178</v>
      </c>
      <c r="I965" s="628" t="s">
        <v>177</v>
      </c>
      <c r="J965" s="628" t="s">
        <v>177</v>
      </c>
      <c r="K965" s="628" t="s">
        <v>177</v>
      </c>
      <c r="L965" s="628" t="s">
        <v>177</v>
      </c>
      <c r="M965" s="628" t="s">
        <v>177</v>
      </c>
      <c r="N965" s="628" t="s">
        <v>177</v>
      </c>
      <c r="O965" s="628">
        <v>0</v>
      </c>
      <c r="P965" s="628">
        <v>0</v>
      </c>
      <c r="Q965" s="628">
        <v>0</v>
      </c>
      <c r="R965" s="628">
        <v>0</v>
      </c>
      <c r="S965" s="628">
        <v>0</v>
      </c>
      <c r="T965" s="628">
        <v>0</v>
      </c>
      <c r="U965" s="628">
        <v>0</v>
      </c>
      <c r="V965" s="628">
        <v>0</v>
      </c>
      <c r="W965" s="628">
        <v>0</v>
      </c>
      <c r="X965" s="628">
        <v>0</v>
      </c>
      <c r="Y965" s="628">
        <v>0</v>
      </c>
      <c r="Z965" s="628">
        <v>0</v>
      </c>
      <c r="AA965" s="628">
        <v>0</v>
      </c>
      <c r="AB965" s="628">
        <v>0</v>
      </c>
      <c r="AC965" s="628">
        <v>0</v>
      </c>
      <c r="AD965" s="628">
        <v>0</v>
      </c>
      <c r="AE965" s="628">
        <v>0</v>
      </c>
      <c r="AF965" s="628">
        <v>0</v>
      </c>
      <c r="AG965" s="628">
        <v>0</v>
      </c>
      <c r="AH965" s="628">
        <v>0</v>
      </c>
      <c r="AI965" s="628">
        <v>0</v>
      </c>
      <c r="AJ965" s="628">
        <v>0</v>
      </c>
      <c r="AK965" s="628">
        <v>0</v>
      </c>
      <c r="AL965" s="628">
        <v>0</v>
      </c>
      <c r="AM965" s="628">
        <v>0</v>
      </c>
      <c r="AN965" s="628">
        <v>0</v>
      </c>
      <c r="AO965" s="628">
        <v>0</v>
      </c>
      <c r="AP965" s="628">
        <v>0</v>
      </c>
      <c r="AQ965" s="628">
        <v>0</v>
      </c>
      <c r="AR965" s="628">
        <v>0</v>
      </c>
      <c r="AS965" s="628">
        <v>0</v>
      </c>
      <c r="AT965" s="628">
        <v>0</v>
      </c>
      <c r="AU965" s="628">
        <v>0</v>
      </c>
      <c r="AV965" s="628">
        <v>0</v>
      </c>
      <c r="AW965" s="628">
        <v>0</v>
      </c>
      <c r="AX965" s="628">
        <v>0</v>
      </c>
      <c r="AY965" s="602" t="e">
        <v>#N/A</v>
      </c>
      <c r="AZ965" s="628"/>
      <c r="BA965" s="629"/>
      <c r="BB965" s="634"/>
    </row>
    <row r="966" spans="1:54" ht="15.6" x14ac:dyDescent="0.3">
      <c r="A966" s="617">
        <v>707589</v>
      </c>
      <c r="B966" s="603" t="s">
        <v>247</v>
      </c>
      <c r="C966" s="628" t="s">
        <v>178</v>
      </c>
      <c r="D966" s="628" t="s">
        <v>177</v>
      </c>
      <c r="E966" s="628" t="s">
        <v>178</v>
      </c>
      <c r="F966" s="628" t="s">
        <v>177</v>
      </c>
      <c r="G966" s="628" t="s">
        <v>177</v>
      </c>
      <c r="H966" s="628" t="s">
        <v>178</v>
      </c>
      <c r="I966" s="628" t="s">
        <v>177</v>
      </c>
      <c r="J966" s="628" t="s">
        <v>177</v>
      </c>
      <c r="K966" s="628" t="s">
        <v>177</v>
      </c>
      <c r="L966" s="628" t="s">
        <v>177</v>
      </c>
      <c r="M966" s="628" t="s">
        <v>177</v>
      </c>
      <c r="N966" s="628" t="s">
        <v>177</v>
      </c>
      <c r="O966" s="628">
        <v>0</v>
      </c>
      <c r="P966" s="628">
        <v>0</v>
      </c>
      <c r="Q966" s="628">
        <v>0</v>
      </c>
      <c r="R966" s="628">
        <v>0</v>
      </c>
      <c r="S966" s="628">
        <v>0</v>
      </c>
      <c r="T966" s="628">
        <v>0</v>
      </c>
      <c r="U966" s="628">
        <v>0</v>
      </c>
      <c r="V966" s="628">
        <v>0</v>
      </c>
      <c r="W966" s="628">
        <v>0</v>
      </c>
      <c r="X966" s="628">
        <v>0</v>
      </c>
      <c r="Y966" s="628">
        <v>0</v>
      </c>
      <c r="Z966" s="628">
        <v>0</v>
      </c>
      <c r="AA966" s="628">
        <v>0</v>
      </c>
      <c r="AB966" s="628">
        <v>0</v>
      </c>
      <c r="AC966" s="628">
        <v>0</v>
      </c>
      <c r="AD966" s="628">
        <v>0</v>
      </c>
      <c r="AE966" s="628">
        <v>0</v>
      </c>
      <c r="AF966" s="628">
        <v>0</v>
      </c>
      <c r="AG966" s="628">
        <v>0</v>
      </c>
      <c r="AH966" s="628">
        <v>0</v>
      </c>
      <c r="AI966" s="628">
        <v>0</v>
      </c>
      <c r="AJ966" s="628">
        <v>0</v>
      </c>
      <c r="AK966" s="628">
        <v>0</v>
      </c>
      <c r="AL966" s="628">
        <v>0</v>
      </c>
      <c r="AM966" s="628">
        <v>0</v>
      </c>
      <c r="AN966" s="628">
        <v>0</v>
      </c>
      <c r="AO966" s="628">
        <v>0</v>
      </c>
      <c r="AP966" s="628">
        <v>0</v>
      </c>
      <c r="AQ966" s="628">
        <v>0</v>
      </c>
      <c r="AR966" s="628"/>
      <c r="AS966" s="628"/>
      <c r="AT966" s="628"/>
      <c r="AU966" s="628"/>
      <c r="AV966" s="628"/>
      <c r="AW966" s="628"/>
      <c r="AX966" s="631"/>
      <c r="AY966" s="602" t="e">
        <v>#N/A</v>
      </c>
      <c r="AZ966" s="628"/>
      <c r="BA966" s="629"/>
      <c r="BB966" s="634"/>
    </row>
    <row r="967" spans="1:54" ht="15.6" x14ac:dyDescent="0.3">
      <c r="A967" s="617">
        <v>707590</v>
      </c>
      <c r="B967" s="603" t="s">
        <v>247</v>
      </c>
      <c r="C967" s="628" t="s">
        <v>178</v>
      </c>
      <c r="D967" s="628" t="s">
        <v>178</v>
      </c>
      <c r="E967" s="628" t="s">
        <v>177</v>
      </c>
      <c r="F967" s="628" t="s">
        <v>178</v>
      </c>
      <c r="G967" s="628" t="s">
        <v>178</v>
      </c>
      <c r="H967" s="628" t="s">
        <v>177</v>
      </c>
      <c r="I967" s="628" t="s">
        <v>177</v>
      </c>
      <c r="J967" s="628" t="s">
        <v>177</v>
      </c>
      <c r="K967" s="628" t="s">
        <v>177</v>
      </c>
      <c r="L967" s="628" t="s">
        <v>177</v>
      </c>
      <c r="M967" s="628" t="s">
        <v>177</v>
      </c>
      <c r="N967" s="628" t="s">
        <v>177</v>
      </c>
      <c r="O967" s="628">
        <v>0</v>
      </c>
      <c r="P967" s="628">
        <v>0</v>
      </c>
      <c r="Q967" s="628">
        <v>0</v>
      </c>
      <c r="R967" s="628">
        <v>0</v>
      </c>
      <c r="S967" s="628">
        <v>0</v>
      </c>
      <c r="T967" s="628">
        <v>0</v>
      </c>
      <c r="U967" s="628">
        <v>0</v>
      </c>
      <c r="V967" s="628">
        <v>0</v>
      </c>
      <c r="W967" s="628">
        <v>0</v>
      </c>
      <c r="X967" s="628">
        <v>0</v>
      </c>
      <c r="Y967" s="628">
        <v>0</v>
      </c>
      <c r="Z967" s="628">
        <v>0</v>
      </c>
      <c r="AA967" s="628">
        <v>0</v>
      </c>
      <c r="AB967" s="628">
        <v>0</v>
      </c>
      <c r="AC967" s="628">
        <v>0</v>
      </c>
      <c r="AD967" s="628">
        <v>0</v>
      </c>
      <c r="AE967" s="628">
        <v>0</v>
      </c>
      <c r="AF967" s="628">
        <v>0</v>
      </c>
      <c r="AG967" s="628">
        <v>0</v>
      </c>
      <c r="AH967" s="628">
        <v>0</v>
      </c>
      <c r="AI967" s="628">
        <v>0</v>
      </c>
      <c r="AJ967" s="628">
        <v>0</v>
      </c>
      <c r="AK967" s="628">
        <v>0</v>
      </c>
      <c r="AL967" s="628">
        <v>0</v>
      </c>
      <c r="AM967" s="628">
        <v>0</v>
      </c>
      <c r="AN967" s="628">
        <v>0</v>
      </c>
      <c r="AO967" s="628">
        <v>0</v>
      </c>
      <c r="AP967" s="628">
        <v>0</v>
      </c>
      <c r="AQ967" s="628">
        <v>0</v>
      </c>
      <c r="AR967" s="628">
        <v>0</v>
      </c>
      <c r="AS967" s="628">
        <v>0</v>
      </c>
      <c r="AT967" s="628">
        <v>0</v>
      </c>
      <c r="AU967" s="628">
        <v>0</v>
      </c>
      <c r="AV967" s="628">
        <v>0</v>
      </c>
      <c r="AW967" s="628">
        <v>0</v>
      </c>
      <c r="AX967" s="628">
        <v>0</v>
      </c>
      <c r="AY967" s="602" t="e">
        <v>#N/A</v>
      </c>
      <c r="AZ967" s="628"/>
      <c r="BA967" s="629"/>
      <c r="BB967" s="634"/>
    </row>
    <row r="968" spans="1:54" ht="15.6" x14ac:dyDescent="0.3">
      <c r="A968" s="617">
        <v>707591</v>
      </c>
      <c r="B968" s="603" t="s">
        <v>247</v>
      </c>
      <c r="C968" s="628" t="s">
        <v>178</v>
      </c>
      <c r="D968" s="628" t="s">
        <v>178</v>
      </c>
      <c r="E968" s="628" t="s">
        <v>178</v>
      </c>
      <c r="F968" s="628" t="s">
        <v>178</v>
      </c>
      <c r="G968" s="628" t="s">
        <v>178</v>
      </c>
      <c r="H968" s="628" t="s">
        <v>178</v>
      </c>
      <c r="I968" s="628" t="s">
        <v>177</v>
      </c>
      <c r="J968" s="628" t="s">
        <v>177</v>
      </c>
      <c r="K968" s="628" t="s">
        <v>177</v>
      </c>
      <c r="L968" s="628" t="s">
        <v>177</v>
      </c>
      <c r="M968" s="628" t="s">
        <v>177</v>
      </c>
      <c r="N968" s="628" t="s">
        <v>177</v>
      </c>
      <c r="O968" s="628">
        <v>0</v>
      </c>
      <c r="P968" s="628">
        <v>0</v>
      </c>
      <c r="Q968" s="628">
        <v>0</v>
      </c>
      <c r="R968" s="628">
        <v>0</v>
      </c>
      <c r="S968" s="628">
        <v>0</v>
      </c>
      <c r="T968" s="628">
        <v>0</v>
      </c>
      <c r="U968" s="628">
        <v>0</v>
      </c>
      <c r="V968" s="628">
        <v>0</v>
      </c>
      <c r="W968" s="628">
        <v>0</v>
      </c>
      <c r="X968" s="628">
        <v>0</v>
      </c>
      <c r="Y968" s="628">
        <v>0</v>
      </c>
      <c r="Z968" s="628">
        <v>0</v>
      </c>
      <c r="AA968" s="628">
        <v>0</v>
      </c>
      <c r="AB968" s="628">
        <v>0</v>
      </c>
      <c r="AC968" s="628">
        <v>0</v>
      </c>
      <c r="AD968" s="628">
        <v>0</v>
      </c>
      <c r="AE968" s="628">
        <v>0</v>
      </c>
      <c r="AF968" s="628">
        <v>0</v>
      </c>
      <c r="AG968" s="628">
        <v>0</v>
      </c>
      <c r="AH968" s="628">
        <v>0</v>
      </c>
      <c r="AI968" s="628">
        <v>0</v>
      </c>
      <c r="AJ968" s="628">
        <v>0</v>
      </c>
      <c r="AK968" s="628">
        <v>0</v>
      </c>
      <c r="AL968" s="628">
        <v>0</v>
      </c>
      <c r="AM968" s="628">
        <v>0</v>
      </c>
      <c r="AN968" s="628">
        <v>0</v>
      </c>
      <c r="AO968" s="628">
        <v>0</v>
      </c>
      <c r="AP968" s="628">
        <v>0</v>
      </c>
      <c r="AQ968" s="628">
        <v>0</v>
      </c>
      <c r="AR968" s="628">
        <v>0</v>
      </c>
      <c r="AS968" s="628">
        <v>0</v>
      </c>
      <c r="AT968" s="628">
        <v>0</v>
      </c>
      <c r="AU968" s="628">
        <v>0</v>
      </c>
      <c r="AV968" s="628">
        <v>0</v>
      </c>
      <c r="AW968" s="628">
        <v>0</v>
      </c>
      <c r="AX968" s="628">
        <v>0</v>
      </c>
      <c r="AY968" s="602" t="e">
        <v>#N/A</v>
      </c>
      <c r="AZ968" s="628"/>
      <c r="BA968" s="629"/>
      <c r="BB968" s="634"/>
    </row>
    <row r="969" spans="1:54" ht="15.6" x14ac:dyDescent="0.3">
      <c r="A969" s="617">
        <v>707592</v>
      </c>
      <c r="B969" s="603" t="s">
        <v>247</v>
      </c>
      <c r="C969" s="628" t="s">
        <v>178</v>
      </c>
      <c r="D969" s="628" t="s">
        <v>178</v>
      </c>
      <c r="E969" s="628" t="s">
        <v>178</v>
      </c>
      <c r="F969" s="628" t="s">
        <v>178</v>
      </c>
      <c r="G969" s="628" t="s">
        <v>178</v>
      </c>
      <c r="H969" s="628" t="s">
        <v>178</v>
      </c>
      <c r="I969" s="628" t="s">
        <v>177</v>
      </c>
      <c r="J969" s="628" t="s">
        <v>177</v>
      </c>
      <c r="K969" s="628" t="s">
        <v>177</v>
      </c>
      <c r="L969" s="628" t="s">
        <v>177</v>
      </c>
      <c r="M969" s="628" t="s">
        <v>177</v>
      </c>
      <c r="N969" s="628" t="s">
        <v>177</v>
      </c>
      <c r="O969" s="628">
        <v>0</v>
      </c>
      <c r="P969" s="628">
        <v>0</v>
      </c>
      <c r="Q969" s="628">
        <v>0</v>
      </c>
      <c r="R969" s="628">
        <v>0</v>
      </c>
      <c r="S969" s="628">
        <v>0</v>
      </c>
      <c r="T969" s="628">
        <v>0</v>
      </c>
      <c r="U969" s="628">
        <v>0</v>
      </c>
      <c r="V969" s="628">
        <v>0</v>
      </c>
      <c r="W969" s="628">
        <v>0</v>
      </c>
      <c r="X969" s="628">
        <v>0</v>
      </c>
      <c r="Y969" s="628">
        <v>0</v>
      </c>
      <c r="Z969" s="628">
        <v>0</v>
      </c>
      <c r="AA969" s="628">
        <v>0</v>
      </c>
      <c r="AB969" s="628">
        <v>0</v>
      </c>
      <c r="AC969" s="628">
        <v>0</v>
      </c>
      <c r="AD969" s="628">
        <v>0</v>
      </c>
      <c r="AE969" s="628">
        <v>0</v>
      </c>
      <c r="AF969" s="628">
        <v>0</v>
      </c>
      <c r="AG969" s="628">
        <v>0</v>
      </c>
      <c r="AH969" s="628">
        <v>0</v>
      </c>
      <c r="AI969" s="628">
        <v>0</v>
      </c>
      <c r="AJ969" s="628">
        <v>0</v>
      </c>
      <c r="AK969" s="628">
        <v>0</v>
      </c>
      <c r="AL969" s="628">
        <v>0</v>
      </c>
      <c r="AM969" s="628">
        <v>0</v>
      </c>
      <c r="AN969" s="628">
        <v>0</v>
      </c>
      <c r="AO969" s="628">
        <v>0</v>
      </c>
      <c r="AP969" s="628">
        <v>0</v>
      </c>
      <c r="AQ969" s="628">
        <v>0</v>
      </c>
      <c r="AR969" s="628">
        <v>0</v>
      </c>
      <c r="AS969" s="628">
        <v>0</v>
      </c>
      <c r="AT969" s="628">
        <v>0</v>
      </c>
      <c r="AU969" s="628">
        <v>0</v>
      </c>
      <c r="AV969" s="628">
        <v>0</v>
      </c>
      <c r="AW969" s="628">
        <v>0</v>
      </c>
      <c r="AX969" s="628">
        <v>0</v>
      </c>
      <c r="AY969" s="602" t="e">
        <v>#N/A</v>
      </c>
      <c r="AZ969" s="628"/>
      <c r="BA969" s="629"/>
      <c r="BB969" s="634"/>
    </row>
    <row r="970" spans="1:54" ht="15.6" x14ac:dyDescent="0.3">
      <c r="A970" s="619">
        <v>707593</v>
      </c>
      <c r="B970" s="603" t="s">
        <v>247</v>
      </c>
      <c r="C970" s="628" t="s">
        <v>177</v>
      </c>
      <c r="D970" s="628" t="s">
        <v>177</v>
      </c>
      <c r="E970" s="628" t="s">
        <v>177</v>
      </c>
      <c r="F970" s="628" t="s">
        <v>177</v>
      </c>
      <c r="G970" s="628" t="s">
        <v>177</v>
      </c>
      <c r="H970" s="628" t="s">
        <v>177</v>
      </c>
      <c r="I970" s="628" t="s">
        <v>177</v>
      </c>
      <c r="J970" s="628" t="s">
        <v>177</v>
      </c>
      <c r="K970" s="628" t="s">
        <v>177</v>
      </c>
      <c r="L970" s="628" t="s">
        <v>177</v>
      </c>
      <c r="M970" s="628" t="s">
        <v>177</v>
      </c>
      <c r="N970" s="628" t="s">
        <v>177</v>
      </c>
      <c r="O970" s="628">
        <v>0</v>
      </c>
      <c r="P970" s="628">
        <v>0</v>
      </c>
      <c r="Q970" s="628">
        <v>0</v>
      </c>
      <c r="R970" s="628">
        <v>0</v>
      </c>
      <c r="S970" s="628">
        <v>0</v>
      </c>
      <c r="T970" s="628">
        <v>0</v>
      </c>
      <c r="U970" s="628">
        <v>0</v>
      </c>
      <c r="V970" s="628">
        <v>0</v>
      </c>
      <c r="W970" s="628">
        <v>0</v>
      </c>
      <c r="X970" s="628">
        <v>0</v>
      </c>
      <c r="Y970" s="628">
        <v>0</v>
      </c>
      <c r="Z970" s="628">
        <v>0</v>
      </c>
      <c r="AA970" s="628">
        <v>0</v>
      </c>
      <c r="AB970" s="628">
        <v>0</v>
      </c>
      <c r="AC970" s="628">
        <v>0</v>
      </c>
      <c r="AD970" s="628">
        <v>0</v>
      </c>
      <c r="AE970" s="628">
        <v>0</v>
      </c>
      <c r="AF970" s="628">
        <v>0</v>
      </c>
      <c r="AG970" s="628">
        <v>0</v>
      </c>
      <c r="AH970" s="628">
        <v>0</v>
      </c>
      <c r="AI970" s="628">
        <v>0</v>
      </c>
      <c r="AJ970" s="628">
        <v>0</v>
      </c>
      <c r="AK970" s="628">
        <v>0</v>
      </c>
      <c r="AL970" s="628">
        <v>0</v>
      </c>
      <c r="AM970" s="628">
        <v>0</v>
      </c>
      <c r="AN970" s="628">
        <v>0</v>
      </c>
      <c r="AO970" s="628">
        <v>0</v>
      </c>
      <c r="AP970" s="628">
        <v>0</v>
      </c>
      <c r="AQ970" s="628">
        <v>0</v>
      </c>
      <c r="AR970" s="628">
        <v>0</v>
      </c>
      <c r="AS970" s="628">
        <v>0</v>
      </c>
      <c r="AT970" s="628">
        <v>0</v>
      </c>
      <c r="AU970" s="628">
        <v>0</v>
      </c>
      <c r="AV970" s="628">
        <v>0</v>
      </c>
      <c r="AW970" s="628">
        <v>0</v>
      </c>
      <c r="AX970" s="628">
        <v>0</v>
      </c>
      <c r="AY970" s="602" t="e">
        <v>#N/A</v>
      </c>
      <c r="AZ970" s="628"/>
      <c r="BA970" s="629"/>
      <c r="BB970" s="634"/>
    </row>
    <row r="971" spans="1:54" ht="15.6" x14ac:dyDescent="0.3">
      <c r="A971" s="617">
        <v>707594</v>
      </c>
      <c r="B971" s="603" t="s">
        <v>247</v>
      </c>
      <c r="C971" s="628" t="s">
        <v>178</v>
      </c>
      <c r="D971" s="628" t="s">
        <v>178</v>
      </c>
      <c r="E971" s="628" t="s">
        <v>178</v>
      </c>
      <c r="F971" s="628" t="s">
        <v>177</v>
      </c>
      <c r="G971" s="628" t="s">
        <v>178</v>
      </c>
      <c r="H971" s="628" t="s">
        <v>178</v>
      </c>
      <c r="I971" s="628" t="s">
        <v>177</v>
      </c>
      <c r="J971" s="628" t="s">
        <v>177</v>
      </c>
      <c r="K971" s="628" t="s">
        <v>177</v>
      </c>
      <c r="L971" s="628" t="s">
        <v>177</v>
      </c>
      <c r="M971" s="628" t="s">
        <v>177</v>
      </c>
      <c r="N971" s="628" t="s">
        <v>177</v>
      </c>
      <c r="O971" s="628">
        <v>0</v>
      </c>
      <c r="P971" s="628">
        <v>0</v>
      </c>
      <c r="Q971" s="628">
        <v>0</v>
      </c>
      <c r="R971" s="628">
        <v>0</v>
      </c>
      <c r="S971" s="628">
        <v>0</v>
      </c>
      <c r="T971" s="628">
        <v>0</v>
      </c>
      <c r="U971" s="628">
        <v>0</v>
      </c>
      <c r="V971" s="628">
        <v>0</v>
      </c>
      <c r="W971" s="628">
        <v>0</v>
      </c>
      <c r="X971" s="628">
        <v>0</v>
      </c>
      <c r="Y971" s="628">
        <v>0</v>
      </c>
      <c r="Z971" s="628">
        <v>0</v>
      </c>
      <c r="AA971" s="628">
        <v>0</v>
      </c>
      <c r="AB971" s="628">
        <v>0</v>
      </c>
      <c r="AC971" s="628">
        <v>0</v>
      </c>
      <c r="AD971" s="628">
        <v>0</v>
      </c>
      <c r="AE971" s="628">
        <v>0</v>
      </c>
      <c r="AF971" s="628">
        <v>0</v>
      </c>
      <c r="AG971" s="628">
        <v>0</v>
      </c>
      <c r="AH971" s="628">
        <v>0</v>
      </c>
      <c r="AI971" s="628">
        <v>0</v>
      </c>
      <c r="AJ971" s="628">
        <v>0</v>
      </c>
      <c r="AK971" s="628">
        <v>0</v>
      </c>
      <c r="AL971" s="628">
        <v>0</v>
      </c>
      <c r="AM971" s="628">
        <v>0</v>
      </c>
      <c r="AN971" s="628">
        <v>0</v>
      </c>
      <c r="AO971" s="628">
        <v>0</v>
      </c>
      <c r="AP971" s="628">
        <v>0</v>
      </c>
      <c r="AQ971" s="628">
        <v>0</v>
      </c>
      <c r="AR971" s="628">
        <v>0</v>
      </c>
      <c r="AS971" s="628">
        <v>0</v>
      </c>
      <c r="AT971" s="628">
        <v>0</v>
      </c>
      <c r="AU971" s="628">
        <v>0</v>
      </c>
      <c r="AV971" s="628">
        <v>0</v>
      </c>
      <c r="AW971" s="628">
        <v>0</v>
      </c>
      <c r="AX971" s="628">
        <v>0</v>
      </c>
      <c r="AY971" s="602" t="e">
        <v>#N/A</v>
      </c>
      <c r="AZ971" s="628"/>
      <c r="BA971" s="629"/>
      <c r="BB971" s="634"/>
    </row>
    <row r="972" spans="1:54" ht="15.6" x14ac:dyDescent="0.3">
      <c r="A972" s="617">
        <v>707595</v>
      </c>
      <c r="B972" s="603" t="s">
        <v>247</v>
      </c>
      <c r="C972" s="628" t="s">
        <v>178</v>
      </c>
      <c r="D972" s="628" t="s">
        <v>177</v>
      </c>
      <c r="E972" s="628" t="s">
        <v>177</v>
      </c>
      <c r="F972" s="628" t="s">
        <v>178</v>
      </c>
      <c r="G972" s="628" t="s">
        <v>178</v>
      </c>
      <c r="H972" s="628" t="s">
        <v>177</v>
      </c>
      <c r="I972" s="628" t="s">
        <v>177</v>
      </c>
      <c r="J972" s="628" t="s">
        <v>177</v>
      </c>
      <c r="K972" s="628" t="s">
        <v>177</v>
      </c>
      <c r="L972" s="628" t="s">
        <v>177</v>
      </c>
      <c r="M972" s="628" t="s">
        <v>177</v>
      </c>
      <c r="N972" s="628" t="s">
        <v>177</v>
      </c>
      <c r="O972" s="628">
        <v>0</v>
      </c>
      <c r="P972" s="628">
        <v>0</v>
      </c>
      <c r="Q972" s="628">
        <v>0</v>
      </c>
      <c r="R972" s="628">
        <v>0</v>
      </c>
      <c r="S972" s="628">
        <v>0</v>
      </c>
      <c r="T972" s="628">
        <v>0</v>
      </c>
      <c r="U972" s="628">
        <v>0</v>
      </c>
      <c r="V972" s="628">
        <v>0</v>
      </c>
      <c r="W972" s="628">
        <v>0</v>
      </c>
      <c r="X972" s="628">
        <v>0</v>
      </c>
      <c r="Y972" s="628">
        <v>0</v>
      </c>
      <c r="Z972" s="628">
        <v>0</v>
      </c>
      <c r="AA972" s="628">
        <v>0</v>
      </c>
      <c r="AB972" s="628">
        <v>0</v>
      </c>
      <c r="AC972" s="628">
        <v>0</v>
      </c>
      <c r="AD972" s="628">
        <v>0</v>
      </c>
      <c r="AE972" s="628">
        <v>0</v>
      </c>
      <c r="AF972" s="628">
        <v>0</v>
      </c>
      <c r="AG972" s="628">
        <v>0</v>
      </c>
      <c r="AH972" s="628">
        <v>0</v>
      </c>
      <c r="AI972" s="628">
        <v>0</v>
      </c>
      <c r="AJ972" s="628">
        <v>0</v>
      </c>
      <c r="AK972" s="628">
        <v>0</v>
      </c>
      <c r="AL972" s="628">
        <v>0</v>
      </c>
      <c r="AM972" s="628">
        <v>0</v>
      </c>
      <c r="AN972" s="628">
        <v>0</v>
      </c>
      <c r="AO972" s="628">
        <v>0</v>
      </c>
      <c r="AP972" s="628">
        <v>0</v>
      </c>
      <c r="AQ972" s="628">
        <v>0</v>
      </c>
      <c r="AR972" s="628">
        <v>0</v>
      </c>
      <c r="AS972" s="628">
        <v>0</v>
      </c>
      <c r="AT972" s="628">
        <v>0</v>
      </c>
      <c r="AU972" s="628">
        <v>0</v>
      </c>
      <c r="AV972" s="628">
        <v>0</v>
      </c>
      <c r="AW972" s="628">
        <v>0</v>
      </c>
      <c r="AX972" s="628">
        <v>0</v>
      </c>
      <c r="AY972" s="602" t="e">
        <v>#N/A</v>
      </c>
      <c r="AZ972" s="628"/>
      <c r="BA972" s="629"/>
      <c r="BB972" s="634"/>
    </row>
    <row r="973" spans="1:54" ht="15.6" x14ac:dyDescent="0.3">
      <c r="A973" s="617">
        <v>707596</v>
      </c>
      <c r="B973" s="603" t="s">
        <v>247</v>
      </c>
      <c r="C973" s="628" t="s">
        <v>177</v>
      </c>
      <c r="D973" s="628" t="s">
        <v>178</v>
      </c>
      <c r="E973" s="628" t="s">
        <v>178</v>
      </c>
      <c r="F973" s="628" t="s">
        <v>178</v>
      </c>
      <c r="G973" s="628" t="s">
        <v>177</v>
      </c>
      <c r="H973" s="628" t="s">
        <v>178</v>
      </c>
      <c r="I973" s="628" t="s">
        <v>177</v>
      </c>
      <c r="J973" s="628" t="s">
        <v>177</v>
      </c>
      <c r="K973" s="628" t="s">
        <v>177</v>
      </c>
      <c r="L973" s="628" t="s">
        <v>177</v>
      </c>
      <c r="M973" s="628" t="s">
        <v>177</v>
      </c>
      <c r="N973" s="628" t="s">
        <v>177</v>
      </c>
      <c r="O973" s="628">
        <v>0</v>
      </c>
      <c r="P973" s="628">
        <v>0</v>
      </c>
      <c r="Q973" s="628">
        <v>0</v>
      </c>
      <c r="R973" s="628">
        <v>0</v>
      </c>
      <c r="S973" s="628">
        <v>0</v>
      </c>
      <c r="T973" s="628">
        <v>0</v>
      </c>
      <c r="U973" s="628">
        <v>0</v>
      </c>
      <c r="V973" s="628">
        <v>0</v>
      </c>
      <c r="W973" s="628">
        <v>0</v>
      </c>
      <c r="X973" s="628">
        <v>0</v>
      </c>
      <c r="Y973" s="628">
        <v>0</v>
      </c>
      <c r="Z973" s="628">
        <v>0</v>
      </c>
      <c r="AA973" s="628">
        <v>0</v>
      </c>
      <c r="AB973" s="628">
        <v>0</v>
      </c>
      <c r="AC973" s="628">
        <v>0</v>
      </c>
      <c r="AD973" s="628">
        <v>0</v>
      </c>
      <c r="AE973" s="628">
        <v>0</v>
      </c>
      <c r="AF973" s="628">
        <v>0</v>
      </c>
      <c r="AG973" s="628">
        <v>0</v>
      </c>
      <c r="AH973" s="628">
        <v>0</v>
      </c>
      <c r="AI973" s="628">
        <v>0</v>
      </c>
      <c r="AJ973" s="628">
        <v>0</v>
      </c>
      <c r="AK973" s="628">
        <v>0</v>
      </c>
      <c r="AL973" s="628">
        <v>0</v>
      </c>
      <c r="AM973" s="628">
        <v>0</v>
      </c>
      <c r="AN973" s="628">
        <v>0</v>
      </c>
      <c r="AO973" s="628">
        <v>0</v>
      </c>
      <c r="AP973" s="628">
        <v>0</v>
      </c>
      <c r="AQ973" s="628">
        <v>0</v>
      </c>
      <c r="AR973" s="628">
        <v>0</v>
      </c>
      <c r="AS973" s="628">
        <v>0</v>
      </c>
      <c r="AT973" s="628">
        <v>0</v>
      </c>
      <c r="AU973" s="628">
        <v>0</v>
      </c>
      <c r="AV973" s="628">
        <v>0</v>
      </c>
      <c r="AW973" s="628">
        <v>0</v>
      </c>
      <c r="AX973" s="628">
        <v>0</v>
      </c>
      <c r="AY973" s="602" t="e">
        <v>#N/A</v>
      </c>
      <c r="AZ973" s="628"/>
      <c r="BA973" s="629"/>
      <c r="BB973" s="634"/>
    </row>
    <row r="974" spans="1:54" ht="15.6" x14ac:dyDescent="0.3">
      <c r="A974" s="617">
        <v>707597</v>
      </c>
      <c r="B974" s="603" t="s">
        <v>247</v>
      </c>
      <c r="C974" s="628" t="s">
        <v>178</v>
      </c>
      <c r="D974" s="628" t="s">
        <v>177</v>
      </c>
      <c r="E974" s="628" t="s">
        <v>177</v>
      </c>
      <c r="F974" s="628" t="s">
        <v>177</v>
      </c>
      <c r="G974" s="628" t="s">
        <v>177</v>
      </c>
      <c r="H974" s="628" t="s">
        <v>178</v>
      </c>
      <c r="I974" s="628" t="s">
        <v>177</v>
      </c>
      <c r="J974" s="628" t="s">
        <v>177</v>
      </c>
      <c r="K974" s="628" t="s">
        <v>177</v>
      </c>
      <c r="L974" s="628" t="s">
        <v>177</v>
      </c>
      <c r="M974" s="628" t="s">
        <v>177</v>
      </c>
      <c r="N974" s="628" t="s">
        <v>177</v>
      </c>
      <c r="O974" s="628">
        <v>0</v>
      </c>
      <c r="P974" s="628">
        <v>0</v>
      </c>
      <c r="Q974" s="628">
        <v>0</v>
      </c>
      <c r="R974" s="628">
        <v>0</v>
      </c>
      <c r="S974" s="628">
        <v>0</v>
      </c>
      <c r="T974" s="628">
        <v>0</v>
      </c>
      <c r="U974" s="628">
        <v>0</v>
      </c>
      <c r="V974" s="628">
        <v>0</v>
      </c>
      <c r="W974" s="628">
        <v>0</v>
      </c>
      <c r="X974" s="628">
        <v>0</v>
      </c>
      <c r="Y974" s="628">
        <v>0</v>
      </c>
      <c r="Z974" s="628">
        <v>0</v>
      </c>
      <c r="AA974" s="628">
        <v>0</v>
      </c>
      <c r="AB974" s="628">
        <v>0</v>
      </c>
      <c r="AC974" s="628">
        <v>0</v>
      </c>
      <c r="AD974" s="628">
        <v>0</v>
      </c>
      <c r="AE974" s="628">
        <v>0</v>
      </c>
      <c r="AF974" s="628">
        <v>0</v>
      </c>
      <c r="AG974" s="628">
        <v>0</v>
      </c>
      <c r="AH974" s="628">
        <v>0</v>
      </c>
      <c r="AI974" s="628">
        <v>0</v>
      </c>
      <c r="AJ974" s="628">
        <v>0</v>
      </c>
      <c r="AK974" s="628">
        <v>0</v>
      </c>
      <c r="AL974" s="628">
        <v>0</v>
      </c>
      <c r="AM974" s="628">
        <v>0</v>
      </c>
      <c r="AN974" s="628">
        <v>0</v>
      </c>
      <c r="AO974" s="628">
        <v>0</v>
      </c>
      <c r="AP974" s="628">
        <v>0</v>
      </c>
      <c r="AQ974" s="628">
        <v>0</v>
      </c>
      <c r="AR974" s="628">
        <v>0</v>
      </c>
      <c r="AS974" s="628">
        <v>0</v>
      </c>
      <c r="AT974" s="628">
        <v>0</v>
      </c>
      <c r="AU974" s="628">
        <v>0</v>
      </c>
      <c r="AV974" s="628">
        <v>0</v>
      </c>
      <c r="AW974" s="628">
        <v>0</v>
      </c>
      <c r="AX974" s="628">
        <v>0</v>
      </c>
      <c r="AY974" s="602" t="e">
        <v>#N/A</v>
      </c>
      <c r="AZ974" s="628"/>
      <c r="BA974" s="629"/>
      <c r="BB974" s="634"/>
    </row>
    <row r="975" spans="1:54" ht="15.6" x14ac:dyDescent="0.3">
      <c r="A975" s="617">
        <v>707598</v>
      </c>
      <c r="B975" s="603" t="s">
        <v>247</v>
      </c>
      <c r="C975" s="628" t="s">
        <v>178</v>
      </c>
      <c r="D975" s="628" t="s">
        <v>178</v>
      </c>
      <c r="E975" s="628" t="s">
        <v>178</v>
      </c>
      <c r="F975" s="628" t="s">
        <v>177</v>
      </c>
      <c r="G975" s="628" t="s">
        <v>178</v>
      </c>
      <c r="H975" s="628" t="s">
        <v>178</v>
      </c>
      <c r="I975" s="628" t="s">
        <v>177</v>
      </c>
      <c r="J975" s="628" t="s">
        <v>177</v>
      </c>
      <c r="K975" s="628" t="s">
        <v>177</v>
      </c>
      <c r="L975" s="628" t="s">
        <v>177</v>
      </c>
      <c r="M975" s="628" t="s">
        <v>177</v>
      </c>
      <c r="N975" s="628" t="s">
        <v>177</v>
      </c>
      <c r="O975" s="628">
        <v>0</v>
      </c>
      <c r="P975" s="628">
        <v>0</v>
      </c>
      <c r="Q975" s="628">
        <v>0</v>
      </c>
      <c r="R975" s="628">
        <v>0</v>
      </c>
      <c r="S975" s="628">
        <v>0</v>
      </c>
      <c r="T975" s="628">
        <v>0</v>
      </c>
      <c r="U975" s="628">
        <v>0</v>
      </c>
      <c r="V975" s="628">
        <v>0</v>
      </c>
      <c r="W975" s="628">
        <v>0</v>
      </c>
      <c r="X975" s="628">
        <v>0</v>
      </c>
      <c r="Y975" s="628">
        <v>0</v>
      </c>
      <c r="Z975" s="628">
        <v>0</v>
      </c>
      <c r="AA975" s="628">
        <v>0</v>
      </c>
      <c r="AB975" s="628">
        <v>0</v>
      </c>
      <c r="AC975" s="628">
        <v>0</v>
      </c>
      <c r="AD975" s="628">
        <v>0</v>
      </c>
      <c r="AE975" s="628">
        <v>0</v>
      </c>
      <c r="AF975" s="628">
        <v>0</v>
      </c>
      <c r="AG975" s="628">
        <v>0</v>
      </c>
      <c r="AH975" s="628">
        <v>0</v>
      </c>
      <c r="AI975" s="628">
        <v>0</v>
      </c>
      <c r="AJ975" s="628">
        <v>0</v>
      </c>
      <c r="AK975" s="628">
        <v>0</v>
      </c>
      <c r="AL975" s="628">
        <v>0</v>
      </c>
      <c r="AM975" s="628">
        <v>0</v>
      </c>
      <c r="AN975" s="628">
        <v>0</v>
      </c>
      <c r="AO975" s="628">
        <v>0</v>
      </c>
      <c r="AP975" s="628">
        <v>0</v>
      </c>
      <c r="AQ975" s="628">
        <v>0</v>
      </c>
      <c r="AR975" s="628">
        <v>0</v>
      </c>
      <c r="AS975" s="628">
        <v>0</v>
      </c>
      <c r="AT975" s="628">
        <v>0</v>
      </c>
      <c r="AU975" s="628">
        <v>0</v>
      </c>
      <c r="AV975" s="628">
        <v>0</v>
      </c>
      <c r="AW975" s="628">
        <v>0</v>
      </c>
      <c r="AX975" s="628">
        <v>0</v>
      </c>
      <c r="AY975" s="602" t="e">
        <v>#N/A</v>
      </c>
      <c r="AZ975" s="628"/>
      <c r="BA975" s="629"/>
      <c r="BB975" s="634"/>
    </row>
    <row r="976" spans="1:54" ht="15.6" x14ac:dyDescent="0.3">
      <c r="A976" s="617">
        <v>707599</v>
      </c>
      <c r="B976" s="603" t="s">
        <v>247</v>
      </c>
      <c r="C976" s="628" t="s">
        <v>178</v>
      </c>
      <c r="D976" s="628" t="s">
        <v>178</v>
      </c>
      <c r="E976" s="628" t="s">
        <v>178</v>
      </c>
      <c r="F976" s="628" t="s">
        <v>178</v>
      </c>
      <c r="G976" s="628" t="s">
        <v>178</v>
      </c>
      <c r="H976" s="628" t="s">
        <v>178</v>
      </c>
      <c r="I976" s="628" t="s">
        <v>177</v>
      </c>
      <c r="J976" s="628" t="s">
        <v>177</v>
      </c>
      <c r="K976" s="628" t="s">
        <v>177</v>
      </c>
      <c r="L976" s="628" t="s">
        <v>177</v>
      </c>
      <c r="M976" s="628" t="s">
        <v>177</v>
      </c>
      <c r="N976" s="628" t="s">
        <v>177</v>
      </c>
      <c r="O976" s="628">
        <v>0</v>
      </c>
      <c r="P976" s="628">
        <v>0</v>
      </c>
      <c r="Q976" s="628">
        <v>0</v>
      </c>
      <c r="R976" s="628">
        <v>0</v>
      </c>
      <c r="S976" s="628">
        <v>0</v>
      </c>
      <c r="T976" s="628">
        <v>0</v>
      </c>
      <c r="U976" s="628">
        <v>0</v>
      </c>
      <c r="V976" s="628">
        <v>0</v>
      </c>
      <c r="W976" s="628">
        <v>0</v>
      </c>
      <c r="X976" s="628">
        <v>0</v>
      </c>
      <c r="Y976" s="628">
        <v>0</v>
      </c>
      <c r="Z976" s="628">
        <v>0</v>
      </c>
      <c r="AA976" s="628">
        <v>0</v>
      </c>
      <c r="AB976" s="628">
        <v>0</v>
      </c>
      <c r="AC976" s="628">
        <v>0</v>
      </c>
      <c r="AD976" s="628">
        <v>0</v>
      </c>
      <c r="AE976" s="628">
        <v>0</v>
      </c>
      <c r="AF976" s="628">
        <v>0</v>
      </c>
      <c r="AG976" s="628">
        <v>0</v>
      </c>
      <c r="AH976" s="628">
        <v>0</v>
      </c>
      <c r="AI976" s="628">
        <v>0</v>
      </c>
      <c r="AJ976" s="628">
        <v>0</v>
      </c>
      <c r="AK976" s="628">
        <v>0</v>
      </c>
      <c r="AL976" s="628">
        <v>0</v>
      </c>
      <c r="AM976" s="628">
        <v>0</v>
      </c>
      <c r="AN976" s="628">
        <v>0</v>
      </c>
      <c r="AO976" s="628">
        <v>0</v>
      </c>
      <c r="AP976" s="628">
        <v>0</v>
      </c>
      <c r="AQ976" s="628">
        <v>0</v>
      </c>
      <c r="AR976" s="628">
        <v>0</v>
      </c>
      <c r="AS976" s="628">
        <v>0</v>
      </c>
      <c r="AT976" s="628">
        <v>0</v>
      </c>
      <c r="AU976" s="628">
        <v>0</v>
      </c>
      <c r="AV976" s="628">
        <v>0</v>
      </c>
      <c r="AW976" s="628">
        <v>0</v>
      </c>
      <c r="AX976" s="628">
        <v>0</v>
      </c>
      <c r="AY976" s="602" t="e">
        <v>#N/A</v>
      </c>
      <c r="AZ976" s="628"/>
      <c r="BA976" s="629"/>
      <c r="BB976" s="634"/>
    </row>
    <row r="977" spans="1:54" ht="15.6" x14ac:dyDescent="0.3">
      <c r="A977" s="617">
        <v>707600</v>
      </c>
      <c r="B977" s="603" t="s">
        <v>247</v>
      </c>
      <c r="C977" s="628" t="s">
        <v>178</v>
      </c>
      <c r="D977" s="628" t="s">
        <v>178</v>
      </c>
      <c r="E977" s="628" t="s">
        <v>177</v>
      </c>
      <c r="F977" s="628" t="s">
        <v>177</v>
      </c>
      <c r="G977" s="628" t="s">
        <v>178</v>
      </c>
      <c r="H977" s="628" t="s">
        <v>177</v>
      </c>
      <c r="I977" s="628" t="s">
        <v>177</v>
      </c>
      <c r="J977" s="628" t="s">
        <v>177</v>
      </c>
      <c r="K977" s="628" t="s">
        <v>177</v>
      </c>
      <c r="L977" s="628" t="s">
        <v>177</v>
      </c>
      <c r="M977" s="628" t="s">
        <v>177</v>
      </c>
      <c r="N977" s="628" t="s">
        <v>177</v>
      </c>
      <c r="O977" s="628">
        <v>0</v>
      </c>
      <c r="P977" s="628">
        <v>0</v>
      </c>
      <c r="Q977" s="628">
        <v>0</v>
      </c>
      <c r="R977" s="628">
        <v>0</v>
      </c>
      <c r="S977" s="628">
        <v>0</v>
      </c>
      <c r="T977" s="628">
        <v>0</v>
      </c>
      <c r="U977" s="628">
        <v>0</v>
      </c>
      <c r="V977" s="628">
        <v>0</v>
      </c>
      <c r="W977" s="628">
        <v>0</v>
      </c>
      <c r="X977" s="628">
        <v>0</v>
      </c>
      <c r="Y977" s="628">
        <v>0</v>
      </c>
      <c r="Z977" s="628">
        <v>0</v>
      </c>
      <c r="AA977" s="628">
        <v>0</v>
      </c>
      <c r="AB977" s="628">
        <v>0</v>
      </c>
      <c r="AC977" s="628">
        <v>0</v>
      </c>
      <c r="AD977" s="628">
        <v>0</v>
      </c>
      <c r="AE977" s="628">
        <v>0</v>
      </c>
      <c r="AF977" s="628">
        <v>0</v>
      </c>
      <c r="AG977" s="628">
        <v>0</v>
      </c>
      <c r="AH977" s="628">
        <v>0</v>
      </c>
      <c r="AI977" s="628">
        <v>0</v>
      </c>
      <c r="AJ977" s="628">
        <v>0</v>
      </c>
      <c r="AK977" s="628">
        <v>0</v>
      </c>
      <c r="AL977" s="628">
        <v>0</v>
      </c>
      <c r="AM977" s="628">
        <v>0</v>
      </c>
      <c r="AN977" s="628">
        <v>0</v>
      </c>
      <c r="AO977" s="628">
        <v>0</v>
      </c>
      <c r="AP977" s="628">
        <v>0</v>
      </c>
      <c r="AQ977" s="628">
        <v>0</v>
      </c>
      <c r="AR977" s="628">
        <v>0</v>
      </c>
      <c r="AS977" s="628">
        <v>0</v>
      </c>
      <c r="AT977" s="628">
        <v>0</v>
      </c>
      <c r="AU977" s="628">
        <v>0</v>
      </c>
      <c r="AV977" s="628">
        <v>0</v>
      </c>
      <c r="AW977" s="628">
        <v>0</v>
      </c>
      <c r="AX977" s="628">
        <v>0</v>
      </c>
      <c r="AY977" s="602" t="e">
        <v>#N/A</v>
      </c>
      <c r="AZ977" s="628"/>
      <c r="BA977" s="629"/>
      <c r="BB977" s="634"/>
    </row>
    <row r="978" spans="1:54" ht="15.6" x14ac:dyDescent="0.3">
      <c r="A978" s="617">
        <v>707601</v>
      </c>
      <c r="B978" s="603" t="s">
        <v>247</v>
      </c>
      <c r="C978" s="628" t="s">
        <v>178</v>
      </c>
      <c r="D978" s="628" t="s">
        <v>178</v>
      </c>
      <c r="E978" s="628" t="s">
        <v>177</v>
      </c>
      <c r="F978" s="628" t="s">
        <v>177</v>
      </c>
      <c r="G978" s="628" t="s">
        <v>177</v>
      </c>
      <c r="H978" s="628" t="s">
        <v>178</v>
      </c>
      <c r="I978" s="628" t="s">
        <v>177</v>
      </c>
      <c r="J978" s="628" t="s">
        <v>177</v>
      </c>
      <c r="K978" s="628" t="s">
        <v>177</v>
      </c>
      <c r="L978" s="628" t="s">
        <v>177</v>
      </c>
      <c r="M978" s="628" t="s">
        <v>177</v>
      </c>
      <c r="N978" s="628" t="s">
        <v>177</v>
      </c>
      <c r="O978" s="628">
        <v>0</v>
      </c>
      <c r="P978" s="628">
        <v>0</v>
      </c>
      <c r="Q978" s="628">
        <v>0</v>
      </c>
      <c r="R978" s="628">
        <v>0</v>
      </c>
      <c r="S978" s="628">
        <v>0</v>
      </c>
      <c r="T978" s="628">
        <v>0</v>
      </c>
      <c r="U978" s="628">
        <v>0</v>
      </c>
      <c r="V978" s="628">
        <v>0</v>
      </c>
      <c r="W978" s="628">
        <v>0</v>
      </c>
      <c r="X978" s="628">
        <v>0</v>
      </c>
      <c r="Y978" s="628">
        <v>0</v>
      </c>
      <c r="Z978" s="628">
        <v>0</v>
      </c>
      <c r="AA978" s="628">
        <v>0</v>
      </c>
      <c r="AB978" s="628">
        <v>0</v>
      </c>
      <c r="AC978" s="628">
        <v>0</v>
      </c>
      <c r="AD978" s="628">
        <v>0</v>
      </c>
      <c r="AE978" s="628">
        <v>0</v>
      </c>
      <c r="AF978" s="628">
        <v>0</v>
      </c>
      <c r="AG978" s="628">
        <v>0</v>
      </c>
      <c r="AH978" s="628">
        <v>0</v>
      </c>
      <c r="AI978" s="628">
        <v>0</v>
      </c>
      <c r="AJ978" s="628">
        <v>0</v>
      </c>
      <c r="AK978" s="628">
        <v>0</v>
      </c>
      <c r="AL978" s="628">
        <v>0</v>
      </c>
      <c r="AM978" s="628">
        <v>0</v>
      </c>
      <c r="AN978" s="628">
        <v>0</v>
      </c>
      <c r="AO978" s="628">
        <v>0</v>
      </c>
      <c r="AP978" s="628">
        <v>0</v>
      </c>
      <c r="AQ978" s="628">
        <v>0</v>
      </c>
      <c r="AR978" s="628">
        <v>0</v>
      </c>
      <c r="AS978" s="628">
        <v>0</v>
      </c>
      <c r="AT978" s="628">
        <v>0</v>
      </c>
      <c r="AU978" s="628">
        <v>0</v>
      </c>
      <c r="AV978" s="628">
        <v>0</v>
      </c>
      <c r="AW978" s="628">
        <v>0</v>
      </c>
      <c r="AX978" s="628">
        <v>0</v>
      </c>
      <c r="AY978" s="602" t="e">
        <v>#N/A</v>
      </c>
      <c r="AZ978" s="628"/>
      <c r="BA978" s="629"/>
      <c r="BB978" s="634"/>
    </row>
    <row r="979" spans="1:54" ht="15.6" x14ac:dyDescent="0.3">
      <c r="A979" s="617">
        <v>707602</v>
      </c>
      <c r="B979" s="603" t="s">
        <v>247</v>
      </c>
      <c r="C979" s="628" t="s">
        <v>178</v>
      </c>
      <c r="D979" s="628" t="s">
        <v>178</v>
      </c>
      <c r="E979" s="628" t="s">
        <v>178</v>
      </c>
      <c r="F979" s="628" t="s">
        <v>178</v>
      </c>
      <c r="G979" s="628" t="s">
        <v>178</v>
      </c>
      <c r="H979" s="628" t="s">
        <v>178</v>
      </c>
      <c r="I979" s="628" t="s">
        <v>177</v>
      </c>
      <c r="J979" s="628" t="s">
        <v>177</v>
      </c>
      <c r="K979" s="628" t="s">
        <v>177</v>
      </c>
      <c r="L979" s="628" t="s">
        <v>177</v>
      </c>
      <c r="M979" s="628" t="s">
        <v>177</v>
      </c>
      <c r="N979" s="628" t="s">
        <v>177</v>
      </c>
      <c r="O979" s="628">
        <v>0</v>
      </c>
      <c r="P979" s="628">
        <v>0</v>
      </c>
      <c r="Q979" s="628">
        <v>0</v>
      </c>
      <c r="R979" s="628">
        <v>0</v>
      </c>
      <c r="S979" s="628">
        <v>0</v>
      </c>
      <c r="T979" s="628">
        <v>0</v>
      </c>
      <c r="U979" s="628">
        <v>0</v>
      </c>
      <c r="V979" s="628">
        <v>0</v>
      </c>
      <c r="W979" s="628">
        <v>0</v>
      </c>
      <c r="X979" s="628">
        <v>0</v>
      </c>
      <c r="Y979" s="628">
        <v>0</v>
      </c>
      <c r="Z979" s="628">
        <v>0</v>
      </c>
      <c r="AA979" s="628">
        <v>0</v>
      </c>
      <c r="AB979" s="628">
        <v>0</v>
      </c>
      <c r="AC979" s="628">
        <v>0</v>
      </c>
      <c r="AD979" s="628">
        <v>0</v>
      </c>
      <c r="AE979" s="628">
        <v>0</v>
      </c>
      <c r="AF979" s="628">
        <v>0</v>
      </c>
      <c r="AG979" s="628">
        <v>0</v>
      </c>
      <c r="AH979" s="628">
        <v>0</v>
      </c>
      <c r="AI979" s="628">
        <v>0</v>
      </c>
      <c r="AJ979" s="628">
        <v>0</v>
      </c>
      <c r="AK979" s="628">
        <v>0</v>
      </c>
      <c r="AL979" s="628">
        <v>0</v>
      </c>
      <c r="AM979" s="628">
        <v>0</v>
      </c>
      <c r="AN979" s="628">
        <v>0</v>
      </c>
      <c r="AO979" s="628">
        <v>0</v>
      </c>
      <c r="AP979" s="628">
        <v>0</v>
      </c>
      <c r="AQ979" s="628">
        <v>0</v>
      </c>
      <c r="AR979" s="628">
        <v>0</v>
      </c>
      <c r="AS979" s="628">
        <v>0</v>
      </c>
      <c r="AT979" s="628">
        <v>0</v>
      </c>
      <c r="AU979" s="628">
        <v>0</v>
      </c>
      <c r="AV979" s="628">
        <v>0</v>
      </c>
      <c r="AW979" s="628">
        <v>0</v>
      </c>
      <c r="AX979" s="628">
        <v>0</v>
      </c>
      <c r="AY979" s="602" t="e">
        <v>#N/A</v>
      </c>
      <c r="AZ979" s="628"/>
      <c r="BA979" s="629"/>
      <c r="BB979" s="634"/>
    </row>
    <row r="980" spans="1:54" ht="15.6" x14ac:dyDescent="0.3">
      <c r="A980" s="617">
        <v>707603</v>
      </c>
      <c r="B980" s="603" t="s">
        <v>247</v>
      </c>
      <c r="C980" s="628" t="s">
        <v>177</v>
      </c>
      <c r="D980" s="628" t="s">
        <v>178</v>
      </c>
      <c r="E980" s="628" t="s">
        <v>177</v>
      </c>
      <c r="F980" s="628" t="s">
        <v>178</v>
      </c>
      <c r="G980" s="628" t="s">
        <v>178</v>
      </c>
      <c r="H980" s="628" t="s">
        <v>177</v>
      </c>
      <c r="I980" s="628" t="s">
        <v>177</v>
      </c>
      <c r="J980" s="628" t="s">
        <v>177</v>
      </c>
      <c r="K980" s="628" t="s">
        <v>177</v>
      </c>
      <c r="L980" s="628" t="s">
        <v>177</v>
      </c>
      <c r="M980" s="628" t="s">
        <v>177</v>
      </c>
      <c r="N980" s="628" t="s">
        <v>177</v>
      </c>
      <c r="O980" s="628">
        <v>0</v>
      </c>
      <c r="P980" s="628">
        <v>0</v>
      </c>
      <c r="Q980" s="628">
        <v>0</v>
      </c>
      <c r="R980" s="628">
        <v>0</v>
      </c>
      <c r="S980" s="628">
        <v>0</v>
      </c>
      <c r="T980" s="628">
        <v>0</v>
      </c>
      <c r="U980" s="628">
        <v>0</v>
      </c>
      <c r="V980" s="628">
        <v>0</v>
      </c>
      <c r="W980" s="628">
        <v>0</v>
      </c>
      <c r="X980" s="628">
        <v>0</v>
      </c>
      <c r="Y980" s="628">
        <v>0</v>
      </c>
      <c r="Z980" s="628">
        <v>0</v>
      </c>
      <c r="AA980" s="628">
        <v>0</v>
      </c>
      <c r="AB980" s="628">
        <v>0</v>
      </c>
      <c r="AC980" s="628">
        <v>0</v>
      </c>
      <c r="AD980" s="628">
        <v>0</v>
      </c>
      <c r="AE980" s="628">
        <v>0</v>
      </c>
      <c r="AF980" s="628">
        <v>0</v>
      </c>
      <c r="AG980" s="628">
        <v>0</v>
      </c>
      <c r="AH980" s="628">
        <v>0</v>
      </c>
      <c r="AI980" s="628">
        <v>0</v>
      </c>
      <c r="AJ980" s="628">
        <v>0</v>
      </c>
      <c r="AK980" s="628">
        <v>0</v>
      </c>
      <c r="AL980" s="628">
        <v>0</v>
      </c>
      <c r="AM980" s="628">
        <v>0</v>
      </c>
      <c r="AN980" s="628">
        <v>0</v>
      </c>
      <c r="AO980" s="628">
        <v>0</v>
      </c>
      <c r="AP980" s="628">
        <v>0</v>
      </c>
      <c r="AQ980" s="628">
        <v>0</v>
      </c>
      <c r="AR980" s="628">
        <v>0</v>
      </c>
      <c r="AS980" s="628">
        <v>0</v>
      </c>
      <c r="AT980" s="628">
        <v>0</v>
      </c>
      <c r="AU980" s="628">
        <v>0</v>
      </c>
      <c r="AV980" s="628">
        <v>0</v>
      </c>
      <c r="AW980" s="628">
        <v>0</v>
      </c>
      <c r="AX980" s="628">
        <v>0</v>
      </c>
      <c r="AY980" s="602" t="e">
        <v>#N/A</v>
      </c>
      <c r="AZ980" s="628"/>
      <c r="BA980" s="629"/>
      <c r="BB980" s="634"/>
    </row>
    <row r="981" spans="1:54" ht="15.6" x14ac:dyDescent="0.3">
      <c r="A981" s="617">
        <v>707604</v>
      </c>
      <c r="B981" s="603" t="s">
        <v>247</v>
      </c>
      <c r="C981" s="628" t="s">
        <v>177</v>
      </c>
      <c r="D981" s="628" t="s">
        <v>178</v>
      </c>
      <c r="E981" s="628" t="s">
        <v>178</v>
      </c>
      <c r="F981" s="628" t="s">
        <v>178</v>
      </c>
      <c r="G981" s="628" t="s">
        <v>177</v>
      </c>
      <c r="H981" s="628" t="s">
        <v>178</v>
      </c>
      <c r="I981" s="628" t="s">
        <v>177</v>
      </c>
      <c r="J981" s="628" t="s">
        <v>177</v>
      </c>
      <c r="K981" s="628" t="s">
        <v>177</v>
      </c>
      <c r="L981" s="628" t="s">
        <v>177</v>
      </c>
      <c r="M981" s="628" t="s">
        <v>177</v>
      </c>
      <c r="N981" s="628" t="s">
        <v>177</v>
      </c>
      <c r="O981" s="628">
        <v>0</v>
      </c>
      <c r="P981" s="628">
        <v>0</v>
      </c>
      <c r="Q981" s="628">
        <v>0</v>
      </c>
      <c r="R981" s="628">
        <v>0</v>
      </c>
      <c r="S981" s="628">
        <v>0</v>
      </c>
      <c r="T981" s="628">
        <v>0</v>
      </c>
      <c r="U981" s="628">
        <v>0</v>
      </c>
      <c r="V981" s="628">
        <v>0</v>
      </c>
      <c r="W981" s="628">
        <v>0</v>
      </c>
      <c r="X981" s="628">
        <v>0</v>
      </c>
      <c r="Y981" s="628">
        <v>0</v>
      </c>
      <c r="Z981" s="628">
        <v>0</v>
      </c>
      <c r="AA981" s="628">
        <v>0</v>
      </c>
      <c r="AB981" s="628">
        <v>0</v>
      </c>
      <c r="AC981" s="628">
        <v>0</v>
      </c>
      <c r="AD981" s="628">
        <v>0</v>
      </c>
      <c r="AE981" s="628">
        <v>0</v>
      </c>
      <c r="AF981" s="628">
        <v>0</v>
      </c>
      <c r="AG981" s="628">
        <v>0</v>
      </c>
      <c r="AH981" s="628">
        <v>0</v>
      </c>
      <c r="AI981" s="628">
        <v>0</v>
      </c>
      <c r="AJ981" s="628">
        <v>0</v>
      </c>
      <c r="AK981" s="628">
        <v>0</v>
      </c>
      <c r="AL981" s="628">
        <v>0</v>
      </c>
      <c r="AM981" s="628">
        <v>0</v>
      </c>
      <c r="AN981" s="628">
        <v>0</v>
      </c>
      <c r="AO981" s="628">
        <v>0</v>
      </c>
      <c r="AP981" s="628">
        <v>0</v>
      </c>
      <c r="AQ981" s="628">
        <v>0</v>
      </c>
      <c r="AR981" s="628">
        <v>0</v>
      </c>
      <c r="AS981" s="628">
        <v>0</v>
      </c>
      <c r="AT981" s="628">
        <v>0</v>
      </c>
      <c r="AU981" s="628">
        <v>0</v>
      </c>
      <c r="AV981" s="628">
        <v>0</v>
      </c>
      <c r="AW981" s="628">
        <v>0</v>
      </c>
      <c r="AX981" s="628">
        <v>0</v>
      </c>
      <c r="AY981" s="602" t="e">
        <v>#N/A</v>
      </c>
      <c r="AZ981" s="628"/>
      <c r="BA981" s="629"/>
      <c r="BB981" s="634"/>
    </row>
    <row r="982" spans="1:54" ht="15.6" x14ac:dyDescent="0.3">
      <c r="A982" s="617">
        <v>707605</v>
      </c>
      <c r="B982" s="603" t="s">
        <v>247</v>
      </c>
      <c r="C982" s="628" t="s">
        <v>178</v>
      </c>
      <c r="D982" s="628" t="s">
        <v>177</v>
      </c>
      <c r="E982" s="628" t="s">
        <v>178</v>
      </c>
      <c r="F982" s="628" t="s">
        <v>178</v>
      </c>
      <c r="G982" s="628" t="s">
        <v>178</v>
      </c>
      <c r="H982" s="628" t="s">
        <v>177</v>
      </c>
      <c r="I982" s="628" t="s">
        <v>177</v>
      </c>
      <c r="J982" s="628" t="s">
        <v>177</v>
      </c>
      <c r="K982" s="628" t="s">
        <v>177</v>
      </c>
      <c r="L982" s="628" t="s">
        <v>177</v>
      </c>
      <c r="M982" s="628" t="s">
        <v>177</v>
      </c>
      <c r="N982" s="628" t="s">
        <v>177</v>
      </c>
      <c r="O982" s="628">
        <v>0</v>
      </c>
      <c r="P982" s="628">
        <v>0</v>
      </c>
      <c r="Q982" s="628">
        <v>0</v>
      </c>
      <c r="R982" s="628">
        <v>0</v>
      </c>
      <c r="S982" s="628">
        <v>0</v>
      </c>
      <c r="T982" s="628">
        <v>0</v>
      </c>
      <c r="U982" s="628">
        <v>0</v>
      </c>
      <c r="V982" s="628">
        <v>0</v>
      </c>
      <c r="W982" s="628">
        <v>0</v>
      </c>
      <c r="X982" s="628">
        <v>0</v>
      </c>
      <c r="Y982" s="628">
        <v>0</v>
      </c>
      <c r="Z982" s="628">
        <v>0</v>
      </c>
      <c r="AA982" s="628">
        <v>0</v>
      </c>
      <c r="AB982" s="628">
        <v>0</v>
      </c>
      <c r="AC982" s="628">
        <v>0</v>
      </c>
      <c r="AD982" s="628">
        <v>0</v>
      </c>
      <c r="AE982" s="628">
        <v>0</v>
      </c>
      <c r="AF982" s="628">
        <v>0</v>
      </c>
      <c r="AG982" s="628">
        <v>0</v>
      </c>
      <c r="AH982" s="628">
        <v>0</v>
      </c>
      <c r="AI982" s="628">
        <v>0</v>
      </c>
      <c r="AJ982" s="628">
        <v>0</v>
      </c>
      <c r="AK982" s="628">
        <v>0</v>
      </c>
      <c r="AL982" s="628">
        <v>0</v>
      </c>
      <c r="AM982" s="628">
        <v>0</v>
      </c>
      <c r="AN982" s="628">
        <v>0</v>
      </c>
      <c r="AO982" s="628">
        <v>0</v>
      </c>
      <c r="AP982" s="628">
        <v>0</v>
      </c>
      <c r="AQ982" s="628">
        <v>0</v>
      </c>
      <c r="AR982" s="628">
        <v>0</v>
      </c>
      <c r="AS982" s="628">
        <v>0</v>
      </c>
      <c r="AT982" s="628">
        <v>0</v>
      </c>
      <c r="AU982" s="628">
        <v>0</v>
      </c>
      <c r="AV982" s="628">
        <v>0</v>
      </c>
      <c r="AW982" s="628">
        <v>0</v>
      </c>
      <c r="AX982" s="628">
        <v>0</v>
      </c>
      <c r="AY982" s="602" t="e">
        <v>#N/A</v>
      </c>
      <c r="AZ982" s="628"/>
      <c r="BA982" s="629"/>
      <c r="BB982" s="634"/>
    </row>
    <row r="983" spans="1:54" ht="15.6" x14ac:dyDescent="0.3">
      <c r="A983" s="617">
        <v>707606</v>
      </c>
      <c r="B983" s="603" t="s">
        <v>247</v>
      </c>
      <c r="C983" s="628" t="s">
        <v>178</v>
      </c>
      <c r="D983" s="628" t="s">
        <v>178</v>
      </c>
      <c r="E983" s="628" t="s">
        <v>178</v>
      </c>
      <c r="F983" s="628" t="s">
        <v>178</v>
      </c>
      <c r="G983" s="628" t="s">
        <v>178</v>
      </c>
      <c r="H983" s="628" t="s">
        <v>178</v>
      </c>
      <c r="I983" s="628" t="s">
        <v>177</v>
      </c>
      <c r="J983" s="628" t="s">
        <v>177</v>
      </c>
      <c r="K983" s="628" t="s">
        <v>177</v>
      </c>
      <c r="L983" s="628" t="s">
        <v>177</v>
      </c>
      <c r="M983" s="628" t="s">
        <v>177</v>
      </c>
      <c r="N983" s="628" t="s">
        <v>177</v>
      </c>
      <c r="O983" s="628">
        <v>0</v>
      </c>
      <c r="P983" s="628">
        <v>0</v>
      </c>
      <c r="Q983" s="628">
        <v>0</v>
      </c>
      <c r="R983" s="628">
        <v>0</v>
      </c>
      <c r="S983" s="628">
        <v>0</v>
      </c>
      <c r="T983" s="628">
        <v>0</v>
      </c>
      <c r="U983" s="628">
        <v>0</v>
      </c>
      <c r="V983" s="628">
        <v>0</v>
      </c>
      <c r="W983" s="628">
        <v>0</v>
      </c>
      <c r="X983" s="628">
        <v>0</v>
      </c>
      <c r="Y983" s="628">
        <v>0</v>
      </c>
      <c r="Z983" s="628">
        <v>0</v>
      </c>
      <c r="AA983" s="628">
        <v>0</v>
      </c>
      <c r="AB983" s="628">
        <v>0</v>
      </c>
      <c r="AC983" s="628">
        <v>0</v>
      </c>
      <c r="AD983" s="628">
        <v>0</v>
      </c>
      <c r="AE983" s="628">
        <v>0</v>
      </c>
      <c r="AF983" s="628">
        <v>0</v>
      </c>
      <c r="AG983" s="628">
        <v>0</v>
      </c>
      <c r="AH983" s="628">
        <v>0</v>
      </c>
      <c r="AI983" s="628">
        <v>0</v>
      </c>
      <c r="AJ983" s="628">
        <v>0</v>
      </c>
      <c r="AK983" s="628">
        <v>0</v>
      </c>
      <c r="AL983" s="628">
        <v>0</v>
      </c>
      <c r="AM983" s="628">
        <v>0</v>
      </c>
      <c r="AN983" s="628">
        <v>0</v>
      </c>
      <c r="AO983" s="628">
        <v>0</v>
      </c>
      <c r="AP983" s="628">
        <v>0</v>
      </c>
      <c r="AQ983" s="628">
        <v>0</v>
      </c>
      <c r="AR983" s="628">
        <v>0</v>
      </c>
      <c r="AS983" s="628">
        <v>0</v>
      </c>
      <c r="AT983" s="628">
        <v>0</v>
      </c>
      <c r="AU983" s="628">
        <v>0</v>
      </c>
      <c r="AV983" s="628">
        <v>0</v>
      </c>
      <c r="AW983" s="628">
        <v>0</v>
      </c>
      <c r="AX983" s="628">
        <v>0</v>
      </c>
      <c r="AY983" s="602" t="e">
        <v>#N/A</v>
      </c>
      <c r="AZ983" s="628"/>
      <c r="BA983" s="629"/>
      <c r="BB983" s="634"/>
    </row>
    <row r="984" spans="1:54" ht="15.6" x14ac:dyDescent="0.3">
      <c r="A984" s="617">
        <v>707607</v>
      </c>
      <c r="B984" s="603" t="s">
        <v>247</v>
      </c>
      <c r="C984" s="628" t="s">
        <v>178</v>
      </c>
      <c r="D984" s="628" t="s">
        <v>178</v>
      </c>
      <c r="E984" s="628" t="s">
        <v>178</v>
      </c>
      <c r="F984" s="628" t="s">
        <v>178</v>
      </c>
      <c r="G984" s="628" t="s">
        <v>178</v>
      </c>
      <c r="H984" s="628" t="s">
        <v>178</v>
      </c>
      <c r="I984" s="628" t="s">
        <v>177</v>
      </c>
      <c r="J984" s="628" t="s">
        <v>177</v>
      </c>
      <c r="K984" s="628" t="s">
        <v>177</v>
      </c>
      <c r="L984" s="628" t="s">
        <v>177</v>
      </c>
      <c r="M984" s="628" t="s">
        <v>177</v>
      </c>
      <c r="N984" s="628" t="s">
        <v>177</v>
      </c>
      <c r="O984" s="628">
        <v>0</v>
      </c>
      <c r="P984" s="628">
        <v>0</v>
      </c>
      <c r="Q984" s="628">
        <v>0</v>
      </c>
      <c r="R984" s="628">
        <v>0</v>
      </c>
      <c r="S984" s="628">
        <v>0</v>
      </c>
      <c r="T984" s="628">
        <v>0</v>
      </c>
      <c r="U984" s="628">
        <v>0</v>
      </c>
      <c r="V984" s="628">
        <v>0</v>
      </c>
      <c r="W984" s="628">
        <v>0</v>
      </c>
      <c r="X984" s="628">
        <v>0</v>
      </c>
      <c r="Y984" s="628">
        <v>0</v>
      </c>
      <c r="Z984" s="628">
        <v>0</v>
      </c>
      <c r="AA984" s="628">
        <v>0</v>
      </c>
      <c r="AB984" s="628">
        <v>0</v>
      </c>
      <c r="AC984" s="628">
        <v>0</v>
      </c>
      <c r="AD984" s="628">
        <v>0</v>
      </c>
      <c r="AE984" s="628">
        <v>0</v>
      </c>
      <c r="AF984" s="628">
        <v>0</v>
      </c>
      <c r="AG984" s="628">
        <v>0</v>
      </c>
      <c r="AH984" s="628">
        <v>0</v>
      </c>
      <c r="AI984" s="628">
        <v>0</v>
      </c>
      <c r="AJ984" s="628">
        <v>0</v>
      </c>
      <c r="AK984" s="628">
        <v>0</v>
      </c>
      <c r="AL984" s="628">
        <v>0</v>
      </c>
      <c r="AM984" s="628">
        <v>0</v>
      </c>
      <c r="AN984" s="628">
        <v>0</v>
      </c>
      <c r="AO984" s="628">
        <v>0</v>
      </c>
      <c r="AP984" s="628">
        <v>0</v>
      </c>
      <c r="AQ984" s="628">
        <v>0</v>
      </c>
      <c r="AR984" s="628">
        <v>0</v>
      </c>
      <c r="AS984" s="628">
        <v>0</v>
      </c>
      <c r="AT984" s="628">
        <v>0</v>
      </c>
      <c r="AU984" s="628">
        <v>0</v>
      </c>
      <c r="AV984" s="628">
        <v>0</v>
      </c>
      <c r="AW984" s="628">
        <v>0</v>
      </c>
      <c r="AX984" s="628">
        <v>0</v>
      </c>
      <c r="AY984" s="602" t="e">
        <v>#N/A</v>
      </c>
      <c r="AZ984" s="628"/>
      <c r="BA984" s="629"/>
      <c r="BB984" s="634"/>
    </row>
    <row r="985" spans="1:54" ht="15.6" x14ac:dyDescent="0.3">
      <c r="A985" s="617">
        <v>707608</v>
      </c>
      <c r="B985" s="603" t="s">
        <v>247</v>
      </c>
      <c r="C985" s="628" t="s">
        <v>178</v>
      </c>
      <c r="D985" s="628" t="s">
        <v>178</v>
      </c>
      <c r="E985" s="628" t="s">
        <v>177</v>
      </c>
      <c r="F985" s="628" t="s">
        <v>178</v>
      </c>
      <c r="G985" s="628" t="s">
        <v>177</v>
      </c>
      <c r="H985" s="628" t="s">
        <v>177</v>
      </c>
      <c r="I985" s="628" t="s">
        <v>177</v>
      </c>
      <c r="J985" s="628" t="s">
        <v>177</v>
      </c>
      <c r="K985" s="628" t="s">
        <v>177</v>
      </c>
      <c r="L985" s="628" t="s">
        <v>177</v>
      </c>
      <c r="M985" s="628" t="s">
        <v>177</v>
      </c>
      <c r="N985" s="628" t="s">
        <v>177</v>
      </c>
      <c r="O985" s="628">
        <v>0</v>
      </c>
      <c r="P985" s="628">
        <v>0</v>
      </c>
      <c r="Q985" s="628">
        <v>0</v>
      </c>
      <c r="R985" s="628">
        <v>0</v>
      </c>
      <c r="S985" s="628">
        <v>0</v>
      </c>
      <c r="T985" s="628">
        <v>0</v>
      </c>
      <c r="U985" s="628">
        <v>0</v>
      </c>
      <c r="V985" s="628">
        <v>0</v>
      </c>
      <c r="W985" s="628">
        <v>0</v>
      </c>
      <c r="X985" s="628">
        <v>0</v>
      </c>
      <c r="Y985" s="628">
        <v>0</v>
      </c>
      <c r="Z985" s="628">
        <v>0</v>
      </c>
      <c r="AA985" s="628">
        <v>0</v>
      </c>
      <c r="AB985" s="628">
        <v>0</v>
      </c>
      <c r="AC985" s="628">
        <v>0</v>
      </c>
      <c r="AD985" s="628">
        <v>0</v>
      </c>
      <c r="AE985" s="628">
        <v>0</v>
      </c>
      <c r="AF985" s="628">
        <v>0</v>
      </c>
      <c r="AG985" s="628">
        <v>0</v>
      </c>
      <c r="AH985" s="628">
        <v>0</v>
      </c>
      <c r="AI985" s="628">
        <v>0</v>
      </c>
      <c r="AJ985" s="628">
        <v>0</v>
      </c>
      <c r="AK985" s="628">
        <v>0</v>
      </c>
      <c r="AL985" s="628">
        <v>0</v>
      </c>
      <c r="AM985" s="628">
        <v>0</v>
      </c>
      <c r="AN985" s="628">
        <v>0</v>
      </c>
      <c r="AO985" s="628">
        <v>0</v>
      </c>
      <c r="AP985" s="628">
        <v>0</v>
      </c>
      <c r="AQ985" s="628">
        <v>0</v>
      </c>
      <c r="AR985" s="628">
        <v>0</v>
      </c>
      <c r="AS985" s="628">
        <v>0</v>
      </c>
      <c r="AT985" s="628">
        <v>0</v>
      </c>
      <c r="AU985" s="628">
        <v>0</v>
      </c>
      <c r="AV985" s="628">
        <v>0</v>
      </c>
      <c r="AW985" s="628">
        <v>0</v>
      </c>
      <c r="AX985" s="628">
        <v>0</v>
      </c>
      <c r="AY985" s="602" t="e">
        <v>#N/A</v>
      </c>
      <c r="AZ985" s="628"/>
      <c r="BA985" s="629"/>
      <c r="BB985" s="634"/>
    </row>
    <row r="986" spans="1:54" ht="15.6" x14ac:dyDescent="0.3">
      <c r="A986" s="617">
        <v>707609</v>
      </c>
      <c r="B986" s="603" t="s">
        <v>247</v>
      </c>
      <c r="C986" s="628" t="s">
        <v>178</v>
      </c>
      <c r="D986" s="628" t="s">
        <v>178</v>
      </c>
      <c r="E986" s="628" t="s">
        <v>178</v>
      </c>
      <c r="F986" s="628" t="s">
        <v>178</v>
      </c>
      <c r="G986" s="628" t="s">
        <v>178</v>
      </c>
      <c r="H986" s="628" t="s">
        <v>178</v>
      </c>
      <c r="I986" s="628" t="s">
        <v>177</v>
      </c>
      <c r="J986" s="628" t="s">
        <v>177</v>
      </c>
      <c r="K986" s="628" t="s">
        <v>177</v>
      </c>
      <c r="L986" s="628" t="s">
        <v>177</v>
      </c>
      <c r="M986" s="628" t="s">
        <v>177</v>
      </c>
      <c r="N986" s="628" t="s">
        <v>177</v>
      </c>
      <c r="O986" s="628">
        <v>0</v>
      </c>
      <c r="P986" s="628">
        <v>0</v>
      </c>
      <c r="Q986" s="628">
        <v>0</v>
      </c>
      <c r="R986" s="628">
        <v>0</v>
      </c>
      <c r="S986" s="628">
        <v>0</v>
      </c>
      <c r="T986" s="628">
        <v>0</v>
      </c>
      <c r="U986" s="628">
        <v>0</v>
      </c>
      <c r="V986" s="628">
        <v>0</v>
      </c>
      <c r="W986" s="628">
        <v>0</v>
      </c>
      <c r="X986" s="628">
        <v>0</v>
      </c>
      <c r="Y986" s="628">
        <v>0</v>
      </c>
      <c r="Z986" s="628">
        <v>0</v>
      </c>
      <c r="AA986" s="628">
        <v>0</v>
      </c>
      <c r="AB986" s="628">
        <v>0</v>
      </c>
      <c r="AC986" s="628">
        <v>0</v>
      </c>
      <c r="AD986" s="628">
        <v>0</v>
      </c>
      <c r="AE986" s="628">
        <v>0</v>
      </c>
      <c r="AF986" s="628">
        <v>0</v>
      </c>
      <c r="AG986" s="628">
        <v>0</v>
      </c>
      <c r="AH986" s="628">
        <v>0</v>
      </c>
      <c r="AI986" s="628">
        <v>0</v>
      </c>
      <c r="AJ986" s="628">
        <v>0</v>
      </c>
      <c r="AK986" s="628">
        <v>0</v>
      </c>
      <c r="AL986" s="628">
        <v>0</v>
      </c>
      <c r="AM986" s="628">
        <v>0</v>
      </c>
      <c r="AN986" s="628">
        <v>0</v>
      </c>
      <c r="AO986" s="628">
        <v>0</v>
      </c>
      <c r="AP986" s="628">
        <v>0</v>
      </c>
      <c r="AQ986" s="628">
        <v>0</v>
      </c>
      <c r="AR986" s="628">
        <v>0</v>
      </c>
      <c r="AS986" s="628">
        <v>0</v>
      </c>
      <c r="AT986" s="628">
        <v>0</v>
      </c>
      <c r="AU986" s="628">
        <v>0</v>
      </c>
      <c r="AV986" s="628">
        <v>0</v>
      </c>
      <c r="AW986" s="628">
        <v>0</v>
      </c>
      <c r="AX986" s="628">
        <v>0</v>
      </c>
      <c r="AY986" s="602" t="e">
        <v>#N/A</v>
      </c>
      <c r="AZ986" s="628"/>
      <c r="BA986" s="629"/>
      <c r="BB986" s="634"/>
    </row>
    <row r="987" spans="1:54" ht="15.6" x14ac:dyDescent="0.3">
      <c r="A987" s="619">
        <v>707610</v>
      </c>
      <c r="B987" s="603" t="s">
        <v>247</v>
      </c>
      <c r="C987" s="628" t="s">
        <v>177</v>
      </c>
      <c r="D987" s="628" t="s">
        <v>177</v>
      </c>
      <c r="E987" s="628" t="s">
        <v>177</v>
      </c>
      <c r="F987" s="628" t="s">
        <v>177</v>
      </c>
      <c r="G987" s="628" t="s">
        <v>177</v>
      </c>
      <c r="H987" s="628" t="s">
        <v>177</v>
      </c>
      <c r="I987" s="628" t="s">
        <v>177</v>
      </c>
      <c r="J987" s="628" t="s">
        <v>177</v>
      </c>
      <c r="K987" s="628" t="s">
        <v>177</v>
      </c>
      <c r="L987" s="628" t="s">
        <v>177</v>
      </c>
      <c r="M987" s="628" t="s">
        <v>177</v>
      </c>
      <c r="N987" s="628" t="s">
        <v>177</v>
      </c>
      <c r="O987" s="628">
        <v>0</v>
      </c>
      <c r="P987" s="628">
        <v>0</v>
      </c>
      <c r="Q987" s="628">
        <v>0</v>
      </c>
      <c r="R987" s="628">
        <v>0</v>
      </c>
      <c r="S987" s="628">
        <v>0</v>
      </c>
      <c r="T987" s="628">
        <v>0</v>
      </c>
      <c r="U987" s="628">
        <v>0</v>
      </c>
      <c r="V987" s="628">
        <v>0</v>
      </c>
      <c r="W987" s="628">
        <v>0</v>
      </c>
      <c r="X987" s="628">
        <v>0</v>
      </c>
      <c r="Y987" s="628">
        <v>0</v>
      </c>
      <c r="Z987" s="628">
        <v>0</v>
      </c>
      <c r="AA987" s="628">
        <v>0</v>
      </c>
      <c r="AB987" s="628">
        <v>0</v>
      </c>
      <c r="AC987" s="628">
        <v>0</v>
      </c>
      <c r="AD987" s="628">
        <v>0</v>
      </c>
      <c r="AE987" s="628">
        <v>0</v>
      </c>
      <c r="AF987" s="628">
        <v>0</v>
      </c>
      <c r="AG987" s="628">
        <v>0</v>
      </c>
      <c r="AH987" s="628">
        <v>0</v>
      </c>
      <c r="AI987" s="628">
        <v>0</v>
      </c>
      <c r="AJ987" s="628">
        <v>0</v>
      </c>
      <c r="AK987" s="628">
        <v>0</v>
      </c>
      <c r="AL987" s="628">
        <v>0</v>
      </c>
      <c r="AM987" s="628">
        <v>0</v>
      </c>
      <c r="AN987" s="628">
        <v>0</v>
      </c>
      <c r="AO987" s="628">
        <v>0</v>
      </c>
      <c r="AP987" s="628">
        <v>0</v>
      </c>
      <c r="AQ987" s="628">
        <v>0</v>
      </c>
      <c r="AR987" s="628"/>
      <c r="AS987" s="628"/>
      <c r="AT987" s="628"/>
      <c r="AU987" s="628"/>
      <c r="AV987" s="628"/>
      <c r="AW987" s="628"/>
      <c r="AX987" s="631"/>
      <c r="AY987" s="602" t="e">
        <v>#N/A</v>
      </c>
      <c r="AZ987" s="628"/>
      <c r="BA987" s="629"/>
      <c r="BB987" s="634"/>
    </row>
    <row r="988" spans="1:54" ht="15.6" x14ac:dyDescent="0.3">
      <c r="A988" s="617">
        <v>707611</v>
      </c>
      <c r="B988" s="603" t="s">
        <v>247</v>
      </c>
      <c r="C988" s="628" t="s">
        <v>178</v>
      </c>
      <c r="D988" s="628" t="s">
        <v>177</v>
      </c>
      <c r="E988" s="628" t="s">
        <v>177</v>
      </c>
      <c r="F988" s="628" t="s">
        <v>178</v>
      </c>
      <c r="G988" s="628" t="s">
        <v>177</v>
      </c>
      <c r="H988" s="628" t="s">
        <v>178</v>
      </c>
      <c r="I988" s="628" t="s">
        <v>177</v>
      </c>
      <c r="J988" s="628" t="s">
        <v>177</v>
      </c>
      <c r="K988" s="628" t="s">
        <v>177</v>
      </c>
      <c r="L988" s="628" t="s">
        <v>177</v>
      </c>
      <c r="M988" s="628" t="s">
        <v>177</v>
      </c>
      <c r="N988" s="628" t="s">
        <v>177</v>
      </c>
      <c r="O988" s="628">
        <v>0</v>
      </c>
      <c r="P988" s="628">
        <v>0</v>
      </c>
      <c r="Q988" s="628">
        <v>0</v>
      </c>
      <c r="R988" s="628">
        <v>0</v>
      </c>
      <c r="S988" s="628">
        <v>0</v>
      </c>
      <c r="T988" s="628">
        <v>0</v>
      </c>
      <c r="U988" s="628">
        <v>0</v>
      </c>
      <c r="V988" s="628">
        <v>0</v>
      </c>
      <c r="W988" s="628">
        <v>0</v>
      </c>
      <c r="X988" s="628">
        <v>0</v>
      </c>
      <c r="Y988" s="628">
        <v>0</v>
      </c>
      <c r="Z988" s="628">
        <v>0</v>
      </c>
      <c r="AA988" s="628">
        <v>0</v>
      </c>
      <c r="AB988" s="628">
        <v>0</v>
      </c>
      <c r="AC988" s="628">
        <v>0</v>
      </c>
      <c r="AD988" s="628">
        <v>0</v>
      </c>
      <c r="AE988" s="628">
        <v>0</v>
      </c>
      <c r="AF988" s="628">
        <v>0</v>
      </c>
      <c r="AG988" s="628">
        <v>0</v>
      </c>
      <c r="AH988" s="628">
        <v>0</v>
      </c>
      <c r="AI988" s="628">
        <v>0</v>
      </c>
      <c r="AJ988" s="628">
        <v>0</v>
      </c>
      <c r="AK988" s="628">
        <v>0</v>
      </c>
      <c r="AL988" s="628">
        <v>0</v>
      </c>
      <c r="AM988" s="628">
        <v>0</v>
      </c>
      <c r="AN988" s="628">
        <v>0</v>
      </c>
      <c r="AO988" s="628">
        <v>0</v>
      </c>
      <c r="AP988" s="628">
        <v>0</v>
      </c>
      <c r="AQ988" s="628">
        <v>0</v>
      </c>
      <c r="AR988" s="628">
        <v>0</v>
      </c>
      <c r="AS988" s="628">
        <v>0</v>
      </c>
      <c r="AT988" s="628">
        <v>0</v>
      </c>
      <c r="AU988" s="628">
        <v>0</v>
      </c>
      <c r="AV988" s="628">
        <v>0</v>
      </c>
      <c r="AW988" s="628">
        <v>0</v>
      </c>
      <c r="AX988" s="628">
        <v>0</v>
      </c>
      <c r="AY988" s="602" t="e">
        <v>#N/A</v>
      </c>
      <c r="AZ988" s="628"/>
      <c r="BA988" s="629"/>
      <c r="BB988" s="634"/>
    </row>
    <row r="989" spans="1:54" ht="15.6" x14ac:dyDescent="0.3">
      <c r="A989" s="619">
        <v>707612</v>
      </c>
      <c r="B989" s="603" t="s">
        <v>247</v>
      </c>
      <c r="C989" s="628" t="s">
        <v>177</v>
      </c>
      <c r="D989" s="628" t="s">
        <v>177</v>
      </c>
      <c r="E989" s="628" t="s">
        <v>177</v>
      </c>
      <c r="F989" s="628" t="s">
        <v>177</v>
      </c>
      <c r="G989" s="628" t="s">
        <v>177</v>
      </c>
      <c r="H989" s="628" t="s">
        <v>177</v>
      </c>
      <c r="I989" s="628" t="s">
        <v>177</v>
      </c>
      <c r="J989" s="628" t="s">
        <v>177</v>
      </c>
      <c r="K989" s="628" t="s">
        <v>177</v>
      </c>
      <c r="L989" s="628" t="s">
        <v>177</v>
      </c>
      <c r="M989" s="628" t="s">
        <v>177</v>
      </c>
      <c r="N989" s="628" t="s">
        <v>177</v>
      </c>
      <c r="O989" s="628">
        <v>0</v>
      </c>
      <c r="P989" s="628">
        <v>0</v>
      </c>
      <c r="Q989" s="628">
        <v>0</v>
      </c>
      <c r="R989" s="628">
        <v>0</v>
      </c>
      <c r="S989" s="628">
        <v>0</v>
      </c>
      <c r="T989" s="628">
        <v>0</v>
      </c>
      <c r="U989" s="628">
        <v>0</v>
      </c>
      <c r="V989" s="628">
        <v>0</v>
      </c>
      <c r="W989" s="628">
        <v>0</v>
      </c>
      <c r="X989" s="628">
        <v>0</v>
      </c>
      <c r="Y989" s="628">
        <v>0</v>
      </c>
      <c r="Z989" s="628">
        <v>0</v>
      </c>
      <c r="AA989" s="628">
        <v>0</v>
      </c>
      <c r="AB989" s="628">
        <v>0</v>
      </c>
      <c r="AC989" s="628">
        <v>0</v>
      </c>
      <c r="AD989" s="628">
        <v>0</v>
      </c>
      <c r="AE989" s="628">
        <v>0</v>
      </c>
      <c r="AF989" s="628">
        <v>0</v>
      </c>
      <c r="AG989" s="628">
        <v>0</v>
      </c>
      <c r="AH989" s="628">
        <v>0</v>
      </c>
      <c r="AI989" s="628">
        <v>0</v>
      </c>
      <c r="AJ989" s="628">
        <v>0</v>
      </c>
      <c r="AK989" s="628">
        <v>0</v>
      </c>
      <c r="AL989" s="628">
        <v>0</v>
      </c>
      <c r="AM989" s="628">
        <v>0</v>
      </c>
      <c r="AN989" s="628">
        <v>0</v>
      </c>
      <c r="AO989" s="628">
        <v>0</v>
      </c>
      <c r="AP989" s="628">
        <v>0</v>
      </c>
      <c r="AQ989" s="628">
        <v>0</v>
      </c>
      <c r="AR989" s="628">
        <v>0</v>
      </c>
      <c r="AS989" s="628">
        <v>0</v>
      </c>
      <c r="AT989" s="628">
        <v>0</v>
      </c>
      <c r="AU989" s="628">
        <v>0</v>
      </c>
      <c r="AV989" s="628">
        <v>0</v>
      </c>
      <c r="AW989" s="628">
        <v>0</v>
      </c>
      <c r="AX989" s="628">
        <v>0</v>
      </c>
      <c r="AY989" s="602" t="e">
        <v>#N/A</v>
      </c>
      <c r="AZ989" s="628"/>
      <c r="BA989" s="629"/>
      <c r="BB989" s="634"/>
    </row>
    <row r="990" spans="1:54" ht="15.6" x14ac:dyDescent="0.3">
      <c r="A990" s="617">
        <v>707613</v>
      </c>
      <c r="B990" s="603" t="s">
        <v>247</v>
      </c>
      <c r="C990" s="628" t="s">
        <v>178</v>
      </c>
      <c r="D990" s="628" t="s">
        <v>178</v>
      </c>
      <c r="E990" s="628" t="s">
        <v>178</v>
      </c>
      <c r="F990" s="628" t="s">
        <v>177</v>
      </c>
      <c r="G990" s="628" t="s">
        <v>178</v>
      </c>
      <c r="H990" s="628" t="s">
        <v>177</v>
      </c>
      <c r="I990" s="628" t="s">
        <v>177</v>
      </c>
      <c r="J990" s="628" t="s">
        <v>177</v>
      </c>
      <c r="K990" s="628" t="s">
        <v>177</v>
      </c>
      <c r="L990" s="628" t="s">
        <v>177</v>
      </c>
      <c r="M990" s="628" t="s">
        <v>177</v>
      </c>
      <c r="N990" s="628" t="s">
        <v>177</v>
      </c>
      <c r="O990" s="628">
        <v>0</v>
      </c>
      <c r="P990" s="628">
        <v>0</v>
      </c>
      <c r="Q990" s="628">
        <v>0</v>
      </c>
      <c r="R990" s="628">
        <v>0</v>
      </c>
      <c r="S990" s="628">
        <v>0</v>
      </c>
      <c r="T990" s="628">
        <v>0</v>
      </c>
      <c r="U990" s="628">
        <v>0</v>
      </c>
      <c r="V990" s="628">
        <v>0</v>
      </c>
      <c r="W990" s="628">
        <v>0</v>
      </c>
      <c r="X990" s="628">
        <v>0</v>
      </c>
      <c r="Y990" s="628">
        <v>0</v>
      </c>
      <c r="Z990" s="628">
        <v>0</v>
      </c>
      <c r="AA990" s="628">
        <v>0</v>
      </c>
      <c r="AB990" s="628">
        <v>0</v>
      </c>
      <c r="AC990" s="628">
        <v>0</v>
      </c>
      <c r="AD990" s="628">
        <v>0</v>
      </c>
      <c r="AE990" s="628">
        <v>0</v>
      </c>
      <c r="AF990" s="628">
        <v>0</v>
      </c>
      <c r="AG990" s="628">
        <v>0</v>
      </c>
      <c r="AH990" s="628">
        <v>0</v>
      </c>
      <c r="AI990" s="628">
        <v>0</v>
      </c>
      <c r="AJ990" s="628">
        <v>0</v>
      </c>
      <c r="AK990" s="628">
        <v>0</v>
      </c>
      <c r="AL990" s="628">
        <v>0</v>
      </c>
      <c r="AM990" s="628">
        <v>0</v>
      </c>
      <c r="AN990" s="628">
        <v>0</v>
      </c>
      <c r="AO990" s="628">
        <v>0</v>
      </c>
      <c r="AP990" s="628">
        <v>0</v>
      </c>
      <c r="AQ990" s="628">
        <v>0</v>
      </c>
      <c r="AR990" s="628">
        <v>0</v>
      </c>
      <c r="AS990" s="628">
        <v>0</v>
      </c>
      <c r="AT990" s="628">
        <v>0</v>
      </c>
      <c r="AU990" s="628">
        <v>0</v>
      </c>
      <c r="AV990" s="628">
        <v>0</v>
      </c>
      <c r="AW990" s="628">
        <v>0</v>
      </c>
      <c r="AX990" s="628">
        <v>0</v>
      </c>
      <c r="AY990" s="602" t="e">
        <v>#N/A</v>
      </c>
      <c r="AZ990" s="628"/>
      <c r="BA990" s="629"/>
      <c r="BB990" s="634"/>
    </row>
    <row r="991" spans="1:54" ht="15.6" x14ac:dyDescent="0.3">
      <c r="A991" s="617">
        <v>707614</v>
      </c>
      <c r="B991" s="603" t="s">
        <v>247</v>
      </c>
      <c r="C991" s="628" t="s">
        <v>177</v>
      </c>
      <c r="D991" s="628" t="s">
        <v>178</v>
      </c>
      <c r="E991" s="628" t="s">
        <v>178</v>
      </c>
      <c r="F991" s="628" t="s">
        <v>178</v>
      </c>
      <c r="G991" s="628" t="s">
        <v>177</v>
      </c>
      <c r="H991" s="628" t="s">
        <v>177</v>
      </c>
      <c r="I991" s="628" t="s">
        <v>177</v>
      </c>
      <c r="J991" s="628" t="s">
        <v>177</v>
      </c>
      <c r="K991" s="628" t="s">
        <v>177</v>
      </c>
      <c r="L991" s="628" t="s">
        <v>177</v>
      </c>
      <c r="M991" s="628" t="s">
        <v>177</v>
      </c>
      <c r="N991" s="628" t="s">
        <v>177</v>
      </c>
      <c r="O991" s="628">
        <v>0</v>
      </c>
      <c r="P991" s="628">
        <v>0</v>
      </c>
      <c r="Q991" s="628">
        <v>0</v>
      </c>
      <c r="R991" s="628">
        <v>0</v>
      </c>
      <c r="S991" s="628">
        <v>0</v>
      </c>
      <c r="T991" s="628">
        <v>0</v>
      </c>
      <c r="U991" s="628">
        <v>0</v>
      </c>
      <c r="V991" s="628">
        <v>0</v>
      </c>
      <c r="W991" s="628">
        <v>0</v>
      </c>
      <c r="X991" s="628">
        <v>0</v>
      </c>
      <c r="Y991" s="628">
        <v>0</v>
      </c>
      <c r="Z991" s="628">
        <v>0</v>
      </c>
      <c r="AA991" s="628">
        <v>0</v>
      </c>
      <c r="AB991" s="628">
        <v>0</v>
      </c>
      <c r="AC991" s="628">
        <v>0</v>
      </c>
      <c r="AD991" s="628">
        <v>0</v>
      </c>
      <c r="AE991" s="628">
        <v>0</v>
      </c>
      <c r="AF991" s="628">
        <v>0</v>
      </c>
      <c r="AG991" s="628">
        <v>0</v>
      </c>
      <c r="AH991" s="628">
        <v>0</v>
      </c>
      <c r="AI991" s="628">
        <v>0</v>
      </c>
      <c r="AJ991" s="628">
        <v>0</v>
      </c>
      <c r="AK991" s="628">
        <v>0</v>
      </c>
      <c r="AL991" s="628">
        <v>0</v>
      </c>
      <c r="AM991" s="628">
        <v>0</v>
      </c>
      <c r="AN991" s="628">
        <v>0</v>
      </c>
      <c r="AO991" s="628">
        <v>0</v>
      </c>
      <c r="AP991" s="628">
        <v>0</v>
      </c>
      <c r="AQ991" s="628">
        <v>0</v>
      </c>
      <c r="AR991" s="628">
        <v>0</v>
      </c>
      <c r="AS991" s="628">
        <v>0</v>
      </c>
      <c r="AT991" s="628">
        <v>0</v>
      </c>
      <c r="AU991" s="628">
        <v>0</v>
      </c>
      <c r="AV991" s="628">
        <v>0</v>
      </c>
      <c r="AW991" s="628">
        <v>0</v>
      </c>
      <c r="AX991" s="628">
        <v>0</v>
      </c>
      <c r="AY991" s="602" t="e">
        <v>#N/A</v>
      </c>
      <c r="AZ991" s="628"/>
      <c r="BA991" s="629"/>
      <c r="BB991" s="634"/>
    </row>
    <row r="992" spans="1:54" ht="15.6" x14ac:dyDescent="0.3">
      <c r="A992" s="617">
        <v>707615</v>
      </c>
      <c r="B992" s="603" t="s">
        <v>247</v>
      </c>
      <c r="C992" s="628" t="s">
        <v>178</v>
      </c>
      <c r="D992" s="628" t="s">
        <v>178</v>
      </c>
      <c r="E992" s="628" t="s">
        <v>178</v>
      </c>
      <c r="F992" s="628" t="s">
        <v>178</v>
      </c>
      <c r="G992" s="628" t="s">
        <v>178</v>
      </c>
      <c r="H992" s="628" t="s">
        <v>178</v>
      </c>
      <c r="I992" s="628" t="s">
        <v>177</v>
      </c>
      <c r="J992" s="628" t="s">
        <v>177</v>
      </c>
      <c r="K992" s="628" t="s">
        <v>177</v>
      </c>
      <c r="L992" s="628" t="s">
        <v>177</v>
      </c>
      <c r="M992" s="628" t="s">
        <v>177</v>
      </c>
      <c r="N992" s="628" t="s">
        <v>177</v>
      </c>
      <c r="O992" s="628">
        <v>0</v>
      </c>
      <c r="P992" s="628">
        <v>0</v>
      </c>
      <c r="Q992" s="628">
        <v>0</v>
      </c>
      <c r="R992" s="628">
        <v>0</v>
      </c>
      <c r="S992" s="628">
        <v>0</v>
      </c>
      <c r="T992" s="628">
        <v>0</v>
      </c>
      <c r="U992" s="628">
        <v>0</v>
      </c>
      <c r="V992" s="628">
        <v>0</v>
      </c>
      <c r="W992" s="628">
        <v>0</v>
      </c>
      <c r="X992" s="628">
        <v>0</v>
      </c>
      <c r="Y992" s="628">
        <v>0</v>
      </c>
      <c r="Z992" s="628">
        <v>0</v>
      </c>
      <c r="AA992" s="628">
        <v>0</v>
      </c>
      <c r="AB992" s="628">
        <v>0</v>
      </c>
      <c r="AC992" s="628">
        <v>0</v>
      </c>
      <c r="AD992" s="628">
        <v>0</v>
      </c>
      <c r="AE992" s="628">
        <v>0</v>
      </c>
      <c r="AF992" s="628">
        <v>0</v>
      </c>
      <c r="AG992" s="628">
        <v>0</v>
      </c>
      <c r="AH992" s="628">
        <v>0</v>
      </c>
      <c r="AI992" s="628">
        <v>0</v>
      </c>
      <c r="AJ992" s="628">
        <v>0</v>
      </c>
      <c r="AK992" s="628">
        <v>0</v>
      </c>
      <c r="AL992" s="628">
        <v>0</v>
      </c>
      <c r="AM992" s="628">
        <v>0</v>
      </c>
      <c r="AN992" s="628">
        <v>0</v>
      </c>
      <c r="AO992" s="628">
        <v>0</v>
      </c>
      <c r="AP992" s="628">
        <v>0</v>
      </c>
      <c r="AQ992" s="628">
        <v>0</v>
      </c>
      <c r="AR992" s="628">
        <v>0</v>
      </c>
      <c r="AS992" s="628">
        <v>0</v>
      </c>
      <c r="AT992" s="628">
        <v>0</v>
      </c>
      <c r="AU992" s="628">
        <v>0</v>
      </c>
      <c r="AV992" s="628">
        <v>0</v>
      </c>
      <c r="AW992" s="628">
        <v>0</v>
      </c>
      <c r="AX992" s="628">
        <v>0</v>
      </c>
      <c r="AY992" s="602" t="e">
        <v>#N/A</v>
      </c>
      <c r="AZ992" s="628"/>
      <c r="BA992" s="629"/>
      <c r="BB992" s="634"/>
    </row>
    <row r="993" spans="1:54" ht="15.6" x14ac:dyDescent="0.3">
      <c r="A993" s="617">
        <v>707616</v>
      </c>
      <c r="B993" s="603" t="s">
        <v>247</v>
      </c>
      <c r="C993" s="628" t="s">
        <v>178</v>
      </c>
      <c r="D993" s="628" t="s">
        <v>178</v>
      </c>
      <c r="E993" s="628" t="s">
        <v>177</v>
      </c>
      <c r="F993" s="628" t="s">
        <v>178</v>
      </c>
      <c r="G993" s="628" t="s">
        <v>177</v>
      </c>
      <c r="H993" s="628" t="s">
        <v>177</v>
      </c>
      <c r="I993" s="628" t="s">
        <v>177</v>
      </c>
      <c r="J993" s="628" t="s">
        <v>177</v>
      </c>
      <c r="K993" s="628" t="s">
        <v>177</v>
      </c>
      <c r="L993" s="628" t="s">
        <v>177</v>
      </c>
      <c r="M993" s="628" t="s">
        <v>177</v>
      </c>
      <c r="N993" s="628" t="s">
        <v>177</v>
      </c>
      <c r="O993" s="628">
        <v>0</v>
      </c>
      <c r="P993" s="628">
        <v>0</v>
      </c>
      <c r="Q993" s="628">
        <v>0</v>
      </c>
      <c r="R993" s="628">
        <v>0</v>
      </c>
      <c r="S993" s="628">
        <v>0</v>
      </c>
      <c r="T993" s="628">
        <v>0</v>
      </c>
      <c r="U993" s="628">
        <v>0</v>
      </c>
      <c r="V993" s="628">
        <v>0</v>
      </c>
      <c r="W993" s="628">
        <v>0</v>
      </c>
      <c r="X993" s="628">
        <v>0</v>
      </c>
      <c r="Y993" s="628">
        <v>0</v>
      </c>
      <c r="Z993" s="628">
        <v>0</v>
      </c>
      <c r="AA993" s="628">
        <v>0</v>
      </c>
      <c r="AB993" s="628">
        <v>0</v>
      </c>
      <c r="AC993" s="628">
        <v>0</v>
      </c>
      <c r="AD993" s="628">
        <v>0</v>
      </c>
      <c r="AE993" s="628">
        <v>0</v>
      </c>
      <c r="AF993" s="628">
        <v>0</v>
      </c>
      <c r="AG993" s="628">
        <v>0</v>
      </c>
      <c r="AH993" s="628">
        <v>0</v>
      </c>
      <c r="AI993" s="628">
        <v>0</v>
      </c>
      <c r="AJ993" s="628">
        <v>0</v>
      </c>
      <c r="AK993" s="628">
        <v>0</v>
      </c>
      <c r="AL993" s="628">
        <v>0</v>
      </c>
      <c r="AM993" s="628">
        <v>0</v>
      </c>
      <c r="AN993" s="628">
        <v>0</v>
      </c>
      <c r="AO993" s="628">
        <v>0</v>
      </c>
      <c r="AP993" s="628">
        <v>0</v>
      </c>
      <c r="AQ993" s="628">
        <v>0</v>
      </c>
      <c r="AR993" s="628">
        <v>0</v>
      </c>
      <c r="AS993" s="628">
        <v>0</v>
      </c>
      <c r="AT993" s="628">
        <v>0</v>
      </c>
      <c r="AU993" s="628">
        <v>0</v>
      </c>
      <c r="AV993" s="628">
        <v>0</v>
      </c>
      <c r="AW993" s="628">
        <v>0</v>
      </c>
      <c r="AX993" s="628">
        <v>0</v>
      </c>
      <c r="AY993" s="602" t="e">
        <v>#N/A</v>
      </c>
      <c r="AZ993" s="628"/>
      <c r="BA993" s="629"/>
      <c r="BB993" s="634"/>
    </row>
    <row r="994" spans="1:54" ht="15.6" x14ac:dyDescent="0.3">
      <c r="A994" s="617">
        <v>707617</v>
      </c>
      <c r="B994" s="603" t="s">
        <v>247</v>
      </c>
      <c r="C994" s="628" t="s">
        <v>178</v>
      </c>
      <c r="D994" s="628" t="s">
        <v>178</v>
      </c>
      <c r="E994" s="628" t="s">
        <v>178</v>
      </c>
      <c r="F994" s="628" t="s">
        <v>178</v>
      </c>
      <c r="G994" s="628" t="s">
        <v>178</v>
      </c>
      <c r="H994" s="628" t="s">
        <v>178</v>
      </c>
      <c r="I994" s="628" t="s">
        <v>177</v>
      </c>
      <c r="J994" s="628" t="s">
        <v>177</v>
      </c>
      <c r="K994" s="628" t="s">
        <v>177</v>
      </c>
      <c r="L994" s="628" t="s">
        <v>177</v>
      </c>
      <c r="M994" s="628" t="s">
        <v>177</v>
      </c>
      <c r="N994" s="628" t="s">
        <v>177</v>
      </c>
      <c r="O994" s="628">
        <v>0</v>
      </c>
      <c r="P994" s="628">
        <v>0</v>
      </c>
      <c r="Q994" s="628">
        <v>0</v>
      </c>
      <c r="R994" s="628">
        <v>0</v>
      </c>
      <c r="S994" s="628">
        <v>0</v>
      </c>
      <c r="T994" s="628">
        <v>0</v>
      </c>
      <c r="U994" s="628">
        <v>0</v>
      </c>
      <c r="V994" s="628">
        <v>0</v>
      </c>
      <c r="W994" s="628">
        <v>0</v>
      </c>
      <c r="X994" s="628">
        <v>0</v>
      </c>
      <c r="Y994" s="628">
        <v>0</v>
      </c>
      <c r="Z994" s="628">
        <v>0</v>
      </c>
      <c r="AA994" s="628">
        <v>0</v>
      </c>
      <c r="AB994" s="628">
        <v>0</v>
      </c>
      <c r="AC994" s="628">
        <v>0</v>
      </c>
      <c r="AD994" s="628">
        <v>0</v>
      </c>
      <c r="AE994" s="628">
        <v>0</v>
      </c>
      <c r="AF994" s="628">
        <v>0</v>
      </c>
      <c r="AG994" s="628">
        <v>0</v>
      </c>
      <c r="AH994" s="628">
        <v>0</v>
      </c>
      <c r="AI994" s="628">
        <v>0</v>
      </c>
      <c r="AJ994" s="628">
        <v>0</v>
      </c>
      <c r="AK994" s="628">
        <v>0</v>
      </c>
      <c r="AL994" s="628">
        <v>0</v>
      </c>
      <c r="AM994" s="628">
        <v>0</v>
      </c>
      <c r="AN994" s="628">
        <v>0</v>
      </c>
      <c r="AO994" s="628">
        <v>0</v>
      </c>
      <c r="AP994" s="628">
        <v>0</v>
      </c>
      <c r="AQ994" s="628">
        <v>0</v>
      </c>
      <c r="AR994" s="628">
        <v>0</v>
      </c>
      <c r="AS994" s="628">
        <v>0</v>
      </c>
      <c r="AT994" s="628">
        <v>0</v>
      </c>
      <c r="AU994" s="628">
        <v>0</v>
      </c>
      <c r="AV994" s="628">
        <v>0</v>
      </c>
      <c r="AW994" s="628">
        <v>0</v>
      </c>
      <c r="AX994" s="628">
        <v>0</v>
      </c>
      <c r="AY994" s="602" t="e">
        <v>#N/A</v>
      </c>
      <c r="AZ994" s="628"/>
      <c r="BA994" s="629"/>
      <c r="BB994" s="634"/>
    </row>
    <row r="995" spans="1:54" ht="15.6" x14ac:dyDescent="0.3">
      <c r="A995" s="617">
        <v>707618</v>
      </c>
      <c r="B995" s="603" t="s">
        <v>247</v>
      </c>
      <c r="C995" s="628" t="s">
        <v>178</v>
      </c>
      <c r="D995" s="628" t="s">
        <v>178</v>
      </c>
      <c r="E995" s="628" t="s">
        <v>178</v>
      </c>
      <c r="F995" s="628" t="s">
        <v>178</v>
      </c>
      <c r="G995" s="628" t="s">
        <v>178</v>
      </c>
      <c r="H995" s="628" t="s">
        <v>178</v>
      </c>
      <c r="I995" s="628" t="s">
        <v>177</v>
      </c>
      <c r="J995" s="628" t="s">
        <v>177</v>
      </c>
      <c r="K995" s="628" t="s">
        <v>177</v>
      </c>
      <c r="L995" s="628" t="s">
        <v>177</v>
      </c>
      <c r="M995" s="628" t="s">
        <v>177</v>
      </c>
      <c r="N995" s="628" t="s">
        <v>177</v>
      </c>
      <c r="O995" s="628">
        <v>0</v>
      </c>
      <c r="P995" s="628">
        <v>0</v>
      </c>
      <c r="Q995" s="628">
        <v>0</v>
      </c>
      <c r="R995" s="628">
        <v>0</v>
      </c>
      <c r="S995" s="628">
        <v>0</v>
      </c>
      <c r="T995" s="628">
        <v>0</v>
      </c>
      <c r="U995" s="628">
        <v>0</v>
      </c>
      <c r="V995" s="628">
        <v>0</v>
      </c>
      <c r="W995" s="628">
        <v>0</v>
      </c>
      <c r="X995" s="628">
        <v>0</v>
      </c>
      <c r="Y995" s="628">
        <v>0</v>
      </c>
      <c r="Z995" s="628">
        <v>0</v>
      </c>
      <c r="AA995" s="628">
        <v>0</v>
      </c>
      <c r="AB995" s="628">
        <v>0</v>
      </c>
      <c r="AC995" s="628">
        <v>0</v>
      </c>
      <c r="AD995" s="628">
        <v>0</v>
      </c>
      <c r="AE995" s="628">
        <v>0</v>
      </c>
      <c r="AF995" s="628">
        <v>0</v>
      </c>
      <c r="AG995" s="628">
        <v>0</v>
      </c>
      <c r="AH995" s="628">
        <v>0</v>
      </c>
      <c r="AI995" s="628">
        <v>0</v>
      </c>
      <c r="AJ995" s="628">
        <v>0</v>
      </c>
      <c r="AK995" s="628">
        <v>0</v>
      </c>
      <c r="AL995" s="628">
        <v>0</v>
      </c>
      <c r="AM995" s="628">
        <v>0</v>
      </c>
      <c r="AN995" s="628">
        <v>0</v>
      </c>
      <c r="AO995" s="628">
        <v>0</v>
      </c>
      <c r="AP995" s="628">
        <v>0</v>
      </c>
      <c r="AQ995" s="628">
        <v>0</v>
      </c>
      <c r="AR995" s="628">
        <v>0</v>
      </c>
      <c r="AS995" s="628">
        <v>0</v>
      </c>
      <c r="AT995" s="628">
        <v>0</v>
      </c>
      <c r="AU995" s="628">
        <v>0</v>
      </c>
      <c r="AV995" s="628">
        <v>0</v>
      </c>
      <c r="AW995" s="628">
        <v>0</v>
      </c>
      <c r="AX995" s="628">
        <v>0</v>
      </c>
      <c r="AY995" s="602" t="e">
        <v>#N/A</v>
      </c>
      <c r="AZ995" s="628"/>
      <c r="BA995" s="629"/>
      <c r="BB995" s="634"/>
    </row>
    <row r="996" spans="1:54" ht="15.6" x14ac:dyDescent="0.3">
      <c r="A996" s="617">
        <v>707619</v>
      </c>
      <c r="B996" s="603" t="s">
        <v>247</v>
      </c>
      <c r="C996" s="628" t="s">
        <v>178</v>
      </c>
      <c r="D996" s="628" t="s">
        <v>178</v>
      </c>
      <c r="E996" s="628" t="s">
        <v>178</v>
      </c>
      <c r="F996" s="628" t="s">
        <v>178</v>
      </c>
      <c r="G996" s="628" t="s">
        <v>178</v>
      </c>
      <c r="H996" s="628" t="s">
        <v>178</v>
      </c>
      <c r="I996" s="628" t="s">
        <v>177</v>
      </c>
      <c r="J996" s="628" t="s">
        <v>177</v>
      </c>
      <c r="K996" s="628" t="s">
        <v>177</v>
      </c>
      <c r="L996" s="628" t="s">
        <v>177</v>
      </c>
      <c r="M996" s="628" t="s">
        <v>177</v>
      </c>
      <c r="N996" s="628" t="s">
        <v>177</v>
      </c>
      <c r="O996" s="628">
        <v>0</v>
      </c>
      <c r="P996" s="628">
        <v>0</v>
      </c>
      <c r="Q996" s="628">
        <v>0</v>
      </c>
      <c r="R996" s="628">
        <v>0</v>
      </c>
      <c r="S996" s="628">
        <v>0</v>
      </c>
      <c r="T996" s="628">
        <v>0</v>
      </c>
      <c r="U996" s="628">
        <v>0</v>
      </c>
      <c r="V996" s="628">
        <v>0</v>
      </c>
      <c r="W996" s="628">
        <v>0</v>
      </c>
      <c r="X996" s="628">
        <v>0</v>
      </c>
      <c r="Y996" s="628">
        <v>0</v>
      </c>
      <c r="Z996" s="628">
        <v>0</v>
      </c>
      <c r="AA996" s="628">
        <v>0</v>
      </c>
      <c r="AB996" s="628">
        <v>0</v>
      </c>
      <c r="AC996" s="628">
        <v>0</v>
      </c>
      <c r="AD996" s="628">
        <v>0</v>
      </c>
      <c r="AE996" s="628">
        <v>0</v>
      </c>
      <c r="AF996" s="628">
        <v>0</v>
      </c>
      <c r="AG996" s="628">
        <v>0</v>
      </c>
      <c r="AH996" s="628">
        <v>0</v>
      </c>
      <c r="AI996" s="628">
        <v>0</v>
      </c>
      <c r="AJ996" s="628">
        <v>0</v>
      </c>
      <c r="AK996" s="628">
        <v>0</v>
      </c>
      <c r="AL996" s="628">
        <v>0</v>
      </c>
      <c r="AM996" s="628">
        <v>0</v>
      </c>
      <c r="AN996" s="628">
        <v>0</v>
      </c>
      <c r="AO996" s="628">
        <v>0</v>
      </c>
      <c r="AP996" s="628">
        <v>0</v>
      </c>
      <c r="AQ996" s="628">
        <v>0</v>
      </c>
      <c r="AR996" s="628">
        <v>0</v>
      </c>
      <c r="AS996" s="628">
        <v>0</v>
      </c>
      <c r="AT996" s="628">
        <v>0</v>
      </c>
      <c r="AU996" s="628">
        <v>0</v>
      </c>
      <c r="AV996" s="628">
        <v>0</v>
      </c>
      <c r="AW996" s="628">
        <v>0</v>
      </c>
      <c r="AX996" s="628">
        <v>0</v>
      </c>
      <c r="AY996" s="602" t="e">
        <v>#N/A</v>
      </c>
      <c r="AZ996" s="628"/>
      <c r="BA996" s="629"/>
      <c r="BB996" s="634"/>
    </row>
    <row r="997" spans="1:54" ht="15.6" x14ac:dyDescent="0.3">
      <c r="A997" s="617">
        <v>707620</v>
      </c>
      <c r="B997" s="603" t="s">
        <v>247</v>
      </c>
      <c r="C997" s="628" t="s">
        <v>178</v>
      </c>
      <c r="D997" s="628" t="s">
        <v>178</v>
      </c>
      <c r="E997" s="628" t="s">
        <v>178</v>
      </c>
      <c r="F997" s="628" t="s">
        <v>177</v>
      </c>
      <c r="G997" s="628" t="s">
        <v>177</v>
      </c>
      <c r="H997" s="628" t="s">
        <v>177</v>
      </c>
      <c r="I997" s="628" t="s">
        <v>177</v>
      </c>
      <c r="J997" s="628" t="s">
        <v>177</v>
      </c>
      <c r="K997" s="628" t="s">
        <v>177</v>
      </c>
      <c r="L997" s="628" t="s">
        <v>177</v>
      </c>
      <c r="M997" s="628" t="s">
        <v>177</v>
      </c>
      <c r="N997" s="628" t="s">
        <v>177</v>
      </c>
      <c r="O997" s="628">
        <v>0</v>
      </c>
      <c r="P997" s="628">
        <v>0</v>
      </c>
      <c r="Q997" s="628">
        <v>0</v>
      </c>
      <c r="R997" s="628">
        <v>0</v>
      </c>
      <c r="S997" s="628">
        <v>0</v>
      </c>
      <c r="T997" s="628">
        <v>0</v>
      </c>
      <c r="U997" s="628">
        <v>0</v>
      </c>
      <c r="V997" s="628">
        <v>0</v>
      </c>
      <c r="W997" s="628">
        <v>0</v>
      </c>
      <c r="X997" s="628">
        <v>0</v>
      </c>
      <c r="Y997" s="628">
        <v>0</v>
      </c>
      <c r="Z997" s="628">
        <v>0</v>
      </c>
      <c r="AA997" s="628">
        <v>0</v>
      </c>
      <c r="AB997" s="628">
        <v>0</v>
      </c>
      <c r="AC997" s="628">
        <v>0</v>
      </c>
      <c r="AD997" s="628">
        <v>0</v>
      </c>
      <c r="AE997" s="628">
        <v>0</v>
      </c>
      <c r="AF997" s="628">
        <v>0</v>
      </c>
      <c r="AG997" s="628">
        <v>0</v>
      </c>
      <c r="AH997" s="628">
        <v>0</v>
      </c>
      <c r="AI997" s="628">
        <v>0</v>
      </c>
      <c r="AJ997" s="628">
        <v>0</v>
      </c>
      <c r="AK997" s="628">
        <v>0</v>
      </c>
      <c r="AL997" s="628">
        <v>0</v>
      </c>
      <c r="AM997" s="628">
        <v>0</v>
      </c>
      <c r="AN997" s="628">
        <v>0</v>
      </c>
      <c r="AO997" s="628">
        <v>0</v>
      </c>
      <c r="AP997" s="628">
        <v>0</v>
      </c>
      <c r="AQ997" s="628">
        <v>0</v>
      </c>
      <c r="AR997" s="628">
        <v>0</v>
      </c>
      <c r="AS997" s="628">
        <v>0</v>
      </c>
      <c r="AT997" s="628">
        <v>0</v>
      </c>
      <c r="AU997" s="628">
        <v>0</v>
      </c>
      <c r="AV997" s="628">
        <v>0</v>
      </c>
      <c r="AW997" s="628">
        <v>0</v>
      </c>
      <c r="AX997" s="628">
        <v>0</v>
      </c>
      <c r="AY997" s="602" t="e">
        <v>#N/A</v>
      </c>
      <c r="AZ997" s="628"/>
      <c r="BA997" s="629"/>
      <c r="BB997" s="634"/>
    </row>
    <row r="998" spans="1:54" ht="15.6" x14ac:dyDescent="0.3">
      <c r="A998" s="617">
        <v>707621</v>
      </c>
      <c r="B998" s="603" t="s">
        <v>247</v>
      </c>
      <c r="C998" s="628" t="s">
        <v>178</v>
      </c>
      <c r="D998" s="628" t="s">
        <v>178</v>
      </c>
      <c r="E998" s="628" t="s">
        <v>178</v>
      </c>
      <c r="F998" s="628" t="s">
        <v>178</v>
      </c>
      <c r="G998" s="628" t="s">
        <v>178</v>
      </c>
      <c r="H998" s="628" t="s">
        <v>178</v>
      </c>
      <c r="I998" s="628" t="s">
        <v>177</v>
      </c>
      <c r="J998" s="628" t="s">
        <v>177</v>
      </c>
      <c r="K998" s="628" t="s">
        <v>177</v>
      </c>
      <c r="L998" s="628" t="s">
        <v>177</v>
      </c>
      <c r="M998" s="628" t="s">
        <v>177</v>
      </c>
      <c r="N998" s="628" t="s">
        <v>177</v>
      </c>
      <c r="O998" s="628">
        <v>0</v>
      </c>
      <c r="P998" s="628">
        <v>0</v>
      </c>
      <c r="Q998" s="628">
        <v>0</v>
      </c>
      <c r="R998" s="628">
        <v>0</v>
      </c>
      <c r="S998" s="628">
        <v>0</v>
      </c>
      <c r="T998" s="628">
        <v>0</v>
      </c>
      <c r="U998" s="628">
        <v>0</v>
      </c>
      <c r="V998" s="628">
        <v>0</v>
      </c>
      <c r="W998" s="628">
        <v>0</v>
      </c>
      <c r="X998" s="628">
        <v>0</v>
      </c>
      <c r="Y998" s="628">
        <v>0</v>
      </c>
      <c r="Z998" s="628">
        <v>0</v>
      </c>
      <c r="AA998" s="628">
        <v>0</v>
      </c>
      <c r="AB998" s="628">
        <v>0</v>
      </c>
      <c r="AC998" s="628">
        <v>0</v>
      </c>
      <c r="AD998" s="628">
        <v>0</v>
      </c>
      <c r="AE998" s="628">
        <v>0</v>
      </c>
      <c r="AF998" s="628">
        <v>0</v>
      </c>
      <c r="AG998" s="628">
        <v>0</v>
      </c>
      <c r="AH998" s="628">
        <v>0</v>
      </c>
      <c r="AI998" s="628">
        <v>0</v>
      </c>
      <c r="AJ998" s="628">
        <v>0</v>
      </c>
      <c r="AK998" s="628">
        <v>0</v>
      </c>
      <c r="AL998" s="628">
        <v>0</v>
      </c>
      <c r="AM998" s="628">
        <v>0</v>
      </c>
      <c r="AN998" s="628">
        <v>0</v>
      </c>
      <c r="AO998" s="628">
        <v>0</v>
      </c>
      <c r="AP998" s="628">
        <v>0</v>
      </c>
      <c r="AQ998" s="628">
        <v>0</v>
      </c>
      <c r="AR998" s="628">
        <v>0</v>
      </c>
      <c r="AS998" s="628">
        <v>0</v>
      </c>
      <c r="AT998" s="628">
        <v>0</v>
      </c>
      <c r="AU998" s="628">
        <v>0</v>
      </c>
      <c r="AV998" s="628">
        <v>0</v>
      </c>
      <c r="AW998" s="628">
        <v>0</v>
      </c>
      <c r="AX998" s="628">
        <v>0</v>
      </c>
      <c r="AY998" s="602" t="e">
        <v>#N/A</v>
      </c>
      <c r="AZ998" s="628"/>
      <c r="BA998" s="629"/>
      <c r="BB998" s="634"/>
    </row>
    <row r="999" spans="1:54" ht="15.6" x14ac:dyDescent="0.3">
      <c r="A999" s="617">
        <v>707622</v>
      </c>
      <c r="B999" s="603" t="s">
        <v>247</v>
      </c>
      <c r="C999" s="628" t="s">
        <v>178</v>
      </c>
      <c r="D999" s="628" t="s">
        <v>178</v>
      </c>
      <c r="E999" s="628" t="s">
        <v>178</v>
      </c>
      <c r="F999" s="628" t="s">
        <v>178</v>
      </c>
      <c r="G999" s="628" t="s">
        <v>178</v>
      </c>
      <c r="H999" s="628" t="s">
        <v>178</v>
      </c>
      <c r="I999" s="628" t="s">
        <v>177</v>
      </c>
      <c r="J999" s="628" t="s">
        <v>177</v>
      </c>
      <c r="K999" s="628" t="s">
        <v>177</v>
      </c>
      <c r="L999" s="628" t="s">
        <v>177</v>
      </c>
      <c r="M999" s="628" t="s">
        <v>177</v>
      </c>
      <c r="N999" s="628" t="s">
        <v>177</v>
      </c>
      <c r="O999" s="628">
        <v>0</v>
      </c>
      <c r="P999" s="628">
        <v>0</v>
      </c>
      <c r="Q999" s="628">
        <v>0</v>
      </c>
      <c r="R999" s="628">
        <v>0</v>
      </c>
      <c r="S999" s="628">
        <v>0</v>
      </c>
      <c r="T999" s="628">
        <v>0</v>
      </c>
      <c r="U999" s="628">
        <v>0</v>
      </c>
      <c r="V999" s="628">
        <v>0</v>
      </c>
      <c r="W999" s="628">
        <v>0</v>
      </c>
      <c r="X999" s="628">
        <v>0</v>
      </c>
      <c r="Y999" s="628">
        <v>0</v>
      </c>
      <c r="Z999" s="628">
        <v>0</v>
      </c>
      <c r="AA999" s="628">
        <v>0</v>
      </c>
      <c r="AB999" s="628">
        <v>0</v>
      </c>
      <c r="AC999" s="628">
        <v>0</v>
      </c>
      <c r="AD999" s="628">
        <v>0</v>
      </c>
      <c r="AE999" s="628">
        <v>0</v>
      </c>
      <c r="AF999" s="628">
        <v>0</v>
      </c>
      <c r="AG999" s="628">
        <v>0</v>
      </c>
      <c r="AH999" s="628">
        <v>0</v>
      </c>
      <c r="AI999" s="628">
        <v>0</v>
      </c>
      <c r="AJ999" s="628">
        <v>0</v>
      </c>
      <c r="AK999" s="628">
        <v>0</v>
      </c>
      <c r="AL999" s="628">
        <v>0</v>
      </c>
      <c r="AM999" s="628">
        <v>0</v>
      </c>
      <c r="AN999" s="628">
        <v>0</v>
      </c>
      <c r="AO999" s="628">
        <v>0</v>
      </c>
      <c r="AP999" s="628">
        <v>0</v>
      </c>
      <c r="AQ999" s="628">
        <v>0</v>
      </c>
      <c r="AR999" s="628">
        <v>0</v>
      </c>
      <c r="AS999" s="628">
        <v>0</v>
      </c>
      <c r="AT999" s="628">
        <v>0</v>
      </c>
      <c r="AU999" s="628">
        <v>0</v>
      </c>
      <c r="AV999" s="628">
        <v>0</v>
      </c>
      <c r="AW999" s="628">
        <v>0</v>
      </c>
      <c r="AX999" s="628">
        <v>0</v>
      </c>
      <c r="AY999" s="602" t="e">
        <v>#N/A</v>
      </c>
      <c r="AZ999" s="628"/>
      <c r="BA999" s="629"/>
      <c r="BB999" s="634"/>
    </row>
    <row r="1000" spans="1:54" ht="15.6" x14ac:dyDescent="0.3">
      <c r="A1000" s="617">
        <v>707623</v>
      </c>
      <c r="B1000" s="603" t="s">
        <v>247</v>
      </c>
      <c r="C1000" s="628" t="s">
        <v>178</v>
      </c>
      <c r="D1000" s="628" t="s">
        <v>178</v>
      </c>
      <c r="E1000" s="628" t="s">
        <v>178</v>
      </c>
      <c r="F1000" s="628" t="s">
        <v>178</v>
      </c>
      <c r="G1000" s="628" t="s">
        <v>178</v>
      </c>
      <c r="H1000" s="628" t="s">
        <v>178</v>
      </c>
      <c r="I1000" s="628" t="s">
        <v>177</v>
      </c>
      <c r="J1000" s="628" t="s">
        <v>177</v>
      </c>
      <c r="K1000" s="628" t="s">
        <v>177</v>
      </c>
      <c r="L1000" s="628" t="s">
        <v>177</v>
      </c>
      <c r="M1000" s="628" t="s">
        <v>177</v>
      </c>
      <c r="N1000" s="628" t="s">
        <v>177</v>
      </c>
      <c r="O1000" s="628">
        <v>0</v>
      </c>
      <c r="P1000" s="628">
        <v>0</v>
      </c>
      <c r="Q1000" s="628">
        <v>0</v>
      </c>
      <c r="R1000" s="628">
        <v>0</v>
      </c>
      <c r="S1000" s="628">
        <v>0</v>
      </c>
      <c r="T1000" s="628">
        <v>0</v>
      </c>
      <c r="U1000" s="628">
        <v>0</v>
      </c>
      <c r="V1000" s="628">
        <v>0</v>
      </c>
      <c r="W1000" s="628">
        <v>0</v>
      </c>
      <c r="X1000" s="628">
        <v>0</v>
      </c>
      <c r="Y1000" s="628">
        <v>0</v>
      </c>
      <c r="Z1000" s="628">
        <v>0</v>
      </c>
      <c r="AA1000" s="628">
        <v>0</v>
      </c>
      <c r="AB1000" s="628">
        <v>0</v>
      </c>
      <c r="AC1000" s="628">
        <v>0</v>
      </c>
      <c r="AD1000" s="628">
        <v>0</v>
      </c>
      <c r="AE1000" s="628">
        <v>0</v>
      </c>
      <c r="AF1000" s="628">
        <v>0</v>
      </c>
      <c r="AG1000" s="628">
        <v>0</v>
      </c>
      <c r="AH1000" s="628">
        <v>0</v>
      </c>
      <c r="AI1000" s="628">
        <v>0</v>
      </c>
      <c r="AJ1000" s="628">
        <v>0</v>
      </c>
      <c r="AK1000" s="628">
        <v>0</v>
      </c>
      <c r="AL1000" s="628">
        <v>0</v>
      </c>
      <c r="AM1000" s="628">
        <v>0</v>
      </c>
      <c r="AN1000" s="628">
        <v>0</v>
      </c>
      <c r="AO1000" s="628">
        <v>0</v>
      </c>
      <c r="AP1000" s="628">
        <v>0</v>
      </c>
      <c r="AQ1000" s="628">
        <v>0</v>
      </c>
      <c r="AR1000" s="628">
        <v>0</v>
      </c>
      <c r="AS1000" s="628">
        <v>0</v>
      </c>
      <c r="AT1000" s="628">
        <v>0</v>
      </c>
      <c r="AU1000" s="628">
        <v>0</v>
      </c>
      <c r="AV1000" s="628">
        <v>0</v>
      </c>
      <c r="AW1000" s="628">
        <v>0</v>
      </c>
      <c r="AX1000" s="628">
        <v>0</v>
      </c>
      <c r="AY1000" s="602" t="e">
        <v>#N/A</v>
      </c>
      <c r="AZ1000" s="628"/>
      <c r="BA1000" s="629"/>
      <c r="BB1000" s="634"/>
    </row>
    <row r="1001" spans="1:54" ht="15.6" x14ac:dyDescent="0.3">
      <c r="A1001" s="619">
        <v>707624</v>
      </c>
      <c r="B1001" s="603" t="s">
        <v>247</v>
      </c>
      <c r="C1001" s="628" t="s">
        <v>177</v>
      </c>
      <c r="D1001" s="628" t="s">
        <v>177</v>
      </c>
      <c r="E1001" s="628" t="s">
        <v>177</v>
      </c>
      <c r="F1001" s="628" t="s">
        <v>177</v>
      </c>
      <c r="G1001" s="628" t="s">
        <v>177</v>
      </c>
      <c r="H1001" s="628" t="s">
        <v>177</v>
      </c>
      <c r="I1001" s="628" t="s">
        <v>177</v>
      </c>
      <c r="J1001" s="628" t="s">
        <v>177</v>
      </c>
      <c r="K1001" s="628" t="s">
        <v>177</v>
      </c>
      <c r="L1001" s="628" t="s">
        <v>177</v>
      </c>
      <c r="M1001" s="628" t="s">
        <v>177</v>
      </c>
      <c r="N1001" s="628" t="s">
        <v>177</v>
      </c>
      <c r="O1001" s="628">
        <v>0</v>
      </c>
      <c r="P1001" s="628">
        <v>0</v>
      </c>
      <c r="Q1001" s="628">
        <v>0</v>
      </c>
      <c r="R1001" s="628">
        <v>0</v>
      </c>
      <c r="S1001" s="628">
        <v>0</v>
      </c>
      <c r="T1001" s="628">
        <v>0</v>
      </c>
      <c r="U1001" s="628">
        <v>0</v>
      </c>
      <c r="V1001" s="628">
        <v>0</v>
      </c>
      <c r="W1001" s="628">
        <v>0</v>
      </c>
      <c r="X1001" s="628">
        <v>0</v>
      </c>
      <c r="Y1001" s="628">
        <v>0</v>
      </c>
      <c r="Z1001" s="628">
        <v>0</v>
      </c>
      <c r="AA1001" s="628">
        <v>0</v>
      </c>
      <c r="AB1001" s="628">
        <v>0</v>
      </c>
      <c r="AC1001" s="628">
        <v>0</v>
      </c>
      <c r="AD1001" s="628">
        <v>0</v>
      </c>
      <c r="AE1001" s="628">
        <v>0</v>
      </c>
      <c r="AF1001" s="628">
        <v>0</v>
      </c>
      <c r="AG1001" s="628">
        <v>0</v>
      </c>
      <c r="AH1001" s="628">
        <v>0</v>
      </c>
      <c r="AI1001" s="628">
        <v>0</v>
      </c>
      <c r="AJ1001" s="628">
        <v>0</v>
      </c>
      <c r="AK1001" s="628">
        <v>0</v>
      </c>
      <c r="AL1001" s="628">
        <v>0</v>
      </c>
      <c r="AM1001" s="628">
        <v>0</v>
      </c>
      <c r="AN1001" s="628">
        <v>0</v>
      </c>
      <c r="AO1001" s="628">
        <v>0</v>
      </c>
      <c r="AP1001" s="628">
        <v>0</v>
      </c>
      <c r="AQ1001" s="628">
        <v>0</v>
      </c>
      <c r="AR1001" s="628">
        <v>0</v>
      </c>
      <c r="AS1001" s="628">
        <v>0</v>
      </c>
      <c r="AT1001" s="628">
        <v>0</v>
      </c>
      <c r="AU1001" s="628">
        <v>0</v>
      </c>
      <c r="AV1001" s="628">
        <v>0</v>
      </c>
      <c r="AW1001" s="628">
        <v>0</v>
      </c>
      <c r="AX1001" s="628">
        <v>0</v>
      </c>
      <c r="AY1001" s="602" t="e">
        <v>#N/A</v>
      </c>
      <c r="AZ1001" s="628"/>
      <c r="BA1001" s="629"/>
      <c r="BB1001" s="634"/>
    </row>
    <row r="1002" spans="1:54" ht="15.6" x14ac:dyDescent="0.3">
      <c r="A1002" s="617">
        <v>707625</v>
      </c>
      <c r="B1002" s="603" t="s">
        <v>247</v>
      </c>
      <c r="C1002" s="628" t="s">
        <v>178</v>
      </c>
      <c r="D1002" s="628" t="s">
        <v>178</v>
      </c>
      <c r="E1002" s="628" t="s">
        <v>178</v>
      </c>
      <c r="F1002" s="628" t="s">
        <v>178</v>
      </c>
      <c r="G1002" s="628" t="s">
        <v>178</v>
      </c>
      <c r="H1002" s="628" t="s">
        <v>178</v>
      </c>
      <c r="I1002" s="628" t="s">
        <v>177</v>
      </c>
      <c r="J1002" s="628" t="s">
        <v>177</v>
      </c>
      <c r="K1002" s="628" t="s">
        <v>177</v>
      </c>
      <c r="L1002" s="628" t="s">
        <v>177</v>
      </c>
      <c r="M1002" s="628" t="s">
        <v>177</v>
      </c>
      <c r="N1002" s="628" t="s">
        <v>177</v>
      </c>
      <c r="O1002" s="628">
        <v>0</v>
      </c>
      <c r="P1002" s="628">
        <v>0</v>
      </c>
      <c r="Q1002" s="628">
        <v>0</v>
      </c>
      <c r="R1002" s="628">
        <v>0</v>
      </c>
      <c r="S1002" s="628">
        <v>0</v>
      </c>
      <c r="T1002" s="628">
        <v>0</v>
      </c>
      <c r="U1002" s="628">
        <v>0</v>
      </c>
      <c r="V1002" s="628">
        <v>0</v>
      </c>
      <c r="W1002" s="628">
        <v>0</v>
      </c>
      <c r="X1002" s="628">
        <v>0</v>
      </c>
      <c r="Y1002" s="628">
        <v>0</v>
      </c>
      <c r="Z1002" s="628">
        <v>0</v>
      </c>
      <c r="AA1002" s="628">
        <v>0</v>
      </c>
      <c r="AB1002" s="628">
        <v>0</v>
      </c>
      <c r="AC1002" s="628">
        <v>0</v>
      </c>
      <c r="AD1002" s="628">
        <v>0</v>
      </c>
      <c r="AE1002" s="628">
        <v>0</v>
      </c>
      <c r="AF1002" s="628">
        <v>0</v>
      </c>
      <c r="AG1002" s="628">
        <v>0</v>
      </c>
      <c r="AH1002" s="628">
        <v>0</v>
      </c>
      <c r="AI1002" s="628">
        <v>0</v>
      </c>
      <c r="AJ1002" s="628">
        <v>0</v>
      </c>
      <c r="AK1002" s="628">
        <v>0</v>
      </c>
      <c r="AL1002" s="628">
        <v>0</v>
      </c>
      <c r="AM1002" s="628">
        <v>0</v>
      </c>
      <c r="AN1002" s="628">
        <v>0</v>
      </c>
      <c r="AO1002" s="628">
        <v>0</v>
      </c>
      <c r="AP1002" s="628">
        <v>0</v>
      </c>
      <c r="AQ1002" s="628">
        <v>0</v>
      </c>
      <c r="AR1002" s="628">
        <v>0</v>
      </c>
      <c r="AS1002" s="628">
        <v>0</v>
      </c>
      <c r="AT1002" s="628">
        <v>0</v>
      </c>
      <c r="AU1002" s="628">
        <v>0</v>
      </c>
      <c r="AV1002" s="628">
        <v>0</v>
      </c>
      <c r="AW1002" s="628">
        <v>0</v>
      </c>
      <c r="AX1002" s="628">
        <v>0</v>
      </c>
      <c r="AY1002" s="602" t="e">
        <v>#N/A</v>
      </c>
      <c r="AZ1002" s="628"/>
      <c r="BA1002" s="629"/>
      <c r="BB1002" s="634"/>
    </row>
    <row r="1003" spans="1:54" ht="15.6" x14ac:dyDescent="0.3">
      <c r="A1003" s="617">
        <v>707626</v>
      </c>
      <c r="B1003" s="603" t="s">
        <v>247</v>
      </c>
      <c r="C1003" s="628" t="s">
        <v>178</v>
      </c>
      <c r="D1003" s="628" t="s">
        <v>178</v>
      </c>
      <c r="E1003" s="628" t="s">
        <v>178</v>
      </c>
      <c r="F1003" s="628" t="s">
        <v>178</v>
      </c>
      <c r="G1003" s="628" t="s">
        <v>178</v>
      </c>
      <c r="H1003" s="628" t="s">
        <v>178</v>
      </c>
      <c r="I1003" s="628" t="s">
        <v>177</v>
      </c>
      <c r="J1003" s="628" t="s">
        <v>177</v>
      </c>
      <c r="K1003" s="628" t="s">
        <v>177</v>
      </c>
      <c r="L1003" s="628" t="s">
        <v>177</v>
      </c>
      <c r="M1003" s="628" t="s">
        <v>177</v>
      </c>
      <c r="N1003" s="628" t="s">
        <v>177</v>
      </c>
      <c r="O1003" s="628">
        <v>0</v>
      </c>
      <c r="P1003" s="628">
        <v>0</v>
      </c>
      <c r="Q1003" s="628">
        <v>0</v>
      </c>
      <c r="R1003" s="628">
        <v>0</v>
      </c>
      <c r="S1003" s="628">
        <v>0</v>
      </c>
      <c r="T1003" s="628">
        <v>0</v>
      </c>
      <c r="U1003" s="628">
        <v>0</v>
      </c>
      <c r="V1003" s="628">
        <v>0</v>
      </c>
      <c r="W1003" s="628">
        <v>0</v>
      </c>
      <c r="X1003" s="628">
        <v>0</v>
      </c>
      <c r="Y1003" s="628">
        <v>0</v>
      </c>
      <c r="Z1003" s="628">
        <v>0</v>
      </c>
      <c r="AA1003" s="628">
        <v>0</v>
      </c>
      <c r="AB1003" s="628">
        <v>0</v>
      </c>
      <c r="AC1003" s="628">
        <v>0</v>
      </c>
      <c r="AD1003" s="628">
        <v>0</v>
      </c>
      <c r="AE1003" s="628">
        <v>0</v>
      </c>
      <c r="AF1003" s="628">
        <v>0</v>
      </c>
      <c r="AG1003" s="628">
        <v>0</v>
      </c>
      <c r="AH1003" s="628">
        <v>0</v>
      </c>
      <c r="AI1003" s="628">
        <v>0</v>
      </c>
      <c r="AJ1003" s="628">
        <v>0</v>
      </c>
      <c r="AK1003" s="628">
        <v>0</v>
      </c>
      <c r="AL1003" s="628">
        <v>0</v>
      </c>
      <c r="AM1003" s="628">
        <v>0</v>
      </c>
      <c r="AN1003" s="628">
        <v>0</v>
      </c>
      <c r="AO1003" s="628">
        <v>0</v>
      </c>
      <c r="AP1003" s="628">
        <v>0</v>
      </c>
      <c r="AQ1003" s="628">
        <v>0</v>
      </c>
      <c r="AR1003" s="628">
        <v>0</v>
      </c>
      <c r="AS1003" s="628">
        <v>0</v>
      </c>
      <c r="AT1003" s="628">
        <v>0</v>
      </c>
      <c r="AU1003" s="628">
        <v>0</v>
      </c>
      <c r="AV1003" s="628">
        <v>0</v>
      </c>
      <c r="AW1003" s="628">
        <v>0</v>
      </c>
      <c r="AX1003" s="628">
        <v>0</v>
      </c>
      <c r="AY1003" s="602" t="e">
        <v>#N/A</v>
      </c>
      <c r="AZ1003" s="628"/>
      <c r="BA1003" s="629"/>
      <c r="BB1003" s="634"/>
    </row>
    <row r="1004" spans="1:54" ht="15.6" x14ac:dyDescent="0.3">
      <c r="A1004" s="617">
        <v>707627</v>
      </c>
      <c r="B1004" s="603" t="s">
        <v>247</v>
      </c>
      <c r="C1004" s="628" t="s">
        <v>178</v>
      </c>
      <c r="D1004" s="628" t="s">
        <v>178</v>
      </c>
      <c r="E1004" s="628" t="s">
        <v>178</v>
      </c>
      <c r="F1004" s="628" t="s">
        <v>178</v>
      </c>
      <c r="G1004" s="628" t="s">
        <v>178</v>
      </c>
      <c r="H1004" s="628" t="s">
        <v>178</v>
      </c>
      <c r="I1004" s="628" t="s">
        <v>177</v>
      </c>
      <c r="J1004" s="628" t="s">
        <v>177</v>
      </c>
      <c r="K1004" s="628" t="s">
        <v>177</v>
      </c>
      <c r="L1004" s="628" t="s">
        <v>177</v>
      </c>
      <c r="M1004" s="628" t="s">
        <v>177</v>
      </c>
      <c r="N1004" s="628" t="s">
        <v>177</v>
      </c>
      <c r="O1004" s="628">
        <v>0</v>
      </c>
      <c r="P1004" s="628">
        <v>0</v>
      </c>
      <c r="Q1004" s="628">
        <v>0</v>
      </c>
      <c r="R1004" s="628">
        <v>0</v>
      </c>
      <c r="S1004" s="628">
        <v>0</v>
      </c>
      <c r="T1004" s="628">
        <v>0</v>
      </c>
      <c r="U1004" s="628">
        <v>0</v>
      </c>
      <c r="V1004" s="628">
        <v>0</v>
      </c>
      <c r="W1004" s="628">
        <v>0</v>
      </c>
      <c r="X1004" s="628">
        <v>0</v>
      </c>
      <c r="Y1004" s="628">
        <v>0</v>
      </c>
      <c r="Z1004" s="628">
        <v>0</v>
      </c>
      <c r="AA1004" s="628">
        <v>0</v>
      </c>
      <c r="AB1004" s="628">
        <v>0</v>
      </c>
      <c r="AC1004" s="628">
        <v>0</v>
      </c>
      <c r="AD1004" s="628">
        <v>0</v>
      </c>
      <c r="AE1004" s="628">
        <v>0</v>
      </c>
      <c r="AF1004" s="628">
        <v>0</v>
      </c>
      <c r="AG1004" s="628">
        <v>0</v>
      </c>
      <c r="AH1004" s="628">
        <v>0</v>
      </c>
      <c r="AI1004" s="628">
        <v>0</v>
      </c>
      <c r="AJ1004" s="628">
        <v>0</v>
      </c>
      <c r="AK1004" s="628">
        <v>0</v>
      </c>
      <c r="AL1004" s="628">
        <v>0</v>
      </c>
      <c r="AM1004" s="628">
        <v>0</v>
      </c>
      <c r="AN1004" s="628">
        <v>0</v>
      </c>
      <c r="AO1004" s="628">
        <v>0</v>
      </c>
      <c r="AP1004" s="628">
        <v>0</v>
      </c>
      <c r="AQ1004" s="628">
        <v>0</v>
      </c>
      <c r="AR1004" s="628">
        <v>0</v>
      </c>
      <c r="AS1004" s="628">
        <v>0</v>
      </c>
      <c r="AT1004" s="628">
        <v>0</v>
      </c>
      <c r="AU1004" s="628">
        <v>0</v>
      </c>
      <c r="AV1004" s="628">
        <v>0</v>
      </c>
      <c r="AW1004" s="628">
        <v>0</v>
      </c>
      <c r="AX1004" s="628">
        <v>0</v>
      </c>
      <c r="AY1004" s="602" t="e">
        <v>#N/A</v>
      </c>
      <c r="AZ1004" s="628"/>
      <c r="BA1004" s="629"/>
      <c r="BB1004" s="634"/>
    </row>
    <row r="1005" spans="1:54" ht="15.6" x14ac:dyDescent="0.3">
      <c r="A1005" s="619">
        <v>707628</v>
      </c>
      <c r="B1005" s="603" t="s">
        <v>247</v>
      </c>
      <c r="C1005" s="628" t="s">
        <v>177</v>
      </c>
      <c r="D1005" s="628" t="s">
        <v>177</v>
      </c>
      <c r="E1005" s="628" t="s">
        <v>177</v>
      </c>
      <c r="F1005" s="628" t="s">
        <v>177</v>
      </c>
      <c r="G1005" s="628" t="s">
        <v>177</v>
      </c>
      <c r="H1005" s="628" t="s">
        <v>177</v>
      </c>
      <c r="I1005" s="628" t="s">
        <v>177</v>
      </c>
      <c r="J1005" s="628" t="s">
        <v>177</v>
      </c>
      <c r="K1005" s="628" t="s">
        <v>177</v>
      </c>
      <c r="L1005" s="628" t="s">
        <v>177</v>
      </c>
      <c r="M1005" s="628" t="s">
        <v>177</v>
      </c>
      <c r="N1005" s="628" t="s">
        <v>177</v>
      </c>
      <c r="O1005" s="628">
        <v>0</v>
      </c>
      <c r="P1005" s="628">
        <v>0</v>
      </c>
      <c r="Q1005" s="628">
        <v>0</v>
      </c>
      <c r="R1005" s="628">
        <v>0</v>
      </c>
      <c r="S1005" s="628">
        <v>0</v>
      </c>
      <c r="T1005" s="628">
        <v>0</v>
      </c>
      <c r="U1005" s="628">
        <v>0</v>
      </c>
      <c r="V1005" s="628">
        <v>0</v>
      </c>
      <c r="W1005" s="628">
        <v>0</v>
      </c>
      <c r="X1005" s="628">
        <v>0</v>
      </c>
      <c r="Y1005" s="628">
        <v>0</v>
      </c>
      <c r="Z1005" s="628">
        <v>0</v>
      </c>
      <c r="AA1005" s="628">
        <v>0</v>
      </c>
      <c r="AB1005" s="628">
        <v>0</v>
      </c>
      <c r="AC1005" s="628">
        <v>0</v>
      </c>
      <c r="AD1005" s="628">
        <v>0</v>
      </c>
      <c r="AE1005" s="628">
        <v>0</v>
      </c>
      <c r="AF1005" s="628">
        <v>0</v>
      </c>
      <c r="AG1005" s="628">
        <v>0</v>
      </c>
      <c r="AH1005" s="628">
        <v>0</v>
      </c>
      <c r="AI1005" s="628">
        <v>0</v>
      </c>
      <c r="AJ1005" s="628">
        <v>0</v>
      </c>
      <c r="AK1005" s="628">
        <v>0</v>
      </c>
      <c r="AL1005" s="628">
        <v>0</v>
      </c>
      <c r="AM1005" s="628">
        <v>0</v>
      </c>
      <c r="AN1005" s="628">
        <v>0</v>
      </c>
      <c r="AO1005" s="628">
        <v>0</v>
      </c>
      <c r="AP1005" s="628">
        <v>0</v>
      </c>
      <c r="AQ1005" s="628">
        <v>0</v>
      </c>
      <c r="AR1005" s="628">
        <v>0</v>
      </c>
      <c r="AS1005" s="628">
        <v>0</v>
      </c>
      <c r="AT1005" s="628">
        <v>0</v>
      </c>
      <c r="AU1005" s="628">
        <v>0</v>
      </c>
      <c r="AV1005" s="628">
        <v>0</v>
      </c>
      <c r="AW1005" s="628">
        <v>0</v>
      </c>
      <c r="AX1005" s="628">
        <v>0</v>
      </c>
      <c r="AY1005" s="602" t="e">
        <v>#N/A</v>
      </c>
      <c r="AZ1005" s="628"/>
      <c r="BA1005" s="629"/>
      <c r="BB1005" s="634"/>
    </row>
    <row r="1006" spans="1:54" ht="15.6" x14ac:dyDescent="0.3">
      <c r="A1006" s="617">
        <v>707629</v>
      </c>
      <c r="B1006" s="603" t="s">
        <v>247</v>
      </c>
      <c r="C1006" s="628" t="s">
        <v>178</v>
      </c>
      <c r="D1006" s="628" t="s">
        <v>178</v>
      </c>
      <c r="E1006" s="628" t="s">
        <v>178</v>
      </c>
      <c r="F1006" s="628" t="s">
        <v>177</v>
      </c>
      <c r="G1006" s="628" t="s">
        <v>177</v>
      </c>
      <c r="H1006" s="628" t="s">
        <v>177</v>
      </c>
      <c r="I1006" s="628" t="s">
        <v>177</v>
      </c>
      <c r="J1006" s="628" t="s">
        <v>177</v>
      </c>
      <c r="K1006" s="628" t="s">
        <v>177</v>
      </c>
      <c r="L1006" s="628" t="s">
        <v>177</v>
      </c>
      <c r="M1006" s="628" t="s">
        <v>177</v>
      </c>
      <c r="N1006" s="628" t="s">
        <v>177</v>
      </c>
      <c r="O1006" s="628">
        <v>0</v>
      </c>
      <c r="P1006" s="628">
        <v>0</v>
      </c>
      <c r="Q1006" s="628">
        <v>0</v>
      </c>
      <c r="R1006" s="628">
        <v>0</v>
      </c>
      <c r="S1006" s="628">
        <v>0</v>
      </c>
      <c r="T1006" s="628">
        <v>0</v>
      </c>
      <c r="U1006" s="628">
        <v>0</v>
      </c>
      <c r="V1006" s="628">
        <v>0</v>
      </c>
      <c r="W1006" s="628">
        <v>0</v>
      </c>
      <c r="X1006" s="628">
        <v>0</v>
      </c>
      <c r="Y1006" s="628">
        <v>0</v>
      </c>
      <c r="Z1006" s="628">
        <v>0</v>
      </c>
      <c r="AA1006" s="628">
        <v>0</v>
      </c>
      <c r="AB1006" s="628">
        <v>0</v>
      </c>
      <c r="AC1006" s="628">
        <v>0</v>
      </c>
      <c r="AD1006" s="628">
        <v>0</v>
      </c>
      <c r="AE1006" s="628">
        <v>0</v>
      </c>
      <c r="AF1006" s="628">
        <v>0</v>
      </c>
      <c r="AG1006" s="628">
        <v>0</v>
      </c>
      <c r="AH1006" s="628">
        <v>0</v>
      </c>
      <c r="AI1006" s="628">
        <v>0</v>
      </c>
      <c r="AJ1006" s="628">
        <v>0</v>
      </c>
      <c r="AK1006" s="628">
        <v>0</v>
      </c>
      <c r="AL1006" s="628">
        <v>0</v>
      </c>
      <c r="AM1006" s="628">
        <v>0</v>
      </c>
      <c r="AN1006" s="628">
        <v>0</v>
      </c>
      <c r="AO1006" s="628">
        <v>0</v>
      </c>
      <c r="AP1006" s="628">
        <v>0</v>
      </c>
      <c r="AQ1006" s="628">
        <v>0</v>
      </c>
      <c r="AR1006" s="628">
        <v>0</v>
      </c>
      <c r="AS1006" s="628">
        <v>0</v>
      </c>
      <c r="AT1006" s="628">
        <v>0</v>
      </c>
      <c r="AU1006" s="628">
        <v>0</v>
      </c>
      <c r="AV1006" s="628">
        <v>0</v>
      </c>
      <c r="AW1006" s="628">
        <v>0</v>
      </c>
      <c r="AX1006" s="628">
        <v>0</v>
      </c>
      <c r="AY1006" s="602" t="e">
        <v>#N/A</v>
      </c>
      <c r="AZ1006" s="628"/>
      <c r="BA1006" s="629"/>
      <c r="BB1006" s="634"/>
    </row>
    <row r="1007" spans="1:54" ht="15.6" x14ac:dyDescent="0.3">
      <c r="A1007" s="617">
        <v>707630</v>
      </c>
      <c r="B1007" s="603" t="s">
        <v>247</v>
      </c>
      <c r="C1007" s="628" t="s">
        <v>178</v>
      </c>
      <c r="D1007" s="628" t="s">
        <v>178</v>
      </c>
      <c r="E1007" s="628" t="s">
        <v>177</v>
      </c>
      <c r="F1007" s="628" t="s">
        <v>178</v>
      </c>
      <c r="G1007" s="628" t="s">
        <v>178</v>
      </c>
      <c r="H1007" s="628" t="s">
        <v>177</v>
      </c>
      <c r="I1007" s="628" t="s">
        <v>177</v>
      </c>
      <c r="J1007" s="628" t="s">
        <v>177</v>
      </c>
      <c r="K1007" s="628" t="s">
        <v>177</v>
      </c>
      <c r="L1007" s="628" t="s">
        <v>177</v>
      </c>
      <c r="M1007" s="628" t="s">
        <v>177</v>
      </c>
      <c r="N1007" s="628" t="s">
        <v>177</v>
      </c>
      <c r="O1007" s="628">
        <v>0</v>
      </c>
      <c r="P1007" s="628">
        <v>0</v>
      </c>
      <c r="Q1007" s="628">
        <v>0</v>
      </c>
      <c r="R1007" s="628">
        <v>0</v>
      </c>
      <c r="S1007" s="628">
        <v>0</v>
      </c>
      <c r="T1007" s="628">
        <v>0</v>
      </c>
      <c r="U1007" s="628">
        <v>0</v>
      </c>
      <c r="V1007" s="628">
        <v>0</v>
      </c>
      <c r="W1007" s="628">
        <v>0</v>
      </c>
      <c r="X1007" s="628">
        <v>0</v>
      </c>
      <c r="Y1007" s="628">
        <v>0</v>
      </c>
      <c r="Z1007" s="628">
        <v>0</v>
      </c>
      <c r="AA1007" s="628">
        <v>0</v>
      </c>
      <c r="AB1007" s="628">
        <v>0</v>
      </c>
      <c r="AC1007" s="628">
        <v>0</v>
      </c>
      <c r="AD1007" s="628">
        <v>0</v>
      </c>
      <c r="AE1007" s="628">
        <v>0</v>
      </c>
      <c r="AF1007" s="628">
        <v>0</v>
      </c>
      <c r="AG1007" s="628">
        <v>0</v>
      </c>
      <c r="AH1007" s="628">
        <v>0</v>
      </c>
      <c r="AI1007" s="628">
        <v>0</v>
      </c>
      <c r="AJ1007" s="628">
        <v>0</v>
      </c>
      <c r="AK1007" s="628">
        <v>0</v>
      </c>
      <c r="AL1007" s="628">
        <v>0</v>
      </c>
      <c r="AM1007" s="628">
        <v>0</v>
      </c>
      <c r="AN1007" s="628">
        <v>0</v>
      </c>
      <c r="AO1007" s="628">
        <v>0</v>
      </c>
      <c r="AP1007" s="628">
        <v>0</v>
      </c>
      <c r="AQ1007" s="628">
        <v>0</v>
      </c>
      <c r="AR1007" s="628"/>
      <c r="AS1007" s="628"/>
      <c r="AT1007" s="628"/>
      <c r="AU1007" s="628"/>
      <c r="AV1007" s="628"/>
      <c r="AW1007" s="628"/>
      <c r="AX1007" s="631"/>
      <c r="AY1007" s="602" t="e">
        <v>#N/A</v>
      </c>
      <c r="AZ1007" s="628"/>
      <c r="BA1007" s="629"/>
      <c r="BB1007" s="634"/>
    </row>
    <row r="1008" spans="1:54" ht="15.6" x14ac:dyDescent="0.3">
      <c r="A1008" s="617">
        <v>707631</v>
      </c>
      <c r="B1008" s="603" t="s">
        <v>247</v>
      </c>
      <c r="C1008" s="628" t="s">
        <v>178</v>
      </c>
      <c r="D1008" s="628" t="s">
        <v>178</v>
      </c>
      <c r="E1008" s="628" t="s">
        <v>178</v>
      </c>
      <c r="F1008" s="628" t="s">
        <v>178</v>
      </c>
      <c r="G1008" s="628" t="s">
        <v>178</v>
      </c>
      <c r="H1008" s="628" t="s">
        <v>178</v>
      </c>
      <c r="I1008" s="628" t="s">
        <v>177</v>
      </c>
      <c r="J1008" s="628" t="s">
        <v>177</v>
      </c>
      <c r="K1008" s="628" t="s">
        <v>177</v>
      </c>
      <c r="L1008" s="628" t="s">
        <v>177</v>
      </c>
      <c r="M1008" s="628" t="s">
        <v>177</v>
      </c>
      <c r="N1008" s="628" t="s">
        <v>177</v>
      </c>
      <c r="O1008" s="628">
        <v>0</v>
      </c>
      <c r="P1008" s="628">
        <v>0</v>
      </c>
      <c r="Q1008" s="628">
        <v>0</v>
      </c>
      <c r="R1008" s="628">
        <v>0</v>
      </c>
      <c r="S1008" s="628">
        <v>0</v>
      </c>
      <c r="T1008" s="628">
        <v>0</v>
      </c>
      <c r="U1008" s="628">
        <v>0</v>
      </c>
      <c r="V1008" s="628">
        <v>0</v>
      </c>
      <c r="W1008" s="628">
        <v>0</v>
      </c>
      <c r="X1008" s="628">
        <v>0</v>
      </c>
      <c r="Y1008" s="628">
        <v>0</v>
      </c>
      <c r="Z1008" s="628">
        <v>0</v>
      </c>
      <c r="AA1008" s="628">
        <v>0</v>
      </c>
      <c r="AB1008" s="628">
        <v>0</v>
      </c>
      <c r="AC1008" s="628">
        <v>0</v>
      </c>
      <c r="AD1008" s="628">
        <v>0</v>
      </c>
      <c r="AE1008" s="628">
        <v>0</v>
      </c>
      <c r="AF1008" s="628">
        <v>0</v>
      </c>
      <c r="AG1008" s="628">
        <v>0</v>
      </c>
      <c r="AH1008" s="628">
        <v>0</v>
      </c>
      <c r="AI1008" s="628">
        <v>0</v>
      </c>
      <c r="AJ1008" s="628">
        <v>0</v>
      </c>
      <c r="AK1008" s="628">
        <v>0</v>
      </c>
      <c r="AL1008" s="628">
        <v>0</v>
      </c>
      <c r="AM1008" s="628">
        <v>0</v>
      </c>
      <c r="AN1008" s="628">
        <v>0</v>
      </c>
      <c r="AO1008" s="628">
        <v>0</v>
      </c>
      <c r="AP1008" s="628">
        <v>0</v>
      </c>
      <c r="AQ1008" s="628">
        <v>0</v>
      </c>
      <c r="AR1008" s="628">
        <v>0</v>
      </c>
      <c r="AS1008" s="628">
        <v>0</v>
      </c>
      <c r="AT1008" s="628">
        <v>0</v>
      </c>
      <c r="AU1008" s="628">
        <v>0</v>
      </c>
      <c r="AV1008" s="628">
        <v>0</v>
      </c>
      <c r="AW1008" s="628">
        <v>0</v>
      </c>
      <c r="AX1008" s="628">
        <v>0</v>
      </c>
      <c r="AY1008" s="602" t="e">
        <v>#N/A</v>
      </c>
      <c r="AZ1008" s="628"/>
      <c r="BA1008" s="629"/>
      <c r="BB1008" s="634"/>
    </row>
    <row r="1009" spans="1:54" ht="15.6" x14ac:dyDescent="0.3">
      <c r="A1009" s="617">
        <v>707632</v>
      </c>
      <c r="B1009" s="603" t="s">
        <v>247</v>
      </c>
      <c r="C1009" s="628" t="s">
        <v>177</v>
      </c>
      <c r="D1009" s="628" t="s">
        <v>178</v>
      </c>
      <c r="E1009" s="628" t="s">
        <v>178</v>
      </c>
      <c r="F1009" s="628" t="s">
        <v>177</v>
      </c>
      <c r="G1009" s="628" t="s">
        <v>178</v>
      </c>
      <c r="H1009" s="628" t="s">
        <v>177</v>
      </c>
      <c r="I1009" s="628" t="s">
        <v>177</v>
      </c>
      <c r="J1009" s="628" t="s">
        <v>177</v>
      </c>
      <c r="K1009" s="628" t="s">
        <v>177</v>
      </c>
      <c r="L1009" s="628" t="s">
        <v>177</v>
      </c>
      <c r="M1009" s="628" t="s">
        <v>177</v>
      </c>
      <c r="N1009" s="628" t="s">
        <v>177</v>
      </c>
      <c r="O1009" s="628">
        <v>0</v>
      </c>
      <c r="P1009" s="628">
        <v>0</v>
      </c>
      <c r="Q1009" s="628">
        <v>0</v>
      </c>
      <c r="R1009" s="628">
        <v>0</v>
      </c>
      <c r="S1009" s="628">
        <v>0</v>
      </c>
      <c r="T1009" s="628">
        <v>0</v>
      </c>
      <c r="U1009" s="628">
        <v>0</v>
      </c>
      <c r="V1009" s="628">
        <v>0</v>
      </c>
      <c r="W1009" s="628">
        <v>0</v>
      </c>
      <c r="X1009" s="628">
        <v>0</v>
      </c>
      <c r="Y1009" s="628">
        <v>0</v>
      </c>
      <c r="Z1009" s="628">
        <v>0</v>
      </c>
      <c r="AA1009" s="628">
        <v>0</v>
      </c>
      <c r="AB1009" s="628">
        <v>0</v>
      </c>
      <c r="AC1009" s="628">
        <v>0</v>
      </c>
      <c r="AD1009" s="628">
        <v>0</v>
      </c>
      <c r="AE1009" s="628">
        <v>0</v>
      </c>
      <c r="AF1009" s="628">
        <v>0</v>
      </c>
      <c r="AG1009" s="628">
        <v>0</v>
      </c>
      <c r="AH1009" s="628">
        <v>0</v>
      </c>
      <c r="AI1009" s="628">
        <v>0</v>
      </c>
      <c r="AJ1009" s="628">
        <v>0</v>
      </c>
      <c r="AK1009" s="628">
        <v>0</v>
      </c>
      <c r="AL1009" s="628">
        <v>0</v>
      </c>
      <c r="AM1009" s="628">
        <v>0</v>
      </c>
      <c r="AN1009" s="628">
        <v>0</v>
      </c>
      <c r="AO1009" s="628">
        <v>0</v>
      </c>
      <c r="AP1009" s="628">
        <v>0</v>
      </c>
      <c r="AQ1009" s="628">
        <v>0</v>
      </c>
      <c r="AR1009" s="628">
        <v>0</v>
      </c>
      <c r="AS1009" s="628">
        <v>0</v>
      </c>
      <c r="AT1009" s="628">
        <v>0</v>
      </c>
      <c r="AU1009" s="628">
        <v>0</v>
      </c>
      <c r="AV1009" s="628">
        <v>0</v>
      </c>
      <c r="AW1009" s="628">
        <v>0</v>
      </c>
      <c r="AX1009" s="628">
        <v>0</v>
      </c>
      <c r="AY1009" s="602" t="e">
        <v>#N/A</v>
      </c>
      <c r="AZ1009" s="628"/>
      <c r="BA1009" s="629"/>
      <c r="BB1009" s="634"/>
    </row>
    <row r="1010" spans="1:54" ht="15.6" x14ac:dyDescent="0.3">
      <c r="A1010" s="617">
        <v>707633</v>
      </c>
      <c r="B1010" s="603" t="s">
        <v>247</v>
      </c>
      <c r="C1010" s="628" t="s">
        <v>178</v>
      </c>
      <c r="D1010" s="628" t="s">
        <v>178</v>
      </c>
      <c r="E1010" s="628" t="s">
        <v>178</v>
      </c>
      <c r="F1010" s="628" t="s">
        <v>177</v>
      </c>
      <c r="G1010" s="628" t="s">
        <v>177</v>
      </c>
      <c r="H1010" s="628" t="s">
        <v>178</v>
      </c>
      <c r="I1010" s="628" t="s">
        <v>177</v>
      </c>
      <c r="J1010" s="628" t="s">
        <v>177</v>
      </c>
      <c r="K1010" s="628" t="s">
        <v>177</v>
      </c>
      <c r="L1010" s="628" t="s">
        <v>177</v>
      </c>
      <c r="M1010" s="628" t="s">
        <v>177</v>
      </c>
      <c r="N1010" s="628" t="s">
        <v>177</v>
      </c>
      <c r="O1010" s="628">
        <v>0</v>
      </c>
      <c r="P1010" s="628">
        <v>0</v>
      </c>
      <c r="Q1010" s="628">
        <v>0</v>
      </c>
      <c r="R1010" s="628">
        <v>0</v>
      </c>
      <c r="S1010" s="628">
        <v>0</v>
      </c>
      <c r="T1010" s="628">
        <v>0</v>
      </c>
      <c r="U1010" s="628">
        <v>0</v>
      </c>
      <c r="V1010" s="628">
        <v>0</v>
      </c>
      <c r="W1010" s="628">
        <v>0</v>
      </c>
      <c r="X1010" s="628">
        <v>0</v>
      </c>
      <c r="Y1010" s="628">
        <v>0</v>
      </c>
      <c r="Z1010" s="628">
        <v>0</v>
      </c>
      <c r="AA1010" s="628">
        <v>0</v>
      </c>
      <c r="AB1010" s="628">
        <v>0</v>
      </c>
      <c r="AC1010" s="628">
        <v>0</v>
      </c>
      <c r="AD1010" s="628">
        <v>0</v>
      </c>
      <c r="AE1010" s="628">
        <v>0</v>
      </c>
      <c r="AF1010" s="628">
        <v>0</v>
      </c>
      <c r="AG1010" s="628">
        <v>0</v>
      </c>
      <c r="AH1010" s="628">
        <v>0</v>
      </c>
      <c r="AI1010" s="628">
        <v>0</v>
      </c>
      <c r="AJ1010" s="628">
        <v>0</v>
      </c>
      <c r="AK1010" s="628">
        <v>0</v>
      </c>
      <c r="AL1010" s="628">
        <v>0</v>
      </c>
      <c r="AM1010" s="628">
        <v>0</v>
      </c>
      <c r="AN1010" s="628">
        <v>0</v>
      </c>
      <c r="AO1010" s="628">
        <v>0</v>
      </c>
      <c r="AP1010" s="628">
        <v>0</v>
      </c>
      <c r="AQ1010" s="628">
        <v>0</v>
      </c>
      <c r="AR1010" s="628">
        <v>0</v>
      </c>
      <c r="AS1010" s="628">
        <v>0</v>
      </c>
      <c r="AT1010" s="628">
        <v>0</v>
      </c>
      <c r="AU1010" s="628">
        <v>0</v>
      </c>
      <c r="AV1010" s="628">
        <v>0</v>
      </c>
      <c r="AW1010" s="628">
        <v>0</v>
      </c>
      <c r="AX1010" s="628">
        <v>0</v>
      </c>
      <c r="AY1010" s="602" t="e">
        <v>#N/A</v>
      </c>
      <c r="AZ1010" s="628"/>
      <c r="BA1010" s="629"/>
      <c r="BB1010" s="634"/>
    </row>
    <row r="1011" spans="1:54" ht="15.6" x14ac:dyDescent="0.3">
      <c r="A1011" s="617">
        <v>707634</v>
      </c>
      <c r="B1011" s="603" t="s">
        <v>247</v>
      </c>
      <c r="C1011" s="628" t="s">
        <v>178</v>
      </c>
      <c r="D1011" s="628" t="s">
        <v>178</v>
      </c>
      <c r="E1011" s="628" t="s">
        <v>178</v>
      </c>
      <c r="F1011" s="628" t="s">
        <v>178</v>
      </c>
      <c r="G1011" s="628" t="s">
        <v>178</v>
      </c>
      <c r="H1011" s="628" t="s">
        <v>178</v>
      </c>
      <c r="I1011" s="628" t="s">
        <v>177</v>
      </c>
      <c r="J1011" s="628" t="s">
        <v>177</v>
      </c>
      <c r="K1011" s="628" t="s">
        <v>177</v>
      </c>
      <c r="L1011" s="628" t="s">
        <v>177</v>
      </c>
      <c r="M1011" s="628" t="s">
        <v>177</v>
      </c>
      <c r="N1011" s="628" t="s">
        <v>177</v>
      </c>
      <c r="O1011" s="628">
        <v>0</v>
      </c>
      <c r="P1011" s="628">
        <v>0</v>
      </c>
      <c r="Q1011" s="628">
        <v>0</v>
      </c>
      <c r="R1011" s="628">
        <v>0</v>
      </c>
      <c r="S1011" s="628">
        <v>0</v>
      </c>
      <c r="T1011" s="628">
        <v>0</v>
      </c>
      <c r="U1011" s="628">
        <v>0</v>
      </c>
      <c r="V1011" s="628">
        <v>0</v>
      </c>
      <c r="W1011" s="628">
        <v>0</v>
      </c>
      <c r="X1011" s="628">
        <v>0</v>
      </c>
      <c r="Y1011" s="628">
        <v>0</v>
      </c>
      <c r="Z1011" s="628">
        <v>0</v>
      </c>
      <c r="AA1011" s="628">
        <v>0</v>
      </c>
      <c r="AB1011" s="628">
        <v>0</v>
      </c>
      <c r="AC1011" s="628">
        <v>0</v>
      </c>
      <c r="AD1011" s="628">
        <v>0</v>
      </c>
      <c r="AE1011" s="628">
        <v>0</v>
      </c>
      <c r="AF1011" s="628">
        <v>0</v>
      </c>
      <c r="AG1011" s="628">
        <v>0</v>
      </c>
      <c r="AH1011" s="628">
        <v>0</v>
      </c>
      <c r="AI1011" s="628">
        <v>0</v>
      </c>
      <c r="AJ1011" s="628">
        <v>0</v>
      </c>
      <c r="AK1011" s="628">
        <v>0</v>
      </c>
      <c r="AL1011" s="628">
        <v>0</v>
      </c>
      <c r="AM1011" s="628">
        <v>0</v>
      </c>
      <c r="AN1011" s="628">
        <v>0</v>
      </c>
      <c r="AO1011" s="628">
        <v>0</v>
      </c>
      <c r="AP1011" s="628">
        <v>0</v>
      </c>
      <c r="AQ1011" s="628">
        <v>0</v>
      </c>
      <c r="AR1011" s="628">
        <v>0</v>
      </c>
      <c r="AS1011" s="628">
        <v>0</v>
      </c>
      <c r="AT1011" s="628">
        <v>0</v>
      </c>
      <c r="AU1011" s="628">
        <v>0</v>
      </c>
      <c r="AV1011" s="628">
        <v>0</v>
      </c>
      <c r="AW1011" s="628">
        <v>0</v>
      </c>
      <c r="AX1011" s="628">
        <v>0</v>
      </c>
      <c r="AY1011" s="602" t="e">
        <v>#N/A</v>
      </c>
      <c r="AZ1011" s="628"/>
      <c r="BA1011" s="629"/>
      <c r="BB1011" s="634"/>
    </row>
    <row r="1012" spans="1:54" ht="15.6" x14ac:dyDescent="0.3">
      <c r="A1012" s="626">
        <v>707635</v>
      </c>
      <c r="B1012" s="603" t="s">
        <v>247</v>
      </c>
      <c r="C1012" s="628" t="s">
        <v>177</v>
      </c>
      <c r="D1012" s="628" t="s">
        <v>177</v>
      </c>
      <c r="E1012" s="628" t="s">
        <v>177</v>
      </c>
      <c r="F1012" s="628" t="s">
        <v>177</v>
      </c>
      <c r="G1012" s="628" t="s">
        <v>177</v>
      </c>
      <c r="H1012" s="628" t="s">
        <v>177</v>
      </c>
      <c r="I1012" s="628" t="s">
        <v>177</v>
      </c>
      <c r="J1012" s="628" t="s">
        <v>177</v>
      </c>
      <c r="K1012" s="628" t="s">
        <v>177</v>
      </c>
      <c r="L1012" s="628" t="s">
        <v>177</v>
      </c>
      <c r="M1012" s="628" t="s">
        <v>177</v>
      </c>
      <c r="N1012" s="628" t="s">
        <v>177</v>
      </c>
      <c r="O1012" s="628">
        <v>0</v>
      </c>
      <c r="P1012" s="628">
        <v>0</v>
      </c>
      <c r="Q1012" s="628">
        <v>0</v>
      </c>
      <c r="R1012" s="628">
        <v>0</v>
      </c>
      <c r="S1012" s="628">
        <v>0</v>
      </c>
      <c r="T1012" s="628">
        <v>0</v>
      </c>
      <c r="U1012" s="628">
        <v>0</v>
      </c>
      <c r="V1012" s="628">
        <v>0</v>
      </c>
      <c r="W1012" s="628">
        <v>0</v>
      </c>
      <c r="X1012" s="628">
        <v>0</v>
      </c>
      <c r="Y1012" s="628">
        <v>0</v>
      </c>
      <c r="Z1012" s="628">
        <v>0</v>
      </c>
      <c r="AA1012" s="628">
        <v>0</v>
      </c>
      <c r="AB1012" s="628">
        <v>0</v>
      </c>
      <c r="AC1012" s="628">
        <v>0</v>
      </c>
      <c r="AD1012" s="628">
        <v>0</v>
      </c>
      <c r="AE1012" s="628">
        <v>0</v>
      </c>
      <c r="AF1012" s="628">
        <v>0</v>
      </c>
      <c r="AG1012" s="628">
        <v>0</v>
      </c>
      <c r="AH1012" s="628">
        <v>0</v>
      </c>
      <c r="AI1012" s="628">
        <v>0</v>
      </c>
      <c r="AJ1012" s="628">
        <v>0</v>
      </c>
      <c r="AK1012" s="628">
        <v>0</v>
      </c>
      <c r="AL1012" s="628">
        <v>0</v>
      </c>
      <c r="AM1012" s="628">
        <v>0</v>
      </c>
      <c r="AN1012" s="628">
        <v>0</v>
      </c>
      <c r="AO1012" s="628">
        <v>0</v>
      </c>
      <c r="AP1012" s="628">
        <v>0</v>
      </c>
      <c r="AQ1012" s="628">
        <v>0</v>
      </c>
      <c r="AR1012" s="628">
        <v>0</v>
      </c>
      <c r="AS1012" s="628">
        <v>0</v>
      </c>
      <c r="AT1012" s="628">
        <v>0</v>
      </c>
      <c r="AU1012" s="628">
        <v>0</v>
      </c>
      <c r="AV1012" s="628">
        <v>0</v>
      </c>
      <c r="AW1012" s="628">
        <v>0</v>
      </c>
      <c r="AX1012" s="628">
        <v>0</v>
      </c>
      <c r="AY1012" s="602" t="e">
        <v>#N/A</v>
      </c>
      <c r="AZ1012" s="628"/>
      <c r="BA1012" s="629"/>
      <c r="BB1012" s="634"/>
    </row>
    <row r="1013" spans="1:54" ht="15.6" x14ac:dyDescent="0.3">
      <c r="A1013" s="617">
        <v>707636</v>
      </c>
      <c r="B1013" s="603" t="s">
        <v>247</v>
      </c>
      <c r="C1013" s="628" t="s">
        <v>177</v>
      </c>
      <c r="D1013" s="628" t="s">
        <v>178</v>
      </c>
      <c r="E1013" s="628" t="s">
        <v>178</v>
      </c>
      <c r="F1013" s="628" t="s">
        <v>177</v>
      </c>
      <c r="G1013" s="628" t="s">
        <v>177</v>
      </c>
      <c r="H1013" s="628" t="s">
        <v>177</v>
      </c>
      <c r="I1013" s="628" t="s">
        <v>177</v>
      </c>
      <c r="J1013" s="628" t="s">
        <v>177</v>
      </c>
      <c r="K1013" s="628" t="s">
        <v>177</v>
      </c>
      <c r="L1013" s="628" t="s">
        <v>177</v>
      </c>
      <c r="M1013" s="628" t="s">
        <v>177</v>
      </c>
      <c r="N1013" s="628" t="s">
        <v>177</v>
      </c>
      <c r="O1013" s="628">
        <v>0</v>
      </c>
      <c r="P1013" s="628">
        <v>0</v>
      </c>
      <c r="Q1013" s="628">
        <v>0</v>
      </c>
      <c r="R1013" s="628">
        <v>0</v>
      </c>
      <c r="S1013" s="628">
        <v>0</v>
      </c>
      <c r="T1013" s="628">
        <v>0</v>
      </c>
      <c r="U1013" s="628">
        <v>0</v>
      </c>
      <c r="V1013" s="628">
        <v>0</v>
      </c>
      <c r="W1013" s="628">
        <v>0</v>
      </c>
      <c r="X1013" s="628">
        <v>0</v>
      </c>
      <c r="Y1013" s="628">
        <v>0</v>
      </c>
      <c r="Z1013" s="628">
        <v>0</v>
      </c>
      <c r="AA1013" s="628">
        <v>0</v>
      </c>
      <c r="AB1013" s="628">
        <v>0</v>
      </c>
      <c r="AC1013" s="628">
        <v>0</v>
      </c>
      <c r="AD1013" s="628">
        <v>0</v>
      </c>
      <c r="AE1013" s="628">
        <v>0</v>
      </c>
      <c r="AF1013" s="628">
        <v>0</v>
      </c>
      <c r="AG1013" s="628">
        <v>0</v>
      </c>
      <c r="AH1013" s="628">
        <v>0</v>
      </c>
      <c r="AI1013" s="628">
        <v>0</v>
      </c>
      <c r="AJ1013" s="628">
        <v>0</v>
      </c>
      <c r="AK1013" s="628">
        <v>0</v>
      </c>
      <c r="AL1013" s="628">
        <v>0</v>
      </c>
      <c r="AM1013" s="628">
        <v>0</v>
      </c>
      <c r="AN1013" s="628">
        <v>0</v>
      </c>
      <c r="AO1013" s="628">
        <v>0</v>
      </c>
      <c r="AP1013" s="628">
        <v>0</v>
      </c>
      <c r="AQ1013" s="628">
        <v>0</v>
      </c>
      <c r="AR1013" s="628">
        <v>0</v>
      </c>
      <c r="AS1013" s="628">
        <v>0</v>
      </c>
      <c r="AT1013" s="628">
        <v>0</v>
      </c>
      <c r="AU1013" s="628">
        <v>0</v>
      </c>
      <c r="AV1013" s="628">
        <v>0</v>
      </c>
      <c r="AW1013" s="628">
        <v>0</v>
      </c>
      <c r="AX1013" s="628">
        <v>0</v>
      </c>
      <c r="AY1013" s="602" t="e">
        <v>#N/A</v>
      </c>
      <c r="AZ1013" s="628"/>
      <c r="BA1013" s="629"/>
      <c r="BB1013" s="634"/>
    </row>
    <row r="1014" spans="1:54" ht="15.6" x14ac:dyDescent="0.3">
      <c r="A1014" s="617">
        <v>707637</v>
      </c>
      <c r="B1014" s="603" t="s">
        <v>247</v>
      </c>
      <c r="C1014" s="628" t="s">
        <v>178</v>
      </c>
      <c r="D1014" s="628" t="s">
        <v>178</v>
      </c>
      <c r="E1014" s="628" t="s">
        <v>178</v>
      </c>
      <c r="F1014" s="628" t="s">
        <v>178</v>
      </c>
      <c r="G1014" s="628" t="s">
        <v>178</v>
      </c>
      <c r="H1014" s="628" t="s">
        <v>178</v>
      </c>
      <c r="I1014" s="628" t="s">
        <v>177</v>
      </c>
      <c r="J1014" s="628" t="s">
        <v>177</v>
      </c>
      <c r="K1014" s="628" t="s">
        <v>177</v>
      </c>
      <c r="L1014" s="628" t="s">
        <v>177</v>
      </c>
      <c r="M1014" s="628" t="s">
        <v>177</v>
      </c>
      <c r="N1014" s="628" t="s">
        <v>177</v>
      </c>
      <c r="O1014" s="628">
        <v>0</v>
      </c>
      <c r="P1014" s="628">
        <v>0</v>
      </c>
      <c r="Q1014" s="628">
        <v>0</v>
      </c>
      <c r="R1014" s="628">
        <v>0</v>
      </c>
      <c r="S1014" s="628">
        <v>0</v>
      </c>
      <c r="T1014" s="628">
        <v>0</v>
      </c>
      <c r="U1014" s="628">
        <v>0</v>
      </c>
      <c r="V1014" s="628">
        <v>0</v>
      </c>
      <c r="W1014" s="628">
        <v>0</v>
      </c>
      <c r="X1014" s="628">
        <v>0</v>
      </c>
      <c r="Y1014" s="628">
        <v>0</v>
      </c>
      <c r="Z1014" s="628">
        <v>0</v>
      </c>
      <c r="AA1014" s="628">
        <v>0</v>
      </c>
      <c r="AB1014" s="628">
        <v>0</v>
      </c>
      <c r="AC1014" s="628">
        <v>0</v>
      </c>
      <c r="AD1014" s="628">
        <v>0</v>
      </c>
      <c r="AE1014" s="628">
        <v>0</v>
      </c>
      <c r="AF1014" s="628">
        <v>0</v>
      </c>
      <c r="AG1014" s="628">
        <v>0</v>
      </c>
      <c r="AH1014" s="628">
        <v>0</v>
      </c>
      <c r="AI1014" s="628">
        <v>0</v>
      </c>
      <c r="AJ1014" s="628">
        <v>0</v>
      </c>
      <c r="AK1014" s="628">
        <v>0</v>
      </c>
      <c r="AL1014" s="628">
        <v>0</v>
      </c>
      <c r="AM1014" s="628">
        <v>0</v>
      </c>
      <c r="AN1014" s="628">
        <v>0</v>
      </c>
      <c r="AO1014" s="628">
        <v>0</v>
      </c>
      <c r="AP1014" s="628">
        <v>0</v>
      </c>
      <c r="AQ1014" s="628">
        <v>0</v>
      </c>
      <c r="AR1014" s="628">
        <v>0</v>
      </c>
      <c r="AS1014" s="628">
        <v>0</v>
      </c>
      <c r="AT1014" s="628">
        <v>0</v>
      </c>
      <c r="AU1014" s="628">
        <v>0</v>
      </c>
      <c r="AV1014" s="628">
        <v>0</v>
      </c>
      <c r="AW1014" s="628">
        <v>0</v>
      </c>
      <c r="AX1014" s="628">
        <v>0</v>
      </c>
      <c r="AY1014" s="602" t="e">
        <v>#N/A</v>
      </c>
      <c r="AZ1014" s="628"/>
      <c r="BA1014" s="629"/>
      <c r="BB1014" s="634"/>
    </row>
    <row r="1015" spans="1:54" ht="15.6" x14ac:dyDescent="0.3">
      <c r="A1015" s="617">
        <v>707638</v>
      </c>
      <c r="B1015" s="603" t="s">
        <v>247</v>
      </c>
      <c r="C1015" s="628" t="s">
        <v>177</v>
      </c>
      <c r="D1015" s="628" t="s">
        <v>178</v>
      </c>
      <c r="E1015" s="628" t="s">
        <v>178</v>
      </c>
      <c r="F1015" s="628" t="s">
        <v>178</v>
      </c>
      <c r="G1015" s="628" t="s">
        <v>178</v>
      </c>
      <c r="H1015" s="628" t="s">
        <v>177</v>
      </c>
      <c r="I1015" s="628" t="s">
        <v>177</v>
      </c>
      <c r="J1015" s="628" t="s">
        <v>177</v>
      </c>
      <c r="K1015" s="628" t="s">
        <v>177</v>
      </c>
      <c r="L1015" s="628" t="s">
        <v>177</v>
      </c>
      <c r="M1015" s="628" t="s">
        <v>177</v>
      </c>
      <c r="N1015" s="628" t="s">
        <v>177</v>
      </c>
      <c r="O1015" s="628">
        <v>0</v>
      </c>
      <c r="P1015" s="628">
        <v>0</v>
      </c>
      <c r="Q1015" s="628">
        <v>0</v>
      </c>
      <c r="R1015" s="628">
        <v>0</v>
      </c>
      <c r="S1015" s="628">
        <v>0</v>
      </c>
      <c r="T1015" s="628">
        <v>0</v>
      </c>
      <c r="U1015" s="628">
        <v>0</v>
      </c>
      <c r="V1015" s="628">
        <v>0</v>
      </c>
      <c r="W1015" s="628">
        <v>0</v>
      </c>
      <c r="X1015" s="628">
        <v>0</v>
      </c>
      <c r="Y1015" s="628">
        <v>0</v>
      </c>
      <c r="Z1015" s="628">
        <v>0</v>
      </c>
      <c r="AA1015" s="628">
        <v>0</v>
      </c>
      <c r="AB1015" s="628">
        <v>0</v>
      </c>
      <c r="AC1015" s="628">
        <v>0</v>
      </c>
      <c r="AD1015" s="628">
        <v>0</v>
      </c>
      <c r="AE1015" s="628">
        <v>0</v>
      </c>
      <c r="AF1015" s="628">
        <v>0</v>
      </c>
      <c r="AG1015" s="628">
        <v>0</v>
      </c>
      <c r="AH1015" s="628">
        <v>0</v>
      </c>
      <c r="AI1015" s="628">
        <v>0</v>
      </c>
      <c r="AJ1015" s="628">
        <v>0</v>
      </c>
      <c r="AK1015" s="628">
        <v>0</v>
      </c>
      <c r="AL1015" s="628">
        <v>0</v>
      </c>
      <c r="AM1015" s="628">
        <v>0</v>
      </c>
      <c r="AN1015" s="628">
        <v>0</v>
      </c>
      <c r="AO1015" s="628">
        <v>0</v>
      </c>
      <c r="AP1015" s="628">
        <v>0</v>
      </c>
      <c r="AQ1015" s="628">
        <v>0</v>
      </c>
      <c r="AR1015" s="628">
        <v>0</v>
      </c>
      <c r="AS1015" s="628">
        <v>0</v>
      </c>
      <c r="AT1015" s="628">
        <v>0</v>
      </c>
      <c r="AU1015" s="628">
        <v>0</v>
      </c>
      <c r="AV1015" s="628">
        <v>0</v>
      </c>
      <c r="AW1015" s="628">
        <v>0</v>
      </c>
      <c r="AX1015" s="628">
        <v>0</v>
      </c>
      <c r="AY1015" s="602" t="e">
        <v>#N/A</v>
      </c>
      <c r="AZ1015" s="628"/>
      <c r="BA1015" s="629"/>
      <c r="BB1015" s="634"/>
    </row>
    <row r="1016" spans="1:54" ht="15.6" x14ac:dyDescent="0.3">
      <c r="A1016" s="617">
        <v>707639</v>
      </c>
      <c r="B1016" s="603" t="s">
        <v>247</v>
      </c>
      <c r="C1016" s="628" t="s">
        <v>178</v>
      </c>
      <c r="D1016" s="628" t="s">
        <v>178</v>
      </c>
      <c r="E1016" s="628" t="s">
        <v>178</v>
      </c>
      <c r="F1016" s="628" t="s">
        <v>177</v>
      </c>
      <c r="G1016" s="628" t="s">
        <v>177</v>
      </c>
      <c r="H1016" s="628" t="s">
        <v>177</v>
      </c>
      <c r="I1016" s="628" t="s">
        <v>177</v>
      </c>
      <c r="J1016" s="628" t="s">
        <v>177</v>
      </c>
      <c r="K1016" s="628" t="s">
        <v>177</v>
      </c>
      <c r="L1016" s="628" t="s">
        <v>177</v>
      </c>
      <c r="M1016" s="628" t="s">
        <v>177</v>
      </c>
      <c r="N1016" s="628" t="s">
        <v>177</v>
      </c>
      <c r="O1016" s="628">
        <v>0</v>
      </c>
      <c r="P1016" s="628">
        <v>0</v>
      </c>
      <c r="Q1016" s="628">
        <v>0</v>
      </c>
      <c r="R1016" s="628">
        <v>0</v>
      </c>
      <c r="S1016" s="628">
        <v>0</v>
      </c>
      <c r="T1016" s="628">
        <v>0</v>
      </c>
      <c r="U1016" s="628">
        <v>0</v>
      </c>
      <c r="V1016" s="628">
        <v>0</v>
      </c>
      <c r="W1016" s="628">
        <v>0</v>
      </c>
      <c r="X1016" s="628">
        <v>0</v>
      </c>
      <c r="Y1016" s="628">
        <v>0</v>
      </c>
      <c r="Z1016" s="628">
        <v>0</v>
      </c>
      <c r="AA1016" s="628">
        <v>0</v>
      </c>
      <c r="AB1016" s="628">
        <v>0</v>
      </c>
      <c r="AC1016" s="628">
        <v>0</v>
      </c>
      <c r="AD1016" s="628">
        <v>0</v>
      </c>
      <c r="AE1016" s="628">
        <v>0</v>
      </c>
      <c r="AF1016" s="628">
        <v>0</v>
      </c>
      <c r="AG1016" s="628">
        <v>0</v>
      </c>
      <c r="AH1016" s="628">
        <v>0</v>
      </c>
      <c r="AI1016" s="628">
        <v>0</v>
      </c>
      <c r="AJ1016" s="628">
        <v>0</v>
      </c>
      <c r="AK1016" s="628">
        <v>0</v>
      </c>
      <c r="AL1016" s="628">
        <v>0</v>
      </c>
      <c r="AM1016" s="628">
        <v>0</v>
      </c>
      <c r="AN1016" s="628">
        <v>0</v>
      </c>
      <c r="AO1016" s="628">
        <v>0</v>
      </c>
      <c r="AP1016" s="628">
        <v>0</v>
      </c>
      <c r="AQ1016" s="628">
        <v>0</v>
      </c>
      <c r="AR1016" s="628">
        <v>0</v>
      </c>
      <c r="AS1016" s="628">
        <v>0</v>
      </c>
      <c r="AT1016" s="628">
        <v>0</v>
      </c>
      <c r="AU1016" s="628">
        <v>0</v>
      </c>
      <c r="AV1016" s="628">
        <v>0</v>
      </c>
      <c r="AW1016" s="628">
        <v>0</v>
      </c>
      <c r="AX1016" s="628">
        <v>0</v>
      </c>
      <c r="AY1016" s="602" t="e">
        <v>#N/A</v>
      </c>
      <c r="AZ1016" s="628"/>
      <c r="BA1016" s="629"/>
      <c r="BB1016" s="634"/>
    </row>
    <row r="1017" spans="1:54" ht="15.6" x14ac:dyDescent="0.3">
      <c r="A1017" s="617">
        <v>707640</v>
      </c>
      <c r="B1017" s="603" t="s">
        <v>247</v>
      </c>
      <c r="C1017" s="628" t="s">
        <v>178</v>
      </c>
      <c r="D1017" s="628" t="s">
        <v>178</v>
      </c>
      <c r="E1017" s="628" t="s">
        <v>178</v>
      </c>
      <c r="F1017" s="628" t="s">
        <v>178</v>
      </c>
      <c r="G1017" s="628" t="s">
        <v>178</v>
      </c>
      <c r="H1017" s="628" t="s">
        <v>177</v>
      </c>
      <c r="I1017" s="628" t="s">
        <v>177</v>
      </c>
      <c r="J1017" s="628" t="s">
        <v>177</v>
      </c>
      <c r="K1017" s="628" t="s">
        <v>177</v>
      </c>
      <c r="L1017" s="628" t="s">
        <v>177</v>
      </c>
      <c r="M1017" s="628" t="s">
        <v>177</v>
      </c>
      <c r="N1017" s="628" t="s">
        <v>177</v>
      </c>
      <c r="O1017" s="628">
        <v>0</v>
      </c>
      <c r="P1017" s="628">
        <v>0</v>
      </c>
      <c r="Q1017" s="628">
        <v>0</v>
      </c>
      <c r="R1017" s="628">
        <v>0</v>
      </c>
      <c r="S1017" s="628">
        <v>0</v>
      </c>
      <c r="T1017" s="628">
        <v>0</v>
      </c>
      <c r="U1017" s="628">
        <v>0</v>
      </c>
      <c r="V1017" s="628">
        <v>0</v>
      </c>
      <c r="W1017" s="628">
        <v>0</v>
      </c>
      <c r="X1017" s="628">
        <v>0</v>
      </c>
      <c r="Y1017" s="628">
        <v>0</v>
      </c>
      <c r="Z1017" s="628">
        <v>0</v>
      </c>
      <c r="AA1017" s="628">
        <v>0</v>
      </c>
      <c r="AB1017" s="628">
        <v>0</v>
      </c>
      <c r="AC1017" s="628">
        <v>0</v>
      </c>
      <c r="AD1017" s="628">
        <v>0</v>
      </c>
      <c r="AE1017" s="628">
        <v>0</v>
      </c>
      <c r="AF1017" s="628">
        <v>0</v>
      </c>
      <c r="AG1017" s="628">
        <v>0</v>
      </c>
      <c r="AH1017" s="628">
        <v>0</v>
      </c>
      <c r="AI1017" s="628">
        <v>0</v>
      </c>
      <c r="AJ1017" s="628">
        <v>0</v>
      </c>
      <c r="AK1017" s="628">
        <v>0</v>
      </c>
      <c r="AL1017" s="628">
        <v>0</v>
      </c>
      <c r="AM1017" s="628">
        <v>0</v>
      </c>
      <c r="AN1017" s="628">
        <v>0</v>
      </c>
      <c r="AO1017" s="628">
        <v>0</v>
      </c>
      <c r="AP1017" s="628">
        <v>0</v>
      </c>
      <c r="AQ1017" s="628">
        <v>0</v>
      </c>
      <c r="AR1017" s="628">
        <v>0</v>
      </c>
      <c r="AS1017" s="628">
        <v>0</v>
      </c>
      <c r="AT1017" s="628">
        <v>0</v>
      </c>
      <c r="AU1017" s="628">
        <v>0</v>
      </c>
      <c r="AV1017" s="628">
        <v>0</v>
      </c>
      <c r="AW1017" s="628">
        <v>0</v>
      </c>
      <c r="AX1017" s="628">
        <v>0</v>
      </c>
      <c r="AY1017" s="602" t="e">
        <v>#N/A</v>
      </c>
      <c r="AZ1017" s="628"/>
      <c r="BA1017" s="629"/>
      <c r="BB1017" s="634"/>
    </row>
    <row r="1018" spans="1:54" ht="15.6" x14ac:dyDescent="0.3">
      <c r="A1018" s="617">
        <v>707641</v>
      </c>
      <c r="B1018" s="603" t="s">
        <v>247</v>
      </c>
      <c r="C1018" s="628" t="s">
        <v>178</v>
      </c>
      <c r="D1018" s="628" t="s">
        <v>178</v>
      </c>
      <c r="E1018" s="628" t="s">
        <v>178</v>
      </c>
      <c r="F1018" s="628" t="s">
        <v>178</v>
      </c>
      <c r="G1018" s="628" t="s">
        <v>178</v>
      </c>
      <c r="H1018" s="628" t="s">
        <v>178</v>
      </c>
      <c r="I1018" s="628" t="s">
        <v>177</v>
      </c>
      <c r="J1018" s="628" t="s">
        <v>177</v>
      </c>
      <c r="K1018" s="628" t="s">
        <v>177</v>
      </c>
      <c r="L1018" s="628" t="s">
        <v>177</v>
      </c>
      <c r="M1018" s="628" t="s">
        <v>177</v>
      </c>
      <c r="N1018" s="628" t="s">
        <v>177</v>
      </c>
      <c r="O1018" s="628">
        <v>0</v>
      </c>
      <c r="P1018" s="628">
        <v>0</v>
      </c>
      <c r="Q1018" s="628">
        <v>0</v>
      </c>
      <c r="R1018" s="628">
        <v>0</v>
      </c>
      <c r="S1018" s="628">
        <v>0</v>
      </c>
      <c r="T1018" s="628">
        <v>0</v>
      </c>
      <c r="U1018" s="628">
        <v>0</v>
      </c>
      <c r="V1018" s="628">
        <v>0</v>
      </c>
      <c r="W1018" s="628">
        <v>0</v>
      </c>
      <c r="X1018" s="628">
        <v>0</v>
      </c>
      <c r="Y1018" s="628">
        <v>0</v>
      </c>
      <c r="Z1018" s="628">
        <v>0</v>
      </c>
      <c r="AA1018" s="628">
        <v>0</v>
      </c>
      <c r="AB1018" s="628">
        <v>0</v>
      </c>
      <c r="AC1018" s="628">
        <v>0</v>
      </c>
      <c r="AD1018" s="628">
        <v>0</v>
      </c>
      <c r="AE1018" s="628">
        <v>0</v>
      </c>
      <c r="AF1018" s="628">
        <v>0</v>
      </c>
      <c r="AG1018" s="628">
        <v>0</v>
      </c>
      <c r="AH1018" s="628">
        <v>0</v>
      </c>
      <c r="AI1018" s="628">
        <v>0</v>
      </c>
      <c r="AJ1018" s="628">
        <v>0</v>
      </c>
      <c r="AK1018" s="628">
        <v>0</v>
      </c>
      <c r="AL1018" s="628">
        <v>0</v>
      </c>
      <c r="AM1018" s="628">
        <v>0</v>
      </c>
      <c r="AN1018" s="628">
        <v>0</v>
      </c>
      <c r="AO1018" s="628">
        <v>0</v>
      </c>
      <c r="AP1018" s="628">
        <v>0</v>
      </c>
      <c r="AQ1018" s="628">
        <v>0</v>
      </c>
      <c r="AR1018" s="628">
        <v>0</v>
      </c>
      <c r="AS1018" s="628">
        <v>0</v>
      </c>
      <c r="AT1018" s="628">
        <v>0</v>
      </c>
      <c r="AU1018" s="628">
        <v>0</v>
      </c>
      <c r="AV1018" s="628">
        <v>0</v>
      </c>
      <c r="AW1018" s="628">
        <v>0</v>
      </c>
      <c r="AX1018" s="628">
        <v>0</v>
      </c>
      <c r="AY1018" s="602" t="e">
        <v>#N/A</v>
      </c>
      <c r="AZ1018" s="628"/>
      <c r="BA1018" s="629"/>
      <c r="BB1018" s="634"/>
    </row>
    <row r="1019" spans="1:54" ht="15.6" x14ac:dyDescent="0.3">
      <c r="A1019" s="617">
        <v>707642</v>
      </c>
      <c r="B1019" s="603" t="s">
        <v>247</v>
      </c>
      <c r="C1019" s="628" t="s">
        <v>178</v>
      </c>
      <c r="D1019" s="628" t="s">
        <v>178</v>
      </c>
      <c r="E1019" s="628" t="s">
        <v>178</v>
      </c>
      <c r="F1019" s="628" t="s">
        <v>178</v>
      </c>
      <c r="G1019" s="628" t="s">
        <v>177</v>
      </c>
      <c r="H1019" s="628" t="s">
        <v>177</v>
      </c>
      <c r="I1019" s="628" t="s">
        <v>177</v>
      </c>
      <c r="J1019" s="628" t="s">
        <v>177</v>
      </c>
      <c r="K1019" s="628" t="s">
        <v>177</v>
      </c>
      <c r="L1019" s="628" t="s">
        <v>177</v>
      </c>
      <c r="M1019" s="628" t="s">
        <v>177</v>
      </c>
      <c r="N1019" s="628" t="s">
        <v>177</v>
      </c>
      <c r="O1019" s="628">
        <v>0</v>
      </c>
      <c r="P1019" s="628">
        <v>0</v>
      </c>
      <c r="Q1019" s="628">
        <v>0</v>
      </c>
      <c r="R1019" s="628">
        <v>0</v>
      </c>
      <c r="S1019" s="628">
        <v>0</v>
      </c>
      <c r="T1019" s="628">
        <v>0</v>
      </c>
      <c r="U1019" s="628">
        <v>0</v>
      </c>
      <c r="V1019" s="628">
        <v>0</v>
      </c>
      <c r="W1019" s="628">
        <v>0</v>
      </c>
      <c r="X1019" s="628">
        <v>0</v>
      </c>
      <c r="Y1019" s="628">
        <v>0</v>
      </c>
      <c r="Z1019" s="628">
        <v>0</v>
      </c>
      <c r="AA1019" s="628">
        <v>0</v>
      </c>
      <c r="AB1019" s="628">
        <v>0</v>
      </c>
      <c r="AC1019" s="628">
        <v>0</v>
      </c>
      <c r="AD1019" s="628">
        <v>0</v>
      </c>
      <c r="AE1019" s="628">
        <v>0</v>
      </c>
      <c r="AF1019" s="628">
        <v>0</v>
      </c>
      <c r="AG1019" s="628">
        <v>0</v>
      </c>
      <c r="AH1019" s="628">
        <v>0</v>
      </c>
      <c r="AI1019" s="628">
        <v>0</v>
      </c>
      <c r="AJ1019" s="628">
        <v>0</v>
      </c>
      <c r="AK1019" s="628">
        <v>0</v>
      </c>
      <c r="AL1019" s="628">
        <v>0</v>
      </c>
      <c r="AM1019" s="628">
        <v>0</v>
      </c>
      <c r="AN1019" s="628">
        <v>0</v>
      </c>
      <c r="AO1019" s="628">
        <v>0</v>
      </c>
      <c r="AP1019" s="628">
        <v>0</v>
      </c>
      <c r="AQ1019" s="628">
        <v>0</v>
      </c>
      <c r="AR1019" s="628">
        <v>0</v>
      </c>
      <c r="AS1019" s="628">
        <v>0</v>
      </c>
      <c r="AT1019" s="628">
        <v>0</v>
      </c>
      <c r="AU1019" s="628">
        <v>0</v>
      </c>
      <c r="AV1019" s="628">
        <v>0</v>
      </c>
      <c r="AW1019" s="628">
        <v>0</v>
      </c>
      <c r="AX1019" s="628">
        <v>0</v>
      </c>
      <c r="AY1019" s="602" t="e">
        <v>#N/A</v>
      </c>
      <c r="AZ1019" s="628"/>
      <c r="BA1019" s="629"/>
      <c r="BB1019" s="634"/>
    </row>
    <row r="1020" spans="1:54" ht="15.6" x14ac:dyDescent="0.3">
      <c r="A1020" s="617">
        <v>707643</v>
      </c>
      <c r="B1020" s="603" t="s">
        <v>247</v>
      </c>
      <c r="C1020" s="628" t="s">
        <v>178</v>
      </c>
      <c r="D1020" s="628" t="s">
        <v>178</v>
      </c>
      <c r="E1020" s="628" t="s">
        <v>178</v>
      </c>
      <c r="F1020" s="628" t="s">
        <v>178</v>
      </c>
      <c r="G1020" s="628" t="s">
        <v>178</v>
      </c>
      <c r="H1020" s="628" t="s">
        <v>178</v>
      </c>
      <c r="I1020" s="628" t="s">
        <v>177</v>
      </c>
      <c r="J1020" s="628" t="s">
        <v>177</v>
      </c>
      <c r="K1020" s="628" t="s">
        <v>177</v>
      </c>
      <c r="L1020" s="628" t="s">
        <v>177</v>
      </c>
      <c r="M1020" s="628" t="s">
        <v>177</v>
      </c>
      <c r="N1020" s="628" t="s">
        <v>177</v>
      </c>
      <c r="O1020" s="628">
        <v>0</v>
      </c>
      <c r="P1020" s="628">
        <v>0</v>
      </c>
      <c r="Q1020" s="628">
        <v>0</v>
      </c>
      <c r="R1020" s="628">
        <v>0</v>
      </c>
      <c r="S1020" s="628">
        <v>0</v>
      </c>
      <c r="T1020" s="628">
        <v>0</v>
      </c>
      <c r="U1020" s="628">
        <v>0</v>
      </c>
      <c r="V1020" s="628">
        <v>0</v>
      </c>
      <c r="W1020" s="628">
        <v>0</v>
      </c>
      <c r="X1020" s="628">
        <v>0</v>
      </c>
      <c r="Y1020" s="628">
        <v>0</v>
      </c>
      <c r="Z1020" s="628">
        <v>0</v>
      </c>
      <c r="AA1020" s="628">
        <v>0</v>
      </c>
      <c r="AB1020" s="628">
        <v>0</v>
      </c>
      <c r="AC1020" s="628">
        <v>0</v>
      </c>
      <c r="AD1020" s="628">
        <v>0</v>
      </c>
      <c r="AE1020" s="628">
        <v>0</v>
      </c>
      <c r="AF1020" s="628">
        <v>0</v>
      </c>
      <c r="AG1020" s="628">
        <v>0</v>
      </c>
      <c r="AH1020" s="628">
        <v>0</v>
      </c>
      <c r="AI1020" s="628">
        <v>0</v>
      </c>
      <c r="AJ1020" s="628">
        <v>0</v>
      </c>
      <c r="AK1020" s="628">
        <v>0</v>
      </c>
      <c r="AL1020" s="628">
        <v>0</v>
      </c>
      <c r="AM1020" s="628">
        <v>0</v>
      </c>
      <c r="AN1020" s="628">
        <v>0</v>
      </c>
      <c r="AO1020" s="628">
        <v>0</v>
      </c>
      <c r="AP1020" s="628">
        <v>0</v>
      </c>
      <c r="AQ1020" s="628">
        <v>0</v>
      </c>
      <c r="AR1020" s="628">
        <v>0</v>
      </c>
      <c r="AS1020" s="628">
        <v>0</v>
      </c>
      <c r="AT1020" s="628">
        <v>0</v>
      </c>
      <c r="AU1020" s="628">
        <v>0</v>
      </c>
      <c r="AV1020" s="628">
        <v>0</v>
      </c>
      <c r="AW1020" s="628">
        <v>0</v>
      </c>
      <c r="AX1020" s="628">
        <v>0</v>
      </c>
      <c r="AY1020" s="602" t="e">
        <v>#N/A</v>
      </c>
      <c r="AZ1020" s="628"/>
      <c r="BA1020" s="629"/>
      <c r="BB1020" s="634"/>
    </row>
    <row r="1021" spans="1:54" ht="15.6" x14ac:dyDescent="0.3">
      <c r="A1021" s="617">
        <v>707644</v>
      </c>
      <c r="B1021" s="603" t="s">
        <v>247</v>
      </c>
      <c r="C1021" s="628" t="s">
        <v>178</v>
      </c>
      <c r="D1021" s="628" t="s">
        <v>178</v>
      </c>
      <c r="E1021" s="628" t="s">
        <v>178</v>
      </c>
      <c r="F1021" s="628" t="s">
        <v>178</v>
      </c>
      <c r="G1021" s="628" t="s">
        <v>178</v>
      </c>
      <c r="H1021" s="628" t="s">
        <v>178</v>
      </c>
      <c r="I1021" s="628" t="s">
        <v>177</v>
      </c>
      <c r="J1021" s="628" t="s">
        <v>177</v>
      </c>
      <c r="K1021" s="628" t="s">
        <v>177</v>
      </c>
      <c r="L1021" s="628" t="s">
        <v>177</v>
      </c>
      <c r="M1021" s="628" t="s">
        <v>177</v>
      </c>
      <c r="N1021" s="628" t="s">
        <v>177</v>
      </c>
      <c r="O1021" s="628">
        <v>0</v>
      </c>
      <c r="P1021" s="628">
        <v>0</v>
      </c>
      <c r="Q1021" s="628">
        <v>0</v>
      </c>
      <c r="R1021" s="628">
        <v>0</v>
      </c>
      <c r="S1021" s="628">
        <v>0</v>
      </c>
      <c r="T1021" s="628">
        <v>0</v>
      </c>
      <c r="U1021" s="628">
        <v>0</v>
      </c>
      <c r="V1021" s="628">
        <v>0</v>
      </c>
      <c r="W1021" s="628">
        <v>0</v>
      </c>
      <c r="X1021" s="628">
        <v>0</v>
      </c>
      <c r="Y1021" s="628">
        <v>0</v>
      </c>
      <c r="Z1021" s="628">
        <v>0</v>
      </c>
      <c r="AA1021" s="628">
        <v>0</v>
      </c>
      <c r="AB1021" s="628">
        <v>0</v>
      </c>
      <c r="AC1021" s="628">
        <v>0</v>
      </c>
      <c r="AD1021" s="628">
        <v>0</v>
      </c>
      <c r="AE1021" s="628">
        <v>0</v>
      </c>
      <c r="AF1021" s="628">
        <v>0</v>
      </c>
      <c r="AG1021" s="628">
        <v>0</v>
      </c>
      <c r="AH1021" s="628">
        <v>0</v>
      </c>
      <c r="AI1021" s="628">
        <v>0</v>
      </c>
      <c r="AJ1021" s="628">
        <v>0</v>
      </c>
      <c r="AK1021" s="628">
        <v>0</v>
      </c>
      <c r="AL1021" s="628">
        <v>0</v>
      </c>
      <c r="AM1021" s="628">
        <v>0</v>
      </c>
      <c r="AN1021" s="628">
        <v>0</v>
      </c>
      <c r="AO1021" s="628">
        <v>0</v>
      </c>
      <c r="AP1021" s="628">
        <v>0</v>
      </c>
      <c r="AQ1021" s="628">
        <v>0</v>
      </c>
      <c r="AR1021" s="628">
        <v>0</v>
      </c>
      <c r="AS1021" s="628">
        <v>0</v>
      </c>
      <c r="AT1021" s="628">
        <v>0</v>
      </c>
      <c r="AU1021" s="628">
        <v>0</v>
      </c>
      <c r="AV1021" s="628">
        <v>0</v>
      </c>
      <c r="AW1021" s="628">
        <v>0</v>
      </c>
      <c r="AX1021" s="628">
        <v>0</v>
      </c>
      <c r="AY1021" s="602" t="e">
        <v>#N/A</v>
      </c>
      <c r="AZ1021" s="628"/>
      <c r="BA1021" s="629"/>
      <c r="BB1021" s="634"/>
    </row>
    <row r="1022" spans="1:54" ht="15.6" x14ac:dyDescent="0.3">
      <c r="A1022" s="617">
        <v>707645</v>
      </c>
      <c r="B1022" s="603" t="s">
        <v>247</v>
      </c>
      <c r="C1022" s="628" t="s">
        <v>178</v>
      </c>
      <c r="D1022" s="628" t="s">
        <v>178</v>
      </c>
      <c r="E1022" s="628" t="s">
        <v>178</v>
      </c>
      <c r="F1022" s="628" t="s">
        <v>178</v>
      </c>
      <c r="G1022" s="628" t="s">
        <v>178</v>
      </c>
      <c r="H1022" s="628" t="s">
        <v>178</v>
      </c>
      <c r="I1022" s="628" t="s">
        <v>177</v>
      </c>
      <c r="J1022" s="628" t="s">
        <v>177</v>
      </c>
      <c r="K1022" s="628" t="s">
        <v>177</v>
      </c>
      <c r="L1022" s="628" t="s">
        <v>177</v>
      </c>
      <c r="M1022" s="628" t="s">
        <v>177</v>
      </c>
      <c r="N1022" s="628" t="s">
        <v>177</v>
      </c>
      <c r="O1022" s="628">
        <v>0</v>
      </c>
      <c r="P1022" s="628">
        <v>0</v>
      </c>
      <c r="Q1022" s="628">
        <v>0</v>
      </c>
      <c r="R1022" s="628">
        <v>0</v>
      </c>
      <c r="S1022" s="628">
        <v>0</v>
      </c>
      <c r="T1022" s="628">
        <v>0</v>
      </c>
      <c r="U1022" s="628">
        <v>0</v>
      </c>
      <c r="V1022" s="628">
        <v>0</v>
      </c>
      <c r="W1022" s="628">
        <v>0</v>
      </c>
      <c r="X1022" s="628">
        <v>0</v>
      </c>
      <c r="Y1022" s="628">
        <v>0</v>
      </c>
      <c r="Z1022" s="628">
        <v>0</v>
      </c>
      <c r="AA1022" s="628">
        <v>0</v>
      </c>
      <c r="AB1022" s="628">
        <v>0</v>
      </c>
      <c r="AC1022" s="628">
        <v>0</v>
      </c>
      <c r="AD1022" s="628">
        <v>0</v>
      </c>
      <c r="AE1022" s="628">
        <v>0</v>
      </c>
      <c r="AF1022" s="628">
        <v>0</v>
      </c>
      <c r="AG1022" s="628">
        <v>0</v>
      </c>
      <c r="AH1022" s="628">
        <v>0</v>
      </c>
      <c r="AI1022" s="628">
        <v>0</v>
      </c>
      <c r="AJ1022" s="628">
        <v>0</v>
      </c>
      <c r="AK1022" s="628">
        <v>0</v>
      </c>
      <c r="AL1022" s="628">
        <v>0</v>
      </c>
      <c r="AM1022" s="628">
        <v>0</v>
      </c>
      <c r="AN1022" s="628">
        <v>0</v>
      </c>
      <c r="AO1022" s="628">
        <v>0</v>
      </c>
      <c r="AP1022" s="628">
        <v>0</v>
      </c>
      <c r="AQ1022" s="628">
        <v>0</v>
      </c>
      <c r="AR1022" s="628">
        <v>0</v>
      </c>
      <c r="AS1022" s="628">
        <v>0</v>
      </c>
      <c r="AT1022" s="628">
        <v>0</v>
      </c>
      <c r="AU1022" s="628">
        <v>0</v>
      </c>
      <c r="AV1022" s="628">
        <v>0</v>
      </c>
      <c r="AW1022" s="628">
        <v>0</v>
      </c>
      <c r="AX1022" s="628">
        <v>0</v>
      </c>
      <c r="AY1022" s="602" t="e">
        <v>#N/A</v>
      </c>
      <c r="AZ1022" s="628"/>
      <c r="BA1022" s="629"/>
      <c r="BB1022" s="634"/>
    </row>
    <row r="1023" spans="1:54" ht="15.6" x14ac:dyDescent="0.3">
      <c r="A1023" s="617">
        <v>707646</v>
      </c>
      <c r="B1023" s="603" t="s">
        <v>247</v>
      </c>
      <c r="C1023" s="628" t="s">
        <v>177</v>
      </c>
      <c r="D1023" s="628" t="s">
        <v>178</v>
      </c>
      <c r="E1023" s="628" t="s">
        <v>178</v>
      </c>
      <c r="F1023" s="628" t="s">
        <v>178</v>
      </c>
      <c r="G1023" s="628" t="s">
        <v>178</v>
      </c>
      <c r="H1023" s="628" t="s">
        <v>178</v>
      </c>
      <c r="I1023" s="628" t="s">
        <v>177</v>
      </c>
      <c r="J1023" s="628" t="s">
        <v>177</v>
      </c>
      <c r="K1023" s="628" t="s">
        <v>177</v>
      </c>
      <c r="L1023" s="628" t="s">
        <v>177</v>
      </c>
      <c r="M1023" s="628" t="s">
        <v>177</v>
      </c>
      <c r="N1023" s="628" t="s">
        <v>177</v>
      </c>
      <c r="O1023" s="628">
        <v>0</v>
      </c>
      <c r="P1023" s="628">
        <v>0</v>
      </c>
      <c r="Q1023" s="628">
        <v>0</v>
      </c>
      <c r="R1023" s="628">
        <v>0</v>
      </c>
      <c r="S1023" s="628">
        <v>0</v>
      </c>
      <c r="T1023" s="628">
        <v>0</v>
      </c>
      <c r="U1023" s="628">
        <v>0</v>
      </c>
      <c r="V1023" s="628">
        <v>0</v>
      </c>
      <c r="W1023" s="628">
        <v>0</v>
      </c>
      <c r="X1023" s="628">
        <v>0</v>
      </c>
      <c r="Y1023" s="628">
        <v>0</v>
      </c>
      <c r="Z1023" s="628">
        <v>0</v>
      </c>
      <c r="AA1023" s="628">
        <v>0</v>
      </c>
      <c r="AB1023" s="628">
        <v>0</v>
      </c>
      <c r="AC1023" s="628">
        <v>0</v>
      </c>
      <c r="AD1023" s="628">
        <v>0</v>
      </c>
      <c r="AE1023" s="628">
        <v>0</v>
      </c>
      <c r="AF1023" s="628">
        <v>0</v>
      </c>
      <c r="AG1023" s="628">
        <v>0</v>
      </c>
      <c r="AH1023" s="628">
        <v>0</v>
      </c>
      <c r="AI1023" s="628">
        <v>0</v>
      </c>
      <c r="AJ1023" s="628">
        <v>0</v>
      </c>
      <c r="AK1023" s="628">
        <v>0</v>
      </c>
      <c r="AL1023" s="628">
        <v>0</v>
      </c>
      <c r="AM1023" s="628">
        <v>0</v>
      </c>
      <c r="AN1023" s="628">
        <v>0</v>
      </c>
      <c r="AO1023" s="628">
        <v>0</v>
      </c>
      <c r="AP1023" s="628">
        <v>0</v>
      </c>
      <c r="AQ1023" s="628">
        <v>0</v>
      </c>
      <c r="AR1023" s="628">
        <v>0</v>
      </c>
      <c r="AS1023" s="628">
        <v>0</v>
      </c>
      <c r="AT1023" s="628">
        <v>0</v>
      </c>
      <c r="AU1023" s="628">
        <v>0</v>
      </c>
      <c r="AV1023" s="628">
        <v>0</v>
      </c>
      <c r="AW1023" s="628">
        <v>0</v>
      </c>
      <c r="AX1023" s="628">
        <v>0</v>
      </c>
      <c r="AY1023" s="602" t="e">
        <v>#N/A</v>
      </c>
      <c r="AZ1023" s="628"/>
      <c r="BA1023" s="629"/>
      <c r="BB1023" s="634"/>
    </row>
    <row r="1024" spans="1:54" ht="15.6" x14ac:dyDescent="0.3">
      <c r="A1024" s="617">
        <v>707647</v>
      </c>
      <c r="B1024" s="603" t="s">
        <v>247</v>
      </c>
      <c r="C1024" s="628" t="s">
        <v>178</v>
      </c>
      <c r="D1024" s="628" t="s">
        <v>178</v>
      </c>
      <c r="E1024" s="628" t="s">
        <v>178</v>
      </c>
      <c r="F1024" s="628" t="s">
        <v>178</v>
      </c>
      <c r="G1024" s="628" t="s">
        <v>178</v>
      </c>
      <c r="H1024" s="628" t="s">
        <v>178</v>
      </c>
      <c r="I1024" s="628" t="s">
        <v>177</v>
      </c>
      <c r="J1024" s="628" t="s">
        <v>177</v>
      </c>
      <c r="K1024" s="628" t="s">
        <v>177</v>
      </c>
      <c r="L1024" s="628" t="s">
        <v>177</v>
      </c>
      <c r="M1024" s="628" t="s">
        <v>177</v>
      </c>
      <c r="N1024" s="628" t="s">
        <v>177</v>
      </c>
      <c r="O1024" s="628">
        <v>0</v>
      </c>
      <c r="P1024" s="628">
        <v>0</v>
      </c>
      <c r="Q1024" s="628">
        <v>0</v>
      </c>
      <c r="R1024" s="628">
        <v>0</v>
      </c>
      <c r="S1024" s="628">
        <v>0</v>
      </c>
      <c r="T1024" s="628">
        <v>0</v>
      </c>
      <c r="U1024" s="628">
        <v>0</v>
      </c>
      <c r="V1024" s="628">
        <v>0</v>
      </c>
      <c r="W1024" s="628">
        <v>0</v>
      </c>
      <c r="X1024" s="628">
        <v>0</v>
      </c>
      <c r="Y1024" s="628">
        <v>0</v>
      </c>
      <c r="Z1024" s="628">
        <v>0</v>
      </c>
      <c r="AA1024" s="628">
        <v>0</v>
      </c>
      <c r="AB1024" s="628">
        <v>0</v>
      </c>
      <c r="AC1024" s="628">
        <v>0</v>
      </c>
      <c r="AD1024" s="628">
        <v>0</v>
      </c>
      <c r="AE1024" s="628">
        <v>0</v>
      </c>
      <c r="AF1024" s="628">
        <v>0</v>
      </c>
      <c r="AG1024" s="628">
        <v>0</v>
      </c>
      <c r="AH1024" s="628">
        <v>0</v>
      </c>
      <c r="AI1024" s="628">
        <v>0</v>
      </c>
      <c r="AJ1024" s="628">
        <v>0</v>
      </c>
      <c r="AK1024" s="628">
        <v>0</v>
      </c>
      <c r="AL1024" s="628">
        <v>0</v>
      </c>
      <c r="AM1024" s="628">
        <v>0</v>
      </c>
      <c r="AN1024" s="628">
        <v>0</v>
      </c>
      <c r="AO1024" s="628">
        <v>0</v>
      </c>
      <c r="AP1024" s="628">
        <v>0</v>
      </c>
      <c r="AQ1024" s="628">
        <v>0</v>
      </c>
      <c r="AR1024" s="628">
        <v>0</v>
      </c>
      <c r="AS1024" s="628">
        <v>0</v>
      </c>
      <c r="AT1024" s="628">
        <v>0</v>
      </c>
      <c r="AU1024" s="628">
        <v>0</v>
      </c>
      <c r="AV1024" s="628">
        <v>0</v>
      </c>
      <c r="AW1024" s="628">
        <v>0</v>
      </c>
      <c r="AX1024" s="628">
        <v>0</v>
      </c>
      <c r="AY1024" s="602" t="e">
        <v>#N/A</v>
      </c>
      <c r="AZ1024" s="628"/>
      <c r="BA1024" s="629"/>
      <c r="BB1024" s="634"/>
    </row>
    <row r="1025" spans="1:54" ht="15.6" x14ac:dyDescent="0.3">
      <c r="A1025" s="617">
        <v>707648</v>
      </c>
      <c r="B1025" s="603" t="s">
        <v>247</v>
      </c>
      <c r="C1025" s="628" t="s">
        <v>178</v>
      </c>
      <c r="D1025" s="628" t="s">
        <v>178</v>
      </c>
      <c r="E1025" s="628" t="s">
        <v>178</v>
      </c>
      <c r="F1025" s="628" t="s">
        <v>178</v>
      </c>
      <c r="G1025" s="628" t="s">
        <v>178</v>
      </c>
      <c r="H1025" s="628" t="s">
        <v>178</v>
      </c>
      <c r="I1025" s="628" t="s">
        <v>177</v>
      </c>
      <c r="J1025" s="628" t="s">
        <v>177</v>
      </c>
      <c r="K1025" s="628" t="s">
        <v>177</v>
      </c>
      <c r="L1025" s="628" t="s">
        <v>177</v>
      </c>
      <c r="M1025" s="628" t="s">
        <v>177</v>
      </c>
      <c r="N1025" s="628" t="s">
        <v>177</v>
      </c>
      <c r="O1025" s="628">
        <v>0</v>
      </c>
      <c r="P1025" s="628">
        <v>0</v>
      </c>
      <c r="Q1025" s="628">
        <v>0</v>
      </c>
      <c r="R1025" s="628">
        <v>0</v>
      </c>
      <c r="S1025" s="628">
        <v>0</v>
      </c>
      <c r="T1025" s="628">
        <v>0</v>
      </c>
      <c r="U1025" s="628">
        <v>0</v>
      </c>
      <c r="V1025" s="628">
        <v>0</v>
      </c>
      <c r="W1025" s="628">
        <v>0</v>
      </c>
      <c r="X1025" s="628">
        <v>0</v>
      </c>
      <c r="Y1025" s="628">
        <v>0</v>
      </c>
      <c r="Z1025" s="628">
        <v>0</v>
      </c>
      <c r="AA1025" s="628">
        <v>0</v>
      </c>
      <c r="AB1025" s="628">
        <v>0</v>
      </c>
      <c r="AC1025" s="628">
        <v>0</v>
      </c>
      <c r="AD1025" s="628">
        <v>0</v>
      </c>
      <c r="AE1025" s="628">
        <v>0</v>
      </c>
      <c r="AF1025" s="628">
        <v>0</v>
      </c>
      <c r="AG1025" s="628">
        <v>0</v>
      </c>
      <c r="AH1025" s="628">
        <v>0</v>
      </c>
      <c r="AI1025" s="628">
        <v>0</v>
      </c>
      <c r="AJ1025" s="628">
        <v>0</v>
      </c>
      <c r="AK1025" s="628">
        <v>0</v>
      </c>
      <c r="AL1025" s="628">
        <v>0</v>
      </c>
      <c r="AM1025" s="628">
        <v>0</v>
      </c>
      <c r="AN1025" s="628">
        <v>0</v>
      </c>
      <c r="AO1025" s="628">
        <v>0</v>
      </c>
      <c r="AP1025" s="628">
        <v>0</v>
      </c>
      <c r="AQ1025" s="628">
        <v>0</v>
      </c>
      <c r="AR1025" s="628">
        <v>0</v>
      </c>
      <c r="AS1025" s="628">
        <v>0</v>
      </c>
      <c r="AT1025" s="628">
        <v>0</v>
      </c>
      <c r="AU1025" s="628">
        <v>0</v>
      </c>
      <c r="AV1025" s="628">
        <v>0</v>
      </c>
      <c r="AW1025" s="628">
        <v>0</v>
      </c>
      <c r="AX1025" s="628">
        <v>0</v>
      </c>
      <c r="AY1025" s="602" t="e">
        <v>#N/A</v>
      </c>
      <c r="AZ1025" s="628"/>
      <c r="BA1025" s="629"/>
      <c r="BB1025" s="634"/>
    </row>
    <row r="1026" spans="1:54" ht="15.6" x14ac:dyDescent="0.3">
      <c r="A1026" s="617">
        <v>707649</v>
      </c>
      <c r="B1026" s="603" t="s">
        <v>247</v>
      </c>
      <c r="C1026" s="628" t="s">
        <v>178</v>
      </c>
      <c r="D1026" s="628" t="s">
        <v>178</v>
      </c>
      <c r="E1026" s="628" t="s">
        <v>178</v>
      </c>
      <c r="F1026" s="628" t="s">
        <v>178</v>
      </c>
      <c r="G1026" s="628" t="s">
        <v>178</v>
      </c>
      <c r="H1026" s="628" t="s">
        <v>178</v>
      </c>
      <c r="I1026" s="628" t="s">
        <v>177</v>
      </c>
      <c r="J1026" s="628" t="s">
        <v>177</v>
      </c>
      <c r="K1026" s="628" t="s">
        <v>177</v>
      </c>
      <c r="L1026" s="628" t="s">
        <v>177</v>
      </c>
      <c r="M1026" s="628" t="s">
        <v>177</v>
      </c>
      <c r="N1026" s="628" t="s">
        <v>177</v>
      </c>
      <c r="O1026" s="628">
        <v>0</v>
      </c>
      <c r="P1026" s="628">
        <v>0</v>
      </c>
      <c r="Q1026" s="628">
        <v>0</v>
      </c>
      <c r="R1026" s="628">
        <v>0</v>
      </c>
      <c r="S1026" s="628">
        <v>0</v>
      </c>
      <c r="T1026" s="628">
        <v>0</v>
      </c>
      <c r="U1026" s="628">
        <v>0</v>
      </c>
      <c r="V1026" s="628">
        <v>0</v>
      </c>
      <c r="W1026" s="628">
        <v>0</v>
      </c>
      <c r="X1026" s="628">
        <v>0</v>
      </c>
      <c r="Y1026" s="628">
        <v>0</v>
      </c>
      <c r="Z1026" s="628">
        <v>0</v>
      </c>
      <c r="AA1026" s="628">
        <v>0</v>
      </c>
      <c r="AB1026" s="628">
        <v>0</v>
      </c>
      <c r="AC1026" s="628">
        <v>0</v>
      </c>
      <c r="AD1026" s="628">
        <v>0</v>
      </c>
      <c r="AE1026" s="628">
        <v>0</v>
      </c>
      <c r="AF1026" s="628">
        <v>0</v>
      </c>
      <c r="AG1026" s="628">
        <v>0</v>
      </c>
      <c r="AH1026" s="628">
        <v>0</v>
      </c>
      <c r="AI1026" s="628">
        <v>0</v>
      </c>
      <c r="AJ1026" s="628">
        <v>0</v>
      </c>
      <c r="AK1026" s="628">
        <v>0</v>
      </c>
      <c r="AL1026" s="628">
        <v>0</v>
      </c>
      <c r="AM1026" s="628">
        <v>0</v>
      </c>
      <c r="AN1026" s="628">
        <v>0</v>
      </c>
      <c r="AO1026" s="628">
        <v>0</v>
      </c>
      <c r="AP1026" s="628">
        <v>0</v>
      </c>
      <c r="AQ1026" s="628">
        <v>0</v>
      </c>
      <c r="AR1026" s="628">
        <v>0</v>
      </c>
      <c r="AS1026" s="628">
        <v>0</v>
      </c>
      <c r="AT1026" s="628">
        <v>0</v>
      </c>
      <c r="AU1026" s="628">
        <v>0</v>
      </c>
      <c r="AV1026" s="628">
        <v>0</v>
      </c>
      <c r="AW1026" s="628">
        <v>0</v>
      </c>
      <c r="AX1026" s="628">
        <v>0</v>
      </c>
      <c r="AY1026" s="602" t="e">
        <v>#N/A</v>
      </c>
      <c r="AZ1026" s="628"/>
      <c r="BA1026" s="629"/>
      <c r="BB1026" s="634"/>
    </row>
    <row r="1027" spans="1:54" ht="15.6" x14ac:dyDescent="0.3">
      <c r="A1027" s="617">
        <v>707650</v>
      </c>
      <c r="B1027" s="603" t="s">
        <v>247</v>
      </c>
      <c r="C1027" s="628" t="s">
        <v>178</v>
      </c>
      <c r="D1027" s="628" t="s">
        <v>178</v>
      </c>
      <c r="E1027" s="628" t="s">
        <v>178</v>
      </c>
      <c r="F1027" s="628" t="s">
        <v>178</v>
      </c>
      <c r="G1027" s="628" t="s">
        <v>178</v>
      </c>
      <c r="H1027" s="628" t="s">
        <v>178</v>
      </c>
      <c r="I1027" s="628" t="s">
        <v>177</v>
      </c>
      <c r="J1027" s="628" t="s">
        <v>177</v>
      </c>
      <c r="K1027" s="628" t="s">
        <v>177</v>
      </c>
      <c r="L1027" s="628" t="s">
        <v>177</v>
      </c>
      <c r="M1027" s="628" t="s">
        <v>177</v>
      </c>
      <c r="N1027" s="628" t="s">
        <v>177</v>
      </c>
      <c r="O1027" s="628">
        <v>0</v>
      </c>
      <c r="P1027" s="628">
        <v>0</v>
      </c>
      <c r="Q1027" s="628">
        <v>0</v>
      </c>
      <c r="R1027" s="628">
        <v>0</v>
      </c>
      <c r="S1027" s="628">
        <v>0</v>
      </c>
      <c r="T1027" s="628">
        <v>0</v>
      </c>
      <c r="U1027" s="628">
        <v>0</v>
      </c>
      <c r="V1027" s="628">
        <v>0</v>
      </c>
      <c r="W1027" s="628">
        <v>0</v>
      </c>
      <c r="X1027" s="628">
        <v>0</v>
      </c>
      <c r="Y1027" s="628">
        <v>0</v>
      </c>
      <c r="Z1027" s="628">
        <v>0</v>
      </c>
      <c r="AA1027" s="628">
        <v>0</v>
      </c>
      <c r="AB1027" s="628">
        <v>0</v>
      </c>
      <c r="AC1027" s="628">
        <v>0</v>
      </c>
      <c r="AD1027" s="628">
        <v>0</v>
      </c>
      <c r="AE1027" s="628">
        <v>0</v>
      </c>
      <c r="AF1027" s="628">
        <v>0</v>
      </c>
      <c r="AG1027" s="628">
        <v>0</v>
      </c>
      <c r="AH1027" s="628">
        <v>0</v>
      </c>
      <c r="AI1027" s="628">
        <v>0</v>
      </c>
      <c r="AJ1027" s="628">
        <v>0</v>
      </c>
      <c r="AK1027" s="628">
        <v>0</v>
      </c>
      <c r="AL1027" s="628">
        <v>0</v>
      </c>
      <c r="AM1027" s="628">
        <v>0</v>
      </c>
      <c r="AN1027" s="628">
        <v>0</v>
      </c>
      <c r="AO1027" s="628">
        <v>0</v>
      </c>
      <c r="AP1027" s="628">
        <v>0</v>
      </c>
      <c r="AQ1027" s="628">
        <v>0</v>
      </c>
      <c r="AR1027" s="628">
        <v>0</v>
      </c>
      <c r="AS1027" s="628">
        <v>0</v>
      </c>
      <c r="AT1027" s="628">
        <v>0</v>
      </c>
      <c r="AU1027" s="628">
        <v>0</v>
      </c>
      <c r="AV1027" s="628">
        <v>0</v>
      </c>
      <c r="AW1027" s="628">
        <v>0</v>
      </c>
      <c r="AX1027" s="628">
        <v>0</v>
      </c>
      <c r="AY1027" s="602" t="e">
        <v>#N/A</v>
      </c>
      <c r="AZ1027" s="628"/>
      <c r="BA1027" s="629"/>
      <c r="BB1027" s="634"/>
    </row>
    <row r="1028" spans="1:54" ht="15.6" x14ac:dyDescent="0.3">
      <c r="A1028" s="617">
        <v>707651</v>
      </c>
      <c r="B1028" s="603" t="s">
        <v>247</v>
      </c>
      <c r="C1028" s="628" t="s">
        <v>178</v>
      </c>
      <c r="D1028" s="628" t="s">
        <v>178</v>
      </c>
      <c r="E1028" s="628" t="s">
        <v>178</v>
      </c>
      <c r="F1028" s="628" t="s">
        <v>178</v>
      </c>
      <c r="G1028" s="628" t="s">
        <v>178</v>
      </c>
      <c r="H1028" s="628" t="s">
        <v>178</v>
      </c>
      <c r="I1028" s="628" t="s">
        <v>177</v>
      </c>
      <c r="J1028" s="628" t="s">
        <v>177</v>
      </c>
      <c r="K1028" s="628" t="s">
        <v>177</v>
      </c>
      <c r="L1028" s="628" t="s">
        <v>177</v>
      </c>
      <c r="M1028" s="628" t="s">
        <v>177</v>
      </c>
      <c r="N1028" s="628" t="s">
        <v>177</v>
      </c>
      <c r="O1028" s="628">
        <v>0</v>
      </c>
      <c r="P1028" s="628">
        <v>0</v>
      </c>
      <c r="Q1028" s="628">
        <v>0</v>
      </c>
      <c r="R1028" s="628">
        <v>0</v>
      </c>
      <c r="S1028" s="628">
        <v>0</v>
      </c>
      <c r="T1028" s="628">
        <v>0</v>
      </c>
      <c r="U1028" s="628">
        <v>0</v>
      </c>
      <c r="V1028" s="628">
        <v>0</v>
      </c>
      <c r="W1028" s="628">
        <v>0</v>
      </c>
      <c r="X1028" s="628">
        <v>0</v>
      </c>
      <c r="Y1028" s="628">
        <v>0</v>
      </c>
      <c r="Z1028" s="628">
        <v>0</v>
      </c>
      <c r="AA1028" s="628">
        <v>0</v>
      </c>
      <c r="AB1028" s="628">
        <v>0</v>
      </c>
      <c r="AC1028" s="628">
        <v>0</v>
      </c>
      <c r="AD1028" s="628">
        <v>0</v>
      </c>
      <c r="AE1028" s="628">
        <v>0</v>
      </c>
      <c r="AF1028" s="628">
        <v>0</v>
      </c>
      <c r="AG1028" s="628">
        <v>0</v>
      </c>
      <c r="AH1028" s="628">
        <v>0</v>
      </c>
      <c r="AI1028" s="628">
        <v>0</v>
      </c>
      <c r="AJ1028" s="628">
        <v>0</v>
      </c>
      <c r="AK1028" s="628">
        <v>0</v>
      </c>
      <c r="AL1028" s="628">
        <v>0</v>
      </c>
      <c r="AM1028" s="628">
        <v>0</v>
      </c>
      <c r="AN1028" s="628">
        <v>0</v>
      </c>
      <c r="AO1028" s="628">
        <v>0</v>
      </c>
      <c r="AP1028" s="628">
        <v>0</v>
      </c>
      <c r="AQ1028" s="628">
        <v>0</v>
      </c>
      <c r="AR1028" s="628">
        <v>0</v>
      </c>
      <c r="AS1028" s="628">
        <v>0</v>
      </c>
      <c r="AT1028" s="628">
        <v>0</v>
      </c>
      <c r="AU1028" s="628">
        <v>0</v>
      </c>
      <c r="AV1028" s="628">
        <v>0</v>
      </c>
      <c r="AW1028" s="628">
        <v>0</v>
      </c>
      <c r="AX1028" s="628">
        <v>0</v>
      </c>
      <c r="AY1028" s="602" t="e">
        <v>#N/A</v>
      </c>
      <c r="AZ1028" s="628"/>
      <c r="BA1028" s="629"/>
      <c r="BB1028" s="634"/>
    </row>
    <row r="1029" spans="1:54" ht="15.6" x14ac:dyDescent="0.3">
      <c r="A1029" s="617">
        <v>707652</v>
      </c>
      <c r="B1029" s="603" t="s">
        <v>247</v>
      </c>
      <c r="C1029" s="628" t="s">
        <v>178</v>
      </c>
      <c r="D1029" s="628" t="s">
        <v>178</v>
      </c>
      <c r="E1029" s="628" t="s">
        <v>178</v>
      </c>
      <c r="F1029" s="628" t="s">
        <v>178</v>
      </c>
      <c r="G1029" s="628" t="s">
        <v>178</v>
      </c>
      <c r="H1029" s="628" t="s">
        <v>178</v>
      </c>
      <c r="I1029" s="628" t="s">
        <v>177</v>
      </c>
      <c r="J1029" s="628" t="s">
        <v>177</v>
      </c>
      <c r="K1029" s="628" t="s">
        <v>177</v>
      </c>
      <c r="L1029" s="628" t="s">
        <v>177</v>
      </c>
      <c r="M1029" s="628" t="s">
        <v>177</v>
      </c>
      <c r="N1029" s="628" t="s">
        <v>177</v>
      </c>
      <c r="O1029" s="628">
        <v>0</v>
      </c>
      <c r="P1029" s="628">
        <v>0</v>
      </c>
      <c r="Q1029" s="628">
        <v>0</v>
      </c>
      <c r="R1029" s="628">
        <v>0</v>
      </c>
      <c r="S1029" s="628">
        <v>0</v>
      </c>
      <c r="T1029" s="628">
        <v>0</v>
      </c>
      <c r="U1029" s="628">
        <v>0</v>
      </c>
      <c r="V1029" s="628">
        <v>0</v>
      </c>
      <c r="W1029" s="628">
        <v>0</v>
      </c>
      <c r="X1029" s="628">
        <v>0</v>
      </c>
      <c r="Y1029" s="628">
        <v>0</v>
      </c>
      <c r="Z1029" s="628">
        <v>0</v>
      </c>
      <c r="AA1029" s="628">
        <v>0</v>
      </c>
      <c r="AB1029" s="628">
        <v>0</v>
      </c>
      <c r="AC1029" s="628">
        <v>0</v>
      </c>
      <c r="AD1029" s="628">
        <v>0</v>
      </c>
      <c r="AE1029" s="628">
        <v>0</v>
      </c>
      <c r="AF1029" s="628">
        <v>0</v>
      </c>
      <c r="AG1029" s="628">
        <v>0</v>
      </c>
      <c r="AH1029" s="628">
        <v>0</v>
      </c>
      <c r="AI1029" s="628">
        <v>0</v>
      </c>
      <c r="AJ1029" s="628">
        <v>0</v>
      </c>
      <c r="AK1029" s="628">
        <v>0</v>
      </c>
      <c r="AL1029" s="628">
        <v>0</v>
      </c>
      <c r="AM1029" s="628">
        <v>0</v>
      </c>
      <c r="AN1029" s="628">
        <v>0</v>
      </c>
      <c r="AO1029" s="628">
        <v>0</v>
      </c>
      <c r="AP1029" s="628">
        <v>0</v>
      </c>
      <c r="AQ1029" s="628">
        <v>0</v>
      </c>
      <c r="AR1029" s="628">
        <v>0</v>
      </c>
      <c r="AS1029" s="628">
        <v>0</v>
      </c>
      <c r="AT1029" s="628">
        <v>0</v>
      </c>
      <c r="AU1029" s="628">
        <v>0</v>
      </c>
      <c r="AV1029" s="628">
        <v>0</v>
      </c>
      <c r="AW1029" s="628">
        <v>0</v>
      </c>
      <c r="AX1029" s="628">
        <v>0</v>
      </c>
      <c r="AY1029" s="602" t="e">
        <v>#N/A</v>
      </c>
      <c r="AZ1029" s="628"/>
      <c r="BA1029" s="629"/>
      <c r="BB1029" s="634"/>
    </row>
    <row r="1030" spans="1:54" ht="15.6" x14ac:dyDescent="0.3">
      <c r="A1030" s="617">
        <v>707653</v>
      </c>
      <c r="B1030" s="603" t="s">
        <v>247</v>
      </c>
      <c r="C1030" s="628" t="s">
        <v>177</v>
      </c>
      <c r="D1030" s="628" t="s">
        <v>178</v>
      </c>
      <c r="E1030" s="628" t="s">
        <v>178</v>
      </c>
      <c r="F1030" s="628" t="s">
        <v>177</v>
      </c>
      <c r="G1030" s="628" t="s">
        <v>177</v>
      </c>
      <c r="H1030" s="628" t="s">
        <v>177</v>
      </c>
      <c r="I1030" s="628" t="s">
        <v>177</v>
      </c>
      <c r="J1030" s="628" t="s">
        <v>177</v>
      </c>
      <c r="K1030" s="628" t="s">
        <v>177</v>
      </c>
      <c r="L1030" s="628" t="s">
        <v>177</v>
      </c>
      <c r="M1030" s="628" t="s">
        <v>177</v>
      </c>
      <c r="N1030" s="628" t="s">
        <v>177</v>
      </c>
      <c r="O1030" s="628">
        <v>0</v>
      </c>
      <c r="P1030" s="628">
        <v>0</v>
      </c>
      <c r="Q1030" s="628">
        <v>0</v>
      </c>
      <c r="R1030" s="628">
        <v>0</v>
      </c>
      <c r="S1030" s="628">
        <v>0</v>
      </c>
      <c r="T1030" s="628">
        <v>0</v>
      </c>
      <c r="U1030" s="628">
        <v>0</v>
      </c>
      <c r="V1030" s="628">
        <v>0</v>
      </c>
      <c r="W1030" s="628">
        <v>0</v>
      </c>
      <c r="X1030" s="628">
        <v>0</v>
      </c>
      <c r="Y1030" s="628">
        <v>0</v>
      </c>
      <c r="Z1030" s="628">
        <v>0</v>
      </c>
      <c r="AA1030" s="628">
        <v>0</v>
      </c>
      <c r="AB1030" s="628">
        <v>0</v>
      </c>
      <c r="AC1030" s="628">
        <v>0</v>
      </c>
      <c r="AD1030" s="628">
        <v>0</v>
      </c>
      <c r="AE1030" s="628">
        <v>0</v>
      </c>
      <c r="AF1030" s="628">
        <v>0</v>
      </c>
      <c r="AG1030" s="628">
        <v>0</v>
      </c>
      <c r="AH1030" s="628">
        <v>0</v>
      </c>
      <c r="AI1030" s="628">
        <v>0</v>
      </c>
      <c r="AJ1030" s="628">
        <v>0</v>
      </c>
      <c r="AK1030" s="628">
        <v>0</v>
      </c>
      <c r="AL1030" s="628">
        <v>0</v>
      </c>
      <c r="AM1030" s="628">
        <v>0</v>
      </c>
      <c r="AN1030" s="628">
        <v>0</v>
      </c>
      <c r="AO1030" s="628">
        <v>0</v>
      </c>
      <c r="AP1030" s="628">
        <v>0</v>
      </c>
      <c r="AQ1030" s="628">
        <v>0</v>
      </c>
      <c r="AR1030" s="628">
        <v>0</v>
      </c>
      <c r="AS1030" s="628">
        <v>0</v>
      </c>
      <c r="AT1030" s="628">
        <v>0</v>
      </c>
      <c r="AU1030" s="628">
        <v>0</v>
      </c>
      <c r="AV1030" s="628">
        <v>0</v>
      </c>
      <c r="AW1030" s="628">
        <v>0</v>
      </c>
      <c r="AX1030" s="628">
        <v>0</v>
      </c>
      <c r="AY1030" s="602" t="e">
        <v>#N/A</v>
      </c>
      <c r="AZ1030" s="628"/>
      <c r="BA1030" s="629"/>
      <c r="BB1030" s="634"/>
    </row>
    <row r="1031" spans="1:54" ht="15.6" x14ac:dyDescent="0.3">
      <c r="A1031" s="617">
        <v>707654</v>
      </c>
      <c r="B1031" s="603" t="s">
        <v>247</v>
      </c>
      <c r="C1031" s="628" t="s">
        <v>178</v>
      </c>
      <c r="D1031" s="628" t="s">
        <v>178</v>
      </c>
      <c r="E1031" s="628" t="s">
        <v>178</v>
      </c>
      <c r="F1031" s="628" t="s">
        <v>178</v>
      </c>
      <c r="G1031" s="628" t="s">
        <v>178</v>
      </c>
      <c r="H1031" s="628" t="s">
        <v>178</v>
      </c>
      <c r="I1031" s="628" t="s">
        <v>177</v>
      </c>
      <c r="J1031" s="628" t="s">
        <v>177</v>
      </c>
      <c r="K1031" s="628" t="s">
        <v>177</v>
      </c>
      <c r="L1031" s="628" t="s">
        <v>177</v>
      </c>
      <c r="M1031" s="628" t="s">
        <v>177</v>
      </c>
      <c r="N1031" s="628" t="s">
        <v>177</v>
      </c>
      <c r="O1031" s="628">
        <v>0</v>
      </c>
      <c r="P1031" s="628">
        <v>0</v>
      </c>
      <c r="Q1031" s="628">
        <v>0</v>
      </c>
      <c r="R1031" s="628">
        <v>0</v>
      </c>
      <c r="S1031" s="628">
        <v>0</v>
      </c>
      <c r="T1031" s="628">
        <v>0</v>
      </c>
      <c r="U1031" s="628">
        <v>0</v>
      </c>
      <c r="V1031" s="628">
        <v>0</v>
      </c>
      <c r="W1031" s="628">
        <v>0</v>
      </c>
      <c r="X1031" s="628">
        <v>0</v>
      </c>
      <c r="Y1031" s="628">
        <v>0</v>
      </c>
      <c r="Z1031" s="628">
        <v>0</v>
      </c>
      <c r="AA1031" s="628">
        <v>0</v>
      </c>
      <c r="AB1031" s="628">
        <v>0</v>
      </c>
      <c r="AC1031" s="628">
        <v>0</v>
      </c>
      <c r="AD1031" s="628">
        <v>0</v>
      </c>
      <c r="AE1031" s="628">
        <v>0</v>
      </c>
      <c r="AF1031" s="628">
        <v>0</v>
      </c>
      <c r="AG1031" s="628">
        <v>0</v>
      </c>
      <c r="AH1031" s="628">
        <v>0</v>
      </c>
      <c r="AI1031" s="628">
        <v>0</v>
      </c>
      <c r="AJ1031" s="628">
        <v>0</v>
      </c>
      <c r="AK1031" s="628">
        <v>0</v>
      </c>
      <c r="AL1031" s="628">
        <v>0</v>
      </c>
      <c r="AM1031" s="628">
        <v>0</v>
      </c>
      <c r="AN1031" s="628">
        <v>0</v>
      </c>
      <c r="AO1031" s="628">
        <v>0</v>
      </c>
      <c r="AP1031" s="628">
        <v>0</v>
      </c>
      <c r="AQ1031" s="628">
        <v>0</v>
      </c>
      <c r="AR1031" s="628">
        <v>0</v>
      </c>
      <c r="AS1031" s="628">
        <v>0</v>
      </c>
      <c r="AT1031" s="628">
        <v>0</v>
      </c>
      <c r="AU1031" s="628">
        <v>0</v>
      </c>
      <c r="AV1031" s="628">
        <v>0</v>
      </c>
      <c r="AW1031" s="628">
        <v>0</v>
      </c>
      <c r="AX1031" s="628">
        <v>0</v>
      </c>
      <c r="AY1031" s="602" t="e">
        <v>#N/A</v>
      </c>
      <c r="AZ1031" s="628"/>
      <c r="BA1031" s="629"/>
      <c r="BB1031" s="634"/>
    </row>
    <row r="1032" spans="1:54" ht="15.6" x14ac:dyDescent="0.3">
      <c r="A1032" s="617">
        <v>707655</v>
      </c>
      <c r="B1032" s="603" t="s">
        <v>247</v>
      </c>
      <c r="C1032" s="628" t="s">
        <v>178</v>
      </c>
      <c r="D1032" s="628" t="s">
        <v>178</v>
      </c>
      <c r="E1032" s="628" t="s">
        <v>178</v>
      </c>
      <c r="F1032" s="628" t="s">
        <v>178</v>
      </c>
      <c r="G1032" s="628" t="s">
        <v>178</v>
      </c>
      <c r="H1032" s="628" t="s">
        <v>178</v>
      </c>
      <c r="I1032" s="628" t="s">
        <v>177</v>
      </c>
      <c r="J1032" s="628" t="s">
        <v>177</v>
      </c>
      <c r="K1032" s="628" t="s">
        <v>177</v>
      </c>
      <c r="L1032" s="628" t="s">
        <v>177</v>
      </c>
      <c r="M1032" s="628" t="s">
        <v>177</v>
      </c>
      <c r="N1032" s="628" t="s">
        <v>177</v>
      </c>
      <c r="O1032" s="628">
        <v>0</v>
      </c>
      <c r="P1032" s="628">
        <v>0</v>
      </c>
      <c r="Q1032" s="628">
        <v>0</v>
      </c>
      <c r="R1032" s="628">
        <v>0</v>
      </c>
      <c r="S1032" s="628">
        <v>0</v>
      </c>
      <c r="T1032" s="628">
        <v>0</v>
      </c>
      <c r="U1032" s="628">
        <v>0</v>
      </c>
      <c r="V1032" s="628">
        <v>0</v>
      </c>
      <c r="W1032" s="628">
        <v>0</v>
      </c>
      <c r="X1032" s="628">
        <v>0</v>
      </c>
      <c r="Y1032" s="628">
        <v>0</v>
      </c>
      <c r="Z1032" s="628">
        <v>0</v>
      </c>
      <c r="AA1032" s="628">
        <v>0</v>
      </c>
      <c r="AB1032" s="628">
        <v>0</v>
      </c>
      <c r="AC1032" s="628">
        <v>0</v>
      </c>
      <c r="AD1032" s="628">
        <v>0</v>
      </c>
      <c r="AE1032" s="628">
        <v>0</v>
      </c>
      <c r="AF1032" s="628">
        <v>0</v>
      </c>
      <c r="AG1032" s="628">
        <v>0</v>
      </c>
      <c r="AH1032" s="628">
        <v>0</v>
      </c>
      <c r="AI1032" s="628">
        <v>0</v>
      </c>
      <c r="AJ1032" s="628">
        <v>0</v>
      </c>
      <c r="AK1032" s="628">
        <v>0</v>
      </c>
      <c r="AL1032" s="628">
        <v>0</v>
      </c>
      <c r="AM1032" s="628">
        <v>0</v>
      </c>
      <c r="AN1032" s="628">
        <v>0</v>
      </c>
      <c r="AO1032" s="628">
        <v>0</v>
      </c>
      <c r="AP1032" s="628">
        <v>0</v>
      </c>
      <c r="AQ1032" s="628">
        <v>0</v>
      </c>
      <c r="AR1032" s="628">
        <v>0</v>
      </c>
      <c r="AS1032" s="628">
        <v>0</v>
      </c>
      <c r="AT1032" s="628">
        <v>0</v>
      </c>
      <c r="AU1032" s="628">
        <v>0</v>
      </c>
      <c r="AV1032" s="628">
        <v>0</v>
      </c>
      <c r="AW1032" s="628">
        <v>0</v>
      </c>
      <c r="AX1032" s="628">
        <v>0</v>
      </c>
      <c r="AY1032" s="602" t="e">
        <v>#N/A</v>
      </c>
      <c r="AZ1032" s="628"/>
      <c r="BA1032" s="629"/>
      <c r="BB1032" s="634"/>
    </row>
    <row r="1033" spans="1:54" ht="15.6" x14ac:dyDescent="0.3">
      <c r="A1033" s="617">
        <v>707656</v>
      </c>
      <c r="B1033" s="603" t="s">
        <v>247</v>
      </c>
      <c r="C1033" s="628" t="s">
        <v>178</v>
      </c>
      <c r="D1033" s="628" t="s">
        <v>177</v>
      </c>
      <c r="E1033" s="628" t="s">
        <v>178</v>
      </c>
      <c r="F1033" s="628" t="s">
        <v>178</v>
      </c>
      <c r="G1033" s="628" t="s">
        <v>177</v>
      </c>
      <c r="H1033" s="628" t="s">
        <v>177</v>
      </c>
      <c r="I1033" s="628" t="s">
        <v>177</v>
      </c>
      <c r="J1033" s="628" t="s">
        <v>177</v>
      </c>
      <c r="K1033" s="628" t="s">
        <v>177</v>
      </c>
      <c r="L1033" s="628" t="s">
        <v>177</v>
      </c>
      <c r="M1033" s="628" t="s">
        <v>177</v>
      </c>
      <c r="N1033" s="628" t="s">
        <v>177</v>
      </c>
      <c r="O1033" s="628">
        <v>0</v>
      </c>
      <c r="P1033" s="628">
        <v>0</v>
      </c>
      <c r="Q1033" s="628">
        <v>0</v>
      </c>
      <c r="R1033" s="628">
        <v>0</v>
      </c>
      <c r="S1033" s="628">
        <v>0</v>
      </c>
      <c r="T1033" s="628">
        <v>0</v>
      </c>
      <c r="U1033" s="628">
        <v>0</v>
      </c>
      <c r="V1033" s="628">
        <v>0</v>
      </c>
      <c r="W1033" s="628">
        <v>0</v>
      </c>
      <c r="X1033" s="628">
        <v>0</v>
      </c>
      <c r="Y1033" s="628">
        <v>0</v>
      </c>
      <c r="Z1033" s="628">
        <v>0</v>
      </c>
      <c r="AA1033" s="628">
        <v>0</v>
      </c>
      <c r="AB1033" s="628">
        <v>0</v>
      </c>
      <c r="AC1033" s="628">
        <v>0</v>
      </c>
      <c r="AD1033" s="628">
        <v>0</v>
      </c>
      <c r="AE1033" s="628">
        <v>0</v>
      </c>
      <c r="AF1033" s="628">
        <v>0</v>
      </c>
      <c r="AG1033" s="628">
        <v>0</v>
      </c>
      <c r="AH1033" s="628">
        <v>0</v>
      </c>
      <c r="AI1033" s="628">
        <v>0</v>
      </c>
      <c r="AJ1033" s="628">
        <v>0</v>
      </c>
      <c r="AK1033" s="628">
        <v>0</v>
      </c>
      <c r="AL1033" s="628">
        <v>0</v>
      </c>
      <c r="AM1033" s="628">
        <v>0</v>
      </c>
      <c r="AN1033" s="628">
        <v>0</v>
      </c>
      <c r="AO1033" s="628">
        <v>0</v>
      </c>
      <c r="AP1033" s="628">
        <v>0</v>
      </c>
      <c r="AQ1033" s="628">
        <v>0</v>
      </c>
      <c r="AR1033" s="628">
        <v>0</v>
      </c>
      <c r="AS1033" s="628">
        <v>0</v>
      </c>
      <c r="AT1033" s="628">
        <v>0</v>
      </c>
      <c r="AU1033" s="628">
        <v>0</v>
      </c>
      <c r="AV1033" s="628">
        <v>0</v>
      </c>
      <c r="AW1033" s="628">
        <v>0</v>
      </c>
      <c r="AX1033" s="628">
        <v>0</v>
      </c>
      <c r="AY1033" s="602" t="e">
        <v>#N/A</v>
      </c>
      <c r="AZ1033" s="628"/>
      <c r="BA1033" s="629"/>
      <c r="BB1033" s="634"/>
    </row>
    <row r="1034" spans="1:54" ht="15.6" x14ac:dyDescent="0.3">
      <c r="A1034" s="617">
        <v>707657</v>
      </c>
      <c r="B1034" s="603" t="s">
        <v>247</v>
      </c>
      <c r="C1034" s="628" t="s">
        <v>178</v>
      </c>
      <c r="D1034" s="628" t="s">
        <v>178</v>
      </c>
      <c r="E1034" s="628" t="s">
        <v>178</v>
      </c>
      <c r="F1034" s="628" t="s">
        <v>177</v>
      </c>
      <c r="G1034" s="628" t="s">
        <v>177</v>
      </c>
      <c r="H1034" s="628" t="s">
        <v>178</v>
      </c>
      <c r="I1034" s="628" t="s">
        <v>177</v>
      </c>
      <c r="J1034" s="628" t="s">
        <v>177</v>
      </c>
      <c r="K1034" s="628" t="s">
        <v>177</v>
      </c>
      <c r="L1034" s="628" t="s">
        <v>177</v>
      </c>
      <c r="M1034" s="628" t="s">
        <v>177</v>
      </c>
      <c r="N1034" s="628" t="s">
        <v>177</v>
      </c>
      <c r="O1034" s="628">
        <v>0</v>
      </c>
      <c r="P1034" s="628">
        <v>0</v>
      </c>
      <c r="Q1034" s="628">
        <v>0</v>
      </c>
      <c r="R1034" s="628">
        <v>0</v>
      </c>
      <c r="S1034" s="628">
        <v>0</v>
      </c>
      <c r="T1034" s="628">
        <v>0</v>
      </c>
      <c r="U1034" s="628">
        <v>0</v>
      </c>
      <c r="V1034" s="628">
        <v>0</v>
      </c>
      <c r="W1034" s="628">
        <v>0</v>
      </c>
      <c r="X1034" s="628">
        <v>0</v>
      </c>
      <c r="Y1034" s="628">
        <v>0</v>
      </c>
      <c r="Z1034" s="628">
        <v>0</v>
      </c>
      <c r="AA1034" s="628">
        <v>0</v>
      </c>
      <c r="AB1034" s="628">
        <v>0</v>
      </c>
      <c r="AC1034" s="628">
        <v>0</v>
      </c>
      <c r="AD1034" s="628">
        <v>0</v>
      </c>
      <c r="AE1034" s="628">
        <v>0</v>
      </c>
      <c r="AF1034" s="628">
        <v>0</v>
      </c>
      <c r="AG1034" s="628">
        <v>0</v>
      </c>
      <c r="AH1034" s="628">
        <v>0</v>
      </c>
      <c r="AI1034" s="628">
        <v>0</v>
      </c>
      <c r="AJ1034" s="628">
        <v>0</v>
      </c>
      <c r="AK1034" s="628">
        <v>0</v>
      </c>
      <c r="AL1034" s="628">
        <v>0</v>
      </c>
      <c r="AM1034" s="628">
        <v>0</v>
      </c>
      <c r="AN1034" s="628">
        <v>0</v>
      </c>
      <c r="AO1034" s="628">
        <v>0</v>
      </c>
      <c r="AP1034" s="628">
        <v>0</v>
      </c>
      <c r="AQ1034" s="628">
        <v>0</v>
      </c>
      <c r="AR1034" s="628">
        <v>0</v>
      </c>
      <c r="AS1034" s="628">
        <v>0</v>
      </c>
      <c r="AT1034" s="628">
        <v>0</v>
      </c>
      <c r="AU1034" s="628">
        <v>0</v>
      </c>
      <c r="AV1034" s="628">
        <v>0</v>
      </c>
      <c r="AW1034" s="628">
        <v>0</v>
      </c>
      <c r="AX1034" s="628">
        <v>0</v>
      </c>
      <c r="AY1034" s="602" t="e">
        <v>#N/A</v>
      </c>
      <c r="AZ1034" s="628"/>
      <c r="BA1034" s="629"/>
      <c r="BB1034" s="634"/>
    </row>
    <row r="1035" spans="1:54" ht="15.6" x14ac:dyDescent="0.3">
      <c r="A1035" s="617">
        <v>707658</v>
      </c>
      <c r="B1035" s="603" t="s">
        <v>247</v>
      </c>
      <c r="C1035" s="628" t="s">
        <v>178</v>
      </c>
      <c r="D1035" s="628" t="s">
        <v>178</v>
      </c>
      <c r="E1035" s="628" t="s">
        <v>178</v>
      </c>
      <c r="F1035" s="628" t="s">
        <v>178</v>
      </c>
      <c r="G1035" s="628" t="s">
        <v>178</v>
      </c>
      <c r="H1035" s="628" t="s">
        <v>178</v>
      </c>
      <c r="I1035" s="628" t="s">
        <v>177</v>
      </c>
      <c r="J1035" s="628" t="s">
        <v>177</v>
      </c>
      <c r="K1035" s="628" t="s">
        <v>177</v>
      </c>
      <c r="L1035" s="628" t="s">
        <v>177</v>
      </c>
      <c r="M1035" s="628" t="s">
        <v>177</v>
      </c>
      <c r="N1035" s="628" t="s">
        <v>177</v>
      </c>
      <c r="O1035" s="628">
        <v>0</v>
      </c>
      <c r="P1035" s="628">
        <v>0</v>
      </c>
      <c r="Q1035" s="628">
        <v>0</v>
      </c>
      <c r="R1035" s="628">
        <v>0</v>
      </c>
      <c r="S1035" s="628">
        <v>0</v>
      </c>
      <c r="T1035" s="628">
        <v>0</v>
      </c>
      <c r="U1035" s="628">
        <v>0</v>
      </c>
      <c r="V1035" s="628">
        <v>0</v>
      </c>
      <c r="W1035" s="628">
        <v>0</v>
      </c>
      <c r="X1035" s="628">
        <v>0</v>
      </c>
      <c r="Y1035" s="628">
        <v>0</v>
      </c>
      <c r="Z1035" s="628">
        <v>0</v>
      </c>
      <c r="AA1035" s="628">
        <v>0</v>
      </c>
      <c r="AB1035" s="628">
        <v>0</v>
      </c>
      <c r="AC1035" s="628">
        <v>0</v>
      </c>
      <c r="AD1035" s="628">
        <v>0</v>
      </c>
      <c r="AE1035" s="628">
        <v>0</v>
      </c>
      <c r="AF1035" s="628">
        <v>0</v>
      </c>
      <c r="AG1035" s="628">
        <v>0</v>
      </c>
      <c r="AH1035" s="628">
        <v>0</v>
      </c>
      <c r="AI1035" s="628">
        <v>0</v>
      </c>
      <c r="AJ1035" s="628">
        <v>0</v>
      </c>
      <c r="AK1035" s="628">
        <v>0</v>
      </c>
      <c r="AL1035" s="628">
        <v>0</v>
      </c>
      <c r="AM1035" s="628">
        <v>0</v>
      </c>
      <c r="AN1035" s="628">
        <v>0</v>
      </c>
      <c r="AO1035" s="628">
        <v>0</v>
      </c>
      <c r="AP1035" s="628">
        <v>0</v>
      </c>
      <c r="AQ1035" s="628">
        <v>0</v>
      </c>
      <c r="AR1035" s="628">
        <v>0</v>
      </c>
      <c r="AS1035" s="628">
        <v>0</v>
      </c>
      <c r="AT1035" s="628">
        <v>0</v>
      </c>
      <c r="AU1035" s="628">
        <v>0</v>
      </c>
      <c r="AV1035" s="628">
        <v>0</v>
      </c>
      <c r="AW1035" s="628">
        <v>0</v>
      </c>
      <c r="AX1035" s="628">
        <v>0</v>
      </c>
      <c r="AY1035" s="602" t="e">
        <v>#N/A</v>
      </c>
      <c r="AZ1035" s="628"/>
      <c r="BA1035" s="629"/>
      <c r="BB1035" s="634"/>
    </row>
    <row r="1036" spans="1:54" ht="15.6" x14ac:dyDescent="0.3">
      <c r="A1036" s="617">
        <v>707659</v>
      </c>
      <c r="B1036" s="603" t="s">
        <v>247</v>
      </c>
      <c r="C1036" s="628" t="s">
        <v>178</v>
      </c>
      <c r="D1036" s="628" t="s">
        <v>178</v>
      </c>
      <c r="E1036" s="628" t="s">
        <v>178</v>
      </c>
      <c r="F1036" s="628" t="s">
        <v>178</v>
      </c>
      <c r="G1036" s="628" t="s">
        <v>178</v>
      </c>
      <c r="H1036" s="628" t="s">
        <v>178</v>
      </c>
      <c r="I1036" s="628" t="s">
        <v>177</v>
      </c>
      <c r="J1036" s="628" t="s">
        <v>177</v>
      </c>
      <c r="K1036" s="628" t="s">
        <v>177</v>
      </c>
      <c r="L1036" s="628" t="s">
        <v>177</v>
      </c>
      <c r="M1036" s="628" t="s">
        <v>177</v>
      </c>
      <c r="N1036" s="628" t="s">
        <v>177</v>
      </c>
      <c r="O1036" s="628">
        <v>0</v>
      </c>
      <c r="P1036" s="628">
        <v>0</v>
      </c>
      <c r="Q1036" s="628">
        <v>0</v>
      </c>
      <c r="R1036" s="628">
        <v>0</v>
      </c>
      <c r="S1036" s="628">
        <v>0</v>
      </c>
      <c r="T1036" s="628">
        <v>0</v>
      </c>
      <c r="U1036" s="628">
        <v>0</v>
      </c>
      <c r="V1036" s="628">
        <v>0</v>
      </c>
      <c r="W1036" s="628">
        <v>0</v>
      </c>
      <c r="X1036" s="628">
        <v>0</v>
      </c>
      <c r="Y1036" s="628">
        <v>0</v>
      </c>
      <c r="Z1036" s="628">
        <v>0</v>
      </c>
      <c r="AA1036" s="628">
        <v>0</v>
      </c>
      <c r="AB1036" s="628">
        <v>0</v>
      </c>
      <c r="AC1036" s="628">
        <v>0</v>
      </c>
      <c r="AD1036" s="628">
        <v>0</v>
      </c>
      <c r="AE1036" s="628">
        <v>0</v>
      </c>
      <c r="AF1036" s="628">
        <v>0</v>
      </c>
      <c r="AG1036" s="628">
        <v>0</v>
      </c>
      <c r="AH1036" s="628">
        <v>0</v>
      </c>
      <c r="AI1036" s="628">
        <v>0</v>
      </c>
      <c r="AJ1036" s="628">
        <v>0</v>
      </c>
      <c r="AK1036" s="628">
        <v>0</v>
      </c>
      <c r="AL1036" s="628">
        <v>0</v>
      </c>
      <c r="AM1036" s="628">
        <v>0</v>
      </c>
      <c r="AN1036" s="628">
        <v>0</v>
      </c>
      <c r="AO1036" s="628">
        <v>0</v>
      </c>
      <c r="AP1036" s="628">
        <v>0</v>
      </c>
      <c r="AQ1036" s="628">
        <v>0</v>
      </c>
      <c r="AR1036" s="628">
        <v>0</v>
      </c>
      <c r="AS1036" s="628">
        <v>0</v>
      </c>
      <c r="AT1036" s="628">
        <v>0</v>
      </c>
      <c r="AU1036" s="628">
        <v>0</v>
      </c>
      <c r="AV1036" s="628">
        <v>0</v>
      </c>
      <c r="AW1036" s="628">
        <v>0</v>
      </c>
      <c r="AX1036" s="628">
        <v>0</v>
      </c>
      <c r="AY1036" s="602" t="e">
        <v>#N/A</v>
      </c>
      <c r="AZ1036" s="628"/>
      <c r="BA1036" s="629"/>
      <c r="BB1036" s="634"/>
    </row>
    <row r="1037" spans="1:54" ht="15.6" x14ac:dyDescent="0.3">
      <c r="A1037" s="617">
        <v>707660</v>
      </c>
      <c r="B1037" s="603" t="s">
        <v>247</v>
      </c>
      <c r="C1037" s="628" t="s">
        <v>178</v>
      </c>
      <c r="D1037" s="628" t="s">
        <v>178</v>
      </c>
      <c r="E1037" s="628" t="s">
        <v>178</v>
      </c>
      <c r="F1037" s="628" t="s">
        <v>178</v>
      </c>
      <c r="G1037" s="628" t="s">
        <v>178</v>
      </c>
      <c r="H1037" s="628" t="s">
        <v>178</v>
      </c>
      <c r="I1037" s="628" t="s">
        <v>177</v>
      </c>
      <c r="J1037" s="628" t="s">
        <v>177</v>
      </c>
      <c r="K1037" s="628" t="s">
        <v>177</v>
      </c>
      <c r="L1037" s="628" t="s">
        <v>177</v>
      </c>
      <c r="M1037" s="628" t="s">
        <v>177</v>
      </c>
      <c r="N1037" s="628" t="s">
        <v>177</v>
      </c>
      <c r="O1037" s="628">
        <v>0</v>
      </c>
      <c r="P1037" s="628">
        <v>0</v>
      </c>
      <c r="Q1037" s="628">
        <v>0</v>
      </c>
      <c r="R1037" s="628">
        <v>0</v>
      </c>
      <c r="S1037" s="628">
        <v>0</v>
      </c>
      <c r="T1037" s="628">
        <v>0</v>
      </c>
      <c r="U1037" s="628">
        <v>0</v>
      </c>
      <c r="V1037" s="628">
        <v>0</v>
      </c>
      <c r="W1037" s="628">
        <v>0</v>
      </c>
      <c r="X1037" s="628">
        <v>0</v>
      </c>
      <c r="Y1037" s="628">
        <v>0</v>
      </c>
      <c r="Z1037" s="628">
        <v>0</v>
      </c>
      <c r="AA1037" s="628">
        <v>0</v>
      </c>
      <c r="AB1037" s="628">
        <v>0</v>
      </c>
      <c r="AC1037" s="628">
        <v>0</v>
      </c>
      <c r="AD1037" s="628">
        <v>0</v>
      </c>
      <c r="AE1037" s="628">
        <v>0</v>
      </c>
      <c r="AF1037" s="628">
        <v>0</v>
      </c>
      <c r="AG1037" s="628">
        <v>0</v>
      </c>
      <c r="AH1037" s="628">
        <v>0</v>
      </c>
      <c r="AI1037" s="628">
        <v>0</v>
      </c>
      <c r="AJ1037" s="628">
        <v>0</v>
      </c>
      <c r="AK1037" s="628">
        <v>0</v>
      </c>
      <c r="AL1037" s="628">
        <v>0</v>
      </c>
      <c r="AM1037" s="628">
        <v>0</v>
      </c>
      <c r="AN1037" s="628">
        <v>0</v>
      </c>
      <c r="AO1037" s="628">
        <v>0</v>
      </c>
      <c r="AP1037" s="628">
        <v>0</v>
      </c>
      <c r="AQ1037" s="628">
        <v>0</v>
      </c>
      <c r="AR1037" s="628">
        <v>0</v>
      </c>
      <c r="AS1037" s="628">
        <v>0</v>
      </c>
      <c r="AT1037" s="628">
        <v>0</v>
      </c>
      <c r="AU1037" s="628">
        <v>0</v>
      </c>
      <c r="AV1037" s="628">
        <v>0</v>
      </c>
      <c r="AW1037" s="628">
        <v>0</v>
      </c>
      <c r="AX1037" s="628">
        <v>0</v>
      </c>
      <c r="AY1037" s="602" t="e">
        <v>#N/A</v>
      </c>
      <c r="AZ1037" s="628"/>
      <c r="BA1037" s="629"/>
      <c r="BB1037" s="634"/>
    </row>
    <row r="1038" spans="1:54" ht="15.6" x14ac:dyDescent="0.3">
      <c r="A1038" s="617">
        <v>707661</v>
      </c>
      <c r="B1038" s="603" t="s">
        <v>247</v>
      </c>
      <c r="C1038" s="628" t="s">
        <v>178</v>
      </c>
      <c r="D1038" s="628" t="s">
        <v>178</v>
      </c>
      <c r="E1038" s="628" t="s">
        <v>178</v>
      </c>
      <c r="F1038" s="628" t="s">
        <v>178</v>
      </c>
      <c r="G1038" s="628" t="s">
        <v>178</v>
      </c>
      <c r="H1038" s="628" t="s">
        <v>178</v>
      </c>
      <c r="I1038" s="628" t="s">
        <v>177</v>
      </c>
      <c r="J1038" s="628" t="s">
        <v>177</v>
      </c>
      <c r="K1038" s="628" t="s">
        <v>177</v>
      </c>
      <c r="L1038" s="628" t="s">
        <v>177</v>
      </c>
      <c r="M1038" s="628" t="s">
        <v>177</v>
      </c>
      <c r="N1038" s="628" t="s">
        <v>177</v>
      </c>
      <c r="O1038" s="628">
        <v>0</v>
      </c>
      <c r="P1038" s="628">
        <v>0</v>
      </c>
      <c r="Q1038" s="628">
        <v>0</v>
      </c>
      <c r="R1038" s="628">
        <v>0</v>
      </c>
      <c r="S1038" s="628">
        <v>0</v>
      </c>
      <c r="T1038" s="628">
        <v>0</v>
      </c>
      <c r="U1038" s="628">
        <v>0</v>
      </c>
      <c r="V1038" s="628">
        <v>0</v>
      </c>
      <c r="W1038" s="628">
        <v>0</v>
      </c>
      <c r="X1038" s="628">
        <v>0</v>
      </c>
      <c r="Y1038" s="628">
        <v>0</v>
      </c>
      <c r="Z1038" s="628">
        <v>0</v>
      </c>
      <c r="AA1038" s="628">
        <v>0</v>
      </c>
      <c r="AB1038" s="628">
        <v>0</v>
      </c>
      <c r="AC1038" s="628">
        <v>0</v>
      </c>
      <c r="AD1038" s="628">
        <v>0</v>
      </c>
      <c r="AE1038" s="628">
        <v>0</v>
      </c>
      <c r="AF1038" s="628">
        <v>0</v>
      </c>
      <c r="AG1038" s="628">
        <v>0</v>
      </c>
      <c r="AH1038" s="628">
        <v>0</v>
      </c>
      <c r="AI1038" s="628">
        <v>0</v>
      </c>
      <c r="AJ1038" s="628">
        <v>0</v>
      </c>
      <c r="AK1038" s="628">
        <v>0</v>
      </c>
      <c r="AL1038" s="628">
        <v>0</v>
      </c>
      <c r="AM1038" s="628">
        <v>0</v>
      </c>
      <c r="AN1038" s="628">
        <v>0</v>
      </c>
      <c r="AO1038" s="628">
        <v>0</v>
      </c>
      <c r="AP1038" s="628">
        <v>0</v>
      </c>
      <c r="AQ1038" s="628">
        <v>0</v>
      </c>
      <c r="AR1038" s="628">
        <v>0</v>
      </c>
      <c r="AS1038" s="628">
        <v>0</v>
      </c>
      <c r="AT1038" s="628">
        <v>0</v>
      </c>
      <c r="AU1038" s="628">
        <v>0</v>
      </c>
      <c r="AV1038" s="628">
        <v>0</v>
      </c>
      <c r="AW1038" s="628">
        <v>0</v>
      </c>
      <c r="AX1038" s="628">
        <v>0</v>
      </c>
      <c r="AY1038" s="602" t="e">
        <v>#N/A</v>
      </c>
      <c r="AZ1038" s="628"/>
      <c r="BA1038" s="629"/>
      <c r="BB1038" s="634"/>
    </row>
    <row r="1039" spans="1:54" ht="15.6" x14ac:dyDescent="0.3">
      <c r="A1039" s="617">
        <v>707662</v>
      </c>
      <c r="B1039" s="603" t="s">
        <v>247</v>
      </c>
      <c r="C1039" s="628" t="s">
        <v>178</v>
      </c>
      <c r="D1039" s="628" t="s">
        <v>178</v>
      </c>
      <c r="E1039" s="628" t="s">
        <v>178</v>
      </c>
      <c r="F1039" s="628" t="s">
        <v>178</v>
      </c>
      <c r="G1039" s="628" t="s">
        <v>178</v>
      </c>
      <c r="H1039" s="628" t="s">
        <v>178</v>
      </c>
      <c r="I1039" s="628" t="s">
        <v>177</v>
      </c>
      <c r="J1039" s="628" t="s">
        <v>177</v>
      </c>
      <c r="K1039" s="628" t="s">
        <v>177</v>
      </c>
      <c r="L1039" s="628" t="s">
        <v>177</v>
      </c>
      <c r="M1039" s="628" t="s">
        <v>177</v>
      </c>
      <c r="N1039" s="628" t="s">
        <v>177</v>
      </c>
      <c r="O1039" s="628">
        <v>0</v>
      </c>
      <c r="P1039" s="628">
        <v>0</v>
      </c>
      <c r="Q1039" s="628">
        <v>0</v>
      </c>
      <c r="R1039" s="628">
        <v>0</v>
      </c>
      <c r="S1039" s="628">
        <v>0</v>
      </c>
      <c r="T1039" s="628">
        <v>0</v>
      </c>
      <c r="U1039" s="628">
        <v>0</v>
      </c>
      <c r="V1039" s="628">
        <v>0</v>
      </c>
      <c r="W1039" s="628">
        <v>0</v>
      </c>
      <c r="X1039" s="628">
        <v>0</v>
      </c>
      <c r="Y1039" s="628">
        <v>0</v>
      </c>
      <c r="Z1039" s="628">
        <v>0</v>
      </c>
      <c r="AA1039" s="628">
        <v>0</v>
      </c>
      <c r="AB1039" s="628">
        <v>0</v>
      </c>
      <c r="AC1039" s="628">
        <v>0</v>
      </c>
      <c r="AD1039" s="628">
        <v>0</v>
      </c>
      <c r="AE1039" s="628">
        <v>0</v>
      </c>
      <c r="AF1039" s="628">
        <v>0</v>
      </c>
      <c r="AG1039" s="628">
        <v>0</v>
      </c>
      <c r="AH1039" s="628">
        <v>0</v>
      </c>
      <c r="AI1039" s="628">
        <v>0</v>
      </c>
      <c r="AJ1039" s="628">
        <v>0</v>
      </c>
      <c r="AK1039" s="628">
        <v>0</v>
      </c>
      <c r="AL1039" s="628">
        <v>0</v>
      </c>
      <c r="AM1039" s="628">
        <v>0</v>
      </c>
      <c r="AN1039" s="628">
        <v>0</v>
      </c>
      <c r="AO1039" s="628">
        <v>0</v>
      </c>
      <c r="AP1039" s="628">
        <v>0</v>
      </c>
      <c r="AQ1039" s="628">
        <v>0</v>
      </c>
      <c r="AR1039" s="628">
        <v>0</v>
      </c>
      <c r="AS1039" s="628">
        <v>0</v>
      </c>
      <c r="AT1039" s="628">
        <v>0</v>
      </c>
      <c r="AU1039" s="628">
        <v>0</v>
      </c>
      <c r="AV1039" s="628">
        <v>0</v>
      </c>
      <c r="AW1039" s="628">
        <v>0</v>
      </c>
      <c r="AX1039" s="628">
        <v>0</v>
      </c>
      <c r="AY1039" s="602" t="e">
        <v>#N/A</v>
      </c>
      <c r="AZ1039" s="628"/>
      <c r="BA1039" s="629"/>
      <c r="BB1039" s="634"/>
    </row>
    <row r="1040" spans="1:54" ht="15.6" x14ac:dyDescent="0.3">
      <c r="A1040" s="617">
        <v>707663</v>
      </c>
      <c r="B1040" s="603" t="s">
        <v>247</v>
      </c>
      <c r="C1040" s="628" t="s">
        <v>178</v>
      </c>
      <c r="D1040" s="628" t="s">
        <v>178</v>
      </c>
      <c r="E1040" s="628" t="s">
        <v>178</v>
      </c>
      <c r="F1040" s="628" t="s">
        <v>178</v>
      </c>
      <c r="G1040" s="628" t="s">
        <v>178</v>
      </c>
      <c r="H1040" s="628" t="s">
        <v>178</v>
      </c>
      <c r="I1040" s="628" t="s">
        <v>177</v>
      </c>
      <c r="J1040" s="628" t="s">
        <v>177</v>
      </c>
      <c r="K1040" s="628" t="s">
        <v>177</v>
      </c>
      <c r="L1040" s="628" t="s">
        <v>177</v>
      </c>
      <c r="M1040" s="628" t="s">
        <v>177</v>
      </c>
      <c r="N1040" s="628" t="s">
        <v>177</v>
      </c>
      <c r="O1040" s="628">
        <v>0</v>
      </c>
      <c r="P1040" s="628">
        <v>0</v>
      </c>
      <c r="Q1040" s="628">
        <v>0</v>
      </c>
      <c r="R1040" s="628">
        <v>0</v>
      </c>
      <c r="S1040" s="628">
        <v>0</v>
      </c>
      <c r="T1040" s="628">
        <v>0</v>
      </c>
      <c r="U1040" s="628">
        <v>0</v>
      </c>
      <c r="V1040" s="628">
        <v>0</v>
      </c>
      <c r="W1040" s="628">
        <v>0</v>
      </c>
      <c r="X1040" s="628">
        <v>0</v>
      </c>
      <c r="Y1040" s="628">
        <v>0</v>
      </c>
      <c r="Z1040" s="628">
        <v>0</v>
      </c>
      <c r="AA1040" s="628">
        <v>0</v>
      </c>
      <c r="AB1040" s="628">
        <v>0</v>
      </c>
      <c r="AC1040" s="628">
        <v>0</v>
      </c>
      <c r="AD1040" s="628">
        <v>0</v>
      </c>
      <c r="AE1040" s="628">
        <v>0</v>
      </c>
      <c r="AF1040" s="628">
        <v>0</v>
      </c>
      <c r="AG1040" s="628">
        <v>0</v>
      </c>
      <c r="AH1040" s="628">
        <v>0</v>
      </c>
      <c r="AI1040" s="628">
        <v>0</v>
      </c>
      <c r="AJ1040" s="628">
        <v>0</v>
      </c>
      <c r="AK1040" s="628">
        <v>0</v>
      </c>
      <c r="AL1040" s="628">
        <v>0</v>
      </c>
      <c r="AM1040" s="628">
        <v>0</v>
      </c>
      <c r="AN1040" s="628">
        <v>0</v>
      </c>
      <c r="AO1040" s="628">
        <v>0</v>
      </c>
      <c r="AP1040" s="628">
        <v>0</v>
      </c>
      <c r="AQ1040" s="628">
        <v>0</v>
      </c>
      <c r="AR1040" s="628">
        <v>0</v>
      </c>
      <c r="AS1040" s="628">
        <v>0</v>
      </c>
      <c r="AT1040" s="628">
        <v>0</v>
      </c>
      <c r="AU1040" s="628">
        <v>0</v>
      </c>
      <c r="AV1040" s="628">
        <v>0</v>
      </c>
      <c r="AW1040" s="628">
        <v>0</v>
      </c>
      <c r="AX1040" s="628">
        <v>0</v>
      </c>
      <c r="AY1040" s="602" t="e">
        <v>#N/A</v>
      </c>
      <c r="AZ1040" s="628"/>
      <c r="BA1040" s="629"/>
      <c r="BB1040" s="634"/>
    </row>
    <row r="1041" spans="1:54" ht="15.6" x14ac:dyDescent="0.3">
      <c r="A1041" s="617">
        <v>707664</v>
      </c>
      <c r="B1041" s="603" t="s">
        <v>247</v>
      </c>
      <c r="C1041" s="628" t="s">
        <v>178</v>
      </c>
      <c r="D1041" s="628" t="s">
        <v>178</v>
      </c>
      <c r="E1041" s="628" t="s">
        <v>178</v>
      </c>
      <c r="F1041" s="628" t="s">
        <v>177</v>
      </c>
      <c r="G1041" s="628" t="s">
        <v>178</v>
      </c>
      <c r="H1041" s="628" t="s">
        <v>177</v>
      </c>
      <c r="I1041" s="628" t="s">
        <v>177</v>
      </c>
      <c r="J1041" s="628" t="s">
        <v>177</v>
      </c>
      <c r="K1041" s="628" t="s">
        <v>177</v>
      </c>
      <c r="L1041" s="628" t="s">
        <v>177</v>
      </c>
      <c r="M1041" s="628" t="s">
        <v>177</v>
      </c>
      <c r="N1041" s="628" t="s">
        <v>177</v>
      </c>
      <c r="O1041" s="628">
        <v>0</v>
      </c>
      <c r="P1041" s="628">
        <v>0</v>
      </c>
      <c r="Q1041" s="628">
        <v>0</v>
      </c>
      <c r="R1041" s="628">
        <v>0</v>
      </c>
      <c r="S1041" s="628">
        <v>0</v>
      </c>
      <c r="T1041" s="628">
        <v>0</v>
      </c>
      <c r="U1041" s="628">
        <v>0</v>
      </c>
      <c r="V1041" s="628">
        <v>0</v>
      </c>
      <c r="W1041" s="628">
        <v>0</v>
      </c>
      <c r="X1041" s="628">
        <v>0</v>
      </c>
      <c r="Y1041" s="628">
        <v>0</v>
      </c>
      <c r="Z1041" s="628">
        <v>0</v>
      </c>
      <c r="AA1041" s="628">
        <v>0</v>
      </c>
      <c r="AB1041" s="628">
        <v>0</v>
      </c>
      <c r="AC1041" s="628">
        <v>0</v>
      </c>
      <c r="AD1041" s="628">
        <v>0</v>
      </c>
      <c r="AE1041" s="628">
        <v>0</v>
      </c>
      <c r="AF1041" s="628">
        <v>0</v>
      </c>
      <c r="AG1041" s="628">
        <v>0</v>
      </c>
      <c r="AH1041" s="628">
        <v>0</v>
      </c>
      <c r="AI1041" s="628">
        <v>0</v>
      </c>
      <c r="AJ1041" s="628">
        <v>0</v>
      </c>
      <c r="AK1041" s="628">
        <v>0</v>
      </c>
      <c r="AL1041" s="628">
        <v>0</v>
      </c>
      <c r="AM1041" s="628">
        <v>0</v>
      </c>
      <c r="AN1041" s="628">
        <v>0</v>
      </c>
      <c r="AO1041" s="628">
        <v>0</v>
      </c>
      <c r="AP1041" s="628">
        <v>0</v>
      </c>
      <c r="AQ1041" s="628">
        <v>0</v>
      </c>
      <c r="AR1041" s="628">
        <v>0</v>
      </c>
      <c r="AS1041" s="628">
        <v>0</v>
      </c>
      <c r="AT1041" s="628">
        <v>0</v>
      </c>
      <c r="AU1041" s="628">
        <v>0</v>
      </c>
      <c r="AV1041" s="628">
        <v>0</v>
      </c>
      <c r="AW1041" s="628">
        <v>0</v>
      </c>
      <c r="AX1041" s="628">
        <v>0</v>
      </c>
      <c r="AY1041" s="602" t="e">
        <v>#N/A</v>
      </c>
      <c r="AZ1041" s="628"/>
      <c r="BA1041" s="629"/>
      <c r="BB1041" s="634"/>
    </row>
    <row r="1042" spans="1:54" ht="15.6" x14ac:dyDescent="0.3">
      <c r="A1042" s="619">
        <v>707665</v>
      </c>
      <c r="B1042" s="603" t="s">
        <v>247</v>
      </c>
      <c r="C1042" s="628" t="s">
        <v>177</v>
      </c>
      <c r="D1042" s="628" t="s">
        <v>177</v>
      </c>
      <c r="E1042" s="628" t="s">
        <v>177</v>
      </c>
      <c r="F1042" s="628" t="s">
        <v>177</v>
      </c>
      <c r="G1042" s="628" t="s">
        <v>177</v>
      </c>
      <c r="H1042" s="628" t="s">
        <v>177</v>
      </c>
      <c r="I1042" s="628" t="s">
        <v>177</v>
      </c>
      <c r="J1042" s="628" t="s">
        <v>177</v>
      </c>
      <c r="K1042" s="628" t="s">
        <v>177</v>
      </c>
      <c r="L1042" s="628" t="s">
        <v>177</v>
      </c>
      <c r="M1042" s="628" t="s">
        <v>177</v>
      </c>
      <c r="N1042" s="628" t="s">
        <v>177</v>
      </c>
      <c r="O1042" s="628">
        <v>0</v>
      </c>
      <c r="P1042" s="628">
        <v>0</v>
      </c>
      <c r="Q1042" s="628">
        <v>0</v>
      </c>
      <c r="R1042" s="628">
        <v>0</v>
      </c>
      <c r="S1042" s="628">
        <v>0</v>
      </c>
      <c r="T1042" s="628">
        <v>0</v>
      </c>
      <c r="U1042" s="628">
        <v>0</v>
      </c>
      <c r="V1042" s="628">
        <v>0</v>
      </c>
      <c r="W1042" s="628">
        <v>0</v>
      </c>
      <c r="X1042" s="628">
        <v>0</v>
      </c>
      <c r="Y1042" s="628">
        <v>0</v>
      </c>
      <c r="Z1042" s="628">
        <v>0</v>
      </c>
      <c r="AA1042" s="628">
        <v>0</v>
      </c>
      <c r="AB1042" s="628">
        <v>0</v>
      </c>
      <c r="AC1042" s="628">
        <v>0</v>
      </c>
      <c r="AD1042" s="628">
        <v>0</v>
      </c>
      <c r="AE1042" s="628">
        <v>0</v>
      </c>
      <c r="AF1042" s="628">
        <v>0</v>
      </c>
      <c r="AG1042" s="628">
        <v>0</v>
      </c>
      <c r="AH1042" s="628">
        <v>0</v>
      </c>
      <c r="AI1042" s="628">
        <v>0</v>
      </c>
      <c r="AJ1042" s="628">
        <v>0</v>
      </c>
      <c r="AK1042" s="628">
        <v>0</v>
      </c>
      <c r="AL1042" s="628">
        <v>0</v>
      </c>
      <c r="AM1042" s="628">
        <v>0</v>
      </c>
      <c r="AN1042" s="628">
        <v>0</v>
      </c>
      <c r="AO1042" s="628">
        <v>0</v>
      </c>
      <c r="AP1042" s="628">
        <v>0</v>
      </c>
      <c r="AQ1042" s="628">
        <v>0</v>
      </c>
      <c r="AR1042" s="628">
        <v>0</v>
      </c>
      <c r="AS1042" s="628">
        <v>0</v>
      </c>
      <c r="AT1042" s="628">
        <v>0</v>
      </c>
      <c r="AU1042" s="628">
        <v>0</v>
      </c>
      <c r="AV1042" s="628">
        <v>0</v>
      </c>
      <c r="AW1042" s="628">
        <v>0</v>
      </c>
      <c r="AX1042" s="628">
        <v>0</v>
      </c>
      <c r="AY1042" s="602" t="e">
        <v>#N/A</v>
      </c>
      <c r="AZ1042" s="628"/>
      <c r="BA1042" s="629"/>
      <c r="BB1042" s="634"/>
    </row>
    <row r="1043" spans="1:54" ht="15.6" x14ac:dyDescent="0.3">
      <c r="A1043" s="617">
        <v>707666</v>
      </c>
      <c r="B1043" s="603" t="s">
        <v>247</v>
      </c>
      <c r="C1043" s="628" t="s">
        <v>178</v>
      </c>
      <c r="D1043" s="628" t="s">
        <v>178</v>
      </c>
      <c r="E1043" s="628" t="s">
        <v>178</v>
      </c>
      <c r="F1043" s="628" t="s">
        <v>178</v>
      </c>
      <c r="G1043" s="628" t="s">
        <v>177</v>
      </c>
      <c r="H1043" s="628" t="s">
        <v>177</v>
      </c>
      <c r="I1043" s="628" t="s">
        <v>177</v>
      </c>
      <c r="J1043" s="628" t="s">
        <v>177</v>
      </c>
      <c r="K1043" s="628" t="s">
        <v>177</v>
      </c>
      <c r="L1043" s="628" t="s">
        <v>177</v>
      </c>
      <c r="M1043" s="628" t="s">
        <v>177</v>
      </c>
      <c r="N1043" s="628" t="s">
        <v>177</v>
      </c>
      <c r="O1043" s="628">
        <v>0</v>
      </c>
      <c r="P1043" s="628">
        <v>0</v>
      </c>
      <c r="Q1043" s="628">
        <v>0</v>
      </c>
      <c r="R1043" s="628">
        <v>0</v>
      </c>
      <c r="S1043" s="628">
        <v>0</v>
      </c>
      <c r="T1043" s="628">
        <v>0</v>
      </c>
      <c r="U1043" s="628">
        <v>0</v>
      </c>
      <c r="V1043" s="628">
        <v>0</v>
      </c>
      <c r="W1043" s="628">
        <v>0</v>
      </c>
      <c r="X1043" s="628">
        <v>0</v>
      </c>
      <c r="Y1043" s="628">
        <v>0</v>
      </c>
      <c r="Z1043" s="628">
        <v>0</v>
      </c>
      <c r="AA1043" s="628">
        <v>0</v>
      </c>
      <c r="AB1043" s="628">
        <v>0</v>
      </c>
      <c r="AC1043" s="628">
        <v>0</v>
      </c>
      <c r="AD1043" s="628">
        <v>0</v>
      </c>
      <c r="AE1043" s="628">
        <v>0</v>
      </c>
      <c r="AF1043" s="628">
        <v>0</v>
      </c>
      <c r="AG1043" s="628">
        <v>0</v>
      </c>
      <c r="AH1043" s="628">
        <v>0</v>
      </c>
      <c r="AI1043" s="628">
        <v>0</v>
      </c>
      <c r="AJ1043" s="628">
        <v>0</v>
      </c>
      <c r="AK1043" s="628">
        <v>0</v>
      </c>
      <c r="AL1043" s="628">
        <v>0</v>
      </c>
      <c r="AM1043" s="628">
        <v>0</v>
      </c>
      <c r="AN1043" s="628">
        <v>0</v>
      </c>
      <c r="AO1043" s="628">
        <v>0</v>
      </c>
      <c r="AP1043" s="628">
        <v>0</v>
      </c>
      <c r="AQ1043" s="628">
        <v>0</v>
      </c>
      <c r="AR1043" s="628">
        <v>0</v>
      </c>
      <c r="AS1043" s="628">
        <v>0</v>
      </c>
      <c r="AT1043" s="628">
        <v>0</v>
      </c>
      <c r="AU1043" s="628">
        <v>0</v>
      </c>
      <c r="AV1043" s="628">
        <v>0</v>
      </c>
      <c r="AW1043" s="628">
        <v>0</v>
      </c>
      <c r="AX1043" s="628">
        <v>0</v>
      </c>
      <c r="AY1043" s="602" t="e">
        <v>#N/A</v>
      </c>
      <c r="AZ1043" s="628"/>
      <c r="BA1043" s="629"/>
      <c r="BB1043" s="634"/>
    </row>
    <row r="1044" spans="1:54" ht="15.6" x14ac:dyDescent="0.3">
      <c r="A1044" s="617">
        <v>707667</v>
      </c>
      <c r="B1044" s="603" t="s">
        <v>247</v>
      </c>
      <c r="C1044" s="628" t="s">
        <v>178</v>
      </c>
      <c r="D1044" s="628" t="s">
        <v>178</v>
      </c>
      <c r="E1044" s="628" t="s">
        <v>178</v>
      </c>
      <c r="F1044" s="628" t="s">
        <v>178</v>
      </c>
      <c r="G1044" s="628" t="s">
        <v>178</v>
      </c>
      <c r="H1044" s="628" t="s">
        <v>178</v>
      </c>
      <c r="I1044" s="628" t="s">
        <v>177</v>
      </c>
      <c r="J1044" s="628" t="s">
        <v>177</v>
      </c>
      <c r="K1044" s="628" t="s">
        <v>177</v>
      </c>
      <c r="L1044" s="628" t="s">
        <v>177</v>
      </c>
      <c r="M1044" s="628" t="s">
        <v>177</v>
      </c>
      <c r="N1044" s="628" t="s">
        <v>177</v>
      </c>
      <c r="O1044" s="628">
        <v>0</v>
      </c>
      <c r="P1044" s="628">
        <v>0</v>
      </c>
      <c r="Q1044" s="628">
        <v>0</v>
      </c>
      <c r="R1044" s="628">
        <v>0</v>
      </c>
      <c r="S1044" s="628">
        <v>0</v>
      </c>
      <c r="T1044" s="628">
        <v>0</v>
      </c>
      <c r="U1044" s="628">
        <v>0</v>
      </c>
      <c r="V1044" s="628">
        <v>0</v>
      </c>
      <c r="W1044" s="628">
        <v>0</v>
      </c>
      <c r="X1044" s="628">
        <v>0</v>
      </c>
      <c r="Y1044" s="628">
        <v>0</v>
      </c>
      <c r="Z1044" s="628">
        <v>0</v>
      </c>
      <c r="AA1044" s="628">
        <v>0</v>
      </c>
      <c r="AB1044" s="628">
        <v>0</v>
      </c>
      <c r="AC1044" s="628">
        <v>0</v>
      </c>
      <c r="AD1044" s="628">
        <v>0</v>
      </c>
      <c r="AE1044" s="628">
        <v>0</v>
      </c>
      <c r="AF1044" s="628">
        <v>0</v>
      </c>
      <c r="AG1044" s="628">
        <v>0</v>
      </c>
      <c r="AH1044" s="628">
        <v>0</v>
      </c>
      <c r="AI1044" s="628">
        <v>0</v>
      </c>
      <c r="AJ1044" s="628">
        <v>0</v>
      </c>
      <c r="AK1044" s="628">
        <v>0</v>
      </c>
      <c r="AL1044" s="628">
        <v>0</v>
      </c>
      <c r="AM1044" s="628">
        <v>0</v>
      </c>
      <c r="AN1044" s="628">
        <v>0</v>
      </c>
      <c r="AO1044" s="628">
        <v>0</v>
      </c>
      <c r="AP1044" s="628">
        <v>0</v>
      </c>
      <c r="AQ1044" s="628">
        <v>0</v>
      </c>
      <c r="AR1044" s="628">
        <v>0</v>
      </c>
      <c r="AS1044" s="628">
        <v>0</v>
      </c>
      <c r="AT1044" s="628">
        <v>0</v>
      </c>
      <c r="AU1044" s="628">
        <v>0</v>
      </c>
      <c r="AV1044" s="628">
        <v>0</v>
      </c>
      <c r="AW1044" s="628">
        <v>0</v>
      </c>
      <c r="AX1044" s="628">
        <v>0</v>
      </c>
      <c r="AY1044" s="602" t="e">
        <v>#N/A</v>
      </c>
      <c r="AZ1044" s="628"/>
      <c r="BA1044" s="629"/>
      <c r="BB1044" s="634"/>
    </row>
    <row r="1045" spans="1:54" ht="15.6" x14ac:dyDescent="0.3">
      <c r="A1045" s="617">
        <v>707668</v>
      </c>
      <c r="B1045" s="603" t="s">
        <v>247</v>
      </c>
      <c r="C1045" s="628" t="s">
        <v>178</v>
      </c>
      <c r="D1045" s="628" t="s">
        <v>178</v>
      </c>
      <c r="E1045" s="628" t="s">
        <v>178</v>
      </c>
      <c r="F1045" s="628" t="s">
        <v>178</v>
      </c>
      <c r="G1045" s="628" t="s">
        <v>178</v>
      </c>
      <c r="H1045" s="628" t="s">
        <v>178</v>
      </c>
      <c r="I1045" s="628" t="s">
        <v>177</v>
      </c>
      <c r="J1045" s="628" t="s">
        <v>177</v>
      </c>
      <c r="K1045" s="628" t="s">
        <v>177</v>
      </c>
      <c r="L1045" s="628" t="s">
        <v>177</v>
      </c>
      <c r="M1045" s="628" t="s">
        <v>177</v>
      </c>
      <c r="N1045" s="628" t="s">
        <v>177</v>
      </c>
      <c r="O1045" s="628">
        <v>0</v>
      </c>
      <c r="P1045" s="628">
        <v>0</v>
      </c>
      <c r="Q1045" s="628">
        <v>0</v>
      </c>
      <c r="R1045" s="628">
        <v>0</v>
      </c>
      <c r="S1045" s="628">
        <v>0</v>
      </c>
      <c r="T1045" s="628">
        <v>0</v>
      </c>
      <c r="U1045" s="628">
        <v>0</v>
      </c>
      <c r="V1045" s="628">
        <v>0</v>
      </c>
      <c r="W1045" s="628">
        <v>0</v>
      </c>
      <c r="X1045" s="628">
        <v>0</v>
      </c>
      <c r="Y1045" s="628">
        <v>0</v>
      </c>
      <c r="Z1045" s="628">
        <v>0</v>
      </c>
      <c r="AA1045" s="628">
        <v>0</v>
      </c>
      <c r="AB1045" s="628">
        <v>0</v>
      </c>
      <c r="AC1045" s="628">
        <v>0</v>
      </c>
      <c r="AD1045" s="628">
        <v>0</v>
      </c>
      <c r="AE1045" s="628">
        <v>0</v>
      </c>
      <c r="AF1045" s="628">
        <v>0</v>
      </c>
      <c r="AG1045" s="628">
        <v>0</v>
      </c>
      <c r="AH1045" s="628">
        <v>0</v>
      </c>
      <c r="AI1045" s="628">
        <v>0</v>
      </c>
      <c r="AJ1045" s="628">
        <v>0</v>
      </c>
      <c r="AK1045" s="628">
        <v>0</v>
      </c>
      <c r="AL1045" s="628">
        <v>0</v>
      </c>
      <c r="AM1045" s="628">
        <v>0</v>
      </c>
      <c r="AN1045" s="628">
        <v>0</v>
      </c>
      <c r="AO1045" s="628">
        <v>0</v>
      </c>
      <c r="AP1045" s="628">
        <v>0</v>
      </c>
      <c r="AQ1045" s="628">
        <v>0</v>
      </c>
      <c r="AR1045" s="628">
        <v>0</v>
      </c>
      <c r="AS1045" s="628">
        <v>0</v>
      </c>
      <c r="AT1045" s="628">
        <v>0</v>
      </c>
      <c r="AU1045" s="628">
        <v>0</v>
      </c>
      <c r="AV1045" s="628">
        <v>0</v>
      </c>
      <c r="AW1045" s="628">
        <v>0</v>
      </c>
      <c r="AX1045" s="628">
        <v>0</v>
      </c>
      <c r="AY1045" s="602" t="e">
        <v>#N/A</v>
      </c>
      <c r="AZ1045" s="628"/>
      <c r="BA1045" s="629"/>
      <c r="BB1045" s="634"/>
    </row>
    <row r="1046" spans="1:54" ht="15.6" x14ac:dyDescent="0.3">
      <c r="A1046" s="617">
        <v>707669</v>
      </c>
      <c r="B1046" s="603" t="s">
        <v>247</v>
      </c>
      <c r="C1046" s="628" t="s">
        <v>178</v>
      </c>
      <c r="D1046" s="628" t="s">
        <v>178</v>
      </c>
      <c r="E1046" s="628" t="s">
        <v>178</v>
      </c>
      <c r="F1046" s="628" t="s">
        <v>178</v>
      </c>
      <c r="G1046" s="628" t="s">
        <v>178</v>
      </c>
      <c r="H1046" s="628" t="s">
        <v>178</v>
      </c>
      <c r="I1046" s="628" t="s">
        <v>177</v>
      </c>
      <c r="J1046" s="628" t="s">
        <v>177</v>
      </c>
      <c r="K1046" s="628" t="s">
        <v>177</v>
      </c>
      <c r="L1046" s="628" t="s">
        <v>177</v>
      </c>
      <c r="M1046" s="628" t="s">
        <v>177</v>
      </c>
      <c r="N1046" s="628" t="s">
        <v>177</v>
      </c>
      <c r="O1046" s="628">
        <v>0</v>
      </c>
      <c r="P1046" s="628">
        <v>0</v>
      </c>
      <c r="Q1046" s="628">
        <v>0</v>
      </c>
      <c r="R1046" s="628">
        <v>0</v>
      </c>
      <c r="S1046" s="628">
        <v>0</v>
      </c>
      <c r="T1046" s="628">
        <v>0</v>
      </c>
      <c r="U1046" s="628">
        <v>0</v>
      </c>
      <c r="V1046" s="628">
        <v>0</v>
      </c>
      <c r="W1046" s="628">
        <v>0</v>
      </c>
      <c r="X1046" s="628">
        <v>0</v>
      </c>
      <c r="Y1046" s="628">
        <v>0</v>
      </c>
      <c r="Z1046" s="628">
        <v>0</v>
      </c>
      <c r="AA1046" s="628">
        <v>0</v>
      </c>
      <c r="AB1046" s="628">
        <v>0</v>
      </c>
      <c r="AC1046" s="628">
        <v>0</v>
      </c>
      <c r="AD1046" s="628">
        <v>0</v>
      </c>
      <c r="AE1046" s="628">
        <v>0</v>
      </c>
      <c r="AF1046" s="628">
        <v>0</v>
      </c>
      <c r="AG1046" s="628">
        <v>0</v>
      </c>
      <c r="AH1046" s="628">
        <v>0</v>
      </c>
      <c r="AI1046" s="628">
        <v>0</v>
      </c>
      <c r="AJ1046" s="628">
        <v>0</v>
      </c>
      <c r="AK1046" s="628">
        <v>0</v>
      </c>
      <c r="AL1046" s="628">
        <v>0</v>
      </c>
      <c r="AM1046" s="628">
        <v>0</v>
      </c>
      <c r="AN1046" s="628">
        <v>0</v>
      </c>
      <c r="AO1046" s="628">
        <v>0</v>
      </c>
      <c r="AP1046" s="628">
        <v>0</v>
      </c>
      <c r="AQ1046" s="628">
        <v>0</v>
      </c>
      <c r="AR1046" s="628">
        <v>0</v>
      </c>
      <c r="AS1046" s="628">
        <v>0</v>
      </c>
      <c r="AT1046" s="628">
        <v>0</v>
      </c>
      <c r="AU1046" s="628">
        <v>0</v>
      </c>
      <c r="AV1046" s="628">
        <v>0</v>
      </c>
      <c r="AW1046" s="628">
        <v>0</v>
      </c>
      <c r="AX1046" s="628">
        <v>0</v>
      </c>
      <c r="AY1046" s="602" t="e">
        <v>#N/A</v>
      </c>
      <c r="AZ1046" s="628"/>
      <c r="BA1046" s="629"/>
      <c r="BB1046" s="634"/>
    </row>
    <row r="1047" spans="1:54" ht="15.6" x14ac:dyDescent="0.3">
      <c r="A1047" s="617">
        <v>707670</v>
      </c>
      <c r="B1047" s="603" t="s">
        <v>247</v>
      </c>
      <c r="C1047" s="628" t="s">
        <v>178</v>
      </c>
      <c r="D1047" s="628" t="s">
        <v>178</v>
      </c>
      <c r="E1047" s="628" t="s">
        <v>178</v>
      </c>
      <c r="F1047" s="628" t="s">
        <v>178</v>
      </c>
      <c r="G1047" s="628" t="s">
        <v>178</v>
      </c>
      <c r="H1047" s="628" t="s">
        <v>178</v>
      </c>
      <c r="I1047" s="628" t="s">
        <v>177</v>
      </c>
      <c r="J1047" s="628" t="s">
        <v>177</v>
      </c>
      <c r="K1047" s="628" t="s">
        <v>177</v>
      </c>
      <c r="L1047" s="628" t="s">
        <v>177</v>
      </c>
      <c r="M1047" s="628" t="s">
        <v>177</v>
      </c>
      <c r="N1047" s="628" t="s">
        <v>177</v>
      </c>
      <c r="O1047" s="628">
        <v>0</v>
      </c>
      <c r="P1047" s="628">
        <v>0</v>
      </c>
      <c r="Q1047" s="628">
        <v>0</v>
      </c>
      <c r="R1047" s="628">
        <v>0</v>
      </c>
      <c r="S1047" s="628">
        <v>0</v>
      </c>
      <c r="T1047" s="628">
        <v>0</v>
      </c>
      <c r="U1047" s="628">
        <v>0</v>
      </c>
      <c r="V1047" s="628">
        <v>0</v>
      </c>
      <c r="W1047" s="628">
        <v>0</v>
      </c>
      <c r="X1047" s="628">
        <v>0</v>
      </c>
      <c r="Y1047" s="628">
        <v>0</v>
      </c>
      <c r="Z1047" s="628">
        <v>0</v>
      </c>
      <c r="AA1047" s="628">
        <v>0</v>
      </c>
      <c r="AB1047" s="628">
        <v>0</v>
      </c>
      <c r="AC1047" s="628">
        <v>0</v>
      </c>
      <c r="AD1047" s="628">
        <v>0</v>
      </c>
      <c r="AE1047" s="628">
        <v>0</v>
      </c>
      <c r="AF1047" s="628">
        <v>0</v>
      </c>
      <c r="AG1047" s="628">
        <v>0</v>
      </c>
      <c r="AH1047" s="628">
        <v>0</v>
      </c>
      <c r="AI1047" s="628">
        <v>0</v>
      </c>
      <c r="AJ1047" s="628">
        <v>0</v>
      </c>
      <c r="AK1047" s="628">
        <v>0</v>
      </c>
      <c r="AL1047" s="628">
        <v>0</v>
      </c>
      <c r="AM1047" s="628">
        <v>0</v>
      </c>
      <c r="AN1047" s="628">
        <v>0</v>
      </c>
      <c r="AO1047" s="628">
        <v>0</v>
      </c>
      <c r="AP1047" s="628">
        <v>0</v>
      </c>
      <c r="AQ1047" s="628">
        <v>0</v>
      </c>
      <c r="AR1047" s="628">
        <v>0</v>
      </c>
      <c r="AS1047" s="628">
        <v>0</v>
      </c>
      <c r="AT1047" s="628">
        <v>0</v>
      </c>
      <c r="AU1047" s="628">
        <v>0</v>
      </c>
      <c r="AV1047" s="628">
        <v>0</v>
      </c>
      <c r="AW1047" s="628">
        <v>0</v>
      </c>
      <c r="AX1047" s="628">
        <v>0</v>
      </c>
      <c r="AY1047" s="602" t="e">
        <v>#N/A</v>
      </c>
      <c r="AZ1047" s="628"/>
      <c r="BA1047" s="629"/>
      <c r="BB1047" s="634"/>
    </row>
    <row r="1048" spans="1:54" ht="15.6" x14ac:dyDescent="0.3">
      <c r="A1048" s="617">
        <v>707671</v>
      </c>
      <c r="B1048" s="603" t="s">
        <v>247</v>
      </c>
      <c r="C1048" s="628" t="s">
        <v>178</v>
      </c>
      <c r="D1048" s="628" t="s">
        <v>178</v>
      </c>
      <c r="E1048" s="628" t="s">
        <v>178</v>
      </c>
      <c r="F1048" s="628" t="s">
        <v>178</v>
      </c>
      <c r="G1048" s="628" t="s">
        <v>178</v>
      </c>
      <c r="H1048" s="628" t="s">
        <v>178</v>
      </c>
      <c r="I1048" s="628" t="s">
        <v>177</v>
      </c>
      <c r="J1048" s="628" t="s">
        <v>177</v>
      </c>
      <c r="K1048" s="628" t="s">
        <v>177</v>
      </c>
      <c r="L1048" s="628" t="s">
        <v>177</v>
      </c>
      <c r="M1048" s="628" t="s">
        <v>177</v>
      </c>
      <c r="N1048" s="628" t="s">
        <v>177</v>
      </c>
      <c r="O1048" s="628">
        <v>0</v>
      </c>
      <c r="P1048" s="628">
        <v>0</v>
      </c>
      <c r="Q1048" s="628">
        <v>0</v>
      </c>
      <c r="R1048" s="628">
        <v>0</v>
      </c>
      <c r="S1048" s="628">
        <v>0</v>
      </c>
      <c r="T1048" s="628">
        <v>0</v>
      </c>
      <c r="U1048" s="628">
        <v>0</v>
      </c>
      <c r="V1048" s="628">
        <v>0</v>
      </c>
      <c r="W1048" s="628">
        <v>0</v>
      </c>
      <c r="X1048" s="628">
        <v>0</v>
      </c>
      <c r="Y1048" s="628">
        <v>0</v>
      </c>
      <c r="Z1048" s="628">
        <v>0</v>
      </c>
      <c r="AA1048" s="628">
        <v>0</v>
      </c>
      <c r="AB1048" s="628">
        <v>0</v>
      </c>
      <c r="AC1048" s="628">
        <v>0</v>
      </c>
      <c r="AD1048" s="628">
        <v>0</v>
      </c>
      <c r="AE1048" s="628">
        <v>0</v>
      </c>
      <c r="AF1048" s="628">
        <v>0</v>
      </c>
      <c r="AG1048" s="628">
        <v>0</v>
      </c>
      <c r="AH1048" s="628">
        <v>0</v>
      </c>
      <c r="AI1048" s="628">
        <v>0</v>
      </c>
      <c r="AJ1048" s="628">
        <v>0</v>
      </c>
      <c r="AK1048" s="628">
        <v>0</v>
      </c>
      <c r="AL1048" s="628">
        <v>0</v>
      </c>
      <c r="AM1048" s="628">
        <v>0</v>
      </c>
      <c r="AN1048" s="628">
        <v>0</v>
      </c>
      <c r="AO1048" s="628">
        <v>0</v>
      </c>
      <c r="AP1048" s="628">
        <v>0</v>
      </c>
      <c r="AQ1048" s="628">
        <v>0</v>
      </c>
      <c r="AR1048" s="628">
        <v>0</v>
      </c>
      <c r="AS1048" s="628">
        <v>0</v>
      </c>
      <c r="AT1048" s="628">
        <v>0</v>
      </c>
      <c r="AU1048" s="628">
        <v>0</v>
      </c>
      <c r="AV1048" s="628">
        <v>0</v>
      </c>
      <c r="AW1048" s="628">
        <v>0</v>
      </c>
      <c r="AX1048" s="628">
        <v>0</v>
      </c>
      <c r="AY1048" s="602" t="e">
        <v>#N/A</v>
      </c>
      <c r="AZ1048" s="628"/>
      <c r="BA1048" s="629"/>
      <c r="BB1048" s="634"/>
    </row>
    <row r="1049" spans="1:54" ht="15.6" x14ac:dyDescent="0.3">
      <c r="A1049" s="617">
        <v>707672</v>
      </c>
      <c r="B1049" s="603" t="s">
        <v>247</v>
      </c>
      <c r="C1049" s="628" t="s">
        <v>178</v>
      </c>
      <c r="D1049" s="628" t="s">
        <v>178</v>
      </c>
      <c r="E1049" s="628" t="s">
        <v>178</v>
      </c>
      <c r="F1049" s="628" t="s">
        <v>178</v>
      </c>
      <c r="G1049" s="628" t="s">
        <v>178</v>
      </c>
      <c r="H1049" s="628" t="s">
        <v>178</v>
      </c>
      <c r="I1049" s="628" t="s">
        <v>177</v>
      </c>
      <c r="J1049" s="628" t="s">
        <v>177</v>
      </c>
      <c r="K1049" s="628" t="s">
        <v>177</v>
      </c>
      <c r="L1049" s="628" t="s">
        <v>177</v>
      </c>
      <c r="M1049" s="628" t="s">
        <v>177</v>
      </c>
      <c r="N1049" s="628" t="s">
        <v>177</v>
      </c>
      <c r="O1049" s="628">
        <v>0</v>
      </c>
      <c r="P1049" s="628">
        <v>0</v>
      </c>
      <c r="Q1049" s="628">
        <v>0</v>
      </c>
      <c r="R1049" s="628">
        <v>0</v>
      </c>
      <c r="S1049" s="628">
        <v>0</v>
      </c>
      <c r="T1049" s="628">
        <v>0</v>
      </c>
      <c r="U1049" s="628">
        <v>0</v>
      </c>
      <c r="V1049" s="628">
        <v>0</v>
      </c>
      <c r="W1049" s="628">
        <v>0</v>
      </c>
      <c r="X1049" s="628">
        <v>0</v>
      </c>
      <c r="Y1049" s="628">
        <v>0</v>
      </c>
      <c r="Z1049" s="628">
        <v>0</v>
      </c>
      <c r="AA1049" s="628">
        <v>0</v>
      </c>
      <c r="AB1049" s="628">
        <v>0</v>
      </c>
      <c r="AC1049" s="628">
        <v>0</v>
      </c>
      <c r="AD1049" s="628">
        <v>0</v>
      </c>
      <c r="AE1049" s="628">
        <v>0</v>
      </c>
      <c r="AF1049" s="628">
        <v>0</v>
      </c>
      <c r="AG1049" s="628">
        <v>0</v>
      </c>
      <c r="AH1049" s="628">
        <v>0</v>
      </c>
      <c r="AI1049" s="628">
        <v>0</v>
      </c>
      <c r="AJ1049" s="628">
        <v>0</v>
      </c>
      <c r="AK1049" s="628">
        <v>0</v>
      </c>
      <c r="AL1049" s="628">
        <v>0</v>
      </c>
      <c r="AM1049" s="628">
        <v>0</v>
      </c>
      <c r="AN1049" s="628">
        <v>0</v>
      </c>
      <c r="AO1049" s="628">
        <v>0</v>
      </c>
      <c r="AP1049" s="628">
        <v>0</v>
      </c>
      <c r="AQ1049" s="628">
        <v>0</v>
      </c>
      <c r="AR1049" s="628">
        <v>0</v>
      </c>
      <c r="AS1049" s="628">
        <v>0</v>
      </c>
      <c r="AT1049" s="628">
        <v>0</v>
      </c>
      <c r="AU1049" s="628">
        <v>0</v>
      </c>
      <c r="AV1049" s="628">
        <v>0</v>
      </c>
      <c r="AW1049" s="628">
        <v>0</v>
      </c>
      <c r="AX1049" s="628">
        <v>0</v>
      </c>
      <c r="AY1049" s="602" t="e">
        <v>#N/A</v>
      </c>
      <c r="AZ1049" s="628"/>
      <c r="BA1049" s="629"/>
      <c r="BB1049" s="634"/>
    </row>
    <row r="1050" spans="1:54" ht="15.6" x14ac:dyDescent="0.3">
      <c r="A1050" s="617">
        <v>707673</v>
      </c>
      <c r="B1050" s="603" t="s">
        <v>247</v>
      </c>
      <c r="C1050" s="628" t="s">
        <v>178</v>
      </c>
      <c r="D1050" s="628" t="s">
        <v>178</v>
      </c>
      <c r="E1050" s="628" t="s">
        <v>178</v>
      </c>
      <c r="F1050" s="628" t="s">
        <v>178</v>
      </c>
      <c r="G1050" s="628" t="s">
        <v>178</v>
      </c>
      <c r="H1050" s="628" t="s">
        <v>178</v>
      </c>
      <c r="I1050" s="628" t="s">
        <v>177</v>
      </c>
      <c r="J1050" s="628" t="s">
        <v>177</v>
      </c>
      <c r="K1050" s="628" t="s">
        <v>177</v>
      </c>
      <c r="L1050" s="628" t="s">
        <v>177</v>
      </c>
      <c r="M1050" s="628" t="s">
        <v>177</v>
      </c>
      <c r="N1050" s="628" t="s">
        <v>177</v>
      </c>
      <c r="O1050" s="628">
        <v>0</v>
      </c>
      <c r="P1050" s="628">
        <v>0</v>
      </c>
      <c r="Q1050" s="628">
        <v>0</v>
      </c>
      <c r="R1050" s="628">
        <v>0</v>
      </c>
      <c r="S1050" s="628">
        <v>0</v>
      </c>
      <c r="T1050" s="628">
        <v>0</v>
      </c>
      <c r="U1050" s="628">
        <v>0</v>
      </c>
      <c r="V1050" s="628">
        <v>0</v>
      </c>
      <c r="W1050" s="628">
        <v>0</v>
      </c>
      <c r="X1050" s="628">
        <v>0</v>
      </c>
      <c r="Y1050" s="628">
        <v>0</v>
      </c>
      <c r="Z1050" s="628">
        <v>0</v>
      </c>
      <c r="AA1050" s="628">
        <v>0</v>
      </c>
      <c r="AB1050" s="628">
        <v>0</v>
      </c>
      <c r="AC1050" s="628">
        <v>0</v>
      </c>
      <c r="AD1050" s="628">
        <v>0</v>
      </c>
      <c r="AE1050" s="628">
        <v>0</v>
      </c>
      <c r="AF1050" s="628">
        <v>0</v>
      </c>
      <c r="AG1050" s="628">
        <v>0</v>
      </c>
      <c r="AH1050" s="628">
        <v>0</v>
      </c>
      <c r="AI1050" s="628">
        <v>0</v>
      </c>
      <c r="AJ1050" s="628">
        <v>0</v>
      </c>
      <c r="AK1050" s="628">
        <v>0</v>
      </c>
      <c r="AL1050" s="628">
        <v>0</v>
      </c>
      <c r="AM1050" s="628">
        <v>0</v>
      </c>
      <c r="AN1050" s="628">
        <v>0</v>
      </c>
      <c r="AO1050" s="628">
        <v>0</v>
      </c>
      <c r="AP1050" s="628">
        <v>0</v>
      </c>
      <c r="AQ1050" s="628">
        <v>0</v>
      </c>
      <c r="AR1050" s="628">
        <v>0</v>
      </c>
      <c r="AS1050" s="628">
        <v>0</v>
      </c>
      <c r="AT1050" s="628">
        <v>0</v>
      </c>
      <c r="AU1050" s="628">
        <v>0</v>
      </c>
      <c r="AV1050" s="628">
        <v>0</v>
      </c>
      <c r="AW1050" s="628">
        <v>0</v>
      </c>
      <c r="AX1050" s="628">
        <v>0</v>
      </c>
      <c r="AY1050" s="602" t="e">
        <v>#N/A</v>
      </c>
      <c r="AZ1050" s="628"/>
      <c r="BA1050" s="629"/>
      <c r="BB1050" s="634"/>
    </row>
    <row r="1051" spans="1:54" ht="15.6" x14ac:dyDescent="0.3">
      <c r="A1051" s="617">
        <v>707674</v>
      </c>
      <c r="B1051" s="603" t="s">
        <v>247</v>
      </c>
      <c r="C1051" s="628" t="s">
        <v>178</v>
      </c>
      <c r="D1051" s="628" t="s">
        <v>178</v>
      </c>
      <c r="E1051" s="628" t="s">
        <v>178</v>
      </c>
      <c r="F1051" s="628" t="s">
        <v>178</v>
      </c>
      <c r="G1051" s="628" t="s">
        <v>178</v>
      </c>
      <c r="H1051" s="628" t="s">
        <v>178</v>
      </c>
      <c r="I1051" s="628" t="s">
        <v>177</v>
      </c>
      <c r="J1051" s="628" t="s">
        <v>177</v>
      </c>
      <c r="K1051" s="628" t="s">
        <v>177</v>
      </c>
      <c r="L1051" s="628" t="s">
        <v>177</v>
      </c>
      <c r="M1051" s="628" t="s">
        <v>177</v>
      </c>
      <c r="N1051" s="628" t="s">
        <v>177</v>
      </c>
      <c r="O1051" s="628">
        <v>0</v>
      </c>
      <c r="P1051" s="628">
        <v>0</v>
      </c>
      <c r="Q1051" s="628">
        <v>0</v>
      </c>
      <c r="R1051" s="628">
        <v>0</v>
      </c>
      <c r="S1051" s="628">
        <v>0</v>
      </c>
      <c r="T1051" s="628">
        <v>0</v>
      </c>
      <c r="U1051" s="628">
        <v>0</v>
      </c>
      <c r="V1051" s="628">
        <v>0</v>
      </c>
      <c r="W1051" s="628">
        <v>0</v>
      </c>
      <c r="X1051" s="628">
        <v>0</v>
      </c>
      <c r="Y1051" s="628">
        <v>0</v>
      </c>
      <c r="Z1051" s="628">
        <v>0</v>
      </c>
      <c r="AA1051" s="628">
        <v>0</v>
      </c>
      <c r="AB1051" s="628">
        <v>0</v>
      </c>
      <c r="AC1051" s="628">
        <v>0</v>
      </c>
      <c r="AD1051" s="628">
        <v>0</v>
      </c>
      <c r="AE1051" s="628">
        <v>0</v>
      </c>
      <c r="AF1051" s="628">
        <v>0</v>
      </c>
      <c r="AG1051" s="628">
        <v>0</v>
      </c>
      <c r="AH1051" s="628">
        <v>0</v>
      </c>
      <c r="AI1051" s="628">
        <v>0</v>
      </c>
      <c r="AJ1051" s="628">
        <v>0</v>
      </c>
      <c r="AK1051" s="628">
        <v>0</v>
      </c>
      <c r="AL1051" s="628">
        <v>0</v>
      </c>
      <c r="AM1051" s="628">
        <v>0</v>
      </c>
      <c r="AN1051" s="628">
        <v>0</v>
      </c>
      <c r="AO1051" s="628">
        <v>0</v>
      </c>
      <c r="AP1051" s="628">
        <v>0</v>
      </c>
      <c r="AQ1051" s="628">
        <v>0</v>
      </c>
      <c r="AR1051" s="628">
        <v>0</v>
      </c>
      <c r="AS1051" s="628">
        <v>0</v>
      </c>
      <c r="AT1051" s="628">
        <v>0</v>
      </c>
      <c r="AU1051" s="628">
        <v>0</v>
      </c>
      <c r="AV1051" s="628">
        <v>0</v>
      </c>
      <c r="AW1051" s="628">
        <v>0</v>
      </c>
      <c r="AX1051" s="628">
        <v>0</v>
      </c>
      <c r="AY1051" s="602" t="e">
        <v>#N/A</v>
      </c>
      <c r="AZ1051" s="628"/>
      <c r="BA1051" s="629"/>
      <c r="BB1051" s="634"/>
    </row>
    <row r="1052" spans="1:54" ht="15.6" x14ac:dyDescent="0.3">
      <c r="A1052" s="617">
        <v>707675</v>
      </c>
      <c r="B1052" s="603" t="s">
        <v>247</v>
      </c>
      <c r="C1052" s="628" t="s">
        <v>178</v>
      </c>
      <c r="D1052" s="628" t="s">
        <v>177</v>
      </c>
      <c r="E1052" s="628" t="s">
        <v>177</v>
      </c>
      <c r="F1052" s="628" t="s">
        <v>178</v>
      </c>
      <c r="G1052" s="628" t="s">
        <v>178</v>
      </c>
      <c r="H1052" s="628" t="s">
        <v>178</v>
      </c>
      <c r="I1052" s="628" t="s">
        <v>177</v>
      </c>
      <c r="J1052" s="628" t="s">
        <v>177</v>
      </c>
      <c r="K1052" s="628" t="s">
        <v>177</v>
      </c>
      <c r="L1052" s="628" t="s">
        <v>177</v>
      </c>
      <c r="M1052" s="628" t="s">
        <v>177</v>
      </c>
      <c r="N1052" s="628" t="s">
        <v>177</v>
      </c>
      <c r="O1052" s="628">
        <v>0</v>
      </c>
      <c r="P1052" s="628">
        <v>0</v>
      </c>
      <c r="Q1052" s="628">
        <v>0</v>
      </c>
      <c r="R1052" s="628">
        <v>0</v>
      </c>
      <c r="S1052" s="628">
        <v>0</v>
      </c>
      <c r="T1052" s="628">
        <v>0</v>
      </c>
      <c r="U1052" s="628">
        <v>0</v>
      </c>
      <c r="V1052" s="628">
        <v>0</v>
      </c>
      <c r="W1052" s="628">
        <v>0</v>
      </c>
      <c r="X1052" s="628">
        <v>0</v>
      </c>
      <c r="Y1052" s="628">
        <v>0</v>
      </c>
      <c r="Z1052" s="628">
        <v>0</v>
      </c>
      <c r="AA1052" s="628">
        <v>0</v>
      </c>
      <c r="AB1052" s="628">
        <v>0</v>
      </c>
      <c r="AC1052" s="628">
        <v>0</v>
      </c>
      <c r="AD1052" s="628">
        <v>0</v>
      </c>
      <c r="AE1052" s="628">
        <v>0</v>
      </c>
      <c r="AF1052" s="628">
        <v>0</v>
      </c>
      <c r="AG1052" s="628">
        <v>0</v>
      </c>
      <c r="AH1052" s="628">
        <v>0</v>
      </c>
      <c r="AI1052" s="628">
        <v>0</v>
      </c>
      <c r="AJ1052" s="628">
        <v>0</v>
      </c>
      <c r="AK1052" s="628">
        <v>0</v>
      </c>
      <c r="AL1052" s="628">
        <v>0</v>
      </c>
      <c r="AM1052" s="628">
        <v>0</v>
      </c>
      <c r="AN1052" s="628">
        <v>0</v>
      </c>
      <c r="AO1052" s="628">
        <v>0</v>
      </c>
      <c r="AP1052" s="628">
        <v>0</v>
      </c>
      <c r="AQ1052" s="628">
        <v>0</v>
      </c>
      <c r="AR1052" s="628">
        <v>0</v>
      </c>
      <c r="AS1052" s="628">
        <v>0</v>
      </c>
      <c r="AT1052" s="628">
        <v>0</v>
      </c>
      <c r="AU1052" s="628">
        <v>0</v>
      </c>
      <c r="AV1052" s="628">
        <v>0</v>
      </c>
      <c r="AW1052" s="628">
        <v>0</v>
      </c>
      <c r="AX1052" s="628">
        <v>0</v>
      </c>
      <c r="AY1052" s="602" t="e">
        <v>#N/A</v>
      </c>
      <c r="AZ1052" s="628"/>
      <c r="BA1052" s="629"/>
      <c r="BB1052" s="634"/>
    </row>
    <row r="1053" spans="1:54" ht="15.6" x14ac:dyDescent="0.3">
      <c r="A1053" s="622">
        <v>707676</v>
      </c>
      <c r="B1053" s="603" t="s">
        <v>247</v>
      </c>
      <c r="C1053" s="629">
        <v>0</v>
      </c>
      <c r="D1053" s="629">
        <v>0</v>
      </c>
      <c r="E1053" s="629">
        <v>0</v>
      </c>
      <c r="F1053" s="629">
        <v>0</v>
      </c>
      <c r="G1053" s="629">
        <v>0</v>
      </c>
      <c r="H1053" s="629">
        <v>0</v>
      </c>
      <c r="I1053" s="628" t="s">
        <v>177</v>
      </c>
      <c r="J1053" s="628" t="s">
        <v>177</v>
      </c>
      <c r="K1053" s="628" t="s">
        <v>177</v>
      </c>
      <c r="L1053" s="628" t="s">
        <v>177</v>
      </c>
      <c r="M1053" s="628" t="s">
        <v>177</v>
      </c>
      <c r="N1053" s="628" t="s">
        <v>177</v>
      </c>
      <c r="O1053" s="628">
        <v>0</v>
      </c>
      <c r="P1053" s="628">
        <v>0</v>
      </c>
      <c r="Q1053" s="628">
        <v>0</v>
      </c>
      <c r="R1053" s="628">
        <v>0</v>
      </c>
      <c r="S1053" s="628">
        <v>0</v>
      </c>
      <c r="T1053" s="628">
        <v>0</v>
      </c>
      <c r="U1053" s="628">
        <v>0</v>
      </c>
      <c r="V1053" s="628">
        <v>0</v>
      </c>
      <c r="W1053" s="628">
        <v>0</v>
      </c>
      <c r="X1053" s="628">
        <v>0</v>
      </c>
      <c r="Y1053" s="628">
        <v>0</v>
      </c>
      <c r="Z1053" s="628">
        <v>0</v>
      </c>
      <c r="AA1053" s="628">
        <v>0</v>
      </c>
      <c r="AB1053" s="628">
        <v>0</v>
      </c>
      <c r="AC1053" s="628">
        <v>0</v>
      </c>
      <c r="AD1053" s="628">
        <v>0</v>
      </c>
      <c r="AE1053" s="628">
        <v>0</v>
      </c>
      <c r="AF1053" s="628">
        <v>0</v>
      </c>
      <c r="AG1053" s="628">
        <v>0</v>
      </c>
      <c r="AH1053" s="628">
        <v>0</v>
      </c>
      <c r="AI1053" s="628">
        <v>0</v>
      </c>
      <c r="AJ1053" s="628">
        <v>0</v>
      </c>
      <c r="AK1053" s="628">
        <v>0</v>
      </c>
      <c r="AL1053" s="628">
        <v>0</v>
      </c>
      <c r="AM1053" s="628">
        <v>0</v>
      </c>
      <c r="AN1053" s="628">
        <v>0</v>
      </c>
      <c r="AO1053" s="628">
        <v>0</v>
      </c>
      <c r="AP1053" s="628">
        <v>0</v>
      </c>
      <c r="AQ1053" s="628">
        <v>0</v>
      </c>
      <c r="AR1053" s="628">
        <v>0</v>
      </c>
      <c r="AS1053" s="628">
        <v>0</v>
      </c>
      <c r="AT1053" s="628">
        <v>0</v>
      </c>
      <c r="AU1053" s="628">
        <v>0</v>
      </c>
      <c r="AV1053" s="628">
        <v>0</v>
      </c>
      <c r="AW1053" s="628">
        <v>0</v>
      </c>
      <c r="AX1053" s="628">
        <v>0</v>
      </c>
      <c r="AY1053" s="602" t="e">
        <v>#N/A</v>
      </c>
      <c r="AZ1053" s="628"/>
      <c r="BA1053" s="629"/>
      <c r="BB1053" s="634"/>
    </row>
    <row r="1054" spans="1:54" ht="15.6" x14ac:dyDescent="0.3">
      <c r="A1054" s="622">
        <v>707677</v>
      </c>
      <c r="B1054" s="603" t="s">
        <v>247</v>
      </c>
      <c r="C1054" s="629">
        <v>0</v>
      </c>
      <c r="D1054" s="629">
        <v>0</v>
      </c>
      <c r="E1054" s="629">
        <v>0</v>
      </c>
      <c r="F1054" s="629">
        <v>0</v>
      </c>
      <c r="G1054" s="629">
        <v>0</v>
      </c>
      <c r="H1054" s="629">
        <v>0</v>
      </c>
      <c r="I1054" s="628" t="s">
        <v>177</v>
      </c>
      <c r="J1054" s="628" t="s">
        <v>177</v>
      </c>
      <c r="K1054" s="628" t="s">
        <v>177</v>
      </c>
      <c r="L1054" s="628" t="s">
        <v>177</v>
      </c>
      <c r="M1054" s="628" t="s">
        <v>177</v>
      </c>
      <c r="N1054" s="628" t="s">
        <v>177</v>
      </c>
      <c r="O1054" s="628">
        <v>0</v>
      </c>
      <c r="P1054" s="628">
        <v>0</v>
      </c>
      <c r="Q1054" s="628">
        <v>0</v>
      </c>
      <c r="R1054" s="628">
        <v>0</v>
      </c>
      <c r="S1054" s="628">
        <v>0</v>
      </c>
      <c r="T1054" s="628">
        <v>0</v>
      </c>
      <c r="U1054" s="628">
        <v>0</v>
      </c>
      <c r="V1054" s="628">
        <v>0</v>
      </c>
      <c r="W1054" s="628">
        <v>0</v>
      </c>
      <c r="X1054" s="628">
        <v>0</v>
      </c>
      <c r="Y1054" s="628">
        <v>0</v>
      </c>
      <c r="Z1054" s="628">
        <v>0</v>
      </c>
      <c r="AA1054" s="628">
        <v>0</v>
      </c>
      <c r="AB1054" s="628">
        <v>0</v>
      </c>
      <c r="AC1054" s="628">
        <v>0</v>
      </c>
      <c r="AD1054" s="628">
        <v>0</v>
      </c>
      <c r="AE1054" s="628">
        <v>0</v>
      </c>
      <c r="AF1054" s="628">
        <v>0</v>
      </c>
      <c r="AG1054" s="628">
        <v>0</v>
      </c>
      <c r="AH1054" s="628">
        <v>0</v>
      </c>
      <c r="AI1054" s="628">
        <v>0</v>
      </c>
      <c r="AJ1054" s="628">
        <v>0</v>
      </c>
      <c r="AK1054" s="628">
        <v>0</v>
      </c>
      <c r="AL1054" s="628">
        <v>0</v>
      </c>
      <c r="AM1054" s="628">
        <v>0</v>
      </c>
      <c r="AN1054" s="628">
        <v>0</v>
      </c>
      <c r="AO1054" s="628">
        <v>0</v>
      </c>
      <c r="AP1054" s="628">
        <v>0</v>
      </c>
      <c r="AQ1054" s="628">
        <v>0</v>
      </c>
      <c r="AR1054" s="628">
        <v>0</v>
      </c>
      <c r="AS1054" s="628">
        <v>0</v>
      </c>
      <c r="AT1054" s="628">
        <v>0</v>
      </c>
      <c r="AU1054" s="628">
        <v>0</v>
      </c>
      <c r="AV1054" s="628">
        <v>0</v>
      </c>
      <c r="AW1054" s="628">
        <v>0</v>
      </c>
      <c r="AX1054" s="628">
        <v>0</v>
      </c>
      <c r="AY1054" s="602" t="e">
        <v>#N/A</v>
      </c>
      <c r="AZ1054" s="628"/>
      <c r="BA1054" s="629"/>
      <c r="BB1054" s="634"/>
    </row>
    <row r="1055" spans="1:54" ht="14.4" x14ac:dyDescent="0.3">
      <c r="A1055" s="624" t="s">
        <v>4604</v>
      </c>
      <c r="B1055" s="624" t="s">
        <v>9</v>
      </c>
      <c r="C1055" s="624" t="s">
        <v>2585</v>
      </c>
      <c r="D1055" s="624" t="s">
        <v>4605</v>
      </c>
      <c r="E1055" s="624" t="s">
        <v>4606</v>
      </c>
      <c r="F1055" s="624" t="s">
        <v>4607</v>
      </c>
      <c r="G1055" s="624" t="s">
        <v>4608</v>
      </c>
      <c r="H1055" s="624" t="s">
        <v>4609</v>
      </c>
      <c r="I1055" s="624" t="s">
        <v>4610</v>
      </c>
      <c r="J1055" s="624" t="s">
        <v>4611</v>
      </c>
      <c r="K1055" s="624" t="s">
        <v>4612</v>
      </c>
      <c r="L1055" s="624" t="s">
        <v>1415</v>
      </c>
      <c r="M1055" s="624" t="s">
        <v>1416</v>
      </c>
      <c r="N1055" s="624" t="s">
        <v>1417</v>
      </c>
      <c r="O1055" s="624" t="s">
        <v>1418</v>
      </c>
      <c r="P1055" s="624" t="s">
        <v>1419</v>
      </c>
      <c r="Q1055" s="624" t="s">
        <v>1422</v>
      </c>
      <c r="R1055" s="624" t="s">
        <v>1423</v>
      </c>
      <c r="S1055" s="624" t="s">
        <v>1424</v>
      </c>
      <c r="T1055" s="624" t="s">
        <v>1425</v>
      </c>
      <c r="U1055" s="624" t="s">
        <v>1426</v>
      </c>
      <c r="V1055" s="624" t="s">
        <v>1427</v>
      </c>
      <c r="W1055" s="624" t="s">
        <v>1428</v>
      </c>
      <c r="X1055" s="624" t="s">
        <v>1429</v>
      </c>
      <c r="Y1055" s="624" t="s">
        <v>1430</v>
      </c>
      <c r="Z1055" s="624" t="s">
        <v>1431</v>
      </c>
      <c r="AA1055" s="624" t="s">
        <v>1432</v>
      </c>
      <c r="AB1055" s="624" t="s">
        <v>1433</v>
      </c>
      <c r="AC1055" s="624" t="s">
        <v>1434</v>
      </c>
      <c r="AD1055" s="624" t="s">
        <v>1435</v>
      </c>
      <c r="AE1055" s="624" t="s">
        <v>1436</v>
      </c>
      <c r="AF1055" s="624" t="s">
        <v>1437</v>
      </c>
      <c r="AG1055" s="624" t="s">
        <v>1438</v>
      </c>
      <c r="AH1055" s="624" t="s">
        <v>1439</v>
      </c>
      <c r="AI1055" s="624" t="s">
        <v>1440</v>
      </c>
      <c r="AJ1055" s="624" t="s">
        <v>1441</v>
      </c>
      <c r="AK1055" s="624" t="s">
        <v>1442</v>
      </c>
      <c r="AL1055" s="624" t="s">
        <v>1443</v>
      </c>
      <c r="AM1055" s="624" t="s">
        <v>1444</v>
      </c>
      <c r="AN1055" s="624" t="s">
        <v>1445</v>
      </c>
      <c r="AO1055" s="624" t="s">
        <v>1446</v>
      </c>
      <c r="AP1055" s="624" t="s">
        <v>1447</v>
      </c>
      <c r="AQ1055" s="624" t="s">
        <v>1448</v>
      </c>
      <c r="AR1055" s="624" t="s">
        <v>1449</v>
      </c>
      <c r="AS1055" s="624" t="s">
        <v>1450</v>
      </c>
      <c r="AT1055" s="624" t="s">
        <v>1451</v>
      </c>
      <c r="AU1055" s="624" t="s">
        <v>1452</v>
      </c>
      <c r="AV1055" s="624" t="s">
        <v>1453</v>
      </c>
      <c r="AW1055" s="624" t="s">
        <v>1454</v>
      </c>
      <c r="AX1055" s="624" t="s">
        <v>1455</v>
      </c>
      <c r="AY1055" s="624" t="s">
        <v>4308</v>
      </c>
      <c r="AZ1055" s="624" t="s">
        <v>4602</v>
      </c>
      <c r="BA1055" s="624" t="s">
        <v>4603</v>
      </c>
      <c r="BB1055" s="635"/>
    </row>
  </sheetData>
  <sheetProtection selectLockedCells="1" selectUnlockedCells="1"/>
  <autoFilter ref="A1:BB1" xr:uid="{00000000-0001-0000-0500-000000000000}">
    <sortState xmlns:xlrd2="http://schemas.microsoft.com/office/spreadsheetml/2017/richdata2" ref="A2:BB1055">
      <sortCondition ref="A1"/>
    </sortState>
  </autoFilter>
  <phoneticPr fontId="49" type="noConversion"/>
  <conditionalFormatting sqref="A1 A1055:A1048576 AY617:AY1048576 A617:A900">
    <cfRule type="duplicateValues" dxfId="3424" priority="2673"/>
  </conditionalFormatting>
  <conditionalFormatting sqref="A1 A1055:A1048576 AY617:AY1048576 A617:A912">
    <cfRule type="duplicateValues" dxfId="3423" priority="226"/>
  </conditionalFormatting>
  <conditionalFormatting sqref="A1 AY617:AY1048576 A1055:A1048576 A617:A900">
    <cfRule type="duplicateValues" dxfId="3422" priority="3164"/>
  </conditionalFormatting>
  <conditionalFormatting sqref="A1 AY617:AY1048576 A1055:A1048576 A617:A905">
    <cfRule type="duplicateValues" dxfId="3421" priority="1842"/>
  </conditionalFormatting>
  <conditionalFormatting sqref="A1 AY617:AY1048576 A1055:A1048576 A617:A912">
    <cfRule type="duplicateValues" dxfId="3420" priority="863"/>
  </conditionalFormatting>
  <conditionalFormatting sqref="A14">
    <cfRule type="duplicateValues" dxfId="3419" priority="193"/>
    <cfRule type="duplicateValues" dxfId="3418" priority="194"/>
  </conditionalFormatting>
  <conditionalFormatting sqref="A15:A48 A2:A13">
    <cfRule type="duplicateValues" dxfId="3417" priority="197"/>
  </conditionalFormatting>
  <conditionalFormatting sqref="A49:A474">
    <cfRule type="duplicateValues" dxfId="3416" priority="196"/>
  </conditionalFormatting>
  <conditionalFormatting sqref="A398:A407">
    <cfRule type="duplicateValues" dxfId="3415" priority="195"/>
  </conditionalFormatting>
  <conditionalFormatting sqref="A475:A476">
    <cfRule type="duplicateValues" dxfId="3414" priority="161"/>
    <cfRule type="duplicateValues" dxfId="3413" priority="173" stopIfTrue="1"/>
    <cfRule type="duplicateValues" dxfId="3412" priority="166" stopIfTrue="1"/>
    <cfRule type="duplicateValues" dxfId="3411" priority="165" stopIfTrue="1"/>
    <cfRule type="duplicateValues" dxfId="3410" priority="164" stopIfTrue="1"/>
    <cfRule type="duplicateValues" dxfId="3409" priority="163"/>
    <cfRule type="duplicateValues" dxfId="3408" priority="162"/>
    <cfRule type="duplicateValues" dxfId="3407" priority="184" stopIfTrue="1"/>
    <cfRule type="duplicateValues" dxfId="3406" priority="170" stopIfTrue="1"/>
    <cfRule type="duplicateValues" dxfId="3405" priority="169" stopIfTrue="1"/>
    <cfRule type="duplicateValues" dxfId="3404" priority="188"/>
    <cfRule type="duplicateValues" dxfId="3403" priority="174" stopIfTrue="1"/>
    <cfRule type="duplicateValues" dxfId="3402" priority="175" stopIfTrue="1"/>
    <cfRule type="duplicateValues" dxfId="3401" priority="176" stopIfTrue="1"/>
    <cfRule type="duplicateValues" dxfId="3400" priority="178"/>
    <cfRule type="duplicateValues" dxfId="3399" priority="179" stopIfTrue="1"/>
    <cfRule type="duplicateValues" dxfId="3398" priority="180" stopIfTrue="1"/>
    <cfRule type="duplicateValues" dxfId="3397" priority="181" stopIfTrue="1"/>
    <cfRule type="duplicateValues" dxfId="3396" priority="182" stopIfTrue="1"/>
    <cfRule type="duplicateValues" dxfId="3395" priority="183" stopIfTrue="1"/>
    <cfRule type="duplicateValues" dxfId="3394" priority="177"/>
    <cfRule type="duplicateValues" dxfId="3393" priority="186" stopIfTrue="1"/>
    <cfRule type="duplicateValues" dxfId="3392" priority="187" stopIfTrue="1"/>
    <cfRule type="duplicateValues" dxfId="3391" priority="185" stopIfTrue="1"/>
    <cfRule type="duplicateValues" dxfId="3390" priority="192"/>
    <cfRule type="duplicateValues" dxfId="3389" priority="191"/>
    <cfRule type="duplicateValues" dxfId="3388" priority="190"/>
    <cfRule type="duplicateValues" dxfId="3387" priority="189"/>
    <cfRule type="duplicateValues" dxfId="3386" priority="167" stopIfTrue="1"/>
    <cfRule type="duplicateValues" dxfId="3385" priority="168" stopIfTrue="1"/>
    <cfRule type="duplicateValues" dxfId="3384" priority="172" stopIfTrue="1"/>
    <cfRule type="duplicateValues" dxfId="3383" priority="171" stopIfTrue="1"/>
  </conditionalFormatting>
  <conditionalFormatting sqref="A475:A492">
    <cfRule type="duplicateValues" dxfId="3382" priority="143"/>
    <cfRule type="duplicateValues" dxfId="3381" priority="144"/>
  </conditionalFormatting>
  <conditionalFormatting sqref="A477:A492">
    <cfRule type="duplicateValues" dxfId="3380" priority="160"/>
    <cfRule type="duplicateValues" dxfId="3379" priority="159"/>
    <cfRule type="duplicateValues" dxfId="3378" priority="158"/>
    <cfRule type="duplicateValues" dxfId="3377" priority="150" stopIfTrue="1"/>
    <cfRule type="duplicateValues" dxfId="3376" priority="151" stopIfTrue="1"/>
    <cfRule type="duplicateValues" dxfId="3375" priority="148" stopIfTrue="1"/>
    <cfRule type="duplicateValues" dxfId="3374" priority="149" stopIfTrue="1"/>
    <cfRule type="duplicateValues" dxfId="3373" priority="152" stopIfTrue="1"/>
    <cfRule type="duplicateValues" dxfId="3372" priority="153" stopIfTrue="1"/>
    <cfRule type="duplicateValues" dxfId="3371" priority="146" stopIfTrue="1"/>
    <cfRule type="duplicateValues" dxfId="3370" priority="147" stopIfTrue="1"/>
    <cfRule type="duplicateValues" dxfId="3369" priority="154" stopIfTrue="1"/>
    <cfRule type="duplicateValues" dxfId="3368" priority="156" stopIfTrue="1"/>
    <cfRule type="duplicateValues" dxfId="3367" priority="155" stopIfTrue="1"/>
    <cfRule type="duplicateValues" dxfId="3366" priority="157"/>
    <cfRule type="duplicateValues" dxfId="3365" priority="145" stopIfTrue="1"/>
  </conditionalFormatting>
  <conditionalFormatting sqref="A493">
    <cfRule type="duplicateValues" dxfId="3364" priority="129" stopIfTrue="1"/>
    <cfRule type="duplicateValues" dxfId="3363" priority="130"/>
    <cfRule type="duplicateValues" dxfId="3362" priority="131" stopIfTrue="1"/>
    <cfRule type="duplicateValues" dxfId="3361" priority="140"/>
    <cfRule type="duplicateValues" dxfId="3360" priority="142"/>
    <cfRule type="duplicateValues" dxfId="3359" priority="119" stopIfTrue="1"/>
    <cfRule type="duplicateValues" dxfId="3358" priority="120" stopIfTrue="1"/>
    <cfRule type="duplicateValues" dxfId="3357" priority="121" stopIfTrue="1"/>
    <cfRule type="duplicateValues" dxfId="3356" priority="122" stopIfTrue="1"/>
    <cfRule type="duplicateValues" dxfId="3355" priority="123" stopIfTrue="1"/>
    <cfRule type="duplicateValues" dxfId="3354" priority="124" stopIfTrue="1"/>
    <cfRule type="duplicateValues" dxfId="3353" priority="125" stopIfTrue="1"/>
    <cfRule type="duplicateValues" dxfId="3352" priority="126" stopIfTrue="1"/>
    <cfRule type="duplicateValues" dxfId="3351" priority="127" stopIfTrue="1"/>
    <cfRule type="duplicateValues" dxfId="3350" priority="128" stopIfTrue="1"/>
    <cfRule type="duplicateValues" dxfId="3349" priority="141"/>
  </conditionalFormatting>
  <conditionalFormatting sqref="A493:A589">
    <cfRule type="duplicateValues" dxfId="3348" priority="132"/>
    <cfRule type="duplicateValues" dxfId="3347" priority="133"/>
    <cfRule type="duplicateValues" dxfId="3346" priority="134"/>
    <cfRule type="duplicateValues" dxfId="3345" priority="135"/>
    <cfRule type="duplicateValues" dxfId="3344" priority="136"/>
    <cfRule type="duplicateValues" dxfId="3343" priority="137"/>
    <cfRule type="duplicateValues" dxfId="3342" priority="138"/>
    <cfRule type="duplicateValues" dxfId="3341" priority="139"/>
  </conditionalFormatting>
  <conditionalFormatting sqref="A493:A616">
    <cfRule type="duplicateValues" dxfId="3340" priority="1"/>
    <cfRule type="duplicateValues" dxfId="3339" priority="2"/>
  </conditionalFormatting>
  <conditionalFormatting sqref="A494:A589">
    <cfRule type="duplicateValues" dxfId="3338" priority="21" stopIfTrue="1"/>
    <cfRule type="duplicateValues" dxfId="3337" priority="33"/>
    <cfRule type="duplicateValues" dxfId="3336" priority="32" stopIfTrue="1"/>
    <cfRule type="duplicateValues" dxfId="3335" priority="31" stopIfTrue="1"/>
    <cfRule type="duplicateValues" dxfId="3334" priority="30" stopIfTrue="1"/>
    <cfRule type="duplicateValues" dxfId="3333" priority="29" stopIfTrue="1"/>
    <cfRule type="duplicateValues" dxfId="3332" priority="28" stopIfTrue="1"/>
    <cfRule type="duplicateValues" dxfId="3331" priority="27" stopIfTrue="1"/>
    <cfRule type="duplicateValues" dxfId="3330" priority="26" stopIfTrue="1"/>
    <cfRule type="duplicateValues" dxfId="3329" priority="25" stopIfTrue="1"/>
    <cfRule type="duplicateValues" dxfId="3328" priority="24" stopIfTrue="1"/>
    <cfRule type="duplicateValues" dxfId="3327" priority="23" stopIfTrue="1"/>
    <cfRule type="duplicateValues" dxfId="3326" priority="22" stopIfTrue="1"/>
  </conditionalFormatting>
  <conditionalFormatting sqref="A590:A595">
    <cfRule type="duplicateValues" dxfId="3325" priority="76" stopIfTrue="1"/>
    <cfRule type="duplicateValues" dxfId="3324" priority="77" stopIfTrue="1"/>
    <cfRule type="duplicateValues" dxfId="3323" priority="78" stopIfTrue="1"/>
    <cfRule type="duplicateValues" dxfId="3322" priority="79" stopIfTrue="1"/>
    <cfRule type="duplicateValues" dxfId="3321" priority="80" stopIfTrue="1"/>
    <cfRule type="duplicateValues" dxfId="3320" priority="81" stopIfTrue="1"/>
    <cfRule type="duplicateValues" dxfId="3319" priority="82"/>
    <cfRule type="duplicateValues" dxfId="3318" priority="83" stopIfTrue="1"/>
    <cfRule type="duplicateValues" dxfId="3317" priority="84"/>
    <cfRule type="duplicateValues" dxfId="3316" priority="85"/>
    <cfRule type="duplicateValues" dxfId="3315" priority="86"/>
    <cfRule type="duplicateValues" dxfId="3314" priority="87"/>
    <cfRule type="duplicateValues" dxfId="3313" priority="88" stopIfTrue="1"/>
    <cfRule type="duplicateValues" dxfId="3312" priority="89" stopIfTrue="1"/>
    <cfRule type="duplicateValues" dxfId="3311" priority="90"/>
    <cfRule type="duplicateValues" dxfId="3310" priority="91"/>
    <cfRule type="duplicateValues" dxfId="3309" priority="92"/>
    <cfRule type="duplicateValues" dxfId="3308" priority="93" stopIfTrue="1"/>
    <cfRule type="duplicateValues" dxfId="3307" priority="73" stopIfTrue="1"/>
    <cfRule type="duplicateValues" dxfId="3306" priority="64"/>
    <cfRule type="duplicateValues" dxfId="3305" priority="65"/>
    <cfRule type="duplicateValues" dxfId="3304" priority="66"/>
    <cfRule type="duplicateValues" dxfId="3303" priority="67"/>
    <cfRule type="duplicateValues" dxfId="3302" priority="68"/>
    <cfRule type="duplicateValues" dxfId="3301" priority="69"/>
    <cfRule type="duplicateValues" dxfId="3300" priority="70" stopIfTrue="1"/>
    <cfRule type="duplicateValues" dxfId="3299" priority="71" stopIfTrue="1"/>
    <cfRule type="duplicateValues" dxfId="3298" priority="72" stopIfTrue="1"/>
    <cfRule type="duplicateValues" dxfId="3297" priority="74" stopIfTrue="1"/>
    <cfRule type="duplicateValues" dxfId="3296" priority="75" stopIfTrue="1"/>
  </conditionalFormatting>
  <conditionalFormatting sqref="A590:A601">
    <cfRule type="duplicateValues" dxfId="3295" priority="62"/>
    <cfRule type="duplicateValues" dxfId="3294" priority="61"/>
    <cfRule type="duplicateValues" dxfId="3293" priority="63"/>
  </conditionalFormatting>
  <conditionalFormatting sqref="A596">
    <cfRule type="duplicateValues" dxfId="3292" priority="53" stopIfTrue="1"/>
    <cfRule type="duplicateValues" dxfId="3291" priority="54" stopIfTrue="1"/>
    <cfRule type="duplicateValues" dxfId="3290" priority="55" stopIfTrue="1"/>
    <cfRule type="duplicateValues" dxfId="3289" priority="56" stopIfTrue="1"/>
    <cfRule type="duplicateValues" dxfId="3288" priority="57" stopIfTrue="1"/>
    <cfRule type="duplicateValues" dxfId="3287" priority="58" stopIfTrue="1"/>
    <cfRule type="duplicateValues" dxfId="3286" priority="59" stopIfTrue="1"/>
    <cfRule type="duplicateValues" dxfId="3285" priority="60" stopIfTrue="1"/>
    <cfRule type="duplicateValues" dxfId="3284" priority="49" stopIfTrue="1"/>
    <cfRule type="duplicateValues" dxfId="3283" priority="51" stopIfTrue="1"/>
    <cfRule type="duplicateValues" dxfId="3282" priority="50" stopIfTrue="1"/>
    <cfRule type="duplicateValues" dxfId="3281" priority="52" stopIfTrue="1"/>
  </conditionalFormatting>
  <conditionalFormatting sqref="A596:A601">
    <cfRule type="duplicateValues" dxfId="3280" priority="103"/>
    <cfRule type="duplicateValues" dxfId="3279" priority="102" stopIfTrue="1"/>
    <cfRule type="duplicateValues" dxfId="3278" priority="40"/>
    <cfRule type="duplicateValues" dxfId="3277" priority="39"/>
    <cfRule type="duplicateValues" dxfId="3276" priority="38"/>
    <cfRule type="duplicateValues" dxfId="3275" priority="36"/>
    <cfRule type="duplicateValues" dxfId="3274" priority="35"/>
    <cfRule type="duplicateValues" dxfId="3273" priority="118" stopIfTrue="1"/>
    <cfRule type="duplicateValues" dxfId="3272" priority="99"/>
    <cfRule type="duplicateValues" dxfId="3271" priority="98"/>
    <cfRule type="duplicateValues" dxfId="3270" priority="96"/>
    <cfRule type="duplicateValues" dxfId="3269" priority="116"/>
    <cfRule type="duplicateValues" dxfId="3268" priority="34"/>
    <cfRule type="duplicateValues" dxfId="3267" priority="94"/>
    <cfRule type="duplicateValues" dxfId="3266" priority="37"/>
    <cfRule type="duplicateValues" dxfId="3265" priority="101" stopIfTrue="1"/>
    <cfRule type="duplicateValues" dxfId="3264" priority="117"/>
  </conditionalFormatting>
  <conditionalFormatting sqref="A597:A599">
    <cfRule type="duplicateValues" dxfId="3263" priority="48" stopIfTrue="1"/>
  </conditionalFormatting>
  <conditionalFormatting sqref="A597:A601">
    <cfRule type="duplicateValues" dxfId="3262" priority="43" stopIfTrue="1"/>
    <cfRule type="duplicateValues" dxfId="3261" priority="42" stopIfTrue="1"/>
    <cfRule type="duplicateValues" dxfId="3260" priority="41" stopIfTrue="1"/>
    <cfRule type="duplicateValues" dxfId="3259" priority="114" stopIfTrue="1"/>
    <cfRule type="duplicateValues" dxfId="3258" priority="113" stopIfTrue="1"/>
    <cfRule type="duplicateValues" dxfId="3257" priority="111" stopIfTrue="1"/>
    <cfRule type="duplicateValues" dxfId="3256" priority="110" stopIfTrue="1"/>
    <cfRule type="duplicateValues" dxfId="3255" priority="109" stopIfTrue="1"/>
    <cfRule type="duplicateValues" dxfId="3254" priority="108" stopIfTrue="1"/>
    <cfRule type="duplicateValues" dxfId="3253" priority="107" stopIfTrue="1"/>
    <cfRule type="duplicateValues" dxfId="3252" priority="106" stopIfTrue="1"/>
    <cfRule type="duplicateValues" dxfId="3251" priority="105" stopIfTrue="1"/>
    <cfRule type="duplicateValues" dxfId="3250" priority="104" stopIfTrue="1"/>
    <cfRule type="duplicateValues" dxfId="3249" priority="115" stopIfTrue="1"/>
    <cfRule type="duplicateValues" dxfId="3248" priority="112" stopIfTrue="1"/>
    <cfRule type="duplicateValues" dxfId="3247" priority="47" stopIfTrue="1"/>
    <cfRule type="duplicateValues" dxfId="3246" priority="46" stopIfTrue="1"/>
    <cfRule type="duplicateValues" dxfId="3245" priority="45" stopIfTrue="1"/>
    <cfRule type="duplicateValues" dxfId="3244" priority="44" stopIfTrue="1"/>
  </conditionalFormatting>
  <conditionalFormatting sqref="A601">
    <cfRule type="duplicateValues" dxfId="3243" priority="97" stopIfTrue="1"/>
    <cfRule type="duplicateValues" dxfId="3242" priority="100" stopIfTrue="1"/>
    <cfRule type="duplicateValues" dxfId="3241" priority="95" stopIfTrue="1"/>
  </conditionalFormatting>
  <conditionalFormatting sqref="A602:A616">
    <cfRule type="duplicateValues" dxfId="3240" priority="4" stopIfTrue="1"/>
    <cfRule type="duplicateValues" dxfId="3239" priority="5" stopIfTrue="1"/>
    <cfRule type="duplicateValues" dxfId="3238" priority="6" stopIfTrue="1"/>
    <cfRule type="duplicateValues" dxfId="3237" priority="18"/>
    <cfRule type="duplicateValues" dxfId="3236" priority="17"/>
    <cfRule type="duplicateValues" dxfId="3235" priority="16"/>
    <cfRule type="duplicateValues" dxfId="3234" priority="15"/>
    <cfRule type="duplicateValues" dxfId="3233" priority="13" stopIfTrue="1"/>
    <cfRule type="duplicateValues" dxfId="3232" priority="12" stopIfTrue="1"/>
    <cfRule type="duplicateValues" dxfId="3231" priority="3" stopIfTrue="1"/>
    <cfRule type="duplicateValues" dxfId="3230" priority="14" stopIfTrue="1"/>
    <cfRule type="duplicateValues" dxfId="3229" priority="20"/>
    <cfRule type="duplicateValues" dxfId="3228" priority="19"/>
    <cfRule type="duplicateValues" dxfId="3227" priority="11" stopIfTrue="1"/>
    <cfRule type="duplicateValues" dxfId="3226" priority="10" stopIfTrue="1"/>
    <cfRule type="duplicateValues" dxfId="3225" priority="9" stopIfTrue="1"/>
    <cfRule type="duplicateValues" dxfId="3224" priority="8" stopIfTrue="1"/>
    <cfRule type="duplicateValues" dxfId="3223" priority="7" stopIfTrue="1"/>
  </conditionalFormatting>
  <conditionalFormatting sqref="A617:A858">
    <cfRule type="duplicateValues" dxfId="3222" priority="17296"/>
  </conditionalFormatting>
  <conditionalFormatting sqref="A859:A898">
    <cfRule type="duplicateValues" dxfId="3221" priority="11284"/>
    <cfRule type="duplicateValues" dxfId="3220" priority="11280"/>
    <cfRule type="duplicateValues" dxfId="3219" priority="11281"/>
  </conditionalFormatting>
  <conditionalFormatting sqref="A899">
    <cfRule type="duplicateValues" dxfId="3218" priority="4952"/>
    <cfRule type="duplicateValues" dxfId="3217" priority="4954"/>
    <cfRule type="duplicateValues" dxfId="3216" priority="4953"/>
    <cfRule type="duplicateValues" dxfId="3215" priority="4955"/>
    <cfRule type="duplicateValues" dxfId="3214" priority="4956"/>
    <cfRule type="duplicateValues" dxfId="3213" priority="4957"/>
    <cfRule type="duplicateValues" dxfId="3212" priority="4958"/>
    <cfRule type="duplicateValues" dxfId="3211" priority="4959"/>
    <cfRule type="duplicateValues" dxfId="3210" priority="4950"/>
    <cfRule type="duplicateValues" dxfId="3209" priority="4951"/>
  </conditionalFormatting>
  <conditionalFormatting sqref="A900">
    <cfRule type="duplicateValues" dxfId="3208" priority="4893"/>
    <cfRule type="duplicateValues" dxfId="3207" priority="4897"/>
    <cfRule type="duplicateValues" dxfId="3206" priority="4895"/>
    <cfRule type="duplicateValues" dxfId="3205" priority="4894"/>
    <cfRule type="duplicateValues" dxfId="3204" priority="4896"/>
  </conditionalFormatting>
  <conditionalFormatting sqref="A901:A905">
    <cfRule type="duplicateValues" dxfId="3203" priority="2496"/>
    <cfRule type="duplicateValues" dxfId="3202" priority="2497"/>
    <cfRule type="duplicateValues" dxfId="3201" priority="2498"/>
    <cfRule type="duplicateValues" dxfId="3200" priority="2500"/>
    <cfRule type="duplicateValues" dxfId="3199" priority="2501"/>
    <cfRule type="duplicateValues" dxfId="3198" priority="2502"/>
    <cfRule type="duplicateValues" dxfId="3197" priority="2503"/>
    <cfRule type="duplicateValues" dxfId="3196" priority="2504"/>
    <cfRule type="duplicateValues" dxfId="3195" priority="2499"/>
    <cfRule type="duplicateValues" dxfId="3194" priority="2488"/>
    <cfRule type="duplicateValues" dxfId="3193" priority="2489"/>
    <cfRule type="duplicateValues" dxfId="3192" priority="2490"/>
    <cfRule type="duplicateValues" dxfId="3191" priority="2491"/>
    <cfRule type="duplicateValues" dxfId="3190" priority="2492"/>
    <cfRule type="duplicateValues" dxfId="3189" priority="2493"/>
    <cfRule type="duplicateValues" dxfId="3188" priority="2494"/>
    <cfRule type="duplicateValues" dxfId="3187" priority="2495"/>
  </conditionalFormatting>
  <conditionalFormatting sqref="A906:A912">
    <cfRule type="duplicateValues" dxfId="3186" priority="923"/>
    <cfRule type="duplicateValues" dxfId="3185" priority="924"/>
    <cfRule type="duplicateValues" dxfId="3184" priority="925"/>
    <cfRule type="duplicateValues" dxfId="3183" priority="915"/>
    <cfRule type="duplicateValues" dxfId="3182" priority="911"/>
    <cfRule type="duplicateValues" dxfId="3181" priority="912"/>
    <cfRule type="duplicateValues" dxfId="3180" priority="913"/>
    <cfRule type="duplicateValues" dxfId="3179" priority="914"/>
    <cfRule type="duplicateValues" dxfId="3178" priority="908"/>
    <cfRule type="duplicateValues" dxfId="3177" priority="917"/>
    <cfRule type="duplicateValues" dxfId="3176" priority="909"/>
    <cfRule type="duplicateValues" dxfId="3175" priority="910"/>
    <cfRule type="duplicateValues" dxfId="3174" priority="916"/>
    <cfRule type="duplicateValues" dxfId="3173" priority="918"/>
    <cfRule type="duplicateValues" dxfId="3172" priority="919"/>
    <cfRule type="duplicateValues" dxfId="3171" priority="907"/>
    <cfRule type="duplicateValues" dxfId="3170" priority="920"/>
    <cfRule type="duplicateValues" dxfId="3169" priority="921"/>
    <cfRule type="duplicateValues" dxfId="3168" priority="922"/>
  </conditionalFormatting>
  <conditionalFormatting sqref="A913:A1054">
    <cfRule type="duplicateValues" dxfId="3167" priority="212"/>
    <cfRule type="duplicateValues" dxfId="3166" priority="211"/>
    <cfRule type="duplicateValues" dxfId="3165" priority="210"/>
    <cfRule type="duplicateValues" dxfId="3164" priority="208"/>
    <cfRule type="duplicateValues" dxfId="3163" priority="207"/>
    <cfRule type="duplicateValues" dxfId="3162" priority="206"/>
    <cfRule type="duplicateValues" dxfId="3161" priority="205"/>
    <cfRule type="duplicateValues" dxfId="3160" priority="204"/>
    <cfRule type="duplicateValues" dxfId="3159" priority="203"/>
    <cfRule type="duplicateValues" dxfId="3158" priority="216"/>
    <cfRule type="duplicateValues" dxfId="3157" priority="201"/>
    <cfRule type="duplicateValues" dxfId="3156" priority="200"/>
    <cfRule type="duplicateValues" dxfId="3155" priority="199"/>
    <cfRule type="duplicateValues" dxfId="3154" priority="198"/>
    <cfRule type="duplicateValues" dxfId="3153" priority="202"/>
    <cfRule type="duplicateValues" dxfId="3152" priority="209"/>
    <cfRule type="duplicateValues" dxfId="3151" priority="213"/>
    <cfRule type="duplicateValues" dxfId="3150" priority="214"/>
    <cfRule type="duplicateValues" dxfId="3149" priority="215"/>
    <cfRule type="duplicateValues" dxfId="3148" priority="217"/>
    <cfRule type="duplicateValues" dxfId="3147" priority="218"/>
    <cfRule type="duplicateValues" dxfId="3146" priority="219"/>
    <cfRule type="duplicateValues" dxfId="3145" priority="220"/>
  </conditionalFormatting>
  <conditionalFormatting sqref="A1055:A1048576 A1 A617:A898">
    <cfRule type="duplicateValues" dxfId="3144" priority="5540"/>
  </conditionalFormatting>
  <conditionalFormatting sqref="A1055:A1048576 A1 AY617:AY1048576 A617:A898">
    <cfRule type="duplicateValues" dxfId="3143" priority="5010"/>
  </conditionalFormatting>
  <conditionalFormatting sqref="A1055:A1048576 A1 AY617:AY1048576 A617:A899">
    <cfRule type="duplicateValues" dxfId="3142" priority="4917"/>
  </conditionalFormatting>
  <conditionalFormatting sqref="A1055:A1048576 AY617:AY1048576 A1 A617:A898">
    <cfRule type="duplicateValues" dxfId="3141" priority="5325"/>
  </conditionalFormatting>
  <conditionalFormatting sqref="A1055:A1048576">
    <cfRule type="duplicateValues" dxfId="3140" priority="4898"/>
    <cfRule type="duplicateValues" dxfId="3139" priority="5030"/>
    <cfRule type="duplicateValues" dxfId="3138" priority="5173"/>
    <cfRule type="duplicateValues" dxfId="3137" priority="11187"/>
    <cfRule type="duplicateValues" dxfId="3136" priority="11188"/>
    <cfRule type="duplicateValues" dxfId="3135" priority="11189"/>
    <cfRule type="duplicateValues" dxfId="3134" priority="4976"/>
  </conditionalFormatting>
  <conditionalFormatting sqref="AY617:AY1048576 A1 A1055:A1048576 A617:A900">
    <cfRule type="duplicateValues" dxfId="3133" priority="4808"/>
  </conditionalFormatting>
  <conditionalFormatting sqref="AY617:AY1048576 A1 A1055:A1048576 A617:A905">
    <cfRule type="duplicateValues" dxfId="3132" priority="971"/>
  </conditionalFormatting>
  <conditionalFormatting sqref="AZ1">
    <cfRule type="duplicateValues" dxfId="3131" priority="5171"/>
    <cfRule type="duplicateValues" dxfId="3130" priority="5172"/>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AO1055"/>
  <sheetViews>
    <sheetView rightToLeft="1" zoomScaleNormal="100" workbookViewId="0">
      <pane ySplit="2" topLeftCell="A3" activePane="bottomLeft" state="frozen"/>
      <selection pane="bottomLeft" activeCell="A2" sqref="A2:XFD2"/>
    </sheetView>
  </sheetViews>
  <sheetFormatPr defaultColWidth="8.69921875" defaultRowHeight="20.100000000000001" customHeight="1" x14ac:dyDescent="0.25"/>
  <cols>
    <col min="1" max="1" width="9.69921875" style="205" customWidth="1"/>
    <col min="2" max="2" width="15" style="205" customWidth="1"/>
    <col min="3" max="3" width="9.3984375" style="205" customWidth="1"/>
    <col min="4" max="4" width="8" style="205" customWidth="1"/>
    <col min="5" max="5" width="7" style="205" bestFit="1" customWidth="1"/>
    <col min="6" max="6" width="12.69921875" style="206" bestFit="1" customWidth="1"/>
    <col min="7" max="7" width="7" style="205" customWidth="1"/>
    <col min="8" max="8" width="10.09765625" style="207" customWidth="1"/>
    <col min="9" max="9" width="6.09765625" style="205" customWidth="1"/>
    <col min="10" max="10" width="6.19921875" style="207" customWidth="1"/>
    <col min="11" max="11" width="9.59765625" style="205" bestFit="1" customWidth="1"/>
    <col min="12" max="12" width="7.69921875" style="207" customWidth="1"/>
    <col min="13" max="13" width="6.3984375" style="205" customWidth="1"/>
    <col min="14" max="14" width="8.09765625" style="205" customWidth="1"/>
    <col min="15" max="15" width="9.8984375" style="205" customWidth="1"/>
    <col min="16" max="16" width="9" style="205" customWidth="1"/>
    <col min="17" max="17" width="6.8984375" style="205" customWidth="1"/>
    <col min="18" max="18" width="10.59765625" style="205" customWidth="1"/>
    <col min="19" max="19" width="27.69921875" style="205" bestFit="1" customWidth="1"/>
    <col min="20" max="20" width="22.69921875" style="205" bestFit="1" customWidth="1"/>
    <col min="21" max="21" width="21" style="205" bestFit="1" customWidth="1"/>
    <col min="22" max="22" width="24.19921875" style="205" bestFit="1" customWidth="1"/>
    <col min="23" max="23" width="18" style="205" bestFit="1" customWidth="1"/>
    <col min="24" max="24" width="18.19921875" style="205" bestFit="1" customWidth="1"/>
    <col min="25" max="26" width="18" style="205" bestFit="1" customWidth="1"/>
    <col min="27" max="27" width="17.59765625" style="205" customWidth="1"/>
    <col min="28" max="29" width="16.19921875" style="205" bestFit="1" customWidth="1"/>
    <col min="30" max="30" width="36.09765625" style="595" bestFit="1" customWidth="1"/>
    <col min="31" max="31" width="8.69921875" style="205"/>
    <col min="32" max="32" width="12.3984375" style="205" customWidth="1"/>
    <col min="33" max="33" width="11.59765625" style="205" customWidth="1"/>
    <col min="34" max="34" width="15.19921875" style="205" customWidth="1"/>
    <col min="35" max="36" width="8.69921875" style="205"/>
    <col min="37" max="37" width="19.69921875" style="205" customWidth="1"/>
    <col min="38" max="16384" width="8.69921875" style="205"/>
  </cols>
  <sheetData>
    <row r="1" spans="1:41" ht="20.100000000000001" customHeight="1" x14ac:dyDescent="0.25">
      <c r="A1" s="205">
        <v>1</v>
      </c>
      <c r="B1" s="205">
        <v>2</v>
      </c>
      <c r="C1" s="205">
        <v>3</v>
      </c>
      <c r="D1" s="205">
        <v>4</v>
      </c>
      <c r="E1" s="205">
        <v>5</v>
      </c>
      <c r="F1" s="205">
        <v>6</v>
      </c>
      <c r="G1" s="205">
        <v>7</v>
      </c>
      <c r="H1" s="205">
        <v>8</v>
      </c>
      <c r="J1" s="205">
        <v>10</v>
      </c>
      <c r="K1" s="205">
        <v>11</v>
      </c>
      <c r="L1" s="205">
        <v>12</v>
      </c>
      <c r="M1" s="205">
        <v>13</v>
      </c>
      <c r="N1" s="205">
        <v>14</v>
      </c>
      <c r="O1" s="205">
        <v>15</v>
      </c>
      <c r="P1" s="205">
        <v>16</v>
      </c>
      <c r="Q1" s="205">
        <v>17</v>
      </c>
      <c r="R1" s="205">
        <v>18</v>
      </c>
      <c r="S1" s="205">
        <v>19</v>
      </c>
      <c r="T1" s="205">
        <v>20</v>
      </c>
      <c r="U1" s="205">
        <v>21</v>
      </c>
      <c r="V1" s="205">
        <v>22</v>
      </c>
      <c r="W1" s="205">
        <v>23</v>
      </c>
      <c r="X1" s="205">
        <v>24</v>
      </c>
      <c r="Y1" s="205">
        <v>25</v>
      </c>
      <c r="Z1" s="205">
        <v>26</v>
      </c>
      <c r="AA1" s="205">
        <v>27</v>
      </c>
      <c r="AB1" s="205">
        <v>28</v>
      </c>
      <c r="AC1" s="205">
        <v>29</v>
      </c>
      <c r="AD1" s="595">
        <v>30</v>
      </c>
      <c r="AE1" s="205">
        <v>31</v>
      </c>
      <c r="AF1" s="205">
        <v>32</v>
      </c>
      <c r="AG1" s="205">
        <v>33</v>
      </c>
      <c r="AH1" s="205">
        <v>34</v>
      </c>
      <c r="AI1" s="205">
        <v>35</v>
      </c>
      <c r="AJ1" s="205">
        <v>36</v>
      </c>
      <c r="AK1" s="205">
        <v>37</v>
      </c>
      <c r="AL1" s="205">
        <v>38</v>
      </c>
    </row>
    <row r="2" spans="1:41" ht="27" customHeight="1" x14ac:dyDescent="0.25">
      <c r="A2" s="205" t="s">
        <v>49</v>
      </c>
      <c r="B2" s="205" t="s">
        <v>220</v>
      </c>
      <c r="C2" s="205" t="s">
        <v>50</v>
      </c>
      <c r="D2" s="205" t="s">
        <v>51</v>
      </c>
      <c r="E2" s="205" t="s">
        <v>11</v>
      </c>
      <c r="F2" s="206" t="s">
        <v>52</v>
      </c>
      <c r="G2" s="253" t="s">
        <v>6</v>
      </c>
      <c r="H2" s="254" t="s">
        <v>10</v>
      </c>
      <c r="I2" s="253" t="s">
        <v>9</v>
      </c>
      <c r="J2" s="254" t="s">
        <v>12</v>
      </c>
      <c r="K2" s="253" t="s">
        <v>55</v>
      </c>
      <c r="L2" s="254" t="s">
        <v>56</v>
      </c>
      <c r="M2" s="205" t="s">
        <v>221</v>
      </c>
      <c r="N2" s="253" t="s">
        <v>15</v>
      </c>
      <c r="O2" s="253" t="s">
        <v>60</v>
      </c>
      <c r="P2" s="253" t="s">
        <v>222</v>
      </c>
      <c r="Q2" s="253" t="s">
        <v>44</v>
      </c>
      <c r="R2" s="205" t="s">
        <v>183</v>
      </c>
      <c r="S2" s="208" t="s">
        <v>204</v>
      </c>
      <c r="T2" s="208" t="s">
        <v>205</v>
      </c>
      <c r="U2" s="208" t="s">
        <v>206</v>
      </c>
      <c r="V2" s="208" t="s">
        <v>207</v>
      </c>
      <c r="W2" s="205" t="s">
        <v>381</v>
      </c>
      <c r="X2" s="205" t="s">
        <v>382</v>
      </c>
      <c r="Y2" s="205" t="s">
        <v>383</v>
      </c>
      <c r="Z2" s="205" t="s">
        <v>404</v>
      </c>
      <c r="AA2" s="205" t="s">
        <v>1399</v>
      </c>
      <c r="AB2" s="205" t="s">
        <v>1811</v>
      </c>
      <c r="AC2" s="205" t="s">
        <v>2582</v>
      </c>
      <c r="AD2" s="595">
        <v>1</v>
      </c>
      <c r="AF2" s="205" t="s">
        <v>2584</v>
      </c>
      <c r="AG2" s="205" t="s">
        <v>4302</v>
      </c>
      <c r="AH2" s="205" t="s">
        <v>4601</v>
      </c>
    </row>
    <row r="3" spans="1:41" ht="20.100000000000001" customHeight="1" x14ac:dyDescent="0.3">
      <c r="A3" s="222">
        <v>700012</v>
      </c>
      <c r="B3" s="255" t="s">
        <v>4324</v>
      </c>
      <c r="C3" s="223" t="s">
        <v>309</v>
      </c>
      <c r="D3" s="232"/>
      <c r="E3" s="232"/>
      <c r="G3" s="232"/>
      <c r="I3" s="232" t="s">
        <v>249</v>
      </c>
      <c r="J3" s="234"/>
      <c r="L3" s="234"/>
      <c r="M3" s="232"/>
      <c r="N3" s="232"/>
      <c r="O3" s="232"/>
      <c r="P3" s="232"/>
      <c r="R3" s="232"/>
      <c r="S3" s="232"/>
      <c r="T3" s="232"/>
      <c r="U3" s="232"/>
      <c r="V3" s="232"/>
      <c r="W3" s="232"/>
      <c r="X3" s="232"/>
      <c r="Y3" s="232"/>
      <c r="Z3" s="232"/>
      <c r="AA3" s="232"/>
      <c r="AB3" s="232"/>
      <c r="AC3" s="232"/>
      <c r="AD3" s="596"/>
      <c r="AE3" s="232" t="s">
        <v>4546</v>
      </c>
      <c r="AF3" s="238"/>
      <c r="AG3" s="232"/>
      <c r="AH3" s="232"/>
      <c r="AI3" s="232"/>
      <c r="AJ3" s="232"/>
      <c r="AL3" s="238"/>
    </row>
    <row r="4" spans="1:41" ht="20.100000000000001" customHeight="1" x14ac:dyDescent="0.3">
      <c r="A4" s="222">
        <v>700081</v>
      </c>
      <c r="B4" s="255" t="s">
        <v>4325</v>
      </c>
      <c r="C4" s="223" t="s">
        <v>65</v>
      </c>
      <c r="D4" s="232"/>
      <c r="E4" s="232"/>
      <c r="G4" s="232"/>
      <c r="H4" s="234"/>
      <c r="I4" s="232" t="s">
        <v>401</v>
      </c>
      <c r="J4" s="234"/>
      <c r="L4" s="234"/>
      <c r="M4" s="232"/>
      <c r="N4" s="232"/>
      <c r="O4" s="232"/>
      <c r="P4" s="232"/>
      <c r="R4" s="232"/>
      <c r="S4" s="232"/>
      <c r="T4" s="232"/>
      <c r="U4" s="232"/>
      <c r="V4" s="232"/>
      <c r="W4" s="232"/>
      <c r="X4" s="232"/>
      <c r="Y4" s="232"/>
      <c r="Z4" s="232"/>
      <c r="AA4" s="232"/>
      <c r="AB4" s="232"/>
      <c r="AC4" s="232"/>
      <c r="AD4" s="596"/>
      <c r="AE4" s="232">
        <v>0</v>
      </c>
      <c r="AF4" s="238"/>
      <c r="AG4" s="232"/>
      <c r="AH4" s="232"/>
      <c r="AI4" s="232"/>
      <c r="AJ4" s="232"/>
      <c r="AL4" s="238"/>
    </row>
    <row r="5" spans="1:41" ht="20.100000000000001" customHeight="1" x14ac:dyDescent="0.3">
      <c r="A5" s="222">
        <v>700113</v>
      </c>
      <c r="B5" s="255" t="s">
        <v>4319</v>
      </c>
      <c r="C5" s="223" t="s">
        <v>68</v>
      </c>
      <c r="D5" s="232"/>
      <c r="E5" s="232"/>
      <c r="G5" s="232"/>
      <c r="H5" s="234"/>
      <c r="I5" s="232" t="s">
        <v>401</v>
      </c>
      <c r="J5" s="234"/>
      <c r="L5" s="234"/>
      <c r="M5" s="232"/>
      <c r="N5" s="232"/>
      <c r="O5" s="232"/>
      <c r="P5" s="232"/>
      <c r="R5" s="232"/>
      <c r="S5" s="232"/>
      <c r="T5" s="232"/>
      <c r="U5" s="232"/>
      <c r="V5" s="232"/>
      <c r="W5" s="232"/>
      <c r="X5" s="232"/>
      <c r="Y5" s="232"/>
      <c r="Z5" s="232"/>
      <c r="AA5" s="232"/>
      <c r="AB5" s="232"/>
      <c r="AC5" s="232"/>
      <c r="AD5" s="596"/>
      <c r="AE5" s="232">
        <v>0</v>
      </c>
      <c r="AF5" s="238"/>
      <c r="AG5" s="232"/>
      <c r="AH5" s="232"/>
      <c r="AI5" s="232"/>
      <c r="AJ5" s="232"/>
      <c r="AL5" s="238"/>
    </row>
    <row r="6" spans="1:41" ht="20.100000000000001" customHeight="1" x14ac:dyDescent="0.3">
      <c r="A6" s="222">
        <v>700166</v>
      </c>
      <c r="B6" s="255" t="s">
        <v>1810</v>
      </c>
      <c r="C6" s="223" t="s">
        <v>70</v>
      </c>
      <c r="D6" s="223" t="s">
        <v>1123</v>
      </c>
      <c r="E6" s="223" t="s">
        <v>174</v>
      </c>
      <c r="F6" s="224">
        <v>31962</v>
      </c>
      <c r="G6" s="223" t="s">
        <v>927</v>
      </c>
      <c r="H6" s="223" t="s">
        <v>911</v>
      </c>
      <c r="I6" s="232" t="s">
        <v>401</v>
      </c>
      <c r="J6" s="223" t="s">
        <v>203</v>
      </c>
      <c r="K6" s="225">
        <v>2006</v>
      </c>
      <c r="L6" s="223" t="s">
        <v>200</v>
      </c>
      <c r="M6" s="218"/>
      <c r="N6" s="223"/>
      <c r="O6" s="223"/>
      <c r="P6" s="250"/>
      <c r="Q6" s="226"/>
      <c r="R6" s="222">
        <v>0</v>
      </c>
      <c r="S6" s="223" t="s">
        <v>2587</v>
      </c>
      <c r="T6" s="223" t="s">
        <v>2028</v>
      </c>
      <c r="U6" s="223" t="s">
        <v>2588</v>
      </c>
      <c r="V6" s="223" t="s">
        <v>1969</v>
      </c>
      <c r="W6" s="222"/>
      <c r="X6" s="223"/>
      <c r="Y6" s="222"/>
      <c r="Z6" s="222"/>
      <c r="AA6" s="222"/>
      <c r="AB6" s="222"/>
      <c r="AC6" s="222"/>
      <c r="AD6" s="597" t="s">
        <v>1812</v>
      </c>
      <c r="AE6" s="232" t="s">
        <v>1812</v>
      </c>
      <c r="AF6" s="228" t="s">
        <v>227</v>
      </c>
      <c r="AG6" s="218"/>
      <c r="AH6" s="232"/>
      <c r="AI6" s="223"/>
      <c r="AJ6" s="223"/>
      <c r="AK6" s="229"/>
      <c r="AL6" s="228"/>
      <c r="AM6" s="229"/>
      <c r="AN6" s="229"/>
      <c r="AO6" s="229"/>
    </row>
    <row r="7" spans="1:41" ht="20.100000000000001" customHeight="1" x14ac:dyDescent="0.3">
      <c r="A7" s="222">
        <v>700327</v>
      </c>
      <c r="B7" s="255" t="s">
        <v>4326</v>
      </c>
      <c r="C7" s="223" t="s">
        <v>262</v>
      </c>
      <c r="D7" s="232"/>
      <c r="E7" s="232"/>
      <c r="G7" s="232"/>
      <c r="H7" s="234"/>
      <c r="I7" s="232" t="s">
        <v>249</v>
      </c>
      <c r="J7" s="234"/>
      <c r="L7" s="234"/>
      <c r="M7" s="232"/>
      <c r="N7" s="232"/>
      <c r="O7" s="232"/>
      <c r="P7" s="232"/>
      <c r="R7" s="232"/>
      <c r="S7" s="232"/>
      <c r="T7" s="232"/>
      <c r="U7" s="232"/>
      <c r="V7" s="232"/>
      <c r="W7" s="232"/>
      <c r="X7" s="232"/>
      <c r="Y7" s="232"/>
      <c r="Z7" s="232"/>
      <c r="AA7" s="232"/>
      <c r="AB7" s="232"/>
      <c r="AC7" s="232"/>
      <c r="AD7" s="596"/>
      <c r="AE7" s="232" t="s">
        <v>4546</v>
      </c>
      <c r="AF7" s="238"/>
      <c r="AG7" s="232"/>
      <c r="AH7" s="232"/>
      <c r="AI7" s="232"/>
      <c r="AJ7" s="232"/>
      <c r="AK7" s="238"/>
      <c r="AL7" s="238"/>
    </row>
    <row r="8" spans="1:41" s="223" customFormat="1" ht="20.100000000000001" customHeight="1" x14ac:dyDescent="0.3">
      <c r="A8" s="222">
        <v>700504</v>
      </c>
      <c r="B8" s="255" t="s">
        <v>4327</v>
      </c>
      <c r="C8" s="223" t="s">
        <v>347</v>
      </c>
      <c r="I8" s="232" t="s">
        <v>401</v>
      </c>
      <c r="N8" s="251"/>
      <c r="O8" s="251" t="s">
        <v>4543</v>
      </c>
      <c r="Q8" s="223">
        <v>35000</v>
      </c>
      <c r="AD8" s="597"/>
      <c r="AE8" s="232" t="s">
        <v>4546</v>
      </c>
      <c r="AH8" s="232"/>
    </row>
    <row r="9" spans="1:41" ht="20.100000000000001" customHeight="1" x14ac:dyDescent="0.3">
      <c r="A9" s="222">
        <v>700640</v>
      </c>
      <c r="B9" s="255" t="s">
        <v>4328</v>
      </c>
      <c r="C9" s="223" t="s">
        <v>4329</v>
      </c>
      <c r="D9" s="232"/>
      <c r="E9" s="232"/>
      <c r="G9" s="232"/>
      <c r="H9" s="234"/>
      <c r="I9" s="232" t="s">
        <v>249</v>
      </c>
      <c r="J9" s="234"/>
      <c r="L9" s="234"/>
      <c r="M9" s="232"/>
      <c r="N9" s="232"/>
      <c r="O9" s="232"/>
      <c r="P9" s="232"/>
      <c r="R9" s="232"/>
      <c r="S9" s="232"/>
      <c r="T9" s="232"/>
      <c r="U9" s="232"/>
      <c r="V9" s="232"/>
      <c r="W9" s="232"/>
      <c r="X9" s="232"/>
      <c r="Y9" s="232"/>
      <c r="Z9" s="232"/>
      <c r="AA9" s="232"/>
      <c r="AB9" s="232"/>
      <c r="AC9" s="232"/>
      <c r="AD9" s="596"/>
      <c r="AE9" s="232" t="s">
        <v>4546</v>
      </c>
      <c r="AF9" s="238"/>
      <c r="AG9" s="232"/>
      <c r="AH9" s="232"/>
      <c r="AI9" s="232"/>
      <c r="AJ9" s="232"/>
      <c r="AL9" s="238"/>
    </row>
    <row r="10" spans="1:41" ht="20.100000000000001" customHeight="1" x14ac:dyDescent="0.3">
      <c r="A10" s="222">
        <v>700689</v>
      </c>
      <c r="B10" s="255" t="s">
        <v>310</v>
      </c>
      <c r="C10" s="223" t="s">
        <v>69</v>
      </c>
      <c r="D10" s="232"/>
      <c r="E10" s="232"/>
      <c r="F10" s="233"/>
      <c r="G10" s="232"/>
      <c r="H10" s="234"/>
      <c r="I10" s="232" t="s">
        <v>401</v>
      </c>
      <c r="J10" s="234"/>
      <c r="K10" s="232"/>
      <c r="L10" s="234"/>
      <c r="M10" s="232"/>
      <c r="N10" s="251"/>
      <c r="O10" s="251" t="s">
        <v>4543</v>
      </c>
      <c r="P10" s="232"/>
      <c r="Q10" s="205">
        <v>105000</v>
      </c>
      <c r="R10" s="232"/>
      <c r="S10" s="232"/>
      <c r="T10" s="232"/>
      <c r="U10" s="232"/>
      <c r="V10" s="232"/>
      <c r="W10" s="232"/>
      <c r="X10" s="232"/>
      <c r="Y10" s="232"/>
      <c r="Z10" s="232"/>
      <c r="AA10" s="232"/>
      <c r="AB10" s="232"/>
      <c r="AC10" s="232"/>
      <c r="AD10" s="596"/>
      <c r="AE10" s="232" t="s">
        <v>4546</v>
      </c>
      <c r="AF10" s="238"/>
      <c r="AG10" s="232"/>
      <c r="AH10" s="232"/>
      <c r="AI10" s="232"/>
      <c r="AJ10" s="232"/>
      <c r="AL10" s="238"/>
    </row>
    <row r="11" spans="1:41" ht="20.100000000000001" customHeight="1" x14ac:dyDescent="0.3">
      <c r="A11" s="222">
        <v>700690</v>
      </c>
      <c r="B11" s="255" t="s">
        <v>4330</v>
      </c>
      <c r="C11" s="223" t="s">
        <v>68</v>
      </c>
      <c r="D11" s="232"/>
      <c r="E11" s="232"/>
      <c r="F11" s="233"/>
      <c r="G11" s="232"/>
      <c r="H11" s="234"/>
      <c r="I11" s="232" t="s">
        <v>401</v>
      </c>
      <c r="J11" s="234"/>
      <c r="K11" s="232"/>
      <c r="L11" s="234"/>
      <c r="M11" s="232"/>
      <c r="N11" s="232"/>
      <c r="O11" s="232"/>
      <c r="P11" s="232"/>
      <c r="R11" s="232"/>
      <c r="S11" s="232"/>
      <c r="T11" s="232"/>
      <c r="U11" s="232"/>
      <c r="V11" s="232"/>
      <c r="W11" s="232"/>
      <c r="X11" s="232"/>
      <c r="Y11" s="232"/>
      <c r="Z11" s="232"/>
      <c r="AA11" s="232"/>
      <c r="AB11" s="232"/>
      <c r="AC11" s="232"/>
      <c r="AD11" s="596"/>
      <c r="AE11" s="232" t="s">
        <v>4546</v>
      </c>
      <c r="AF11" s="238"/>
      <c r="AG11" s="232"/>
      <c r="AH11" s="232"/>
      <c r="AI11" s="232"/>
      <c r="AJ11" s="232"/>
      <c r="AL11" s="238"/>
    </row>
    <row r="12" spans="1:41" ht="20.100000000000001" customHeight="1" x14ac:dyDescent="0.3">
      <c r="A12" s="222">
        <v>700735</v>
      </c>
      <c r="B12" s="255" t="s">
        <v>4320</v>
      </c>
      <c r="C12" s="223" t="s">
        <v>99</v>
      </c>
      <c r="D12" s="232"/>
      <c r="E12" s="232"/>
      <c r="F12" s="233"/>
      <c r="G12" s="232"/>
      <c r="H12" s="234"/>
      <c r="I12" s="232" t="s">
        <v>401</v>
      </c>
      <c r="J12" s="234"/>
      <c r="K12" s="232"/>
      <c r="L12" s="234"/>
      <c r="M12" s="232"/>
      <c r="N12" s="232"/>
      <c r="O12" s="232"/>
      <c r="P12" s="232"/>
      <c r="R12" s="232"/>
      <c r="S12" s="232"/>
      <c r="T12" s="232"/>
      <c r="U12" s="232"/>
      <c r="V12" s="232"/>
      <c r="W12" s="232"/>
      <c r="X12" s="232"/>
      <c r="Y12" s="232"/>
      <c r="Z12" s="232"/>
      <c r="AA12" s="232"/>
      <c r="AB12" s="232"/>
      <c r="AC12" s="232"/>
      <c r="AD12" s="596"/>
      <c r="AE12" s="232" t="s">
        <v>4583</v>
      </c>
      <c r="AF12" s="238"/>
      <c r="AG12" s="232"/>
      <c r="AH12" s="232" t="s">
        <v>1500</v>
      </c>
      <c r="AI12" s="232"/>
      <c r="AJ12" s="232"/>
      <c r="AL12" s="238"/>
    </row>
    <row r="13" spans="1:41" ht="20.100000000000001" customHeight="1" x14ac:dyDescent="0.3">
      <c r="A13" s="222">
        <v>700788</v>
      </c>
      <c r="B13" s="255" t="s">
        <v>1806</v>
      </c>
      <c r="C13" s="223" t="s">
        <v>396</v>
      </c>
      <c r="D13" s="223" t="s">
        <v>227</v>
      </c>
      <c r="E13" s="223" t="s">
        <v>227</v>
      </c>
      <c r="F13" s="226"/>
      <c r="G13" s="223" t="s">
        <v>227</v>
      </c>
      <c r="H13" s="223" t="s">
        <v>227</v>
      </c>
      <c r="I13" s="232" t="s">
        <v>249</v>
      </c>
      <c r="J13" s="223" t="s">
        <v>227</v>
      </c>
      <c r="K13" s="226"/>
      <c r="L13" s="223" t="s">
        <v>227</v>
      </c>
      <c r="M13" s="223" t="s">
        <v>227</v>
      </c>
      <c r="N13" s="223"/>
      <c r="O13" s="223" t="str">
        <f>IFERROR(VLOOKUP(A13,[1]ورقه2مسجلين!A$3:AV$777,43,0),"")</f>
        <v/>
      </c>
      <c r="P13" s="223"/>
      <c r="Q13" s="226"/>
      <c r="R13" s="223" t="s">
        <v>227</v>
      </c>
      <c r="S13" s="223" t="s">
        <v>227</v>
      </c>
      <c r="T13" s="223" t="s">
        <v>227</v>
      </c>
      <c r="U13" s="223" t="s">
        <v>227</v>
      </c>
      <c r="V13" s="223" t="s">
        <v>227</v>
      </c>
      <c r="W13" s="223" t="s">
        <v>227</v>
      </c>
      <c r="X13" s="223" t="s">
        <v>227</v>
      </c>
      <c r="Y13" s="223" t="s">
        <v>227</v>
      </c>
      <c r="Z13" s="223" t="s">
        <v>227</v>
      </c>
      <c r="AA13" s="223" t="s">
        <v>227</v>
      </c>
      <c r="AB13" s="223" t="s">
        <v>227</v>
      </c>
      <c r="AC13" s="223" t="s">
        <v>1500</v>
      </c>
      <c r="AD13" s="597" t="s">
        <v>227</v>
      </c>
      <c r="AE13" s="232" t="s">
        <v>4546</v>
      </c>
      <c r="AF13" s="228" t="s">
        <v>1500</v>
      </c>
      <c r="AG13" s="607" t="s">
        <v>1500</v>
      </c>
      <c r="AH13" s="232" t="s">
        <v>1500</v>
      </c>
      <c r="AI13" s="223"/>
      <c r="AJ13" s="223"/>
      <c r="AK13"/>
      <c r="AL13" s="228"/>
      <c r="AM13"/>
      <c r="AN13"/>
      <c r="AO13"/>
    </row>
    <row r="14" spans="1:41" ht="20.100000000000001" customHeight="1" x14ac:dyDescent="0.3">
      <c r="A14" s="222">
        <v>700881</v>
      </c>
      <c r="B14" s="255" t="s">
        <v>659</v>
      </c>
      <c r="C14" s="223" t="s">
        <v>68</v>
      </c>
      <c r="D14" s="223" t="s">
        <v>919</v>
      </c>
      <c r="E14" s="223" t="s">
        <v>174</v>
      </c>
      <c r="F14" s="224">
        <v>29221</v>
      </c>
      <c r="G14" s="223" t="s">
        <v>209</v>
      </c>
      <c r="H14" s="223" t="s">
        <v>911</v>
      </c>
      <c r="I14" s="232" t="s">
        <v>401</v>
      </c>
      <c r="J14" s="223" t="s">
        <v>201</v>
      </c>
      <c r="K14" s="225">
        <v>2000</v>
      </c>
      <c r="L14" s="223" t="s">
        <v>209</v>
      </c>
      <c r="M14" s="218"/>
      <c r="N14" s="223"/>
      <c r="O14" s="223" t="str">
        <f>IFERROR(VLOOKUP(A14,[1]ورقه2مسجلين!A$3:AV$777,43,0),"")</f>
        <v/>
      </c>
      <c r="P14" s="223"/>
      <c r="Q14" s="226"/>
      <c r="R14" s="231"/>
      <c r="S14" s="223" t="s">
        <v>2591</v>
      </c>
      <c r="T14" s="223" t="s">
        <v>2024</v>
      </c>
      <c r="U14" s="223" t="s">
        <v>2275</v>
      </c>
      <c r="V14" s="223" t="s">
        <v>2030</v>
      </c>
      <c r="W14" s="222"/>
      <c r="X14" s="223"/>
      <c r="Y14" s="222"/>
      <c r="Z14" s="222"/>
      <c r="AA14" s="222"/>
      <c r="AB14" s="222"/>
      <c r="AC14" s="222"/>
      <c r="AD14" s="597" t="s">
        <v>3626</v>
      </c>
      <c r="AE14" s="232" t="s">
        <v>4595</v>
      </c>
      <c r="AF14" s="228" t="s">
        <v>227</v>
      </c>
      <c r="AG14" s="218"/>
      <c r="AH14" s="232"/>
      <c r="AI14" s="223"/>
      <c r="AJ14" s="223"/>
      <c r="AK14" s="229"/>
      <c r="AL14" s="228"/>
      <c r="AM14" s="229"/>
      <c r="AN14" s="229"/>
      <c r="AO14" s="229"/>
    </row>
    <row r="15" spans="1:41" ht="20.100000000000001" customHeight="1" x14ac:dyDescent="0.3">
      <c r="A15" s="222">
        <v>700905</v>
      </c>
      <c r="B15" s="255" t="s">
        <v>660</v>
      </c>
      <c r="C15" s="223" t="s">
        <v>256</v>
      </c>
      <c r="D15" s="223" t="s">
        <v>918</v>
      </c>
      <c r="E15" s="223" t="s">
        <v>174</v>
      </c>
      <c r="F15" s="224">
        <v>32609</v>
      </c>
      <c r="G15" s="223" t="s">
        <v>200</v>
      </c>
      <c r="H15" s="223" t="s">
        <v>911</v>
      </c>
      <c r="I15" s="232" t="s">
        <v>401</v>
      </c>
      <c r="J15" s="223" t="s">
        <v>203</v>
      </c>
      <c r="K15" s="225">
        <v>2018</v>
      </c>
      <c r="L15" s="223" t="s">
        <v>200</v>
      </c>
      <c r="M15" s="218"/>
      <c r="N15" s="223"/>
      <c r="O15" s="223" t="str">
        <f>IFERROR(VLOOKUP(A15,[1]ورقه2مسجلين!A$3:AV$777,43,0),"")</f>
        <v/>
      </c>
      <c r="P15" s="223"/>
      <c r="Q15" s="226"/>
      <c r="R15" s="222">
        <v>0</v>
      </c>
      <c r="S15" s="223" t="s">
        <v>2592</v>
      </c>
      <c r="T15" s="223" t="s">
        <v>2593</v>
      </c>
      <c r="U15" s="223" t="s">
        <v>2594</v>
      </c>
      <c r="V15" s="223" t="s">
        <v>1963</v>
      </c>
      <c r="W15" s="222"/>
      <c r="X15" s="223"/>
      <c r="Y15" s="222"/>
      <c r="Z15" s="222"/>
      <c r="AA15" s="222"/>
      <c r="AB15" s="222"/>
      <c r="AC15" s="222"/>
      <c r="AD15" s="597" t="s">
        <v>227</v>
      </c>
      <c r="AE15" s="232" t="s">
        <v>4546</v>
      </c>
      <c r="AF15" s="228" t="s">
        <v>227</v>
      </c>
      <c r="AG15" s="218"/>
      <c r="AH15" s="232"/>
      <c r="AI15" s="223"/>
      <c r="AJ15" s="223"/>
      <c r="AK15" s="229"/>
      <c r="AL15" s="228"/>
      <c r="AM15" s="229"/>
      <c r="AN15" s="229"/>
      <c r="AO15" s="229"/>
    </row>
    <row r="16" spans="1:41" ht="20.100000000000001" customHeight="1" x14ac:dyDescent="0.3">
      <c r="A16" s="222">
        <v>700907</v>
      </c>
      <c r="B16" s="255" t="s">
        <v>4331</v>
      </c>
      <c r="C16" s="223" t="s">
        <v>66</v>
      </c>
      <c r="D16" s="232"/>
      <c r="E16" s="232"/>
      <c r="G16" s="232"/>
      <c r="H16" s="234"/>
      <c r="I16" s="232" t="s">
        <v>247</v>
      </c>
      <c r="J16" s="234"/>
      <c r="L16" s="234"/>
      <c r="M16" s="232"/>
      <c r="N16" s="232"/>
      <c r="O16" s="232"/>
      <c r="P16" s="232"/>
      <c r="R16" s="232"/>
      <c r="S16" s="232"/>
      <c r="T16" s="232"/>
      <c r="U16" s="232"/>
      <c r="V16" s="232"/>
      <c r="W16" s="232"/>
      <c r="X16" s="232"/>
      <c r="Y16" s="232"/>
      <c r="Z16" s="232"/>
      <c r="AA16" s="232"/>
      <c r="AB16" s="232"/>
      <c r="AC16" s="232"/>
      <c r="AD16" s="596"/>
      <c r="AE16" s="232" t="s">
        <v>4546</v>
      </c>
      <c r="AF16" s="238"/>
      <c r="AG16" s="232"/>
      <c r="AH16" s="232"/>
      <c r="AI16" s="232"/>
      <c r="AJ16" s="232"/>
      <c r="AL16" s="238"/>
    </row>
    <row r="17" spans="1:41" ht="20.100000000000001" customHeight="1" x14ac:dyDescent="0.3">
      <c r="A17" s="222">
        <v>700987</v>
      </c>
      <c r="B17" s="255" t="s">
        <v>4332</v>
      </c>
      <c r="C17" s="223" t="s">
        <v>94</v>
      </c>
      <c r="D17" s="232"/>
      <c r="E17" s="232"/>
      <c r="G17" s="232"/>
      <c r="H17" s="234"/>
      <c r="I17" s="232" t="s">
        <v>249</v>
      </c>
      <c r="J17" s="234"/>
      <c r="L17" s="234"/>
      <c r="M17" s="232"/>
      <c r="N17" s="232"/>
      <c r="O17" s="232"/>
      <c r="P17" s="232"/>
      <c r="R17" s="232"/>
      <c r="S17" s="232"/>
      <c r="T17" s="232"/>
      <c r="U17" s="232"/>
      <c r="V17" s="232"/>
      <c r="W17" s="232"/>
      <c r="X17" s="232"/>
      <c r="Y17" s="232"/>
      <c r="Z17" s="232"/>
      <c r="AA17" s="232"/>
      <c r="AB17" s="232"/>
      <c r="AC17" s="232"/>
      <c r="AD17" s="596"/>
      <c r="AE17" s="232" t="s">
        <v>4546</v>
      </c>
      <c r="AF17" s="238"/>
      <c r="AG17" s="232"/>
      <c r="AH17" s="232"/>
      <c r="AI17" s="232"/>
      <c r="AJ17" s="232"/>
      <c r="AL17" s="238"/>
    </row>
    <row r="18" spans="1:41" ht="20.100000000000001" customHeight="1" x14ac:dyDescent="0.3">
      <c r="A18" s="222">
        <v>701084</v>
      </c>
      <c r="B18" s="255" t="s">
        <v>1805</v>
      </c>
      <c r="C18" s="223" t="s">
        <v>64</v>
      </c>
      <c r="D18" s="223" t="s">
        <v>923</v>
      </c>
      <c r="E18" s="223" t="s">
        <v>174</v>
      </c>
      <c r="F18" s="230">
        <v>31116</v>
      </c>
      <c r="G18" s="223" t="s">
        <v>924</v>
      </c>
      <c r="H18" s="223" t="s">
        <v>911</v>
      </c>
      <c r="I18" s="232" t="s">
        <v>401</v>
      </c>
      <c r="J18" s="223" t="s">
        <v>203</v>
      </c>
      <c r="K18" s="222">
        <v>2008</v>
      </c>
      <c r="L18" s="223" t="s">
        <v>208</v>
      </c>
      <c r="M18" s="218"/>
      <c r="N18" s="223"/>
      <c r="O18" s="223" t="str">
        <f>IFERROR(VLOOKUP(A18,[1]ورقه2مسجلين!A$3:AV$777,43,0),"")</f>
        <v/>
      </c>
      <c r="P18" s="223"/>
      <c r="Q18" s="226"/>
      <c r="R18" s="222">
        <v>0</v>
      </c>
      <c r="S18" s="223" t="s">
        <v>2596</v>
      </c>
      <c r="T18" s="223" t="s">
        <v>2597</v>
      </c>
      <c r="U18" s="223" t="s">
        <v>2598</v>
      </c>
      <c r="V18" s="223" t="s">
        <v>2599</v>
      </c>
      <c r="W18" s="222"/>
      <c r="X18" s="223"/>
      <c r="Y18" s="222"/>
      <c r="Z18" s="222"/>
      <c r="AA18" s="222"/>
      <c r="AB18" s="222"/>
      <c r="AC18" s="222"/>
      <c r="AD18" s="597" t="s">
        <v>3626</v>
      </c>
      <c r="AE18" s="232" t="s">
        <v>4596</v>
      </c>
      <c r="AF18" s="228" t="s">
        <v>227</v>
      </c>
      <c r="AG18" s="218"/>
      <c r="AH18" s="232"/>
      <c r="AI18" s="223"/>
      <c r="AJ18" s="223"/>
      <c r="AK18" s="229"/>
      <c r="AL18" s="228"/>
      <c r="AM18" s="229"/>
      <c r="AN18" s="229"/>
      <c r="AO18" s="229"/>
    </row>
    <row r="19" spans="1:41" ht="20.100000000000001" customHeight="1" x14ac:dyDescent="0.3">
      <c r="A19" s="222">
        <v>701345</v>
      </c>
      <c r="B19" s="255" t="s">
        <v>4333</v>
      </c>
      <c r="C19" s="223" t="s">
        <v>339</v>
      </c>
      <c r="D19" s="232"/>
      <c r="E19" s="232"/>
      <c r="G19" s="232"/>
      <c r="H19" s="234"/>
      <c r="I19" s="232" t="s">
        <v>248</v>
      </c>
      <c r="J19" s="234"/>
      <c r="L19" s="234"/>
      <c r="M19" s="232"/>
      <c r="N19" s="232"/>
      <c r="O19" s="232"/>
      <c r="P19" s="232"/>
      <c r="R19" s="232"/>
      <c r="S19" s="232"/>
      <c r="T19" s="232"/>
      <c r="U19" s="232"/>
      <c r="V19" s="232"/>
      <c r="W19" s="232"/>
      <c r="X19" s="232"/>
      <c r="Y19" s="232"/>
      <c r="Z19" s="232"/>
      <c r="AA19" s="232"/>
      <c r="AB19" s="232"/>
      <c r="AC19" s="232"/>
      <c r="AD19" s="596"/>
      <c r="AE19" s="232" t="s">
        <v>4546</v>
      </c>
      <c r="AF19" s="238"/>
      <c r="AG19" s="232"/>
      <c r="AH19" s="232" t="s">
        <v>1500</v>
      </c>
      <c r="AI19" s="232"/>
      <c r="AJ19" s="232"/>
      <c r="AL19" s="238"/>
    </row>
    <row r="20" spans="1:41" ht="20.100000000000001" customHeight="1" x14ac:dyDescent="0.3">
      <c r="A20" s="222">
        <v>701384</v>
      </c>
      <c r="B20" s="255" t="s">
        <v>4315</v>
      </c>
      <c r="C20" s="223" t="s">
        <v>99</v>
      </c>
      <c r="D20" s="232"/>
      <c r="E20" s="232"/>
      <c r="F20" s="233"/>
      <c r="G20" s="232"/>
      <c r="H20" s="234"/>
      <c r="I20" s="232" t="s">
        <v>249</v>
      </c>
      <c r="J20" s="234"/>
      <c r="K20" s="232"/>
      <c r="L20" s="234"/>
      <c r="M20" s="232"/>
      <c r="N20" s="232"/>
      <c r="O20" s="232"/>
      <c r="P20" s="232"/>
      <c r="R20" s="232"/>
      <c r="S20" s="232"/>
      <c r="T20" s="232"/>
      <c r="U20" s="232"/>
      <c r="V20" s="232"/>
      <c r="W20" s="232"/>
      <c r="X20" s="232"/>
      <c r="Y20" s="232"/>
      <c r="Z20" s="232"/>
      <c r="AA20" s="232"/>
      <c r="AB20" s="232"/>
      <c r="AC20" s="232"/>
      <c r="AD20" s="596"/>
      <c r="AE20" s="232" t="s">
        <v>4587</v>
      </c>
      <c r="AF20" s="238"/>
      <c r="AG20" s="232"/>
      <c r="AH20" s="232" t="s">
        <v>1500</v>
      </c>
      <c r="AI20" s="232"/>
      <c r="AJ20" s="232"/>
      <c r="AL20" s="238"/>
    </row>
    <row r="21" spans="1:41" ht="20.100000000000001" customHeight="1" x14ac:dyDescent="0.3">
      <c r="A21" s="222">
        <v>701389</v>
      </c>
      <c r="B21" s="255" t="s">
        <v>661</v>
      </c>
      <c r="C21" s="223" t="s">
        <v>66</v>
      </c>
      <c r="D21" s="223" t="s">
        <v>913</v>
      </c>
      <c r="E21" s="223" t="s">
        <v>174</v>
      </c>
      <c r="F21" s="230">
        <v>33393</v>
      </c>
      <c r="G21" s="223" t="s">
        <v>200</v>
      </c>
      <c r="H21" s="223" t="s">
        <v>911</v>
      </c>
      <c r="I21" s="232" t="s">
        <v>249</v>
      </c>
      <c r="J21" s="223" t="s">
        <v>203</v>
      </c>
      <c r="K21" s="222">
        <v>2010</v>
      </c>
      <c r="L21" s="223" t="s">
        <v>215</v>
      </c>
      <c r="M21" s="218"/>
      <c r="N21" s="223"/>
      <c r="O21" s="223" t="str">
        <f>IFERROR(VLOOKUP(A21,[1]ورقه2مسجلين!A$3:AV$777,43,0),"")</f>
        <v/>
      </c>
      <c r="P21" s="223"/>
      <c r="Q21" s="226"/>
      <c r="R21" s="222">
        <v>0</v>
      </c>
      <c r="S21" s="223" t="s">
        <v>2603</v>
      </c>
      <c r="T21" s="223" t="s">
        <v>2091</v>
      </c>
      <c r="U21" s="223" t="s">
        <v>2220</v>
      </c>
      <c r="V21" s="223" t="s">
        <v>1963</v>
      </c>
      <c r="W21" s="222"/>
      <c r="X21" s="223"/>
      <c r="Y21" s="222"/>
      <c r="Z21" s="222"/>
      <c r="AA21" s="222"/>
      <c r="AB21" s="222"/>
      <c r="AC21" s="222"/>
      <c r="AD21" s="597" t="s">
        <v>227</v>
      </c>
      <c r="AE21" s="232">
        <v>0</v>
      </c>
      <c r="AF21" s="228" t="s">
        <v>227</v>
      </c>
      <c r="AG21" s="218"/>
      <c r="AH21" s="232"/>
      <c r="AI21" s="223"/>
      <c r="AJ21" s="223"/>
      <c r="AK21" s="229"/>
      <c r="AL21" s="228"/>
      <c r="AM21" s="229"/>
      <c r="AN21" s="229"/>
      <c r="AO21" s="229"/>
    </row>
    <row r="22" spans="1:41" ht="20.100000000000001" customHeight="1" x14ac:dyDescent="0.3">
      <c r="A22" s="222">
        <v>701497</v>
      </c>
      <c r="B22" s="255" t="s">
        <v>4334</v>
      </c>
      <c r="C22" s="223" t="s">
        <v>4335</v>
      </c>
      <c r="D22" s="232"/>
      <c r="E22" s="232"/>
      <c r="F22" s="233"/>
      <c r="G22" s="232"/>
      <c r="H22" s="234"/>
      <c r="I22" s="232" t="s">
        <v>249</v>
      </c>
      <c r="J22" s="234"/>
      <c r="K22" s="232"/>
      <c r="L22" s="234"/>
      <c r="M22" s="232"/>
      <c r="N22" s="232"/>
      <c r="O22" s="232"/>
      <c r="P22" s="232"/>
      <c r="R22" s="232"/>
      <c r="S22" s="232"/>
      <c r="T22" s="232"/>
      <c r="U22" s="232"/>
      <c r="V22" s="232"/>
      <c r="W22" s="232"/>
      <c r="X22" s="232"/>
      <c r="Y22" s="232"/>
      <c r="Z22" s="232"/>
      <c r="AA22" s="232"/>
      <c r="AB22" s="232"/>
      <c r="AC22" s="232"/>
      <c r="AD22" s="596"/>
      <c r="AE22" s="232" t="s">
        <v>4588</v>
      </c>
      <c r="AF22" s="238"/>
      <c r="AG22" s="232"/>
      <c r="AH22" s="232"/>
      <c r="AI22" s="232"/>
      <c r="AJ22" s="232"/>
      <c r="AL22" s="238"/>
    </row>
    <row r="23" spans="1:41" ht="20.100000000000001" customHeight="1" x14ac:dyDescent="0.3">
      <c r="A23" s="222">
        <v>701512</v>
      </c>
      <c r="B23" s="255" t="s">
        <v>4336</v>
      </c>
      <c r="C23" s="223" t="s">
        <v>103</v>
      </c>
      <c r="D23" s="232"/>
      <c r="E23" s="232"/>
      <c r="G23" s="232"/>
      <c r="H23" s="234"/>
      <c r="I23" s="232" t="s">
        <v>402</v>
      </c>
      <c r="J23" s="234"/>
      <c r="L23" s="234"/>
      <c r="M23" s="232"/>
      <c r="N23" s="232"/>
      <c r="O23" s="232"/>
      <c r="P23" s="232"/>
      <c r="R23" s="232"/>
      <c r="S23" s="232"/>
      <c r="T23" s="232"/>
      <c r="U23" s="232"/>
      <c r="V23" s="232"/>
      <c r="W23" s="232"/>
      <c r="X23" s="232"/>
      <c r="Y23" s="232"/>
      <c r="Z23" s="232"/>
      <c r="AA23" s="232"/>
      <c r="AB23" s="232"/>
      <c r="AC23" s="232"/>
      <c r="AD23" s="596"/>
      <c r="AE23" s="232" t="s">
        <v>4580</v>
      </c>
      <c r="AF23" s="238"/>
      <c r="AG23" s="232"/>
      <c r="AH23" s="232"/>
      <c r="AI23" s="232"/>
      <c r="AJ23" s="232"/>
      <c r="AL23" s="238"/>
    </row>
    <row r="24" spans="1:41" ht="20.100000000000001" customHeight="1" x14ac:dyDescent="0.3">
      <c r="A24" s="222">
        <v>701544</v>
      </c>
      <c r="B24" s="255" t="s">
        <v>662</v>
      </c>
      <c r="C24" s="223" t="s">
        <v>87</v>
      </c>
      <c r="D24" s="223" t="s">
        <v>921</v>
      </c>
      <c r="E24" s="223" t="s">
        <v>173</v>
      </c>
      <c r="F24" s="230">
        <v>30286</v>
      </c>
      <c r="G24" s="223" t="s">
        <v>1077</v>
      </c>
      <c r="H24" s="223" t="s">
        <v>911</v>
      </c>
      <c r="I24" s="232" t="s">
        <v>248</v>
      </c>
      <c r="J24" s="223" t="s">
        <v>203</v>
      </c>
      <c r="K24" s="222">
        <v>2000</v>
      </c>
      <c r="L24" s="223" t="s">
        <v>202</v>
      </c>
      <c r="M24" s="218"/>
      <c r="N24" s="223"/>
      <c r="O24" s="223" t="str">
        <f>IFERROR(VLOOKUP(A24,[1]ورقه2مسجلين!A$3:AV$777,43,0),"")</f>
        <v/>
      </c>
      <c r="P24" s="223"/>
      <c r="Q24" s="226"/>
      <c r="R24" s="222">
        <v>0</v>
      </c>
      <c r="S24" s="223" t="s">
        <v>2607</v>
      </c>
      <c r="T24" s="223" t="s">
        <v>2608</v>
      </c>
      <c r="U24" s="223" t="s">
        <v>2609</v>
      </c>
      <c r="V24" s="223" t="s">
        <v>2038</v>
      </c>
      <c r="W24" s="222"/>
      <c r="X24" s="223"/>
      <c r="Y24" s="222"/>
      <c r="Z24" s="222"/>
      <c r="AA24" s="222"/>
      <c r="AB24" s="222"/>
      <c r="AC24" s="222"/>
      <c r="AD24" s="597" t="s">
        <v>227</v>
      </c>
      <c r="AE24" s="232">
        <v>0</v>
      </c>
      <c r="AF24" s="228" t="s">
        <v>227</v>
      </c>
      <c r="AG24" s="218"/>
      <c r="AH24" s="232"/>
      <c r="AI24" s="223"/>
      <c r="AJ24" s="223"/>
      <c r="AK24" s="229"/>
      <c r="AL24" s="228"/>
      <c r="AM24" s="229"/>
      <c r="AN24" s="229"/>
      <c r="AO24" s="229"/>
    </row>
    <row r="25" spans="1:41" ht="20.100000000000001" customHeight="1" x14ac:dyDescent="0.3">
      <c r="A25" s="222">
        <v>701595</v>
      </c>
      <c r="B25" s="255" t="s">
        <v>663</v>
      </c>
      <c r="C25" s="223" t="s">
        <v>126</v>
      </c>
      <c r="D25" s="223" t="s">
        <v>931</v>
      </c>
      <c r="E25" s="223" t="s">
        <v>174</v>
      </c>
      <c r="F25" s="224">
        <v>33981</v>
      </c>
      <c r="G25" s="223" t="s">
        <v>932</v>
      </c>
      <c r="H25" s="223" t="s">
        <v>911</v>
      </c>
      <c r="I25" s="232" t="s">
        <v>401</v>
      </c>
      <c r="J25" s="223" t="s">
        <v>203</v>
      </c>
      <c r="K25" s="225">
        <v>2010</v>
      </c>
      <c r="L25" s="223" t="s">
        <v>214</v>
      </c>
      <c r="M25" s="218"/>
      <c r="N25" s="223"/>
      <c r="O25" s="223" t="str">
        <f>IFERROR(VLOOKUP(A25,[1]ورقه2مسجلين!A$3:AV$777,43,0),"")</f>
        <v/>
      </c>
      <c r="P25" s="223"/>
      <c r="Q25" s="226"/>
      <c r="R25" s="222">
        <v>0</v>
      </c>
      <c r="S25" s="223" t="s">
        <v>2610</v>
      </c>
      <c r="T25" s="223" t="s">
        <v>2145</v>
      </c>
      <c r="U25" s="223" t="s">
        <v>2611</v>
      </c>
      <c r="V25" s="223" t="s">
        <v>2612</v>
      </c>
      <c r="W25" s="222"/>
      <c r="X25" s="223"/>
      <c r="Y25" s="222"/>
      <c r="Z25" s="222"/>
      <c r="AA25" s="222"/>
      <c r="AB25" s="222"/>
      <c r="AC25" s="222"/>
      <c r="AD25" s="597" t="s">
        <v>227</v>
      </c>
      <c r="AE25" s="232">
        <v>0</v>
      </c>
      <c r="AF25" s="228" t="s">
        <v>227</v>
      </c>
      <c r="AG25" s="218"/>
      <c r="AH25" s="232"/>
      <c r="AI25" s="223"/>
      <c r="AJ25" s="223"/>
      <c r="AK25" s="229"/>
      <c r="AL25" s="228"/>
      <c r="AM25" s="229"/>
      <c r="AN25" s="229"/>
      <c r="AO25" s="229"/>
    </row>
    <row r="26" spans="1:41" ht="20.100000000000001" customHeight="1" x14ac:dyDescent="0.3">
      <c r="A26" s="222">
        <v>701629</v>
      </c>
      <c r="B26" s="255" t="s">
        <v>664</v>
      </c>
      <c r="C26" s="223" t="s">
        <v>99</v>
      </c>
      <c r="D26" s="223" t="s">
        <v>933</v>
      </c>
      <c r="E26" s="223" t="s">
        <v>173</v>
      </c>
      <c r="F26" s="230">
        <v>28775</v>
      </c>
      <c r="G26" s="223" t="s">
        <v>934</v>
      </c>
      <c r="H26" s="223" t="s">
        <v>911</v>
      </c>
      <c r="I26" s="232" t="s">
        <v>249</v>
      </c>
      <c r="J26" s="223" t="s">
        <v>203</v>
      </c>
      <c r="K26" s="222">
        <v>1996</v>
      </c>
      <c r="L26" s="223" t="s">
        <v>210</v>
      </c>
      <c r="M26" s="218"/>
      <c r="N26" s="223"/>
      <c r="O26" s="223"/>
      <c r="P26" s="250"/>
      <c r="Q26" s="226"/>
      <c r="R26" s="222">
        <v>0</v>
      </c>
      <c r="S26" s="223" t="s">
        <v>2613</v>
      </c>
      <c r="T26" s="223" t="s">
        <v>2028</v>
      </c>
      <c r="U26" s="223" t="s">
        <v>2614</v>
      </c>
      <c r="V26" s="223" t="s">
        <v>2466</v>
      </c>
      <c r="W26" s="222"/>
      <c r="X26" s="223"/>
      <c r="Y26" s="222"/>
      <c r="Z26" s="222"/>
      <c r="AA26" s="222"/>
      <c r="AB26" s="222"/>
      <c r="AC26" s="222"/>
      <c r="AD26" s="597" t="s">
        <v>227</v>
      </c>
      <c r="AE26" s="232" t="s">
        <v>4546</v>
      </c>
      <c r="AF26" s="228" t="s">
        <v>227</v>
      </c>
      <c r="AG26" s="218"/>
      <c r="AH26" s="232" t="s">
        <v>1500</v>
      </c>
      <c r="AI26" s="223"/>
      <c r="AJ26" s="223"/>
      <c r="AK26" s="229"/>
      <c r="AL26" s="228"/>
      <c r="AM26" s="229"/>
      <c r="AN26" s="229"/>
      <c r="AO26" s="229"/>
    </row>
    <row r="27" spans="1:41" ht="20.100000000000001" customHeight="1" x14ac:dyDescent="0.3">
      <c r="A27" s="222">
        <v>701805</v>
      </c>
      <c r="B27" s="255" t="s">
        <v>1502</v>
      </c>
      <c r="C27" s="223" t="s">
        <v>91</v>
      </c>
      <c r="D27" s="223" t="s">
        <v>227</v>
      </c>
      <c r="E27" s="223" t="s">
        <v>227</v>
      </c>
      <c r="F27" s="231"/>
      <c r="G27" s="223" t="s">
        <v>227</v>
      </c>
      <c r="H27" s="223" t="s">
        <v>227</v>
      </c>
      <c r="I27" s="232" t="s">
        <v>247</v>
      </c>
      <c r="J27" s="223" t="s">
        <v>227</v>
      </c>
      <c r="K27" s="231"/>
      <c r="L27" s="223" t="s">
        <v>227</v>
      </c>
      <c r="M27" s="223" t="s">
        <v>227</v>
      </c>
      <c r="N27" s="223"/>
      <c r="O27" s="223" t="str">
        <f>IFERROR(VLOOKUP(A27,[1]ورقه2مسجلين!A$3:AV$777,43,0),"")</f>
        <v/>
      </c>
      <c r="P27" s="223"/>
      <c r="Q27" s="226"/>
      <c r="R27" s="223" t="s">
        <v>227</v>
      </c>
      <c r="S27" s="223" t="s">
        <v>227</v>
      </c>
      <c r="T27" s="223" t="s">
        <v>227</v>
      </c>
      <c r="U27" s="223" t="s">
        <v>227</v>
      </c>
      <c r="V27" s="223" t="s">
        <v>227</v>
      </c>
      <c r="W27" s="223" t="s">
        <v>227</v>
      </c>
      <c r="X27" s="223" t="s">
        <v>227</v>
      </c>
      <c r="Y27" s="223" t="s">
        <v>227</v>
      </c>
      <c r="Z27" s="223" t="s">
        <v>227</v>
      </c>
      <c r="AA27" s="223" t="s">
        <v>227</v>
      </c>
      <c r="AB27" s="223"/>
      <c r="AC27" s="223"/>
      <c r="AD27" s="597" t="s">
        <v>3626</v>
      </c>
      <c r="AE27" s="232" t="s">
        <v>4546</v>
      </c>
      <c r="AF27" s="228"/>
      <c r="AG27" s="222"/>
      <c r="AH27" s="232"/>
      <c r="AI27" s="223"/>
      <c r="AJ27" s="223"/>
      <c r="AK27"/>
      <c r="AL27" s="228"/>
      <c r="AM27"/>
      <c r="AN27"/>
      <c r="AO27"/>
    </row>
    <row r="28" spans="1:41" ht="20.100000000000001" customHeight="1" x14ac:dyDescent="0.3">
      <c r="A28" s="222">
        <v>701903</v>
      </c>
      <c r="B28" s="255" t="s">
        <v>1807</v>
      </c>
      <c r="C28" s="223" t="s">
        <v>66</v>
      </c>
      <c r="D28" s="223" t="s">
        <v>939</v>
      </c>
      <c r="E28" s="223" t="s">
        <v>174</v>
      </c>
      <c r="F28" s="230">
        <v>30899</v>
      </c>
      <c r="G28" s="223" t="s">
        <v>209</v>
      </c>
      <c r="H28" s="223" t="s">
        <v>911</v>
      </c>
      <c r="I28" s="232" t="s">
        <v>249</v>
      </c>
      <c r="J28" s="223" t="s">
        <v>203</v>
      </c>
      <c r="K28" s="222">
        <v>2003</v>
      </c>
      <c r="L28" s="223" t="s">
        <v>209</v>
      </c>
      <c r="M28" s="218"/>
      <c r="N28" s="223"/>
      <c r="O28" s="223" t="str">
        <f>IFERROR(VLOOKUP(A28,[1]ورقه2مسجلين!A$3:AV$777,43,0),"")</f>
        <v/>
      </c>
      <c r="P28" s="223"/>
      <c r="Q28" s="226"/>
      <c r="R28" s="222">
        <v>0</v>
      </c>
      <c r="S28" s="223" t="s">
        <v>1987</v>
      </c>
      <c r="T28" s="223" t="s">
        <v>1988</v>
      </c>
      <c r="U28" s="223" t="s">
        <v>1989</v>
      </c>
      <c r="V28" s="223" t="s">
        <v>1963</v>
      </c>
      <c r="W28" s="222"/>
      <c r="X28" s="223"/>
      <c r="Y28" s="222"/>
      <c r="Z28" s="222"/>
      <c r="AA28" s="222"/>
      <c r="AB28" s="222"/>
      <c r="AC28" s="222"/>
      <c r="AD28" s="597" t="s">
        <v>3626</v>
      </c>
      <c r="AE28" s="232" t="s">
        <v>4587</v>
      </c>
      <c r="AF28" s="228" t="s">
        <v>227</v>
      </c>
      <c r="AG28" s="218"/>
      <c r="AH28" s="232"/>
      <c r="AI28" s="223"/>
      <c r="AJ28" s="223"/>
      <c r="AK28" s="229"/>
      <c r="AL28" s="228"/>
      <c r="AM28" s="229"/>
      <c r="AN28" s="229"/>
      <c r="AO28" s="229"/>
    </row>
    <row r="29" spans="1:41" ht="20.100000000000001" customHeight="1" x14ac:dyDescent="0.3">
      <c r="A29" s="222">
        <v>701989</v>
      </c>
      <c r="B29" s="255" t="s">
        <v>298</v>
      </c>
      <c r="C29" s="223" t="s">
        <v>68</v>
      </c>
      <c r="D29" s="223" t="s">
        <v>940</v>
      </c>
      <c r="E29" s="223" t="s">
        <v>174</v>
      </c>
      <c r="F29" s="224">
        <v>29804</v>
      </c>
      <c r="G29" s="223" t="s">
        <v>211</v>
      </c>
      <c r="H29" s="223" t="s">
        <v>911</v>
      </c>
      <c r="I29" s="232" t="s">
        <v>249</v>
      </c>
      <c r="J29" s="223" t="s">
        <v>201</v>
      </c>
      <c r="K29" s="225">
        <v>2000</v>
      </c>
      <c r="L29" s="223" t="s">
        <v>200</v>
      </c>
      <c r="M29" s="218"/>
      <c r="N29" s="223"/>
      <c r="O29" s="223" t="str">
        <f>IFERROR(VLOOKUP(A29,[1]ورقه2مسجلين!A$3:AV$777,43,0),"")</f>
        <v/>
      </c>
      <c r="P29" s="223"/>
      <c r="Q29" s="226"/>
      <c r="R29" s="222">
        <v>0</v>
      </c>
      <c r="S29" s="223" t="s">
        <v>2617</v>
      </c>
      <c r="T29" s="223" t="s">
        <v>2024</v>
      </c>
      <c r="U29" s="223" t="s">
        <v>2618</v>
      </c>
      <c r="V29" s="223" t="s">
        <v>2251</v>
      </c>
      <c r="W29" s="222"/>
      <c r="X29" s="223"/>
      <c r="Y29" s="222"/>
      <c r="Z29" s="222"/>
      <c r="AA29" s="222"/>
      <c r="AB29" s="222"/>
      <c r="AC29" s="222"/>
      <c r="AD29" s="597" t="s">
        <v>227</v>
      </c>
      <c r="AE29" s="232">
        <v>0</v>
      </c>
      <c r="AF29" s="228" t="s">
        <v>227</v>
      </c>
      <c r="AG29" s="218"/>
      <c r="AH29" s="232"/>
      <c r="AI29" s="223"/>
      <c r="AJ29" s="223"/>
      <c r="AK29" s="229"/>
      <c r="AL29" s="228"/>
      <c r="AM29" s="229"/>
      <c r="AN29" s="229"/>
      <c r="AO29" s="229"/>
    </row>
    <row r="30" spans="1:41" ht="20.100000000000001" customHeight="1" x14ac:dyDescent="0.3">
      <c r="A30" s="222">
        <v>702122</v>
      </c>
      <c r="B30" s="255" t="s">
        <v>1576</v>
      </c>
      <c r="C30" s="223" t="s">
        <v>1577</v>
      </c>
      <c r="D30" s="223" t="s">
        <v>971</v>
      </c>
      <c r="E30" s="223" t="s">
        <v>173</v>
      </c>
      <c r="F30" s="230">
        <v>32583</v>
      </c>
      <c r="G30" s="223" t="s">
        <v>1814</v>
      </c>
      <c r="H30" s="223" t="s">
        <v>911</v>
      </c>
      <c r="I30" s="232" t="s">
        <v>247</v>
      </c>
      <c r="J30" s="223" t="s">
        <v>203</v>
      </c>
      <c r="K30" s="222">
        <v>2008</v>
      </c>
      <c r="L30" s="223" t="s">
        <v>210</v>
      </c>
      <c r="M30" s="218"/>
      <c r="N30" s="223"/>
      <c r="O30" s="223" t="str">
        <f>IFERROR(VLOOKUP(A30,[1]ورقه2مسجلين!A$3:AV$777,43,0),"")</f>
        <v/>
      </c>
      <c r="P30" s="223"/>
      <c r="Q30" s="226"/>
      <c r="R30" s="231"/>
      <c r="S30" s="223" t="s">
        <v>2619</v>
      </c>
      <c r="T30" s="223" t="s">
        <v>2620</v>
      </c>
      <c r="U30" s="223" t="s">
        <v>2621</v>
      </c>
      <c r="V30" s="223" t="s">
        <v>1969</v>
      </c>
      <c r="W30" s="222"/>
      <c r="X30" s="223"/>
      <c r="Y30" s="222"/>
      <c r="Z30" s="222"/>
      <c r="AA30" s="222"/>
      <c r="AB30" s="222"/>
      <c r="AC30" s="222"/>
      <c r="AD30" s="597" t="s">
        <v>227</v>
      </c>
      <c r="AE30" s="232">
        <v>0</v>
      </c>
      <c r="AF30" s="228" t="s">
        <v>227</v>
      </c>
      <c r="AG30" s="218"/>
      <c r="AH30" s="232" t="s">
        <v>1500</v>
      </c>
      <c r="AI30" s="223"/>
      <c r="AJ30" s="223"/>
      <c r="AK30" s="229"/>
      <c r="AL30" s="228"/>
      <c r="AM30" s="229"/>
      <c r="AN30" s="229"/>
      <c r="AO30" s="229"/>
    </row>
    <row r="31" spans="1:41" ht="20.100000000000001" customHeight="1" x14ac:dyDescent="0.3">
      <c r="A31" s="222">
        <v>702253</v>
      </c>
      <c r="B31" s="255" t="s">
        <v>4337</v>
      </c>
      <c r="C31" s="223" t="s">
        <v>88</v>
      </c>
      <c r="D31" s="232"/>
      <c r="E31" s="232"/>
      <c r="F31" s="233"/>
      <c r="G31" s="232"/>
      <c r="H31" s="234"/>
      <c r="I31" s="232" t="s">
        <v>401</v>
      </c>
      <c r="J31" s="234"/>
      <c r="K31" s="232"/>
      <c r="L31" s="234"/>
      <c r="M31" s="232"/>
      <c r="N31" s="232"/>
      <c r="O31" s="232"/>
      <c r="P31" s="232"/>
      <c r="R31" s="232"/>
      <c r="S31" s="232"/>
      <c r="T31" s="232"/>
      <c r="U31" s="232"/>
      <c r="V31" s="232"/>
      <c r="W31" s="232"/>
      <c r="X31" s="232"/>
      <c r="Y31" s="232"/>
      <c r="Z31" s="232"/>
      <c r="AA31" s="232"/>
      <c r="AB31" s="232"/>
      <c r="AC31" s="232"/>
      <c r="AD31" s="596"/>
      <c r="AE31" s="232" t="s">
        <v>4546</v>
      </c>
      <c r="AF31" s="238"/>
      <c r="AG31" s="232"/>
      <c r="AH31" s="232"/>
      <c r="AI31" s="232"/>
      <c r="AJ31" s="232"/>
      <c r="AL31" s="238"/>
    </row>
    <row r="32" spans="1:41" ht="20.100000000000001" customHeight="1" x14ac:dyDescent="0.3">
      <c r="A32" s="222">
        <v>702273</v>
      </c>
      <c r="B32" s="255" t="s">
        <v>665</v>
      </c>
      <c r="C32" s="223" t="s">
        <v>140</v>
      </c>
      <c r="D32" s="223" t="s">
        <v>1052</v>
      </c>
      <c r="E32" s="223" t="s">
        <v>174</v>
      </c>
      <c r="F32" s="230">
        <v>26666</v>
      </c>
      <c r="G32" s="223" t="s">
        <v>944</v>
      </c>
      <c r="H32" s="223" t="s">
        <v>911</v>
      </c>
      <c r="I32" s="232" t="s">
        <v>249</v>
      </c>
      <c r="J32" s="223" t="s">
        <v>203</v>
      </c>
      <c r="K32" s="222">
        <v>2012</v>
      </c>
      <c r="L32" s="223" t="s">
        <v>202</v>
      </c>
      <c r="M32" s="218"/>
      <c r="N32" s="223"/>
      <c r="O32" s="223" t="str">
        <f>IFERROR(VLOOKUP(A32,[1]ورقه2مسجلين!A$3:AV$777,43,0),"")</f>
        <v/>
      </c>
      <c r="P32" s="223"/>
      <c r="Q32" s="226"/>
      <c r="R32" s="222">
        <v>0</v>
      </c>
      <c r="S32" s="223" t="s">
        <v>2622</v>
      </c>
      <c r="T32" s="223" t="s">
        <v>2623</v>
      </c>
      <c r="U32" s="223" t="s">
        <v>2624</v>
      </c>
      <c r="V32" s="223" t="s">
        <v>1969</v>
      </c>
      <c r="W32" s="222"/>
      <c r="X32" s="223"/>
      <c r="Y32" s="222"/>
      <c r="Z32" s="222"/>
      <c r="AA32" s="222"/>
      <c r="AB32" s="222"/>
      <c r="AC32" s="222"/>
      <c r="AD32" s="597" t="s">
        <v>227</v>
      </c>
      <c r="AE32" s="232" t="s">
        <v>4583</v>
      </c>
      <c r="AF32" s="228" t="s">
        <v>227</v>
      </c>
      <c r="AG32" s="218"/>
      <c r="AH32" s="232"/>
      <c r="AI32" s="223"/>
      <c r="AJ32" s="223"/>
      <c r="AK32" s="229"/>
      <c r="AL32" s="228"/>
      <c r="AM32" s="229"/>
      <c r="AN32" s="229"/>
      <c r="AO32" s="229"/>
    </row>
    <row r="33" spans="1:41" ht="20.100000000000001" customHeight="1" x14ac:dyDescent="0.3">
      <c r="A33" s="222">
        <v>702284</v>
      </c>
      <c r="B33" s="255" t="s">
        <v>1561</v>
      </c>
      <c r="C33" s="223" t="s">
        <v>145</v>
      </c>
      <c r="D33" s="223" t="s">
        <v>956</v>
      </c>
      <c r="E33" s="223" t="s">
        <v>174</v>
      </c>
      <c r="F33" s="230">
        <v>34390</v>
      </c>
      <c r="G33" s="223" t="s">
        <v>963</v>
      </c>
      <c r="H33" s="223" t="s">
        <v>911</v>
      </c>
      <c r="I33" s="232" t="s">
        <v>248</v>
      </c>
      <c r="J33" s="223" t="s">
        <v>203</v>
      </c>
      <c r="K33" s="222">
        <v>2012</v>
      </c>
      <c r="L33" s="223" t="s">
        <v>200</v>
      </c>
      <c r="M33" s="218"/>
      <c r="N33" s="223"/>
      <c r="O33" s="223" t="str">
        <f>IFERROR(VLOOKUP(A33,[1]ورقه2مسجلين!A$3:AV$777,43,0),"")</f>
        <v/>
      </c>
      <c r="P33" s="223"/>
      <c r="Q33" s="226"/>
      <c r="R33" s="222">
        <v>0</v>
      </c>
      <c r="S33" s="223" t="s">
        <v>2625</v>
      </c>
      <c r="T33" s="223" t="s">
        <v>2626</v>
      </c>
      <c r="U33" s="223" t="s">
        <v>2627</v>
      </c>
      <c r="V33" s="223" t="s">
        <v>2038</v>
      </c>
      <c r="W33" s="222"/>
      <c r="X33" s="223"/>
      <c r="Y33" s="222"/>
      <c r="Z33" s="222"/>
      <c r="AA33" s="222"/>
      <c r="AB33" s="222"/>
      <c r="AC33" s="222"/>
      <c r="AD33" s="597" t="s">
        <v>3626</v>
      </c>
      <c r="AE33" s="232" t="s">
        <v>4546</v>
      </c>
      <c r="AF33" s="228" t="s">
        <v>227</v>
      </c>
      <c r="AG33" s="218"/>
      <c r="AH33" s="232"/>
      <c r="AI33" s="223"/>
      <c r="AJ33" s="223"/>
      <c r="AK33" s="229"/>
      <c r="AL33" s="228"/>
      <c r="AM33" s="229"/>
      <c r="AN33" s="229"/>
      <c r="AO33" s="229"/>
    </row>
    <row r="34" spans="1:41" ht="20.100000000000001" customHeight="1" x14ac:dyDescent="0.3">
      <c r="A34" s="222">
        <v>702303</v>
      </c>
      <c r="B34" s="255" t="s">
        <v>763</v>
      </c>
      <c r="C34" s="223" t="s">
        <v>94</v>
      </c>
      <c r="D34" s="223" t="s">
        <v>946</v>
      </c>
      <c r="E34" s="223" t="s">
        <v>174</v>
      </c>
      <c r="F34" s="224">
        <v>34318</v>
      </c>
      <c r="G34" s="223" t="s">
        <v>200</v>
      </c>
      <c r="H34" s="223" t="s">
        <v>911</v>
      </c>
      <c r="I34" s="232" t="s">
        <v>401</v>
      </c>
      <c r="J34" s="223" t="s">
        <v>203</v>
      </c>
      <c r="K34" s="225">
        <v>2011</v>
      </c>
      <c r="L34" s="223" t="s">
        <v>200</v>
      </c>
      <c r="M34" s="218"/>
      <c r="N34" s="223"/>
      <c r="O34" s="223"/>
      <c r="P34" s="250"/>
      <c r="Q34" s="226"/>
      <c r="R34" s="222">
        <v>0</v>
      </c>
      <c r="S34" s="223" t="s">
        <v>2628</v>
      </c>
      <c r="T34" s="223" t="s">
        <v>2595</v>
      </c>
      <c r="U34" s="223" t="s">
        <v>2629</v>
      </c>
      <c r="V34" s="223" t="s">
        <v>1963</v>
      </c>
      <c r="W34" s="222"/>
      <c r="X34" s="223"/>
      <c r="Y34" s="222"/>
      <c r="Z34" s="222"/>
      <c r="AA34" s="222"/>
      <c r="AB34" s="222"/>
      <c r="AC34" s="222"/>
      <c r="AD34" s="597" t="s">
        <v>227</v>
      </c>
      <c r="AE34" s="232">
        <v>0</v>
      </c>
      <c r="AF34" s="228" t="s">
        <v>227</v>
      </c>
      <c r="AG34" s="218"/>
      <c r="AH34" s="232"/>
      <c r="AI34" s="223"/>
      <c r="AJ34" s="223"/>
      <c r="AK34" s="229"/>
      <c r="AL34" s="228"/>
      <c r="AM34" s="229"/>
      <c r="AN34" s="229"/>
      <c r="AO34" s="229"/>
    </row>
    <row r="35" spans="1:41" ht="20.100000000000001" customHeight="1" x14ac:dyDescent="0.3">
      <c r="A35" s="222">
        <v>702478</v>
      </c>
      <c r="B35" s="255" t="s">
        <v>4338</v>
      </c>
      <c r="C35" s="223" t="s">
        <v>112</v>
      </c>
      <c r="D35" s="232"/>
      <c r="E35" s="232"/>
      <c r="F35" s="233"/>
      <c r="G35" s="232"/>
      <c r="H35" s="234"/>
      <c r="I35" s="232" t="s">
        <v>249</v>
      </c>
      <c r="J35" s="234"/>
      <c r="K35" s="232"/>
      <c r="L35" s="234"/>
      <c r="M35" s="232"/>
      <c r="N35" s="232"/>
      <c r="O35" s="232"/>
      <c r="P35" s="232"/>
      <c r="R35" s="232"/>
      <c r="S35" s="232"/>
      <c r="T35" s="232"/>
      <c r="U35" s="232"/>
      <c r="V35" s="232"/>
      <c r="W35" s="232"/>
      <c r="X35" s="232"/>
      <c r="Y35" s="232"/>
      <c r="Z35" s="232"/>
      <c r="AA35" s="232"/>
      <c r="AB35" s="232"/>
      <c r="AC35" s="232"/>
      <c r="AD35" s="596"/>
      <c r="AE35" s="232" t="s">
        <v>4588</v>
      </c>
      <c r="AF35" s="238"/>
      <c r="AG35" s="232"/>
      <c r="AH35" s="232"/>
      <c r="AI35" s="232"/>
      <c r="AJ35" s="232"/>
      <c r="AL35" s="238"/>
    </row>
    <row r="36" spans="1:41" ht="20.100000000000001" customHeight="1" x14ac:dyDescent="0.3">
      <c r="A36" s="222">
        <v>702482</v>
      </c>
      <c r="B36" s="255" t="s">
        <v>4312</v>
      </c>
      <c r="C36" s="223" t="s">
        <v>116</v>
      </c>
      <c r="D36" s="232"/>
      <c r="E36" s="232"/>
      <c r="F36" s="233"/>
      <c r="G36" s="232"/>
      <c r="H36" s="234"/>
      <c r="I36" s="232" t="s">
        <v>248</v>
      </c>
      <c r="J36" s="234"/>
      <c r="K36" s="232"/>
      <c r="L36" s="234"/>
      <c r="M36" s="232"/>
      <c r="N36" s="232"/>
      <c r="O36" s="232"/>
      <c r="P36" s="232"/>
      <c r="R36" s="232"/>
      <c r="S36" s="232"/>
      <c r="T36" s="232"/>
      <c r="U36" s="232"/>
      <c r="V36" s="232"/>
      <c r="W36" s="232"/>
      <c r="X36" s="232"/>
      <c r="Y36" s="232"/>
      <c r="Z36" s="232"/>
      <c r="AA36" s="232"/>
      <c r="AB36" s="232"/>
      <c r="AC36" s="232"/>
      <c r="AD36" s="596"/>
      <c r="AE36" s="232">
        <v>0</v>
      </c>
      <c r="AF36" s="238"/>
      <c r="AG36" s="232"/>
      <c r="AH36" s="232" t="s">
        <v>1500</v>
      </c>
      <c r="AI36" s="232"/>
      <c r="AJ36" s="232"/>
      <c r="AL36" s="238"/>
    </row>
    <row r="37" spans="1:41" ht="20.100000000000001" customHeight="1" x14ac:dyDescent="0.3">
      <c r="A37" s="222">
        <v>702483</v>
      </c>
      <c r="B37" s="255" t="s">
        <v>497</v>
      </c>
      <c r="C37" s="223" t="s">
        <v>370</v>
      </c>
      <c r="D37" s="223" t="s">
        <v>936</v>
      </c>
      <c r="E37" s="223" t="s">
        <v>174</v>
      </c>
      <c r="F37" s="230">
        <v>28225</v>
      </c>
      <c r="G37" s="223" t="s">
        <v>209</v>
      </c>
      <c r="H37" s="223" t="s">
        <v>911</v>
      </c>
      <c r="I37" s="232" t="s">
        <v>248</v>
      </c>
      <c r="J37" s="223" t="s">
        <v>203</v>
      </c>
      <c r="K37" s="222">
        <v>1994</v>
      </c>
      <c r="L37" s="223" t="s">
        <v>209</v>
      </c>
      <c r="M37" s="223" t="s">
        <v>227</v>
      </c>
      <c r="N37" s="251"/>
      <c r="O37" s="251" t="s">
        <v>4543</v>
      </c>
      <c r="P37" s="223"/>
      <c r="Q37" s="226">
        <v>70000</v>
      </c>
      <c r="R37" s="223" t="s">
        <v>227</v>
      </c>
      <c r="S37" s="223" t="s">
        <v>227</v>
      </c>
      <c r="T37" s="223" t="s">
        <v>227</v>
      </c>
      <c r="U37" s="223" t="s">
        <v>227</v>
      </c>
      <c r="V37" s="223" t="s">
        <v>227</v>
      </c>
      <c r="W37" s="223" t="s">
        <v>227</v>
      </c>
      <c r="X37" s="223" t="s">
        <v>227</v>
      </c>
      <c r="Y37" s="223" t="s">
        <v>227</v>
      </c>
      <c r="Z37" s="223" t="s">
        <v>227</v>
      </c>
      <c r="AA37" s="223" t="s">
        <v>227</v>
      </c>
      <c r="AB37" s="223" t="s">
        <v>227</v>
      </c>
      <c r="AC37" s="223" t="s">
        <v>227</v>
      </c>
      <c r="AD37" s="597" t="s">
        <v>3626</v>
      </c>
      <c r="AE37" s="232" t="s">
        <v>4546</v>
      </c>
      <c r="AF37" s="228" t="s">
        <v>1500</v>
      </c>
      <c r="AG37" s="222"/>
      <c r="AH37" s="232"/>
      <c r="AI37" s="223"/>
      <c r="AJ37" s="223"/>
      <c r="AK37"/>
      <c r="AL37" s="228"/>
      <c r="AM37"/>
      <c r="AN37"/>
      <c r="AO37"/>
    </row>
    <row r="38" spans="1:41" ht="20.100000000000001" customHeight="1" x14ac:dyDescent="0.3">
      <c r="A38" s="222">
        <v>702553</v>
      </c>
      <c r="B38" s="255" t="s">
        <v>1808</v>
      </c>
      <c r="C38" s="223" t="s">
        <v>379</v>
      </c>
      <c r="D38" s="223" t="s">
        <v>951</v>
      </c>
      <c r="E38" s="223" t="s">
        <v>173</v>
      </c>
      <c r="F38" s="224">
        <v>30909</v>
      </c>
      <c r="G38" s="223" t="s">
        <v>3627</v>
      </c>
      <c r="H38" s="223" t="s">
        <v>911</v>
      </c>
      <c r="I38" s="232" t="s">
        <v>401</v>
      </c>
      <c r="J38" s="223" t="s">
        <v>203</v>
      </c>
      <c r="K38" s="225">
        <v>2003</v>
      </c>
      <c r="L38" s="223" t="s">
        <v>214</v>
      </c>
      <c r="M38" s="218"/>
      <c r="N38" s="223"/>
      <c r="O38" s="223" t="str">
        <f>IFERROR(VLOOKUP(A38,[1]ورقه2مسجلين!A$3:AV$777,43,0),"")</f>
        <v/>
      </c>
      <c r="P38" s="223"/>
      <c r="Q38" s="226"/>
      <c r="R38" s="222">
        <v>0</v>
      </c>
      <c r="S38" s="223" t="s">
        <v>2632</v>
      </c>
      <c r="T38" s="223" t="s">
        <v>2633</v>
      </c>
      <c r="U38" s="223" t="s">
        <v>1997</v>
      </c>
      <c r="V38" s="223" t="s">
        <v>2634</v>
      </c>
      <c r="W38" s="222"/>
      <c r="X38" s="223"/>
      <c r="Y38" s="222"/>
      <c r="Z38" s="222"/>
      <c r="AA38" s="222"/>
      <c r="AB38" s="222"/>
      <c r="AC38" s="222"/>
      <c r="AD38" s="597" t="s">
        <v>3626</v>
      </c>
      <c r="AE38" s="232" t="s">
        <v>4587</v>
      </c>
      <c r="AF38" s="228" t="s">
        <v>227</v>
      </c>
      <c r="AG38" s="218"/>
      <c r="AH38" s="232"/>
      <c r="AI38" s="223"/>
      <c r="AJ38" s="223"/>
      <c r="AK38" s="229"/>
      <c r="AL38" s="228"/>
      <c r="AM38" s="229"/>
      <c r="AN38" s="229"/>
      <c r="AO38" s="229"/>
    </row>
    <row r="39" spans="1:41" ht="20.100000000000001" customHeight="1" x14ac:dyDescent="0.3">
      <c r="A39" s="222">
        <v>702561</v>
      </c>
      <c r="B39" s="255" t="s">
        <v>4339</v>
      </c>
      <c r="C39" s="223" t="s">
        <v>110</v>
      </c>
      <c r="D39" s="232"/>
      <c r="E39" s="232"/>
      <c r="F39" s="233"/>
      <c r="G39" s="232"/>
      <c r="H39" s="234"/>
      <c r="I39" s="232" t="s">
        <v>401</v>
      </c>
      <c r="J39" s="234"/>
      <c r="K39" s="232"/>
      <c r="L39" s="234"/>
      <c r="M39" s="232"/>
      <c r="N39" s="232"/>
      <c r="O39" s="232"/>
      <c r="P39" s="232"/>
      <c r="R39" s="232"/>
      <c r="S39" s="232"/>
      <c r="T39" s="232"/>
      <c r="U39" s="232"/>
      <c r="V39" s="232"/>
      <c r="W39" s="232"/>
      <c r="X39" s="232"/>
      <c r="Y39" s="232"/>
      <c r="Z39" s="232"/>
      <c r="AA39" s="232"/>
      <c r="AB39" s="232"/>
      <c r="AC39" s="232"/>
      <c r="AD39" s="596"/>
      <c r="AE39" s="232" t="s">
        <v>4595</v>
      </c>
      <c r="AF39" s="238"/>
      <c r="AG39" s="232"/>
      <c r="AH39" s="232"/>
      <c r="AI39" s="232"/>
      <c r="AJ39" s="232"/>
      <c r="AL39" s="238"/>
    </row>
    <row r="40" spans="1:41" ht="20.100000000000001" customHeight="1" x14ac:dyDescent="0.3">
      <c r="A40" s="222">
        <v>702598</v>
      </c>
      <c r="B40" s="255" t="s">
        <v>581</v>
      </c>
      <c r="C40" s="223" t="s">
        <v>74</v>
      </c>
      <c r="D40" s="223" t="s">
        <v>953</v>
      </c>
      <c r="E40" s="223" t="s">
        <v>173</v>
      </c>
      <c r="F40" s="230">
        <v>28008</v>
      </c>
      <c r="G40" s="223" t="s">
        <v>954</v>
      </c>
      <c r="H40" s="223" t="s">
        <v>911</v>
      </c>
      <c r="I40" s="232" t="s">
        <v>248</v>
      </c>
      <c r="J40" s="223" t="s">
        <v>203</v>
      </c>
      <c r="K40" s="222">
        <v>1995</v>
      </c>
      <c r="L40" s="223" t="s">
        <v>200</v>
      </c>
      <c r="M40" s="218"/>
      <c r="N40" s="223"/>
      <c r="O40" s="223" t="str">
        <f>IFERROR(VLOOKUP(A40,[1]ورقه2مسجلين!A$3:AV$777,43,0),"")</f>
        <v/>
      </c>
      <c r="P40" s="223"/>
      <c r="Q40" s="226"/>
      <c r="R40" s="231"/>
      <c r="S40" s="223" t="s">
        <v>2635</v>
      </c>
      <c r="T40" s="223" t="s">
        <v>2636</v>
      </c>
      <c r="U40" s="223" t="s">
        <v>2637</v>
      </c>
      <c r="V40" s="223" t="s">
        <v>2638</v>
      </c>
      <c r="W40" s="222"/>
      <c r="X40" s="223"/>
      <c r="Y40" s="222"/>
      <c r="Z40" s="222"/>
      <c r="AA40" s="222"/>
      <c r="AB40" s="222"/>
      <c r="AC40" s="222"/>
      <c r="AD40" s="597" t="s">
        <v>227</v>
      </c>
      <c r="AE40" s="232">
        <v>0</v>
      </c>
      <c r="AF40" s="228" t="s">
        <v>227</v>
      </c>
      <c r="AG40" s="218"/>
      <c r="AH40" s="232"/>
      <c r="AI40" s="223"/>
      <c r="AJ40" s="223"/>
      <c r="AK40" s="229"/>
      <c r="AL40" s="228"/>
      <c r="AM40" s="229"/>
      <c r="AN40" s="229"/>
      <c r="AO40" s="229"/>
    </row>
    <row r="41" spans="1:41" ht="20.100000000000001" customHeight="1" x14ac:dyDescent="0.3">
      <c r="A41" s="222">
        <v>702599</v>
      </c>
      <c r="B41" s="255" t="s">
        <v>666</v>
      </c>
      <c r="C41" s="223" t="s">
        <v>374</v>
      </c>
      <c r="D41" s="223" t="s">
        <v>955</v>
      </c>
      <c r="E41" s="223" t="s">
        <v>173</v>
      </c>
      <c r="F41" s="230">
        <v>34336</v>
      </c>
      <c r="G41" s="223" t="s">
        <v>920</v>
      </c>
      <c r="H41" s="223" t="s">
        <v>911</v>
      </c>
      <c r="I41" s="232" t="s">
        <v>248</v>
      </c>
      <c r="J41" s="223" t="s">
        <v>203</v>
      </c>
      <c r="K41" s="222">
        <v>2013</v>
      </c>
      <c r="L41" s="223" t="s">
        <v>202</v>
      </c>
      <c r="M41" s="218"/>
      <c r="N41" s="223"/>
      <c r="O41" s="223" t="str">
        <f>IFERROR(VLOOKUP(A41,[1]ورقه2مسجلين!A$3:AV$777,43,0),"")</f>
        <v/>
      </c>
      <c r="P41" s="223"/>
      <c r="Q41" s="226"/>
      <c r="R41" s="222">
        <v>0</v>
      </c>
      <c r="S41" s="223" t="s">
        <v>2639</v>
      </c>
      <c r="T41" s="223" t="s">
        <v>2640</v>
      </c>
      <c r="U41" s="223" t="s">
        <v>2641</v>
      </c>
      <c r="V41" s="223" t="s">
        <v>2642</v>
      </c>
      <c r="W41" s="222"/>
      <c r="X41" s="223"/>
      <c r="Y41" s="222"/>
      <c r="Z41" s="222"/>
      <c r="AA41" s="222"/>
      <c r="AB41" s="222"/>
      <c r="AC41" s="222"/>
      <c r="AD41" s="597" t="s">
        <v>227</v>
      </c>
      <c r="AE41" s="232" t="s">
        <v>4546</v>
      </c>
      <c r="AF41" s="228"/>
      <c r="AG41" s="218"/>
      <c r="AH41" s="232"/>
      <c r="AI41" s="223"/>
      <c r="AJ41" s="223"/>
      <c r="AK41" s="229"/>
      <c r="AL41" s="228"/>
      <c r="AM41" s="229"/>
      <c r="AN41" s="229"/>
      <c r="AO41" s="229"/>
    </row>
    <row r="42" spans="1:41" ht="20.100000000000001" customHeight="1" x14ac:dyDescent="0.3">
      <c r="A42" s="222">
        <v>702624</v>
      </c>
      <c r="B42" s="255" t="s">
        <v>764</v>
      </c>
      <c r="C42" s="223" t="s">
        <v>136</v>
      </c>
      <c r="D42" s="223" t="s">
        <v>1151</v>
      </c>
      <c r="E42" s="223" t="s">
        <v>173</v>
      </c>
      <c r="F42" s="230">
        <v>33970</v>
      </c>
      <c r="G42" s="223" t="s">
        <v>926</v>
      </c>
      <c r="H42" s="223" t="s">
        <v>911</v>
      </c>
      <c r="I42" s="232" t="s">
        <v>249</v>
      </c>
      <c r="J42" s="223" t="s">
        <v>203</v>
      </c>
      <c r="K42" s="222">
        <v>2013</v>
      </c>
      <c r="L42" s="223" t="s">
        <v>202</v>
      </c>
      <c r="M42" s="218"/>
      <c r="N42" s="223"/>
      <c r="O42" s="223" t="str">
        <f>IFERROR(VLOOKUP(A42,[1]ورقه2مسجلين!A$3:AV$777,43,0),"")</f>
        <v/>
      </c>
      <c r="P42" s="223"/>
      <c r="Q42" s="226"/>
      <c r="R42" s="222">
        <v>0</v>
      </c>
      <c r="S42" s="223" t="s">
        <v>2643</v>
      </c>
      <c r="T42" s="223" t="s">
        <v>2644</v>
      </c>
      <c r="U42" s="223" t="s">
        <v>2645</v>
      </c>
      <c r="V42" s="223" t="s">
        <v>2646</v>
      </c>
      <c r="W42" s="222"/>
      <c r="X42" s="223"/>
      <c r="Y42" s="222"/>
      <c r="Z42" s="222"/>
      <c r="AA42" s="222"/>
      <c r="AB42" s="222"/>
      <c r="AC42" s="222"/>
      <c r="AD42" s="597" t="s">
        <v>3626</v>
      </c>
      <c r="AE42" s="232" t="s">
        <v>4587</v>
      </c>
      <c r="AF42" s="228" t="s">
        <v>227</v>
      </c>
      <c r="AG42" s="218"/>
      <c r="AH42" s="232"/>
      <c r="AI42" s="223"/>
      <c r="AJ42" s="223"/>
      <c r="AK42" s="229"/>
      <c r="AL42" s="228"/>
      <c r="AM42" s="229"/>
      <c r="AN42" s="229"/>
      <c r="AO42" s="229"/>
    </row>
    <row r="43" spans="1:41" ht="20.100000000000001" customHeight="1" x14ac:dyDescent="0.3">
      <c r="A43" s="222">
        <v>702626</v>
      </c>
      <c r="B43" s="255" t="s">
        <v>4340</v>
      </c>
      <c r="C43" s="223" t="s">
        <v>148</v>
      </c>
      <c r="D43" s="232"/>
      <c r="E43" s="232"/>
      <c r="F43" s="233"/>
      <c r="G43" s="232"/>
      <c r="H43" s="234"/>
      <c r="I43" s="232" t="s">
        <v>248</v>
      </c>
      <c r="J43" s="234"/>
      <c r="K43" s="232"/>
      <c r="L43" s="234"/>
      <c r="M43" s="232"/>
      <c r="N43" s="251"/>
      <c r="O43" s="251" t="s">
        <v>4543</v>
      </c>
      <c r="P43" s="232"/>
      <c r="Q43" s="205">
        <v>70000</v>
      </c>
      <c r="R43" s="232"/>
      <c r="S43" s="232"/>
      <c r="T43" s="232"/>
      <c r="U43" s="232"/>
      <c r="V43" s="232"/>
      <c r="W43" s="232"/>
      <c r="X43" s="232"/>
      <c r="Y43" s="232"/>
      <c r="Z43" s="232"/>
      <c r="AA43" s="232"/>
      <c r="AB43" s="232"/>
      <c r="AC43" s="232"/>
      <c r="AD43" s="596"/>
      <c r="AE43" s="232" t="s">
        <v>4546</v>
      </c>
      <c r="AF43" s="238"/>
      <c r="AG43" s="232"/>
      <c r="AH43" s="232"/>
      <c r="AI43" s="232"/>
      <c r="AJ43" s="232"/>
      <c r="AL43" s="238"/>
    </row>
    <row r="44" spans="1:41" ht="20.100000000000001" customHeight="1" x14ac:dyDescent="0.3">
      <c r="A44" s="222">
        <v>702656</v>
      </c>
      <c r="B44" s="255" t="s">
        <v>1562</v>
      </c>
      <c r="C44" s="223" t="s">
        <v>121</v>
      </c>
      <c r="D44" s="223" t="s">
        <v>1063</v>
      </c>
      <c r="E44" s="223" t="s">
        <v>173</v>
      </c>
      <c r="F44" s="230">
        <v>29142</v>
      </c>
      <c r="G44" s="223" t="s">
        <v>209</v>
      </c>
      <c r="H44" s="223" t="s">
        <v>911</v>
      </c>
      <c r="I44" s="232" t="s">
        <v>249</v>
      </c>
      <c r="J44" s="223" t="s">
        <v>203</v>
      </c>
      <c r="K44" s="222">
        <v>1998</v>
      </c>
      <c r="L44" s="223" t="s">
        <v>210</v>
      </c>
      <c r="M44" s="218"/>
      <c r="N44" s="223"/>
      <c r="O44" s="223" t="str">
        <f>IFERROR(VLOOKUP(A44,[1]ورقه2مسجلين!A$3:AV$777,43,0),"")</f>
        <v/>
      </c>
      <c r="P44" s="223"/>
      <c r="Q44" s="226"/>
      <c r="R44" s="231"/>
      <c r="S44" s="223" t="s">
        <v>2647</v>
      </c>
      <c r="T44" s="223" t="s">
        <v>2648</v>
      </c>
      <c r="U44" s="223" t="s">
        <v>2649</v>
      </c>
      <c r="V44" s="223" t="s">
        <v>2030</v>
      </c>
      <c r="W44" s="222"/>
      <c r="X44" s="223"/>
      <c r="Y44" s="222"/>
      <c r="Z44" s="222"/>
      <c r="AA44" s="222"/>
      <c r="AB44" s="222"/>
      <c r="AC44" s="222"/>
      <c r="AD44" s="597" t="s">
        <v>227</v>
      </c>
      <c r="AE44" s="232">
        <v>0</v>
      </c>
      <c r="AF44" s="228" t="s">
        <v>227</v>
      </c>
      <c r="AG44" s="218"/>
      <c r="AH44" s="232"/>
      <c r="AI44" s="223"/>
      <c r="AJ44" s="223"/>
      <c r="AK44" s="229"/>
      <c r="AL44" s="228"/>
      <c r="AM44" s="229"/>
      <c r="AN44" s="229"/>
      <c r="AO44" s="229"/>
    </row>
    <row r="45" spans="1:41" ht="20.100000000000001" customHeight="1" x14ac:dyDescent="0.3">
      <c r="A45" s="222">
        <v>702660</v>
      </c>
      <c r="B45" s="255" t="s">
        <v>667</v>
      </c>
      <c r="C45" s="223" t="s">
        <v>150</v>
      </c>
      <c r="D45" s="223" t="s">
        <v>1121</v>
      </c>
      <c r="E45" s="223" t="s">
        <v>174</v>
      </c>
      <c r="F45" s="230">
        <v>30142</v>
      </c>
      <c r="G45" s="223" t="s">
        <v>1815</v>
      </c>
      <c r="H45" s="223" t="s">
        <v>911</v>
      </c>
      <c r="I45" s="232" t="s">
        <v>401</v>
      </c>
      <c r="J45" s="223" t="s">
        <v>203</v>
      </c>
      <c r="K45" s="222">
        <v>2004</v>
      </c>
      <c r="L45" s="223" t="s">
        <v>214</v>
      </c>
      <c r="M45" s="218"/>
      <c r="N45" s="223"/>
      <c r="O45" s="223" t="str">
        <f>IFERROR(VLOOKUP(A45,[1]ورقه2مسجلين!A$3:AV$777,43,0),"")</f>
        <v/>
      </c>
      <c r="P45" s="223"/>
      <c r="Q45" s="226"/>
      <c r="R45" s="222">
        <v>0</v>
      </c>
      <c r="S45" s="223" t="s">
        <v>2129</v>
      </c>
      <c r="T45" s="223" t="s">
        <v>2130</v>
      </c>
      <c r="U45" s="223" t="s">
        <v>2131</v>
      </c>
      <c r="V45" s="223" t="s">
        <v>2033</v>
      </c>
      <c r="W45" s="222"/>
      <c r="X45" s="223"/>
      <c r="Y45" s="222"/>
      <c r="Z45" s="222"/>
      <c r="AA45" s="222"/>
      <c r="AB45" s="222"/>
      <c r="AC45" s="222"/>
      <c r="AD45" s="597" t="s">
        <v>227</v>
      </c>
      <c r="AE45" s="232">
        <v>0</v>
      </c>
      <c r="AF45" s="228" t="s">
        <v>227</v>
      </c>
      <c r="AG45" s="218"/>
      <c r="AH45" s="232"/>
      <c r="AI45" s="223"/>
      <c r="AJ45" s="223"/>
      <c r="AK45" s="229"/>
      <c r="AL45" s="228"/>
      <c r="AM45" s="229"/>
      <c r="AN45" s="229"/>
      <c r="AO45" s="229"/>
    </row>
    <row r="46" spans="1:41" ht="20.100000000000001" customHeight="1" x14ac:dyDescent="0.3">
      <c r="A46" s="222">
        <v>702760</v>
      </c>
      <c r="B46" s="255" t="s">
        <v>4316</v>
      </c>
      <c r="C46" s="223" t="s">
        <v>95</v>
      </c>
      <c r="D46" s="232"/>
      <c r="E46" s="232"/>
      <c r="G46" s="232"/>
      <c r="H46" s="234"/>
      <c r="I46" s="232" t="s">
        <v>226</v>
      </c>
      <c r="J46" s="234"/>
      <c r="L46" s="234"/>
      <c r="M46" s="232"/>
      <c r="N46" s="232"/>
      <c r="O46" s="232"/>
      <c r="P46" s="232"/>
      <c r="R46" s="232"/>
      <c r="S46" s="232"/>
      <c r="T46" s="232"/>
      <c r="U46" s="232"/>
      <c r="V46" s="232"/>
      <c r="W46" s="232"/>
      <c r="X46" s="232"/>
      <c r="Y46" s="232"/>
      <c r="Z46" s="232"/>
      <c r="AA46" s="232"/>
      <c r="AB46" s="232"/>
      <c r="AC46" s="232"/>
      <c r="AD46" s="596"/>
      <c r="AE46" s="232">
        <v>0</v>
      </c>
      <c r="AF46" s="238"/>
      <c r="AG46" s="232"/>
      <c r="AH46" s="232"/>
      <c r="AI46" s="232"/>
      <c r="AJ46" s="232"/>
      <c r="AL46" s="238"/>
    </row>
    <row r="47" spans="1:41" ht="20.100000000000001" customHeight="1" x14ac:dyDescent="0.3">
      <c r="A47" s="222">
        <v>702782</v>
      </c>
      <c r="B47" s="255" t="s">
        <v>482</v>
      </c>
      <c r="C47" s="223" t="s">
        <v>116</v>
      </c>
      <c r="D47" s="223" t="s">
        <v>1378</v>
      </c>
      <c r="E47" s="223" t="s">
        <v>227</v>
      </c>
      <c r="F47" s="226"/>
      <c r="G47" s="223" t="s">
        <v>227</v>
      </c>
      <c r="H47" s="223" t="s">
        <v>227</v>
      </c>
      <c r="I47" s="232" t="s">
        <v>248</v>
      </c>
      <c r="J47" s="223" t="s">
        <v>227</v>
      </c>
      <c r="K47" s="226"/>
      <c r="L47" s="223" t="s">
        <v>227</v>
      </c>
      <c r="M47" s="223" t="s">
        <v>227</v>
      </c>
      <c r="N47" s="223"/>
      <c r="O47" s="223" t="str">
        <f>IFERROR(VLOOKUP(A47,[1]ورقه2مسجلين!A$3:AV$777,43,0),"")</f>
        <v/>
      </c>
      <c r="P47" s="223"/>
      <c r="Q47" s="226"/>
      <c r="R47" s="223" t="s">
        <v>227</v>
      </c>
      <c r="S47" s="223" t="s">
        <v>227</v>
      </c>
      <c r="T47" s="223" t="s">
        <v>227</v>
      </c>
      <c r="U47" s="223" t="s">
        <v>227</v>
      </c>
      <c r="V47" s="223" t="s">
        <v>227</v>
      </c>
      <c r="W47" s="223" t="s">
        <v>227</v>
      </c>
      <c r="X47" s="223" t="s">
        <v>227</v>
      </c>
      <c r="Y47" s="223" t="s">
        <v>227</v>
      </c>
      <c r="Z47" s="223" t="s">
        <v>227</v>
      </c>
      <c r="AA47" s="223" t="s">
        <v>1500</v>
      </c>
      <c r="AB47" s="223" t="s">
        <v>1500</v>
      </c>
      <c r="AC47" s="223" t="s">
        <v>1500</v>
      </c>
      <c r="AD47" s="597" t="s">
        <v>227</v>
      </c>
      <c r="AE47" s="232" t="s">
        <v>4546</v>
      </c>
      <c r="AF47" s="228" t="s">
        <v>1500</v>
      </c>
      <c r="AG47" s="607" t="s">
        <v>1500</v>
      </c>
      <c r="AH47" s="232" t="s">
        <v>1500</v>
      </c>
      <c r="AI47" s="223"/>
      <c r="AJ47" s="223"/>
      <c r="AK47"/>
      <c r="AL47" s="228"/>
      <c r="AM47"/>
      <c r="AN47"/>
      <c r="AO47"/>
    </row>
    <row r="48" spans="1:41" ht="20.100000000000001" customHeight="1" x14ac:dyDescent="0.3">
      <c r="A48" s="222">
        <v>702798</v>
      </c>
      <c r="B48" s="255" t="s">
        <v>4341</v>
      </c>
      <c r="C48" s="223" t="s">
        <v>4342</v>
      </c>
      <c r="D48" s="232"/>
      <c r="E48" s="232"/>
      <c r="F48" s="233"/>
      <c r="G48" s="232"/>
      <c r="H48" s="234"/>
      <c r="I48" s="232" t="s">
        <v>403</v>
      </c>
      <c r="J48" s="234"/>
      <c r="K48" s="232"/>
      <c r="L48" s="234"/>
      <c r="M48" s="232"/>
      <c r="N48" s="232"/>
      <c r="O48" s="232"/>
      <c r="P48" s="232"/>
      <c r="R48" s="232"/>
      <c r="S48" s="232"/>
      <c r="T48" s="232"/>
      <c r="U48" s="232"/>
      <c r="V48" s="232"/>
      <c r="W48" s="232"/>
      <c r="X48" s="232"/>
      <c r="Y48" s="232"/>
      <c r="Z48" s="232"/>
      <c r="AA48" s="232"/>
      <c r="AB48" s="232"/>
      <c r="AC48" s="232"/>
      <c r="AD48" s="596"/>
      <c r="AE48" s="232" t="s">
        <v>4589</v>
      </c>
      <c r="AF48" s="238"/>
      <c r="AG48" s="232"/>
      <c r="AH48" s="232"/>
      <c r="AI48" s="232"/>
      <c r="AJ48" s="232"/>
      <c r="AL48" s="238"/>
    </row>
    <row r="49" spans="1:41" ht="20.100000000000001" customHeight="1" x14ac:dyDescent="0.3">
      <c r="A49" s="222">
        <v>702833</v>
      </c>
      <c r="B49" s="255" t="s">
        <v>668</v>
      </c>
      <c r="C49" s="223" t="s">
        <v>292</v>
      </c>
      <c r="D49" s="223" t="s">
        <v>940</v>
      </c>
      <c r="E49" s="223" t="s">
        <v>173</v>
      </c>
      <c r="F49" s="224">
        <v>26110</v>
      </c>
      <c r="G49" s="223" t="s">
        <v>200</v>
      </c>
      <c r="H49" s="223" t="s">
        <v>911</v>
      </c>
      <c r="I49" s="232" t="s">
        <v>401</v>
      </c>
      <c r="J49" s="223" t="s">
        <v>203</v>
      </c>
      <c r="K49" s="225">
        <v>2013</v>
      </c>
      <c r="L49" s="223" t="s">
        <v>200</v>
      </c>
      <c r="M49" s="218"/>
      <c r="N49" s="223"/>
      <c r="O49" s="223" t="str">
        <f>IFERROR(VLOOKUP(A49,[1]ورقه2مسجلين!A$3:AV$777,43,0),"")</f>
        <v/>
      </c>
      <c r="P49" s="223"/>
      <c r="Q49" s="226"/>
      <c r="R49" s="222">
        <v>0</v>
      </c>
      <c r="S49" s="223" t="s">
        <v>2650</v>
      </c>
      <c r="T49" s="223" t="s">
        <v>2651</v>
      </c>
      <c r="U49" s="223" t="s">
        <v>2652</v>
      </c>
      <c r="V49" s="223" t="s">
        <v>2653</v>
      </c>
      <c r="W49" s="222"/>
      <c r="X49" s="223"/>
      <c r="Y49" s="222"/>
      <c r="Z49" s="222"/>
      <c r="AA49" s="222"/>
      <c r="AB49" s="222"/>
      <c r="AC49" s="222"/>
      <c r="AD49" s="597" t="s">
        <v>3626</v>
      </c>
      <c r="AE49" s="232" t="s">
        <v>4596</v>
      </c>
      <c r="AF49" s="228" t="s">
        <v>227</v>
      </c>
      <c r="AG49" s="218"/>
      <c r="AH49" s="232"/>
      <c r="AI49" s="223"/>
      <c r="AJ49" s="223"/>
      <c r="AK49" s="229"/>
      <c r="AL49" s="228"/>
      <c r="AM49" s="229"/>
      <c r="AN49" s="229"/>
      <c r="AO49" s="229"/>
    </row>
    <row r="50" spans="1:41" ht="20.100000000000001" customHeight="1" x14ac:dyDescent="0.3">
      <c r="A50" s="222">
        <v>702868</v>
      </c>
      <c r="B50" s="255" t="s">
        <v>669</v>
      </c>
      <c r="C50" s="223" t="s">
        <v>98</v>
      </c>
      <c r="D50" s="223" t="s">
        <v>1324</v>
      </c>
      <c r="E50" s="223" t="s">
        <v>174</v>
      </c>
      <c r="F50" s="224">
        <v>33696</v>
      </c>
      <c r="G50" s="223" t="s">
        <v>958</v>
      </c>
      <c r="H50" s="223" t="s">
        <v>911</v>
      </c>
      <c r="I50" s="232" t="s">
        <v>248</v>
      </c>
      <c r="J50" s="223" t="s">
        <v>203</v>
      </c>
      <c r="K50" s="225">
        <v>2013</v>
      </c>
      <c r="L50" s="223" t="s">
        <v>215</v>
      </c>
      <c r="M50" s="218"/>
      <c r="N50" s="223"/>
      <c r="O50" s="223" t="str">
        <f>IFERROR(VLOOKUP(A50,[1]ورقه2مسجلين!A$3:AV$777,43,0),"")</f>
        <v/>
      </c>
      <c r="P50" s="223"/>
      <c r="Q50" s="226"/>
      <c r="R50" s="222">
        <v>0</v>
      </c>
      <c r="S50" s="223" t="s">
        <v>2654</v>
      </c>
      <c r="T50" s="223" t="s">
        <v>2655</v>
      </c>
      <c r="U50" s="223" t="s">
        <v>2656</v>
      </c>
      <c r="V50" s="223" t="s">
        <v>1963</v>
      </c>
      <c r="W50" s="222"/>
      <c r="X50" s="223"/>
      <c r="Y50" s="222"/>
      <c r="Z50" s="222"/>
      <c r="AA50" s="222"/>
      <c r="AB50" s="222"/>
      <c r="AC50" s="222"/>
      <c r="AD50" s="597" t="s">
        <v>227</v>
      </c>
      <c r="AE50" s="232">
        <v>0</v>
      </c>
      <c r="AF50" s="228" t="s">
        <v>227</v>
      </c>
      <c r="AG50" s="218"/>
      <c r="AH50" s="232" t="s">
        <v>1500</v>
      </c>
      <c r="AI50" s="223"/>
      <c r="AJ50" s="223"/>
      <c r="AK50" s="229"/>
      <c r="AL50" s="228"/>
      <c r="AM50" s="229"/>
      <c r="AN50" s="229"/>
      <c r="AO50" s="229"/>
    </row>
    <row r="51" spans="1:41" ht="20.100000000000001" customHeight="1" x14ac:dyDescent="0.3">
      <c r="A51" s="222">
        <v>702872</v>
      </c>
      <c r="B51" s="255" t="s">
        <v>549</v>
      </c>
      <c r="C51" s="223" t="s">
        <v>77</v>
      </c>
      <c r="D51" s="223" t="s">
        <v>961</v>
      </c>
      <c r="E51" s="223" t="s">
        <v>173</v>
      </c>
      <c r="F51" s="224">
        <v>27771</v>
      </c>
      <c r="G51" s="223" t="s">
        <v>962</v>
      </c>
      <c r="H51" s="223" t="s">
        <v>911</v>
      </c>
      <c r="I51" s="232" t="s">
        <v>402</v>
      </c>
      <c r="J51" s="223" t="s">
        <v>201</v>
      </c>
      <c r="K51" s="225">
        <v>1995</v>
      </c>
      <c r="L51" s="223" t="s">
        <v>212</v>
      </c>
      <c r="M51" s="218"/>
      <c r="N51" s="223"/>
      <c r="O51" s="223" t="str">
        <f>IFERROR(VLOOKUP(A51,[1]ورقه2مسجلين!A$3:AV$777,43,0),"")</f>
        <v/>
      </c>
      <c r="P51" s="223"/>
      <c r="Q51" s="226"/>
      <c r="R51" s="231"/>
      <c r="S51" s="223" t="s">
        <v>2657</v>
      </c>
      <c r="T51" s="223" t="s">
        <v>2658</v>
      </c>
      <c r="U51" s="223" t="s">
        <v>2659</v>
      </c>
      <c r="V51" s="223" t="s">
        <v>2209</v>
      </c>
      <c r="W51" s="222"/>
      <c r="X51" s="223"/>
      <c r="Y51" s="222"/>
      <c r="Z51" s="222"/>
      <c r="AA51" s="222"/>
      <c r="AB51" s="222"/>
      <c r="AC51" s="222"/>
      <c r="AD51" s="597" t="s">
        <v>3626</v>
      </c>
      <c r="AE51" s="232" t="s">
        <v>4580</v>
      </c>
      <c r="AF51" s="228" t="s">
        <v>227</v>
      </c>
      <c r="AG51" s="218"/>
      <c r="AH51" s="232"/>
      <c r="AI51" s="223"/>
      <c r="AJ51" s="223"/>
      <c r="AK51" s="229"/>
      <c r="AL51" s="228"/>
      <c r="AM51" s="229"/>
      <c r="AN51" s="229"/>
      <c r="AO51" s="229"/>
    </row>
    <row r="52" spans="1:41" ht="20.100000000000001" customHeight="1" x14ac:dyDescent="0.3">
      <c r="A52" s="222">
        <v>702873</v>
      </c>
      <c r="B52" s="255" t="s">
        <v>1503</v>
      </c>
      <c r="C52" s="223" t="s">
        <v>1504</v>
      </c>
      <c r="D52" s="223" t="s">
        <v>1893</v>
      </c>
      <c r="E52" s="223" t="s">
        <v>173</v>
      </c>
      <c r="F52" s="224">
        <v>32903</v>
      </c>
      <c r="G52" s="223" t="s">
        <v>1816</v>
      </c>
      <c r="H52" s="223" t="s">
        <v>911</v>
      </c>
      <c r="I52" s="232" t="s">
        <v>249</v>
      </c>
      <c r="J52" s="223" t="s">
        <v>203</v>
      </c>
      <c r="K52" s="225">
        <v>2013</v>
      </c>
      <c r="L52" s="223" t="s">
        <v>200</v>
      </c>
      <c r="M52" s="218"/>
      <c r="N52" s="223"/>
      <c r="O52" s="223" t="str">
        <f>IFERROR(VLOOKUP(A52,[1]ورقه2مسجلين!A$3:AV$777,43,0),"")</f>
        <v/>
      </c>
      <c r="P52" s="223"/>
      <c r="Q52" s="226"/>
      <c r="R52" s="231"/>
      <c r="S52" s="223" t="s">
        <v>2313</v>
      </c>
      <c r="T52" s="223" t="s">
        <v>2314</v>
      </c>
      <c r="U52" s="223" t="s">
        <v>2315</v>
      </c>
      <c r="V52" s="223" t="s">
        <v>1969</v>
      </c>
      <c r="W52" s="222"/>
      <c r="X52" s="223"/>
      <c r="Y52" s="222"/>
      <c r="Z52" s="222"/>
      <c r="AA52" s="222"/>
      <c r="AB52" s="222"/>
      <c r="AC52" s="222"/>
      <c r="AD52" s="597" t="s">
        <v>227</v>
      </c>
      <c r="AE52" s="232">
        <v>0</v>
      </c>
      <c r="AF52" s="228" t="s">
        <v>227</v>
      </c>
      <c r="AG52" s="218"/>
      <c r="AH52" s="232"/>
      <c r="AI52" s="223"/>
      <c r="AJ52" s="223"/>
      <c r="AK52" s="229"/>
      <c r="AL52" s="228"/>
      <c r="AM52" s="229"/>
      <c r="AN52" s="229"/>
      <c r="AO52" s="229"/>
    </row>
    <row r="53" spans="1:41" ht="20.100000000000001" customHeight="1" x14ac:dyDescent="0.3">
      <c r="A53" s="222">
        <v>702909</v>
      </c>
      <c r="B53" s="255" t="s">
        <v>498</v>
      </c>
      <c r="C53" s="223" t="s">
        <v>89</v>
      </c>
      <c r="D53" s="223" t="s">
        <v>917</v>
      </c>
      <c r="E53" s="223" t="s">
        <v>173</v>
      </c>
      <c r="F53" s="230">
        <v>30852</v>
      </c>
      <c r="G53" s="223" t="s">
        <v>1289</v>
      </c>
      <c r="H53" s="223" t="s">
        <v>911</v>
      </c>
      <c r="I53" s="232" t="s">
        <v>249</v>
      </c>
      <c r="J53" s="223" t="s">
        <v>201</v>
      </c>
      <c r="K53" s="222">
        <v>2004</v>
      </c>
      <c r="L53" s="223" t="s">
        <v>211</v>
      </c>
      <c r="M53" s="223" t="s">
        <v>227</v>
      </c>
      <c r="N53" s="223"/>
      <c r="O53" s="223" t="str">
        <f>IFERROR(VLOOKUP(A53,[1]ورقه2مسجلين!A$3:AV$777,43,0),"")</f>
        <v/>
      </c>
      <c r="P53" s="223"/>
      <c r="Q53" s="226"/>
      <c r="R53" s="223" t="s">
        <v>227</v>
      </c>
      <c r="S53" s="223" t="s">
        <v>2456</v>
      </c>
      <c r="T53" s="223" t="s">
        <v>2457</v>
      </c>
      <c r="U53" s="223" t="s">
        <v>2458</v>
      </c>
      <c r="V53" s="223" t="s">
        <v>2459</v>
      </c>
      <c r="W53" s="223" t="s">
        <v>227</v>
      </c>
      <c r="X53" s="223" t="s">
        <v>227</v>
      </c>
      <c r="Y53" s="223" t="s">
        <v>227</v>
      </c>
      <c r="Z53" s="223" t="s">
        <v>227</v>
      </c>
      <c r="AA53" s="223" t="s">
        <v>227</v>
      </c>
      <c r="AB53" s="223" t="s">
        <v>227</v>
      </c>
      <c r="AC53" s="223"/>
      <c r="AD53" s="597" t="s">
        <v>227</v>
      </c>
      <c r="AE53" s="232" t="s">
        <v>4546</v>
      </c>
      <c r="AF53" s="228"/>
      <c r="AG53" s="222"/>
      <c r="AH53" s="232"/>
      <c r="AI53" s="223"/>
      <c r="AJ53" s="223"/>
      <c r="AK53"/>
      <c r="AL53" s="228"/>
      <c r="AM53"/>
      <c r="AN53"/>
      <c r="AO53"/>
    </row>
    <row r="54" spans="1:41" ht="20.100000000000001" customHeight="1" x14ac:dyDescent="0.3">
      <c r="A54" s="222">
        <v>702957</v>
      </c>
      <c r="B54" s="255" t="s">
        <v>670</v>
      </c>
      <c r="C54" s="223" t="s">
        <v>66</v>
      </c>
      <c r="D54" s="223" t="s">
        <v>937</v>
      </c>
      <c r="E54" s="223" t="s">
        <v>174</v>
      </c>
      <c r="F54" s="224">
        <v>33331</v>
      </c>
      <c r="G54" s="223" t="s">
        <v>941</v>
      </c>
      <c r="H54" s="223" t="s">
        <v>935</v>
      </c>
      <c r="I54" s="232" t="s">
        <v>401</v>
      </c>
      <c r="J54" s="223" t="s">
        <v>203</v>
      </c>
      <c r="K54" s="225">
        <v>2012</v>
      </c>
      <c r="L54" s="223" t="s">
        <v>200</v>
      </c>
      <c r="M54" s="218"/>
      <c r="N54" s="223"/>
      <c r="O54" s="223" t="str">
        <f>IFERROR(VLOOKUP(A54,[1]ورقه2مسجلين!A$3:AV$777,43,0),"")</f>
        <v/>
      </c>
      <c r="P54" s="223"/>
      <c r="Q54" s="226"/>
      <c r="R54" s="222">
        <v>0</v>
      </c>
      <c r="S54" s="223" t="s">
        <v>2660</v>
      </c>
      <c r="T54" s="223" t="s">
        <v>2091</v>
      </c>
      <c r="U54" s="223" t="s">
        <v>2661</v>
      </c>
      <c r="V54" s="223" t="s">
        <v>1963</v>
      </c>
      <c r="W54" s="222"/>
      <c r="X54" s="223"/>
      <c r="Y54" s="222"/>
      <c r="Z54" s="222"/>
      <c r="AA54" s="222"/>
      <c r="AB54" s="222"/>
      <c r="AC54" s="222"/>
      <c r="AD54" s="597" t="s">
        <v>227</v>
      </c>
      <c r="AE54" s="232" t="s">
        <v>4583</v>
      </c>
      <c r="AF54" s="228" t="s">
        <v>227</v>
      </c>
      <c r="AG54" s="218"/>
      <c r="AH54" s="232"/>
      <c r="AI54" s="223"/>
      <c r="AJ54" s="223"/>
      <c r="AK54" s="229"/>
      <c r="AL54" s="228"/>
      <c r="AM54" s="229"/>
      <c r="AN54" s="229"/>
      <c r="AO54" s="229"/>
    </row>
    <row r="55" spans="1:41" ht="20.100000000000001" customHeight="1" x14ac:dyDescent="0.3">
      <c r="A55" s="222">
        <v>702977</v>
      </c>
      <c r="B55" s="255" t="s">
        <v>550</v>
      </c>
      <c r="C55" s="223" t="s">
        <v>69</v>
      </c>
      <c r="D55" s="223" t="s">
        <v>1126</v>
      </c>
      <c r="E55" s="223" t="s">
        <v>174</v>
      </c>
      <c r="F55" s="230">
        <v>32360</v>
      </c>
      <c r="G55" s="223" t="s">
        <v>967</v>
      </c>
      <c r="H55" s="223" t="s">
        <v>911</v>
      </c>
      <c r="I55" s="232" t="s">
        <v>249</v>
      </c>
      <c r="J55" s="223" t="s">
        <v>203</v>
      </c>
      <c r="K55" s="222">
        <v>2015</v>
      </c>
      <c r="L55" s="223" t="s">
        <v>202</v>
      </c>
      <c r="M55" s="218"/>
      <c r="N55" s="223"/>
      <c r="O55" s="223" t="str">
        <f>IFERROR(VLOOKUP(A55,[1]ورقه2مسجلين!A$3:AV$777,43,0),"")</f>
        <v/>
      </c>
      <c r="P55" s="223"/>
      <c r="Q55" s="226"/>
      <c r="R55" s="231"/>
      <c r="S55" s="223" t="s">
        <v>2662</v>
      </c>
      <c r="T55" s="223" t="s">
        <v>2032</v>
      </c>
      <c r="U55" s="223" t="s">
        <v>2326</v>
      </c>
      <c r="V55" s="223" t="s">
        <v>2029</v>
      </c>
      <c r="W55" s="222"/>
      <c r="X55" s="223"/>
      <c r="Y55" s="222"/>
      <c r="Z55" s="222"/>
      <c r="AA55" s="222"/>
      <c r="AB55" s="222"/>
      <c r="AC55" s="222"/>
      <c r="AD55" s="597" t="s">
        <v>227</v>
      </c>
      <c r="AE55" s="232" t="s">
        <v>4546</v>
      </c>
      <c r="AF55" s="228" t="s">
        <v>227</v>
      </c>
      <c r="AG55" s="218"/>
      <c r="AH55" s="232"/>
      <c r="AI55" s="223"/>
      <c r="AJ55" s="223"/>
      <c r="AK55" s="229"/>
      <c r="AL55" s="228"/>
      <c r="AM55" s="229"/>
      <c r="AN55" s="229"/>
      <c r="AO55" s="229"/>
    </row>
    <row r="56" spans="1:41" ht="20.100000000000001" customHeight="1" x14ac:dyDescent="0.3">
      <c r="A56" s="222">
        <v>703001</v>
      </c>
      <c r="B56" s="255" t="s">
        <v>488</v>
      </c>
      <c r="C56" s="223" t="s">
        <v>84</v>
      </c>
      <c r="D56" s="223" t="s">
        <v>1325</v>
      </c>
      <c r="E56" s="223" t="s">
        <v>173</v>
      </c>
      <c r="F56" s="224">
        <v>33796</v>
      </c>
      <c r="G56" s="223" t="s">
        <v>200</v>
      </c>
      <c r="H56" s="223" t="s">
        <v>911</v>
      </c>
      <c r="I56" s="232" t="s">
        <v>249</v>
      </c>
      <c r="J56" s="223" t="s">
        <v>201</v>
      </c>
      <c r="K56" s="225">
        <v>2011</v>
      </c>
      <c r="L56" s="223" t="s">
        <v>200</v>
      </c>
      <c r="M56" s="218"/>
      <c r="N56" s="251"/>
      <c r="O56" s="251" t="s">
        <v>4543</v>
      </c>
      <c r="P56" s="223"/>
      <c r="Q56" s="226">
        <v>35000</v>
      </c>
      <c r="R56" s="222">
        <v>0</v>
      </c>
      <c r="S56" s="223" t="s">
        <v>2663</v>
      </c>
      <c r="T56" s="223" t="s">
        <v>2386</v>
      </c>
      <c r="U56" s="223" t="s">
        <v>2664</v>
      </c>
      <c r="V56" s="223" t="s">
        <v>1963</v>
      </c>
      <c r="W56" s="222"/>
      <c r="X56" s="223"/>
      <c r="Y56" s="222"/>
      <c r="Z56" s="222"/>
      <c r="AA56" s="222"/>
      <c r="AB56" s="222"/>
      <c r="AC56" s="222"/>
      <c r="AD56" s="597" t="s">
        <v>227</v>
      </c>
      <c r="AE56" s="232">
        <v>0</v>
      </c>
      <c r="AF56" s="228" t="s">
        <v>227</v>
      </c>
      <c r="AG56" s="218"/>
      <c r="AH56" s="232" t="s">
        <v>1500</v>
      </c>
      <c r="AI56" s="223"/>
      <c r="AJ56" s="223"/>
      <c r="AK56" s="229"/>
      <c r="AL56" s="228"/>
      <c r="AM56" s="229"/>
      <c r="AN56" s="229"/>
      <c r="AO56" s="229"/>
    </row>
    <row r="57" spans="1:41" ht="20.100000000000001" customHeight="1" x14ac:dyDescent="0.3">
      <c r="A57" s="222">
        <v>703013</v>
      </c>
      <c r="B57" s="255" t="s">
        <v>4343</v>
      </c>
      <c r="C57" s="223" t="s">
        <v>62</v>
      </c>
      <c r="D57" s="232"/>
      <c r="E57" s="232"/>
      <c r="F57" s="233"/>
      <c r="G57" s="232"/>
      <c r="H57" s="234"/>
      <c r="I57" s="232" t="s">
        <v>247</v>
      </c>
      <c r="J57" s="234"/>
      <c r="K57" s="232"/>
      <c r="L57" s="234"/>
      <c r="M57" s="232"/>
      <c r="N57" s="232"/>
      <c r="O57" s="232"/>
      <c r="P57" s="232"/>
      <c r="R57" s="232"/>
      <c r="S57" s="232"/>
      <c r="T57" s="232"/>
      <c r="U57" s="232"/>
      <c r="V57" s="232"/>
      <c r="W57" s="232"/>
      <c r="X57" s="232"/>
      <c r="Y57" s="232"/>
      <c r="Z57" s="232"/>
      <c r="AA57" s="232"/>
      <c r="AB57" s="232"/>
      <c r="AC57" s="232"/>
      <c r="AD57" s="596"/>
      <c r="AE57" s="232" t="s">
        <v>4546</v>
      </c>
      <c r="AF57" s="238"/>
      <c r="AG57" s="232"/>
      <c r="AH57" s="232"/>
      <c r="AI57" s="232"/>
      <c r="AJ57" s="232"/>
      <c r="AL57" s="238"/>
    </row>
    <row r="58" spans="1:41" ht="20.100000000000001" customHeight="1" x14ac:dyDescent="0.3">
      <c r="A58" s="222">
        <v>703046</v>
      </c>
      <c r="B58" s="255" t="s">
        <v>671</v>
      </c>
      <c r="C58" s="223" t="s">
        <v>66</v>
      </c>
      <c r="D58" s="223" t="s">
        <v>968</v>
      </c>
      <c r="E58" s="223" t="s">
        <v>227</v>
      </c>
      <c r="F58" s="226"/>
      <c r="G58" s="223" t="s">
        <v>227</v>
      </c>
      <c r="H58" s="223" t="s">
        <v>227</v>
      </c>
      <c r="I58" s="232" t="s">
        <v>248</v>
      </c>
      <c r="J58" s="223" t="s">
        <v>227</v>
      </c>
      <c r="K58" s="226"/>
      <c r="L58" s="223" t="s">
        <v>227</v>
      </c>
      <c r="M58" s="223" t="s">
        <v>227</v>
      </c>
      <c r="N58" s="223"/>
      <c r="O58" s="223" t="str">
        <f>IFERROR(VLOOKUP(A58,[1]ورقه2مسجلين!A$3:AV$777,43,0),"")</f>
        <v/>
      </c>
      <c r="P58" s="223"/>
      <c r="Q58" s="226"/>
      <c r="R58" s="223" t="s">
        <v>227</v>
      </c>
      <c r="S58" s="223" t="s">
        <v>227</v>
      </c>
      <c r="T58" s="223" t="s">
        <v>227</v>
      </c>
      <c r="U58" s="223" t="s">
        <v>227</v>
      </c>
      <c r="V58" s="223" t="s">
        <v>227</v>
      </c>
      <c r="W58" s="223" t="s">
        <v>227</v>
      </c>
      <c r="X58" s="223" t="s">
        <v>227</v>
      </c>
      <c r="Y58" s="223" t="s">
        <v>227</v>
      </c>
      <c r="Z58" s="223" t="s">
        <v>227</v>
      </c>
      <c r="AA58" s="223" t="s">
        <v>1500</v>
      </c>
      <c r="AB58" s="223" t="s">
        <v>1500</v>
      </c>
      <c r="AC58" s="223" t="s">
        <v>1500</v>
      </c>
      <c r="AD58" s="597" t="s">
        <v>227</v>
      </c>
      <c r="AE58" s="232" t="s">
        <v>4546</v>
      </c>
      <c r="AF58" s="228" t="s">
        <v>1500</v>
      </c>
      <c r="AG58" s="607" t="s">
        <v>1500</v>
      </c>
      <c r="AH58" s="232" t="s">
        <v>1500</v>
      </c>
      <c r="AI58" s="223"/>
      <c r="AJ58" s="223"/>
      <c r="AK58"/>
      <c r="AL58" s="228"/>
      <c r="AM58"/>
      <c r="AN58"/>
      <c r="AO58"/>
    </row>
    <row r="59" spans="1:41" ht="20.100000000000001" customHeight="1" x14ac:dyDescent="0.3">
      <c r="A59" s="222">
        <v>703059</v>
      </c>
      <c r="B59" s="255" t="s">
        <v>582</v>
      </c>
      <c r="C59" s="223" t="s">
        <v>122</v>
      </c>
      <c r="D59" s="223" t="s">
        <v>1377</v>
      </c>
      <c r="E59" s="223" t="s">
        <v>174</v>
      </c>
      <c r="F59" s="230">
        <v>33970</v>
      </c>
      <c r="G59" s="223" t="s">
        <v>200</v>
      </c>
      <c r="H59" s="223" t="s">
        <v>911</v>
      </c>
      <c r="I59" s="232" t="s">
        <v>249</v>
      </c>
      <c r="J59" s="223" t="s">
        <v>203</v>
      </c>
      <c r="K59" s="222">
        <v>2011</v>
      </c>
      <c r="L59" s="223" t="s">
        <v>200</v>
      </c>
      <c r="M59" s="218"/>
      <c r="N59" s="223"/>
      <c r="O59" s="223"/>
      <c r="P59" s="250"/>
      <c r="Q59" s="226"/>
      <c r="R59" s="222">
        <v>0</v>
      </c>
      <c r="S59" s="223" t="s">
        <v>2666</v>
      </c>
      <c r="T59" s="223" t="s">
        <v>2667</v>
      </c>
      <c r="U59" s="223" t="s">
        <v>2668</v>
      </c>
      <c r="V59" s="223" t="s">
        <v>1963</v>
      </c>
      <c r="W59" s="222"/>
      <c r="X59" s="223"/>
      <c r="Y59" s="222"/>
      <c r="Z59" s="222"/>
      <c r="AA59" s="222"/>
      <c r="AB59" s="222"/>
      <c r="AC59" s="222"/>
      <c r="AD59" s="597" t="s">
        <v>227</v>
      </c>
      <c r="AE59" s="232" t="s">
        <v>4546</v>
      </c>
      <c r="AF59" s="228" t="s">
        <v>227</v>
      </c>
      <c r="AG59" s="218"/>
      <c r="AH59" s="232" t="s">
        <v>1500</v>
      </c>
      <c r="AI59" s="223"/>
      <c r="AJ59" s="223"/>
      <c r="AK59" s="229"/>
      <c r="AL59" s="228"/>
      <c r="AM59" s="229"/>
      <c r="AN59" s="229"/>
      <c r="AO59" s="229"/>
    </row>
    <row r="60" spans="1:41" ht="20.100000000000001" customHeight="1" x14ac:dyDescent="0.3">
      <c r="A60" s="222">
        <v>703083</v>
      </c>
      <c r="B60" s="255" t="s">
        <v>466</v>
      </c>
      <c r="C60" s="223" t="s">
        <v>467</v>
      </c>
      <c r="D60" s="223" t="s">
        <v>975</v>
      </c>
      <c r="E60" s="223" t="s">
        <v>173</v>
      </c>
      <c r="F60" s="224">
        <v>31778</v>
      </c>
      <c r="G60" s="223" t="s">
        <v>208</v>
      </c>
      <c r="H60" s="223" t="s">
        <v>911</v>
      </c>
      <c r="I60" s="232" t="s">
        <v>249</v>
      </c>
      <c r="J60" s="223" t="s">
        <v>203</v>
      </c>
      <c r="K60" s="225">
        <v>2005</v>
      </c>
      <c r="L60" s="223" t="s">
        <v>208</v>
      </c>
      <c r="M60" s="218"/>
      <c r="N60" s="223"/>
      <c r="O60" s="223" t="str">
        <f>IFERROR(VLOOKUP(A60,[1]ورقه2مسجلين!A$3:AV$777,43,0),"")</f>
        <v/>
      </c>
      <c r="P60" s="223"/>
      <c r="Q60" s="226"/>
      <c r="R60" s="231"/>
      <c r="S60" s="223" t="s">
        <v>2669</v>
      </c>
      <c r="T60" s="223" t="s">
        <v>2670</v>
      </c>
      <c r="U60" s="223" t="s">
        <v>2671</v>
      </c>
      <c r="V60" s="223" t="s">
        <v>2217</v>
      </c>
      <c r="W60" s="222"/>
      <c r="X60" s="223"/>
      <c r="Y60" s="222"/>
      <c r="Z60" s="222"/>
      <c r="AA60" s="222"/>
      <c r="AB60" s="222"/>
      <c r="AC60" s="222"/>
      <c r="AD60" s="597" t="s">
        <v>227</v>
      </c>
      <c r="AE60" s="232" t="s">
        <v>4583</v>
      </c>
      <c r="AF60" s="228" t="s">
        <v>227</v>
      </c>
      <c r="AG60" s="218"/>
      <c r="AH60" s="232"/>
      <c r="AI60" s="223"/>
      <c r="AJ60" s="223"/>
      <c r="AK60" s="229"/>
      <c r="AL60" s="228"/>
      <c r="AM60" s="229"/>
      <c r="AN60" s="229"/>
      <c r="AO60" s="229"/>
    </row>
    <row r="61" spans="1:41" ht="20.100000000000001" customHeight="1" x14ac:dyDescent="0.3">
      <c r="A61" s="222">
        <v>703084</v>
      </c>
      <c r="B61" s="255" t="s">
        <v>672</v>
      </c>
      <c r="C61" s="223" t="s">
        <v>673</v>
      </c>
      <c r="D61" s="223" t="s">
        <v>1034</v>
      </c>
      <c r="E61" s="223" t="s">
        <v>173</v>
      </c>
      <c r="F61" s="230">
        <v>33405</v>
      </c>
      <c r="G61" s="223" t="s">
        <v>200</v>
      </c>
      <c r="H61" s="223" t="s">
        <v>935</v>
      </c>
      <c r="I61" s="232" t="s">
        <v>401</v>
      </c>
      <c r="J61" s="223" t="s">
        <v>203</v>
      </c>
      <c r="K61" s="222">
        <v>2010</v>
      </c>
      <c r="L61" s="223" t="s">
        <v>202</v>
      </c>
      <c r="M61" s="218"/>
      <c r="N61" s="223"/>
      <c r="O61" s="223" t="str">
        <f>IFERROR(VLOOKUP(A61,[1]ورقه2مسجلين!A$3:AV$777,43,0),"")</f>
        <v/>
      </c>
      <c r="P61" s="223"/>
      <c r="Q61" s="226"/>
      <c r="R61" s="222">
        <v>0</v>
      </c>
      <c r="S61" s="223" t="s">
        <v>2672</v>
      </c>
      <c r="T61" s="223" t="s">
        <v>2673</v>
      </c>
      <c r="U61" s="223" t="s">
        <v>2501</v>
      </c>
      <c r="V61" s="223" t="s">
        <v>1963</v>
      </c>
      <c r="W61" s="222"/>
      <c r="X61" s="223"/>
      <c r="Y61" s="222"/>
      <c r="Z61" s="222"/>
      <c r="AA61" s="222"/>
      <c r="AB61" s="222"/>
      <c r="AC61" s="222"/>
      <c r="AD61" s="597" t="s">
        <v>227</v>
      </c>
      <c r="AE61" s="232" t="s">
        <v>4546</v>
      </c>
      <c r="AF61" s="228" t="s">
        <v>227</v>
      </c>
      <c r="AG61" s="218"/>
      <c r="AH61" s="232" t="s">
        <v>1500</v>
      </c>
      <c r="AI61" s="223"/>
      <c r="AJ61" s="223"/>
      <c r="AK61" s="229"/>
      <c r="AL61" s="228"/>
      <c r="AM61" s="229"/>
      <c r="AN61" s="229"/>
      <c r="AO61" s="229"/>
    </row>
    <row r="62" spans="1:41" ht="20.100000000000001" customHeight="1" x14ac:dyDescent="0.3">
      <c r="A62" s="222">
        <v>703091</v>
      </c>
      <c r="B62" s="255" t="s">
        <v>472</v>
      </c>
      <c r="C62" s="223" t="s">
        <v>473</v>
      </c>
      <c r="D62" s="223" t="s">
        <v>272</v>
      </c>
      <c r="E62" s="223" t="s">
        <v>173</v>
      </c>
      <c r="F62" s="224">
        <v>32699</v>
      </c>
      <c r="G62" s="223" t="s">
        <v>200</v>
      </c>
      <c r="H62" s="223" t="s">
        <v>911</v>
      </c>
      <c r="I62" s="232" t="s">
        <v>248</v>
      </c>
      <c r="J62" s="223" t="s">
        <v>203</v>
      </c>
      <c r="K62" s="225">
        <v>2013</v>
      </c>
      <c r="L62" s="223" t="s">
        <v>200</v>
      </c>
      <c r="M62" s="218"/>
      <c r="N62" s="251"/>
      <c r="O62" s="251" t="s">
        <v>4543</v>
      </c>
      <c r="P62" s="223"/>
      <c r="Q62" s="226">
        <v>65000</v>
      </c>
      <c r="R62" s="222">
        <v>0</v>
      </c>
      <c r="S62" s="223" t="s">
        <v>2674</v>
      </c>
      <c r="T62" s="223" t="s">
        <v>2675</v>
      </c>
      <c r="U62" s="223" t="s">
        <v>2676</v>
      </c>
      <c r="V62" s="223" t="s">
        <v>1963</v>
      </c>
      <c r="W62" s="222"/>
      <c r="X62" s="223"/>
      <c r="Y62" s="222"/>
      <c r="Z62" s="222"/>
      <c r="AA62" s="222"/>
      <c r="AB62" s="222"/>
      <c r="AC62" s="222"/>
      <c r="AD62" s="597" t="s">
        <v>227</v>
      </c>
      <c r="AE62" s="232">
        <v>0</v>
      </c>
      <c r="AF62" s="228" t="s">
        <v>227</v>
      </c>
      <c r="AG62" s="218"/>
      <c r="AH62" s="232"/>
      <c r="AI62" s="223"/>
      <c r="AJ62" s="223"/>
      <c r="AK62" s="229"/>
      <c r="AL62" s="228"/>
      <c r="AM62" s="229"/>
      <c r="AN62" s="229"/>
      <c r="AO62" s="229"/>
    </row>
    <row r="63" spans="1:41" ht="20.100000000000001" customHeight="1" x14ac:dyDescent="0.3">
      <c r="A63" s="222">
        <v>703093</v>
      </c>
      <c r="B63" s="255" t="s">
        <v>674</v>
      </c>
      <c r="C63" s="223" t="s">
        <v>296</v>
      </c>
      <c r="D63" s="223" t="s">
        <v>976</v>
      </c>
      <c r="E63" s="223" t="s">
        <v>174</v>
      </c>
      <c r="F63" s="224">
        <v>28703</v>
      </c>
      <c r="G63" s="223" t="s">
        <v>210</v>
      </c>
      <c r="H63" s="223" t="s">
        <v>911</v>
      </c>
      <c r="I63" s="232" t="s">
        <v>401</v>
      </c>
      <c r="J63" s="223" t="s">
        <v>203</v>
      </c>
      <c r="K63" s="225">
        <v>1997</v>
      </c>
      <c r="L63" s="223" t="s">
        <v>210</v>
      </c>
      <c r="M63" s="218"/>
      <c r="N63" s="223"/>
      <c r="O63" s="223" t="str">
        <f>IFERROR(VLOOKUP(A63,[1]ورقه2مسجلين!A$3:AV$777,43,0),"")</f>
        <v/>
      </c>
      <c r="P63" s="223"/>
      <c r="Q63" s="226"/>
      <c r="R63" s="222">
        <v>0</v>
      </c>
      <c r="S63" s="223" t="s">
        <v>2677</v>
      </c>
      <c r="T63" s="223" t="s">
        <v>2678</v>
      </c>
      <c r="U63" s="223" t="s">
        <v>2679</v>
      </c>
      <c r="V63" s="223" t="s">
        <v>1969</v>
      </c>
      <c r="W63" s="222"/>
      <c r="X63" s="223"/>
      <c r="Y63" s="222"/>
      <c r="Z63" s="222"/>
      <c r="AA63" s="222"/>
      <c r="AB63" s="222"/>
      <c r="AC63" s="222"/>
      <c r="AD63" s="597" t="s">
        <v>227</v>
      </c>
      <c r="AE63" s="232">
        <v>0</v>
      </c>
      <c r="AF63" s="228" t="s">
        <v>227</v>
      </c>
      <c r="AG63" s="218"/>
      <c r="AH63" s="232"/>
      <c r="AI63" s="223"/>
      <c r="AJ63" s="223"/>
      <c r="AK63" s="229"/>
      <c r="AL63" s="228"/>
      <c r="AM63" s="229"/>
      <c r="AN63" s="229"/>
      <c r="AO63" s="229"/>
    </row>
    <row r="64" spans="1:41" ht="20.100000000000001" customHeight="1" x14ac:dyDescent="0.3">
      <c r="A64" s="222">
        <v>703101</v>
      </c>
      <c r="B64" s="255" t="s">
        <v>675</v>
      </c>
      <c r="C64" s="223" t="s">
        <v>345</v>
      </c>
      <c r="D64" s="223" t="s">
        <v>977</v>
      </c>
      <c r="E64" s="223" t="s">
        <v>174</v>
      </c>
      <c r="F64" s="230">
        <v>27973</v>
      </c>
      <c r="G64" s="223" t="s">
        <v>200</v>
      </c>
      <c r="H64" s="223" t="s">
        <v>911</v>
      </c>
      <c r="I64" s="232" t="s">
        <v>401</v>
      </c>
      <c r="J64" s="223" t="s">
        <v>203</v>
      </c>
      <c r="K64" s="222">
        <v>2000</v>
      </c>
      <c r="L64" s="223" t="s">
        <v>200</v>
      </c>
      <c r="M64" s="218"/>
      <c r="N64" s="223"/>
      <c r="O64" s="223" t="str">
        <f>IFERROR(VLOOKUP(A64,[1]ورقه2مسجلين!A$3:AV$777,43,0),"")</f>
        <v/>
      </c>
      <c r="P64" s="223"/>
      <c r="Q64" s="226"/>
      <c r="R64" s="222">
        <v>0</v>
      </c>
      <c r="S64" s="223" t="s">
        <v>2680</v>
      </c>
      <c r="T64" s="223" t="s">
        <v>2681</v>
      </c>
      <c r="U64" s="223" t="s">
        <v>2682</v>
      </c>
      <c r="V64" s="223" t="s">
        <v>1963</v>
      </c>
      <c r="W64" s="222"/>
      <c r="X64" s="223"/>
      <c r="Y64" s="222"/>
      <c r="Z64" s="222"/>
      <c r="AA64" s="222"/>
      <c r="AB64" s="222"/>
      <c r="AC64" s="222"/>
      <c r="AD64" s="597"/>
      <c r="AE64" s="232" t="s">
        <v>4595</v>
      </c>
      <c r="AF64" s="228" t="s">
        <v>227</v>
      </c>
      <c r="AG64" s="218"/>
      <c r="AH64" s="232"/>
      <c r="AI64" s="223"/>
      <c r="AJ64" s="223"/>
      <c r="AK64" s="229"/>
      <c r="AL64" s="228"/>
      <c r="AM64" s="229"/>
      <c r="AN64" s="229"/>
      <c r="AO64" s="229"/>
    </row>
    <row r="65" spans="1:41" ht="20.100000000000001" customHeight="1" x14ac:dyDescent="0.3">
      <c r="A65" s="222">
        <v>703112</v>
      </c>
      <c r="B65" s="255" t="s">
        <v>1563</v>
      </c>
      <c r="C65" s="223" t="s">
        <v>66</v>
      </c>
      <c r="D65" s="223" t="s">
        <v>1890</v>
      </c>
      <c r="E65" s="223" t="s">
        <v>174</v>
      </c>
      <c r="F65" s="230">
        <v>35070</v>
      </c>
      <c r="G65" s="223" t="s">
        <v>208</v>
      </c>
      <c r="H65" s="223" t="s">
        <v>911</v>
      </c>
      <c r="I65" s="232" t="s">
        <v>249</v>
      </c>
      <c r="J65" s="223" t="s">
        <v>201</v>
      </c>
      <c r="K65" s="222">
        <v>2014</v>
      </c>
      <c r="L65" s="223" t="s">
        <v>208</v>
      </c>
      <c r="M65" s="218"/>
      <c r="N65" s="223"/>
      <c r="O65" s="223"/>
      <c r="P65" s="250"/>
      <c r="Q65" s="226"/>
      <c r="R65" s="222">
        <v>0</v>
      </c>
      <c r="S65" s="223" t="s">
        <v>2683</v>
      </c>
      <c r="T65" s="223" t="s">
        <v>2004</v>
      </c>
      <c r="U65" s="223" t="s">
        <v>2684</v>
      </c>
      <c r="V65" s="223" t="s">
        <v>2217</v>
      </c>
      <c r="W65" s="222"/>
      <c r="X65" s="223"/>
      <c r="Y65" s="222"/>
      <c r="Z65" s="222"/>
      <c r="AA65" s="222"/>
      <c r="AB65" s="222"/>
      <c r="AC65" s="222"/>
      <c r="AD65" s="597"/>
      <c r="AE65" s="232" t="s">
        <v>4588</v>
      </c>
      <c r="AF65" s="228" t="s">
        <v>227</v>
      </c>
      <c r="AG65" s="218"/>
      <c r="AH65" s="232"/>
      <c r="AI65" s="223"/>
      <c r="AJ65" s="223"/>
      <c r="AK65" s="229"/>
      <c r="AL65" s="228"/>
      <c r="AM65" s="229"/>
      <c r="AN65" s="229"/>
      <c r="AO65" s="229"/>
    </row>
    <row r="66" spans="1:41" ht="20.100000000000001" customHeight="1" x14ac:dyDescent="0.3">
      <c r="A66" s="222">
        <v>703151</v>
      </c>
      <c r="B66" s="255" t="s">
        <v>676</v>
      </c>
      <c r="C66" s="223" t="s">
        <v>99</v>
      </c>
      <c r="D66" s="223" t="s">
        <v>978</v>
      </c>
      <c r="E66" s="223" t="s">
        <v>173</v>
      </c>
      <c r="F66" s="230">
        <v>32233</v>
      </c>
      <c r="G66" s="223" t="s">
        <v>1956</v>
      </c>
      <c r="H66" s="223" t="s">
        <v>911</v>
      </c>
      <c r="I66" s="232" t="s">
        <v>249</v>
      </c>
      <c r="J66" s="223" t="s">
        <v>201</v>
      </c>
      <c r="K66" s="222">
        <v>2005</v>
      </c>
      <c r="L66" s="223" t="s">
        <v>208</v>
      </c>
      <c r="M66" s="223" t="s">
        <v>227</v>
      </c>
      <c r="N66" s="223"/>
      <c r="O66" s="223" t="str">
        <f>IFERROR(VLOOKUP(A66,[1]ورقه2مسجلين!A$3:AV$777,43,0),"")</f>
        <v/>
      </c>
      <c r="P66" s="223"/>
      <c r="Q66" s="226"/>
      <c r="R66" s="223" t="s">
        <v>227</v>
      </c>
      <c r="S66" s="223" t="s">
        <v>2034</v>
      </c>
      <c r="T66" s="223" t="s">
        <v>2005</v>
      </c>
      <c r="U66" s="223" t="s">
        <v>2035</v>
      </c>
      <c r="V66" s="223" t="s">
        <v>1983</v>
      </c>
      <c r="W66" s="223" t="s">
        <v>227</v>
      </c>
      <c r="X66" s="223" t="s">
        <v>227</v>
      </c>
      <c r="Y66" s="223" t="s">
        <v>227</v>
      </c>
      <c r="Z66" s="223" t="s">
        <v>227</v>
      </c>
      <c r="AA66" s="223" t="s">
        <v>227</v>
      </c>
      <c r="AB66" s="223"/>
      <c r="AC66" s="223"/>
      <c r="AD66" s="597" t="s">
        <v>227</v>
      </c>
      <c r="AE66" s="232" t="s">
        <v>4546</v>
      </c>
      <c r="AF66" s="228"/>
      <c r="AG66" s="222"/>
      <c r="AH66" s="232"/>
      <c r="AI66" s="223"/>
      <c r="AJ66" s="223"/>
      <c r="AK66"/>
      <c r="AL66" s="228"/>
      <c r="AM66"/>
      <c r="AN66"/>
      <c r="AO66"/>
    </row>
    <row r="67" spans="1:41" ht="20.100000000000001" customHeight="1" x14ac:dyDescent="0.3">
      <c r="A67" s="222">
        <v>703164</v>
      </c>
      <c r="B67" s="255" t="s">
        <v>4344</v>
      </c>
      <c r="C67" s="223" t="s">
        <v>74</v>
      </c>
      <c r="D67" s="232"/>
      <c r="E67" s="232"/>
      <c r="G67" s="232"/>
      <c r="H67" s="234"/>
      <c r="I67" s="232" t="s">
        <v>247</v>
      </c>
      <c r="J67" s="234"/>
      <c r="L67" s="234"/>
      <c r="M67" s="232"/>
      <c r="N67" s="232"/>
      <c r="O67" s="232"/>
      <c r="P67" s="232"/>
      <c r="R67" s="232"/>
      <c r="S67" s="232"/>
      <c r="T67" s="232"/>
      <c r="U67" s="232"/>
      <c r="V67" s="232"/>
      <c r="W67" s="232"/>
      <c r="X67" s="232"/>
      <c r="Y67" s="232"/>
      <c r="Z67" s="232"/>
      <c r="AA67" s="232"/>
      <c r="AB67" s="232"/>
      <c r="AC67" s="232"/>
      <c r="AD67" s="596"/>
      <c r="AE67" s="232" t="s">
        <v>4546</v>
      </c>
      <c r="AF67" s="238"/>
      <c r="AG67" s="232"/>
      <c r="AH67" s="232"/>
      <c r="AI67" s="232"/>
      <c r="AJ67" s="232"/>
      <c r="AL67" s="238"/>
    </row>
    <row r="68" spans="1:41" ht="20.100000000000001" customHeight="1" x14ac:dyDescent="0.3">
      <c r="A68" s="222">
        <v>703177</v>
      </c>
      <c r="B68" s="255" t="s">
        <v>456</v>
      </c>
      <c r="C68" s="223" t="s">
        <v>86</v>
      </c>
      <c r="D68" s="223" t="s">
        <v>979</v>
      </c>
      <c r="E68" s="223" t="s">
        <v>173</v>
      </c>
      <c r="F68" s="230">
        <v>31177</v>
      </c>
      <c r="G68" s="223" t="s">
        <v>927</v>
      </c>
      <c r="H68" s="223" t="s">
        <v>911</v>
      </c>
      <c r="I68" s="232" t="s">
        <v>401</v>
      </c>
      <c r="J68" s="223" t="s">
        <v>201</v>
      </c>
      <c r="K68" s="222">
        <v>2003</v>
      </c>
      <c r="L68" s="223" t="s">
        <v>210</v>
      </c>
      <c r="M68" s="218"/>
      <c r="N68" s="223"/>
      <c r="O68" s="223" t="str">
        <f>IFERROR(VLOOKUP(A68,[1]ورقه2مسجلين!A$3:AV$777,43,0),"")</f>
        <v/>
      </c>
      <c r="P68" s="223"/>
      <c r="Q68" s="226"/>
      <c r="R68" s="231"/>
      <c r="S68" s="223" t="s">
        <v>2685</v>
      </c>
      <c r="T68" s="223" t="s">
        <v>2686</v>
      </c>
      <c r="U68" s="223" t="s">
        <v>2687</v>
      </c>
      <c r="V68" s="223" t="s">
        <v>2688</v>
      </c>
      <c r="W68" s="222"/>
      <c r="X68" s="223"/>
      <c r="Y68" s="222"/>
      <c r="Z68" s="222"/>
      <c r="AA68" s="222"/>
      <c r="AB68" s="222"/>
      <c r="AC68" s="222"/>
      <c r="AD68" s="597" t="s">
        <v>227</v>
      </c>
      <c r="AE68" s="232">
        <v>0</v>
      </c>
      <c r="AF68" s="228" t="s">
        <v>227</v>
      </c>
      <c r="AG68" s="218"/>
      <c r="AH68" s="232"/>
      <c r="AI68" s="223"/>
      <c r="AJ68" s="223"/>
      <c r="AK68" s="229"/>
      <c r="AL68" s="228"/>
      <c r="AM68" s="229"/>
      <c r="AN68" s="229"/>
      <c r="AO68" s="229"/>
    </row>
    <row r="69" spans="1:41" ht="20.100000000000001" customHeight="1" x14ac:dyDescent="0.3">
      <c r="A69" s="222">
        <v>703199</v>
      </c>
      <c r="B69" s="255" t="s">
        <v>4345</v>
      </c>
      <c r="C69" s="223" t="s">
        <v>90</v>
      </c>
      <c r="D69" s="232"/>
      <c r="E69" s="232"/>
      <c r="F69" s="233"/>
      <c r="G69" s="232"/>
      <c r="H69" s="234"/>
      <c r="I69" s="232" t="s">
        <v>247</v>
      </c>
      <c r="J69" s="234"/>
      <c r="K69" s="232"/>
      <c r="L69" s="234"/>
      <c r="M69" s="232"/>
      <c r="N69" s="232"/>
      <c r="O69" s="232"/>
      <c r="P69" s="232"/>
      <c r="R69" s="232"/>
      <c r="S69" s="232"/>
      <c r="T69" s="232"/>
      <c r="U69" s="232"/>
      <c r="V69" s="232"/>
      <c r="W69" s="232"/>
      <c r="X69" s="232"/>
      <c r="Y69" s="232"/>
      <c r="Z69" s="232"/>
      <c r="AA69" s="232"/>
      <c r="AB69" s="232"/>
      <c r="AC69" s="232"/>
      <c r="AD69" s="596"/>
      <c r="AE69" s="232" t="s">
        <v>4546</v>
      </c>
      <c r="AF69" s="238"/>
      <c r="AG69" s="232"/>
      <c r="AH69" s="232"/>
      <c r="AI69" s="232"/>
      <c r="AJ69" s="232"/>
      <c r="AL69" s="238"/>
    </row>
    <row r="70" spans="1:41" ht="20.100000000000001" customHeight="1" x14ac:dyDescent="0.3">
      <c r="A70" s="222">
        <v>703236</v>
      </c>
      <c r="B70" s="255" t="s">
        <v>1564</v>
      </c>
      <c r="C70" s="223" t="s">
        <v>284</v>
      </c>
      <c r="D70" s="223" t="s">
        <v>1035</v>
      </c>
      <c r="E70" s="223" t="s">
        <v>173</v>
      </c>
      <c r="F70" s="230">
        <v>35067</v>
      </c>
      <c r="G70" s="223" t="s">
        <v>3628</v>
      </c>
      <c r="H70" s="223" t="s">
        <v>911</v>
      </c>
      <c r="I70" s="232" t="s">
        <v>401</v>
      </c>
      <c r="J70" s="223" t="s">
        <v>203</v>
      </c>
      <c r="K70" s="222">
        <v>2013</v>
      </c>
      <c r="L70" s="223" t="s">
        <v>214</v>
      </c>
      <c r="M70" s="218"/>
      <c r="N70" s="223"/>
      <c r="O70" s="223" t="str">
        <f>IFERROR(VLOOKUP(A70,[1]ورقه2مسجلين!A$3:AV$777,43,0),"")</f>
        <v/>
      </c>
      <c r="P70" s="223"/>
      <c r="Q70" s="226"/>
      <c r="R70" s="231"/>
      <c r="S70" s="223" t="s">
        <v>2689</v>
      </c>
      <c r="T70" s="223" t="s">
        <v>2690</v>
      </c>
      <c r="U70" s="223" t="s">
        <v>2691</v>
      </c>
      <c r="V70" s="223" t="s">
        <v>2692</v>
      </c>
      <c r="W70" s="222"/>
      <c r="X70" s="223"/>
      <c r="Y70" s="222"/>
      <c r="Z70" s="222"/>
      <c r="AA70" s="222"/>
      <c r="AB70" s="222"/>
      <c r="AC70" s="222"/>
      <c r="AD70" s="597" t="s">
        <v>227</v>
      </c>
      <c r="AE70" s="232">
        <v>0</v>
      </c>
      <c r="AF70" s="228" t="s">
        <v>227</v>
      </c>
      <c r="AG70" s="218"/>
      <c r="AH70" s="232"/>
      <c r="AI70" s="223"/>
      <c r="AJ70" s="223"/>
      <c r="AK70" s="229"/>
      <c r="AL70" s="228"/>
      <c r="AM70" s="229"/>
      <c r="AN70" s="229"/>
      <c r="AO70" s="229"/>
    </row>
    <row r="71" spans="1:41" ht="20.100000000000001" customHeight="1" x14ac:dyDescent="0.3">
      <c r="A71" s="222">
        <v>703237</v>
      </c>
      <c r="B71" s="255" t="s">
        <v>310</v>
      </c>
      <c r="C71" s="223" t="s">
        <v>126</v>
      </c>
      <c r="D71" s="223" t="s">
        <v>981</v>
      </c>
      <c r="E71" s="223" t="s">
        <v>173</v>
      </c>
      <c r="F71" s="224">
        <v>34907</v>
      </c>
      <c r="G71" s="223" t="s">
        <v>982</v>
      </c>
      <c r="H71" s="223" t="s">
        <v>911</v>
      </c>
      <c r="I71" s="232" t="s">
        <v>248</v>
      </c>
      <c r="J71" s="223" t="s">
        <v>203</v>
      </c>
      <c r="K71" s="225">
        <v>2014</v>
      </c>
      <c r="L71" s="223" t="s">
        <v>216</v>
      </c>
      <c r="M71" s="223" t="s">
        <v>227</v>
      </c>
      <c r="N71" s="223"/>
      <c r="O71" s="223" t="str">
        <f>IFERROR(VLOOKUP(A71,[1]ورقه2مسجلين!A$3:AV$777,43,0),"")</f>
        <v/>
      </c>
      <c r="P71" s="223"/>
      <c r="Q71" s="226"/>
      <c r="R71" s="223" t="s">
        <v>227</v>
      </c>
      <c r="S71" s="223" t="s">
        <v>2340</v>
      </c>
      <c r="T71" s="223" t="s">
        <v>2249</v>
      </c>
      <c r="U71" s="223" t="s">
        <v>2223</v>
      </c>
      <c r="V71" s="223" t="s">
        <v>1976</v>
      </c>
      <c r="W71" s="223" t="s">
        <v>227</v>
      </c>
      <c r="X71" s="223" t="s">
        <v>227</v>
      </c>
      <c r="Y71" s="223" t="s">
        <v>227</v>
      </c>
      <c r="Z71" s="223" t="s">
        <v>227</v>
      </c>
      <c r="AA71" s="223" t="s">
        <v>227</v>
      </c>
      <c r="AB71" s="223" t="s">
        <v>227</v>
      </c>
      <c r="AC71" s="223" t="s">
        <v>1500</v>
      </c>
      <c r="AD71" s="597" t="s">
        <v>227</v>
      </c>
      <c r="AE71" s="232">
        <v>0</v>
      </c>
      <c r="AF71" s="228" t="s">
        <v>1500</v>
      </c>
      <c r="AG71" s="607" t="s">
        <v>1500</v>
      </c>
      <c r="AH71" s="232" t="s">
        <v>1500</v>
      </c>
      <c r="AI71" s="223"/>
      <c r="AJ71" s="223"/>
      <c r="AK71"/>
      <c r="AL71" s="228"/>
      <c r="AM71"/>
      <c r="AN71"/>
      <c r="AO71"/>
    </row>
    <row r="72" spans="1:41" ht="20.100000000000001" customHeight="1" x14ac:dyDescent="0.3">
      <c r="A72" s="222">
        <v>703288</v>
      </c>
      <c r="B72" s="255" t="s">
        <v>4346</v>
      </c>
      <c r="C72" s="223" t="s">
        <v>266</v>
      </c>
      <c r="D72" s="232"/>
      <c r="E72" s="232"/>
      <c r="G72" s="232"/>
      <c r="H72" s="234"/>
      <c r="I72" s="232" t="s">
        <v>247</v>
      </c>
      <c r="J72" s="234"/>
      <c r="L72" s="234"/>
      <c r="M72" s="232"/>
      <c r="N72" s="232"/>
      <c r="O72" s="232"/>
      <c r="P72" s="232"/>
      <c r="R72" s="232"/>
      <c r="S72" s="232"/>
      <c r="T72" s="232"/>
      <c r="U72" s="232"/>
      <c r="V72" s="232"/>
      <c r="W72" s="232"/>
      <c r="X72" s="232"/>
      <c r="Y72" s="232"/>
      <c r="Z72" s="232"/>
      <c r="AA72" s="232"/>
      <c r="AB72" s="232"/>
      <c r="AC72" s="232"/>
      <c r="AD72" s="596"/>
      <c r="AE72" s="232" t="s">
        <v>4546</v>
      </c>
      <c r="AF72" s="238"/>
      <c r="AG72" s="232"/>
      <c r="AH72" s="232"/>
      <c r="AI72" s="232"/>
      <c r="AJ72" s="232"/>
      <c r="AL72" s="238"/>
    </row>
    <row r="73" spans="1:41" ht="20.100000000000001" customHeight="1" x14ac:dyDescent="0.3">
      <c r="A73" s="222">
        <v>703292</v>
      </c>
      <c r="B73" s="255" t="s">
        <v>1565</v>
      </c>
      <c r="C73" s="223" t="s">
        <v>114</v>
      </c>
      <c r="D73" s="223" t="s">
        <v>3629</v>
      </c>
      <c r="E73" s="223" t="s">
        <v>173</v>
      </c>
      <c r="F73" s="230">
        <v>34536</v>
      </c>
      <c r="G73" s="223" t="s">
        <v>208</v>
      </c>
      <c r="H73" s="223" t="s">
        <v>911</v>
      </c>
      <c r="I73" s="232" t="s">
        <v>248</v>
      </c>
      <c r="J73" s="223" t="s">
        <v>203</v>
      </c>
      <c r="K73" s="222">
        <v>2010</v>
      </c>
      <c r="L73" s="223" t="s">
        <v>208</v>
      </c>
      <c r="M73" s="218"/>
      <c r="N73" s="223"/>
      <c r="O73" s="223"/>
      <c r="P73" s="250"/>
      <c r="Q73" s="226"/>
      <c r="R73" s="222">
        <v>0</v>
      </c>
      <c r="S73" s="223" t="s">
        <v>2693</v>
      </c>
      <c r="T73" s="223" t="s">
        <v>2694</v>
      </c>
      <c r="U73" s="223" t="s">
        <v>2695</v>
      </c>
      <c r="V73" s="223" t="s">
        <v>2217</v>
      </c>
      <c r="W73" s="222"/>
      <c r="X73" s="223"/>
      <c r="Y73" s="222"/>
      <c r="Z73" s="222"/>
      <c r="AA73" s="222"/>
      <c r="AB73" s="222"/>
      <c r="AC73" s="222"/>
      <c r="AD73" s="597" t="s">
        <v>227</v>
      </c>
      <c r="AE73" s="232">
        <v>0</v>
      </c>
      <c r="AF73" s="228"/>
      <c r="AG73" s="218"/>
      <c r="AH73" s="232"/>
      <c r="AI73" s="223"/>
      <c r="AJ73" s="223"/>
      <c r="AK73" s="229"/>
      <c r="AL73" s="228"/>
      <c r="AM73" s="229"/>
      <c r="AN73" s="229"/>
      <c r="AO73" s="229"/>
    </row>
    <row r="74" spans="1:41" ht="20.100000000000001" customHeight="1" x14ac:dyDescent="0.3">
      <c r="A74" s="222">
        <v>703323</v>
      </c>
      <c r="B74" s="255" t="s">
        <v>4347</v>
      </c>
      <c r="C74" s="223" t="s">
        <v>4348</v>
      </c>
      <c r="D74" s="232"/>
      <c r="E74" s="232"/>
      <c r="G74" s="232"/>
      <c r="H74" s="234"/>
      <c r="I74" s="232" t="s">
        <v>401</v>
      </c>
      <c r="J74" s="234"/>
      <c r="L74" s="234"/>
      <c r="M74" s="232"/>
      <c r="N74" s="232"/>
      <c r="O74" s="232"/>
      <c r="P74" s="232"/>
      <c r="R74" s="232"/>
      <c r="S74" s="232"/>
      <c r="T74" s="232"/>
      <c r="U74" s="232"/>
      <c r="V74" s="232"/>
      <c r="W74" s="232"/>
      <c r="X74" s="232"/>
      <c r="Y74" s="232"/>
      <c r="Z74" s="232"/>
      <c r="AA74" s="232"/>
      <c r="AB74" s="232"/>
      <c r="AC74" s="232"/>
      <c r="AD74" s="596"/>
      <c r="AE74" s="232" t="s">
        <v>4546</v>
      </c>
      <c r="AF74" s="238"/>
      <c r="AG74" s="232"/>
      <c r="AH74" s="232"/>
      <c r="AI74" s="232"/>
      <c r="AJ74" s="232"/>
      <c r="AL74" s="238"/>
    </row>
    <row r="75" spans="1:41" ht="20.100000000000001" customHeight="1" x14ac:dyDescent="0.3">
      <c r="A75" s="222">
        <v>703329</v>
      </c>
      <c r="B75" s="255" t="s">
        <v>4321</v>
      </c>
      <c r="C75" s="223" t="s">
        <v>4322</v>
      </c>
      <c r="D75" s="232"/>
      <c r="E75" s="232"/>
      <c r="G75" s="232"/>
      <c r="H75" s="234"/>
      <c r="I75" s="232" t="s">
        <v>401</v>
      </c>
      <c r="J75" s="234"/>
      <c r="L75" s="234"/>
      <c r="M75" s="232"/>
      <c r="N75" s="232"/>
      <c r="O75" s="232"/>
      <c r="P75" s="232"/>
      <c r="R75" s="232"/>
      <c r="S75" s="232"/>
      <c r="T75" s="232"/>
      <c r="U75" s="232"/>
      <c r="V75" s="232"/>
      <c r="W75" s="232"/>
      <c r="X75" s="232"/>
      <c r="Y75" s="232"/>
      <c r="Z75" s="232"/>
      <c r="AA75" s="232"/>
      <c r="AB75" s="232"/>
      <c r="AC75" s="232"/>
      <c r="AD75" s="596"/>
      <c r="AE75" s="232">
        <v>0</v>
      </c>
      <c r="AF75" s="238"/>
      <c r="AG75" s="232"/>
      <c r="AH75" s="232"/>
      <c r="AI75" s="232"/>
      <c r="AJ75" s="232"/>
      <c r="AL75" s="238"/>
    </row>
    <row r="76" spans="1:41" ht="20.100000000000001" customHeight="1" x14ac:dyDescent="0.3">
      <c r="A76" s="222">
        <v>703330</v>
      </c>
      <c r="B76" s="255" t="s">
        <v>677</v>
      </c>
      <c r="C76" s="223" t="s">
        <v>71</v>
      </c>
      <c r="D76" s="223" t="s">
        <v>986</v>
      </c>
      <c r="E76" s="223" t="s">
        <v>174</v>
      </c>
      <c r="F76" s="224">
        <v>35191</v>
      </c>
      <c r="G76" s="223" t="s">
        <v>959</v>
      </c>
      <c r="H76" s="223" t="s">
        <v>911</v>
      </c>
      <c r="I76" s="232" t="s">
        <v>401</v>
      </c>
      <c r="J76" s="223" t="s">
        <v>203</v>
      </c>
      <c r="K76" s="225">
        <v>2015</v>
      </c>
      <c r="L76" s="223" t="s">
        <v>202</v>
      </c>
      <c r="M76" s="218"/>
      <c r="N76" s="223"/>
      <c r="O76" s="223" t="str">
        <f>IFERROR(VLOOKUP(A76,[1]ورقه2مسجلين!A$3:AV$777,43,0),"")</f>
        <v/>
      </c>
      <c r="P76" s="223"/>
      <c r="Q76" s="226"/>
      <c r="R76" s="222">
        <v>0</v>
      </c>
      <c r="S76" s="223" t="s">
        <v>2374</v>
      </c>
      <c r="T76" s="223" t="s">
        <v>2307</v>
      </c>
      <c r="U76" s="223" t="s">
        <v>2375</v>
      </c>
      <c r="V76" s="223" t="s">
        <v>2376</v>
      </c>
      <c r="W76" s="222"/>
      <c r="X76" s="223"/>
      <c r="Y76" s="222"/>
      <c r="Z76" s="222"/>
      <c r="AA76" s="222"/>
      <c r="AB76" s="222"/>
      <c r="AC76" s="222"/>
      <c r="AD76" s="597" t="s">
        <v>227</v>
      </c>
      <c r="AE76" s="232">
        <v>0</v>
      </c>
      <c r="AF76" s="228" t="s">
        <v>227</v>
      </c>
      <c r="AG76" s="218"/>
      <c r="AH76" s="232"/>
      <c r="AI76" s="223"/>
      <c r="AJ76" s="223"/>
      <c r="AK76" s="229"/>
      <c r="AL76" s="228"/>
      <c r="AM76" s="229"/>
      <c r="AN76" s="229"/>
      <c r="AO76" s="229"/>
    </row>
    <row r="77" spans="1:41" ht="20.100000000000001" customHeight="1" x14ac:dyDescent="0.3">
      <c r="A77" s="222">
        <v>703333</v>
      </c>
      <c r="B77" s="255" t="s">
        <v>678</v>
      </c>
      <c r="C77" s="223" t="s">
        <v>679</v>
      </c>
      <c r="D77" s="223" t="s">
        <v>1321</v>
      </c>
      <c r="E77" s="223" t="s">
        <v>174</v>
      </c>
      <c r="F77" s="224">
        <v>33343</v>
      </c>
      <c r="G77" s="223" t="s">
        <v>200</v>
      </c>
      <c r="H77" s="223" t="s">
        <v>911</v>
      </c>
      <c r="I77" s="232" t="s">
        <v>249</v>
      </c>
      <c r="J77" s="223" t="s">
        <v>203</v>
      </c>
      <c r="K77" s="225">
        <v>2013</v>
      </c>
      <c r="L77" s="223" t="s">
        <v>200</v>
      </c>
      <c r="M77" s="218"/>
      <c r="N77" s="223"/>
      <c r="O77" s="223" t="str">
        <f>IFERROR(VLOOKUP(A77,[1]ورقه2مسجلين!A$3:AV$777,43,0),"")</f>
        <v/>
      </c>
      <c r="P77" s="223"/>
      <c r="Q77" s="226"/>
      <c r="R77" s="222">
        <v>0</v>
      </c>
      <c r="S77" s="223" t="s">
        <v>2696</v>
      </c>
      <c r="T77" s="223" t="s">
        <v>2697</v>
      </c>
      <c r="U77" s="223" t="s">
        <v>2698</v>
      </c>
      <c r="V77" s="223" t="s">
        <v>1963</v>
      </c>
      <c r="W77" s="222"/>
      <c r="X77" s="223"/>
      <c r="Y77" s="222"/>
      <c r="Z77" s="222"/>
      <c r="AA77" s="222"/>
      <c r="AB77" s="222"/>
      <c r="AC77" s="222"/>
      <c r="AD77" s="597"/>
      <c r="AE77" s="232" t="s">
        <v>4588</v>
      </c>
      <c r="AF77" s="228" t="s">
        <v>227</v>
      </c>
      <c r="AG77" s="218"/>
      <c r="AH77" s="232"/>
      <c r="AI77" s="223"/>
      <c r="AJ77" s="223"/>
      <c r="AK77" s="229"/>
      <c r="AL77" s="228"/>
      <c r="AM77" s="229"/>
      <c r="AN77" s="229"/>
      <c r="AO77" s="229"/>
    </row>
    <row r="78" spans="1:41" ht="20.100000000000001" customHeight="1" x14ac:dyDescent="0.3">
      <c r="A78" s="222">
        <v>703356</v>
      </c>
      <c r="B78" s="255" t="s">
        <v>471</v>
      </c>
      <c r="C78" s="223" t="s">
        <v>99</v>
      </c>
      <c r="D78" s="223" t="s">
        <v>960</v>
      </c>
      <c r="E78" s="223" t="s">
        <v>173</v>
      </c>
      <c r="F78" s="224">
        <v>34744</v>
      </c>
      <c r="G78" s="223" t="s">
        <v>200</v>
      </c>
      <c r="H78" s="223" t="s">
        <v>911</v>
      </c>
      <c r="I78" s="232" t="s">
        <v>226</v>
      </c>
      <c r="J78" s="223" t="s">
        <v>203</v>
      </c>
      <c r="K78" s="225">
        <v>2014</v>
      </c>
      <c r="L78" s="223" t="s">
        <v>200</v>
      </c>
      <c r="M78" s="218"/>
      <c r="N78" s="223"/>
      <c r="O78" s="223" t="str">
        <f>IFERROR(VLOOKUP(A78,[1]ورقه2مسجلين!A$3:AV$777,43,0),"")</f>
        <v/>
      </c>
      <c r="P78" s="223"/>
      <c r="Q78" s="226"/>
      <c r="R78" s="222">
        <v>0</v>
      </c>
      <c r="S78" s="223" t="s">
        <v>2699</v>
      </c>
      <c r="T78" s="223" t="s">
        <v>2028</v>
      </c>
      <c r="U78" s="223" t="s">
        <v>2216</v>
      </c>
      <c r="V78" s="223" t="s">
        <v>2038</v>
      </c>
      <c r="W78" s="222"/>
      <c r="X78" s="223"/>
      <c r="Y78" s="222"/>
      <c r="Z78" s="222"/>
      <c r="AA78" s="222"/>
      <c r="AB78" s="222"/>
      <c r="AC78" s="222"/>
      <c r="AD78" s="597" t="s">
        <v>3626</v>
      </c>
      <c r="AE78" s="232" t="s">
        <v>4587</v>
      </c>
      <c r="AF78" s="228" t="s">
        <v>227</v>
      </c>
      <c r="AG78" s="218"/>
      <c r="AH78" s="232"/>
      <c r="AI78" s="223"/>
      <c r="AJ78" s="223"/>
      <c r="AK78" s="229"/>
      <c r="AL78" s="228"/>
      <c r="AM78" s="229"/>
      <c r="AN78" s="229"/>
      <c r="AO78" s="229"/>
    </row>
    <row r="79" spans="1:41" ht="20.100000000000001" customHeight="1" x14ac:dyDescent="0.3">
      <c r="A79" s="222">
        <v>703402</v>
      </c>
      <c r="B79" s="255" t="s">
        <v>1559</v>
      </c>
      <c r="C79" s="223" t="s">
        <v>1560</v>
      </c>
      <c r="D79" s="223" t="s">
        <v>929</v>
      </c>
      <c r="E79" s="223" t="s">
        <v>173</v>
      </c>
      <c r="F79" s="224">
        <v>32985</v>
      </c>
      <c r="G79" s="223" t="s">
        <v>200</v>
      </c>
      <c r="H79" s="223" t="s">
        <v>911</v>
      </c>
      <c r="I79" s="232" t="s">
        <v>249</v>
      </c>
      <c r="J79" s="223" t="s">
        <v>203</v>
      </c>
      <c r="K79" s="225">
        <v>2010</v>
      </c>
      <c r="L79" s="223" t="s">
        <v>200</v>
      </c>
      <c r="M79" s="218"/>
      <c r="N79" s="223"/>
      <c r="O79" s="223" t="str">
        <f>IFERROR(VLOOKUP(A79,[1]ورقه2مسجلين!A$3:AV$777,43,0),"")</f>
        <v/>
      </c>
      <c r="P79" s="223"/>
      <c r="Q79" s="226"/>
      <c r="R79" s="231"/>
      <c r="S79" s="223" t="s">
        <v>2701</v>
      </c>
      <c r="T79" s="223" t="s">
        <v>2702</v>
      </c>
      <c r="U79" s="223" t="s">
        <v>2703</v>
      </c>
      <c r="V79" s="223" t="s">
        <v>1963</v>
      </c>
      <c r="W79" s="222"/>
      <c r="X79" s="223"/>
      <c r="Y79" s="222"/>
      <c r="Z79" s="222"/>
      <c r="AA79" s="222"/>
      <c r="AB79" s="222"/>
      <c r="AC79" s="222"/>
      <c r="AD79" s="597" t="s">
        <v>227</v>
      </c>
      <c r="AE79" s="232">
        <v>0</v>
      </c>
      <c r="AF79" s="228" t="s">
        <v>227</v>
      </c>
      <c r="AG79" s="218"/>
      <c r="AH79" s="232" t="s">
        <v>1500</v>
      </c>
      <c r="AI79" s="223"/>
      <c r="AJ79" s="223"/>
      <c r="AK79" s="229"/>
      <c r="AL79" s="228"/>
      <c r="AM79" s="229"/>
      <c r="AN79" s="229"/>
      <c r="AO79" s="229"/>
    </row>
    <row r="80" spans="1:41" ht="20.100000000000001" customHeight="1" x14ac:dyDescent="0.3">
      <c r="A80" s="222">
        <v>703418</v>
      </c>
      <c r="B80" s="255" t="s">
        <v>680</v>
      </c>
      <c r="C80" s="223" t="s">
        <v>66</v>
      </c>
      <c r="D80" s="223" t="s">
        <v>1305</v>
      </c>
      <c r="E80" s="223" t="s">
        <v>174</v>
      </c>
      <c r="F80" s="224">
        <v>32019</v>
      </c>
      <c r="G80" s="223" t="s">
        <v>3630</v>
      </c>
      <c r="H80" s="223" t="s">
        <v>911</v>
      </c>
      <c r="I80" s="232" t="s">
        <v>401</v>
      </c>
      <c r="J80" s="223" t="s">
        <v>203</v>
      </c>
      <c r="K80" s="225">
        <v>2007</v>
      </c>
      <c r="L80" s="223" t="s">
        <v>202</v>
      </c>
      <c r="M80" s="218"/>
      <c r="N80" s="223"/>
      <c r="O80" s="223" t="str">
        <f>IFERROR(VLOOKUP(A80,[1]ورقه2مسجلين!A$3:AV$777,43,0),"")</f>
        <v/>
      </c>
      <c r="P80" s="223"/>
      <c r="Q80" s="226"/>
      <c r="R80" s="222">
        <v>0</v>
      </c>
      <c r="S80" s="223" t="s">
        <v>2704</v>
      </c>
      <c r="T80" s="223" t="s">
        <v>2091</v>
      </c>
      <c r="U80" s="223" t="s">
        <v>2705</v>
      </c>
      <c r="V80" s="223" t="s">
        <v>2706</v>
      </c>
      <c r="W80" s="222"/>
      <c r="X80" s="223"/>
      <c r="Y80" s="222"/>
      <c r="Z80" s="222"/>
      <c r="AA80" s="222"/>
      <c r="AB80" s="222"/>
      <c r="AC80" s="222"/>
      <c r="AD80" s="597" t="s">
        <v>227</v>
      </c>
      <c r="AE80" s="232">
        <v>0</v>
      </c>
      <c r="AF80" s="228" t="s">
        <v>227</v>
      </c>
      <c r="AG80" s="218"/>
      <c r="AH80" s="232"/>
      <c r="AI80" s="223"/>
      <c r="AJ80" s="223"/>
      <c r="AK80" s="229"/>
      <c r="AL80" s="228"/>
      <c r="AM80" s="229"/>
      <c r="AN80" s="229"/>
      <c r="AO80" s="229"/>
    </row>
    <row r="81" spans="1:41" ht="20.100000000000001" customHeight="1" x14ac:dyDescent="0.3">
      <c r="A81" s="222">
        <v>703419</v>
      </c>
      <c r="B81" s="255" t="s">
        <v>681</v>
      </c>
      <c r="C81" s="223" t="s">
        <v>112</v>
      </c>
      <c r="D81" s="223" t="s">
        <v>960</v>
      </c>
      <c r="E81" s="223" t="s">
        <v>174</v>
      </c>
      <c r="F81" s="224">
        <v>34861</v>
      </c>
      <c r="G81" s="223" t="s">
        <v>988</v>
      </c>
      <c r="H81" s="223" t="s">
        <v>911</v>
      </c>
      <c r="I81" s="232" t="s">
        <v>248</v>
      </c>
      <c r="J81" s="223" t="s">
        <v>203</v>
      </c>
      <c r="K81" s="225">
        <v>2014</v>
      </c>
      <c r="L81" s="223" t="s">
        <v>202</v>
      </c>
      <c r="M81" s="218"/>
      <c r="N81" s="223"/>
      <c r="O81" s="223" t="str">
        <f>IFERROR(VLOOKUP(A81,[1]ورقه2مسجلين!A$3:AV$777,43,0),"")</f>
        <v/>
      </c>
      <c r="P81" s="223"/>
      <c r="Q81" s="226"/>
      <c r="R81" s="222">
        <v>0</v>
      </c>
      <c r="S81" s="223" t="s">
        <v>2707</v>
      </c>
      <c r="T81" s="223" t="s">
        <v>2630</v>
      </c>
      <c r="U81" s="223" t="s">
        <v>2708</v>
      </c>
      <c r="V81" s="223" t="s">
        <v>2709</v>
      </c>
      <c r="W81" s="222"/>
      <c r="X81" s="223"/>
      <c r="Y81" s="222"/>
      <c r="Z81" s="222"/>
      <c r="AA81" s="222"/>
      <c r="AB81" s="222"/>
      <c r="AC81" s="222"/>
      <c r="AD81" s="597" t="s">
        <v>227</v>
      </c>
      <c r="AE81" s="232" t="s">
        <v>4546</v>
      </c>
      <c r="AF81" s="228" t="s">
        <v>227</v>
      </c>
      <c r="AG81" s="218"/>
      <c r="AH81" s="232"/>
      <c r="AI81" s="223"/>
      <c r="AJ81" s="223"/>
      <c r="AK81" s="229"/>
      <c r="AL81" s="228"/>
      <c r="AM81" s="229"/>
      <c r="AN81" s="229"/>
      <c r="AO81" s="229"/>
    </row>
    <row r="82" spans="1:41" ht="20.100000000000001" customHeight="1" x14ac:dyDescent="0.3">
      <c r="A82" s="222">
        <v>703437</v>
      </c>
      <c r="B82" s="255" t="s">
        <v>395</v>
      </c>
      <c r="C82" s="223" t="s">
        <v>260</v>
      </c>
      <c r="D82" s="223" t="s">
        <v>1281</v>
      </c>
      <c r="E82" s="223" t="s">
        <v>173</v>
      </c>
      <c r="F82" s="224">
        <v>29767</v>
      </c>
      <c r="G82" s="223" t="s">
        <v>1282</v>
      </c>
      <c r="H82" s="223" t="s">
        <v>911</v>
      </c>
      <c r="I82" s="232" t="s">
        <v>249</v>
      </c>
      <c r="J82" s="223" t="s">
        <v>203</v>
      </c>
      <c r="K82" s="225">
        <v>2000</v>
      </c>
      <c r="L82" s="223" t="s">
        <v>216</v>
      </c>
      <c r="M82" s="218"/>
      <c r="N82" s="223"/>
      <c r="O82" s="223" t="str">
        <f>IFERROR(VLOOKUP(A82,[1]ورقه2مسجلين!A$3:AV$777,43,0),"")</f>
        <v/>
      </c>
      <c r="P82" s="223"/>
      <c r="Q82" s="226"/>
      <c r="R82" s="222">
        <v>0</v>
      </c>
      <c r="S82" s="223" t="s">
        <v>2710</v>
      </c>
      <c r="T82" s="223" t="s">
        <v>2711</v>
      </c>
      <c r="U82" s="223" t="s">
        <v>2323</v>
      </c>
      <c r="V82" s="223" t="s">
        <v>1986</v>
      </c>
      <c r="W82" s="222"/>
      <c r="X82" s="223"/>
      <c r="Y82" s="222"/>
      <c r="Z82" s="222"/>
      <c r="AA82" s="222"/>
      <c r="AB82" s="222"/>
      <c r="AC82" s="222"/>
      <c r="AD82" s="597" t="s">
        <v>227</v>
      </c>
      <c r="AE82" s="232">
        <v>0</v>
      </c>
      <c r="AF82" s="228" t="s">
        <v>227</v>
      </c>
      <c r="AG82" s="218"/>
      <c r="AH82" s="232"/>
      <c r="AI82" s="223"/>
      <c r="AJ82" s="223"/>
      <c r="AK82" s="229"/>
      <c r="AL82" s="228"/>
      <c r="AM82" s="229"/>
      <c r="AN82" s="229"/>
      <c r="AO82" s="229"/>
    </row>
    <row r="83" spans="1:41" ht="20.100000000000001" customHeight="1" x14ac:dyDescent="0.3">
      <c r="A83" s="222">
        <v>703439</v>
      </c>
      <c r="B83" s="255" t="s">
        <v>682</v>
      </c>
      <c r="C83" s="223" t="s">
        <v>252</v>
      </c>
      <c r="D83" s="223" t="s">
        <v>1347</v>
      </c>
      <c r="E83" s="223" t="s">
        <v>174</v>
      </c>
      <c r="F83" s="224">
        <v>35254</v>
      </c>
      <c r="G83" s="223" t="s">
        <v>200</v>
      </c>
      <c r="H83" s="223" t="s">
        <v>911</v>
      </c>
      <c r="I83" s="232" t="s">
        <v>401</v>
      </c>
      <c r="J83" s="223" t="s">
        <v>203</v>
      </c>
      <c r="K83" s="225">
        <v>2014</v>
      </c>
      <c r="L83" s="223" t="s">
        <v>200</v>
      </c>
      <c r="M83" s="218"/>
      <c r="N83" s="223"/>
      <c r="O83" s="223" t="str">
        <f>IFERROR(VLOOKUP(A83,[1]ورقه2مسجلين!A$3:AV$777,43,0),"")</f>
        <v/>
      </c>
      <c r="P83" s="223"/>
      <c r="Q83" s="226"/>
      <c r="R83" s="222">
        <v>0</v>
      </c>
      <c r="S83" s="223" t="s">
        <v>2712</v>
      </c>
      <c r="T83" s="223" t="s">
        <v>2416</v>
      </c>
      <c r="U83" s="223" t="s">
        <v>2235</v>
      </c>
      <c r="V83" s="223" t="s">
        <v>1963</v>
      </c>
      <c r="W83" s="222"/>
      <c r="X83" s="223"/>
      <c r="Y83" s="222"/>
      <c r="Z83" s="222"/>
      <c r="AA83" s="222"/>
      <c r="AB83" s="222"/>
      <c r="AC83" s="222"/>
      <c r="AD83" s="597" t="s">
        <v>227</v>
      </c>
      <c r="AE83" s="232">
        <v>0</v>
      </c>
      <c r="AF83" s="228" t="s">
        <v>227</v>
      </c>
      <c r="AG83" s="218"/>
      <c r="AH83" s="232"/>
      <c r="AI83" s="223"/>
      <c r="AJ83" s="223"/>
      <c r="AK83" s="229"/>
      <c r="AL83" s="228"/>
      <c r="AM83" s="229"/>
      <c r="AN83" s="229"/>
      <c r="AO83" s="229"/>
    </row>
    <row r="84" spans="1:41" ht="20.100000000000001" customHeight="1" x14ac:dyDescent="0.3">
      <c r="A84" s="222">
        <v>703451</v>
      </c>
      <c r="B84" s="255" t="s">
        <v>683</v>
      </c>
      <c r="C84" s="223" t="s">
        <v>71</v>
      </c>
      <c r="D84" s="223" t="s">
        <v>992</v>
      </c>
      <c r="E84" s="223" t="s">
        <v>174</v>
      </c>
      <c r="F84" s="230">
        <v>33970</v>
      </c>
      <c r="G84" s="223" t="s">
        <v>200</v>
      </c>
      <c r="H84" s="223" t="s">
        <v>911</v>
      </c>
      <c r="I84" s="232" t="s">
        <v>249</v>
      </c>
      <c r="J84" s="223" t="s">
        <v>203</v>
      </c>
      <c r="K84" s="222">
        <v>2014</v>
      </c>
      <c r="L84" s="223" t="s">
        <v>200</v>
      </c>
      <c r="M84" s="223" t="s">
        <v>227</v>
      </c>
      <c r="N84" s="223"/>
      <c r="O84" s="223" t="str">
        <f>IFERROR(VLOOKUP(A84,[1]ورقه2مسجلين!A$3:AV$777,43,0),"")</f>
        <v/>
      </c>
      <c r="P84" s="223"/>
      <c r="Q84" s="226"/>
      <c r="R84" s="223" t="s">
        <v>227</v>
      </c>
      <c r="S84" s="223" t="s">
        <v>2342</v>
      </c>
      <c r="T84" s="223" t="s">
        <v>2053</v>
      </c>
      <c r="U84" s="223" t="s">
        <v>2343</v>
      </c>
      <c r="V84" s="223" t="s">
        <v>1970</v>
      </c>
      <c r="W84" s="223" t="s">
        <v>227</v>
      </c>
      <c r="X84" s="223" t="s">
        <v>227</v>
      </c>
      <c r="Y84" s="223" t="s">
        <v>227</v>
      </c>
      <c r="Z84" s="223" t="s">
        <v>227</v>
      </c>
      <c r="AA84" s="223" t="s">
        <v>227</v>
      </c>
      <c r="AB84" s="223" t="s">
        <v>227</v>
      </c>
      <c r="AC84" s="223" t="s">
        <v>1500</v>
      </c>
      <c r="AD84" s="597" t="s">
        <v>227</v>
      </c>
      <c r="AE84" s="232">
        <v>0</v>
      </c>
      <c r="AF84" s="228" t="s">
        <v>1500</v>
      </c>
      <c r="AG84" s="607" t="s">
        <v>1500</v>
      </c>
      <c r="AH84" s="232" t="s">
        <v>1500</v>
      </c>
      <c r="AI84" s="223"/>
      <c r="AJ84" s="223"/>
      <c r="AK84"/>
      <c r="AL84" s="228"/>
      <c r="AM84"/>
      <c r="AN84"/>
      <c r="AO84"/>
    </row>
    <row r="85" spans="1:41" ht="20.100000000000001" customHeight="1" x14ac:dyDescent="0.3">
      <c r="A85" s="222">
        <v>703459</v>
      </c>
      <c r="B85" s="255" t="s">
        <v>3631</v>
      </c>
      <c r="C85" s="223" t="s">
        <v>84</v>
      </c>
      <c r="D85" s="223" t="s">
        <v>227</v>
      </c>
      <c r="E85" s="223" t="s">
        <v>227</v>
      </c>
      <c r="F85" s="231"/>
      <c r="G85" s="223" t="s">
        <v>227</v>
      </c>
      <c r="H85" s="223" t="s">
        <v>227</v>
      </c>
      <c r="I85" s="232" t="s">
        <v>249</v>
      </c>
      <c r="J85" s="223" t="s">
        <v>227</v>
      </c>
      <c r="K85" s="231"/>
      <c r="L85" s="223" t="s">
        <v>227</v>
      </c>
      <c r="M85" s="218"/>
      <c r="N85" s="223"/>
      <c r="O85" s="223" t="str">
        <f>IFERROR(VLOOKUP(A85,[1]ورقه2مسجلين!A$3:AV$777,43,0),"")</f>
        <v/>
      </c>
      <c r="P85" s="223"/>
      <c r="Q85" s="226"/>
      <c r="R85" s="231"/>
      <c r="S85" s="223" t="s">
        <v>227</v>
      </c>
      <c r="T85" s="223" t="s">
        <v>227</v>
      </c>
      <c r="U85" s="223" t="s">
        <v>227</v>
      </c>
      <c r="V85" s="223" t="s">
        <v>227</v>
      </c>
      <c r="W85" s="231"/>
      <c r="X85" s="223"/>
      <c r="Y85" s="231"/>
      <c r="Z85" s="231"/>
      <c r="AA85" s="231"/>
      <c r="AB85" s="231"/>
      <c r="AC85" s="231"/>
      <c r="AD85" s="597" t="s">
        <v>227</v>
      </c>
      <c r="AE85" s="232" t="s">
        <v>4546</v>
      </c>
      <c r="AF85" s="228" t="s">
        <v>227</v>
      </c>
      <c r="AG85" s="218"/>
      <c r="AH85" s="232" t="s">
        <v>1500</v>
      </c>
      <c r="AI85" s="223"/>
      <c r="AJ85" s="223"/>
      <c r="AK85" s="229"/>
      <c r="AL85" s="228"/>
      <c r="AM85" s="229"/>
      <c r="AN85" s="229"/>
      <c r="AO85" s="229"/>
    </row>
    <row r="86" spans="1:41" ht="20.100000000000001" customHeight="1" x14ac:dyDescent="0.3">
      <c r="A86" s="222">
        <v>703468</v>
      </c>
      <c r="B86" s="255" t="s">
        <v>684</v>
      </c>
      <c r="C86" s="223" t="s">
        <v>365</v>
      </c>
      <c r="D86" s="223" t="s">
        <v>998</v>
      </c>
      <c r="E86" s="223" t="s">
        <v>174</v>
      </c>
      <c r="F86" s="224">
        <v>33560</v>
      </c>
      <c r="G86" s="223" t="s">
        <v>995</v>
      </c>
      <c r="H86" s="223" t="s">
        <v>935</v>
      </c>
      <c r="I86" s="232" t="s">
        <v>401</v>
      </c>
      <c r="J86" s="223" t="s">
        <v>203</v>
      </c>
      <c r="K86" s="225">
        <v>2015</v>
      </c>
      <c r="L86" s="223" t="s">
        <v>200</v>
      </c>
      <c r="M86" s="218"/>
      <c r="N86" s="251"/>
      <c r="O86" s="251" t="s">
        <v>4543</v>
      </c>
      <c r="P86" s="223"/>
      <c r="Q86" s="226">
        <v>30000</v>
      </c>
      <c r="R86" s="222">
        <v>0</v>
      </c>
      <c r="S86" s="223" t="s">
        <v>2713</v>
      </c>
      <c r="T86" s="223" t="s">
        <v>2714</v>
      </c>
      <c r="U86" s="223" t="s">
        <v>2089</v>
      </c>
      <c r="V86" s="223" t="s">
        <v>2715</v>
      </c>
      <c r="W86" s="222"/>
      <c r="X86" s="223"/>
      <c r="Y86" s="222"/>
      <c r="Z86" s="222"/>
      <c r="AA86" s="222"/>
      <c r="AB86" s="222"/>
      <c r="AC86" s="222"/>
      <c r="AD86" s="597" t="s">
        <v>227</v>
      </c>
      <c r="AE86" s="232">
        <v>0</v>
      </c>
      <c r="AF86" s="228" t="s">
        <v>227</v>
      </c>
      <c r="AG86" s="218"/>
      <c r="AH86" s="232"/>
      <c r="AI86" s="223"/>
      <c r="AJ86" s="223"/>
      <c r="AK86" s="229"/>
      <c r="AL86" s="228"/>
      <c r="AM86" s="229"/>
      <c r="AN86" s="229"/>
      <c r="AO86" s="229"/>
    </row>
    <row r="87" spans="1:41" ht="20.100000000000001" customHeight="1" x14ac:dyDescent="0.3">
      <c r="A87" s="222">
        <v>703482</v>
      </c>
      <c r="B87" s="255" t="s">
        <v>546</v>
      </c>
      <c r="C87" s="223" t="s">
        <v>270</v>
      </c>
      <c r="D87" s="223" t="s">
        <v>1028</v>
      </c>
      <c r="E87" s="223" t="s">
        <v>173</v>
      </c>
      <c r="F87" s="230">
        <v>29143</v>
      </c>
      <c r="G87" s="223" t="s">
        <v>216</v>
      </c>
      <c r="H87" s="223" t="s">
        <v>911</v>
      </c>
      <c r="I87" s="232" t="s">
        <v>249</v>
      </c>
      <c r="J87" s="223" t="s">
        <v>201</v>
      </c>
      <c r="K87" s="222">
        <v>1996</v>
      </c>
      <c r="L87" s="223" t="s">
        <v>216</v>
      </c>
      <c r="M87" s="218"/>
      <c r="N87" s="251"/>
      <c r="O87" s="251" t="s">
        <v>4543</v>
      </c>
      <c r="P87" s="223"/>
      <c r="Q87" s="226">
        <v>24000</v>
      </c>
      <c r="R87" s="231"/>
      <c r="S87" s="223" t="s">
        <v>2716</v>
      </c>
      <c r="T87" s="223" t="s">
        <v>2717</v>
      </c>
      <c r="U87" s="223" t="s">
        <v>2718</v>
      </c>
      <c r="V87" s="223" t="s">
        <v>1986</v>
      </c>
      <c r="W87" s="222"/>
      <c r="X87" s="223"/>
      <c r="Y87" s="222"/>
      <c r="Z87" s="222"/>
      <c r="AA87" s="222"/>
      <c r="AB87" s="222"/>
      <c r="AC87" s="222"/>
      <c r="AD87" s="597" t="s">
        <v>227</v>
      </c>
      <c r="AE87" s="232">
        <v>0</v>
      </c>
      <c r="AF87" s="228" t="s">
        <v>227</v>
      </c>
      <c r="AG87" s="218"/>
      <c r="AH87" s="232"/>
      <c r="AI87" s="223"/>
      <c r="AJ87" s="223"/>
      <c r="AK87" s="229"/>
      <c r="AL87" s="228"/>
      <c r="AM87" s="229"/>
      <c r="AN87" s="229"/>
      <c r="AO87" s="229"/>
    </row>
    <row r="88" spans="1:41" ht="20.100000000000001" customHeight="1" x14ac:dyDescent="0.3">
      <c r="A88" s="222">
        <v>703492</v>
      </c>
      <c r="B88" s="255" t="s">
        <v>499</v>
      </c>
      <c r="C88" s="223" t="s">
        <v>109</v>
      </c>
      <c r="D88" s="223" t="s">
        <v>996</v>
      </c>
      <c r="E88" s="223" t="s">
        <v>174</v>
      </c>
      <c r="F88" s="230">
        <v>34335</v>
      </c>
      <c r="G88" s="223" t="s">
        <v>997</v>
      </c>
      <c r="H88" s="223" t="s">
        <v>911</v>
      </c>
      <c r="I88" s="232" t="s">
        <v>401</v>
      </c>
      <c r="J88" s="223" t="s">
        <v>203</v>
      </c>
      <c r="K88" s="222">
        <v>2011</v>
      </c>
      <c r="L88" s="223" t="s">
        <v>209</v>
      </c>
      <c r="M88" s="218"/>
      <c r="N88" s="223"/>
      <c r="O88" s="223" t="str">
        <f>IFERROR(VLOOKUP(A88,[1]ورقه2مسجلين!A$3:AV$777,43,0),"")</f>
        <v/>
      </c>
      <c r="P88" s="223"/>
      <c r="Q88" s="226"/>
      <c r="R88" s="231"/>
      <c r="S88" s="223" t="s">
        <v>2273</v>
      </c>
      <c r="T88" s="223" t="s">
        <v>2274</v>
      </c>
      <c r="U88" s="223" t="s">
        <v>2275</v>
      </c>
      <c r="V88" s="223" t="s">
        <v>2276</v>
      </c>
      <c r="W88" s="222"/>
      <c r="X88" s="223"/>
      <c r="Y88" s="222"/>
      <c r="Z88" s="222"/>
      <c r="AA88" s="222"/>
      <c r="AB88" s="222"/>
      <c r="AC88" s="222"/>
      <c r="AD88" s="597" t="s">
        <v>227</v>
      </c>
      <c r="AE88" s="232" t="s">
        <v>4583</v>
      </c>
      <c r="AF88" s="228" t="s">
        <v>227</v>
      </c>
      <c r="AG88" s="218"/>
      <c r="AH88" s="232"/>
      <c r="AI88" s="223"/>
      <c r="AJ88" s="223"/>
      <c r="AK88" s="229"/>
      <c r="AL88" s="228"/>
      <c r="AM88" s="229"/>
      <c r="AN88" s="229"/>
      <c r="AO88" s="229"/>
    </row>
    <row r="89" spans="1:41" ht="20.100000000000001" customHeight="1" x14ac:dyDescent="0.3">
      <c r="A89" s="222">
        <v>703496</v>
      </c>
      <c r="B89" s="255" t="s">
        <v>483</v>
      </c>
      <c r="C89" s="223" t="s">
        <v>68</v>
      </c>
      <c r="D89" s="223" t="s">
        <v>933</v>
      </c>
      <c r="E89" s="223" t="s">
        <v>173</v>
      </c>
      <c r="F89" s="224">
        <v>29497</v>
      </c>
      <c r="G89" s="223" t="s">
        <v>209</v>
      </c>
      <c r="H89" s="223" t="s">
        <v>911</v>
      </c>
      <c r="I89" s="232" t="s">
        <v>249</v>
      </c>
      <c r="J89" s="223" t="s">
        <v>203</v>
      </c>
      <c r="K89" s="225">
        <v>1998</v>
      </c>
      <c r="L89" s="223" t="s">
        <v>200</v>
      </c>
      <c r="M89" s="218"/>
      <c r="N89" s="251"/>
      <c r="O89" s="223" t="str">
        <f>IFERROR(VLOOKUP(A89,[1]ورقه2مسجلين!A$3:AV$777,43,0),"")</f>
        <v>إيقاف</v>
      </c>
      <c r="P89" s="250"/>
      <c r="Q89" s="226">
        <v>32500</v>
      </c>
      <c r="R89" s="231"/>
      <c r="S89" s="223" t="s">
        <v>2719</v>
      </c>
      <c r="T89" s="223" t="s">
        <v>2024</v>
      </c>
      <c r="U89" s="223" t="s">
        <v>2110</v>
      </c>
      <c r="V89" s="223" t="s">
        <v>2030</v>
      </c>
      <c r="W89" s="222"/>
      <c r="X89" s="223"/>
      <c r="Y89" s="222"/>
      <c r="Z89" s="222"/>
      <c r="AA89" s="222"/>
      <c r="AB89" s="222"/>
      <c r="AC89" s="222"/>
      <c r="AD89" s="597" t="s">
        <v>227</v>
      </c>
      <c r="AE89" s="232">
        <v>0</v>
      </c>
      <c r="AF89" s="228"/>
      <c r="AG89" s="218"/>
      <c r="AH89" s="232"/>
      <c r="AI89" s="223"/>
      <c r="AJ89" s="223"/>
      <c r="AK89" s="229"/>
      <c r="AL89" s="228"/>
      <c r="AM89" s="229"/>
      <c r="AN89" s="229"/>
      <c r="AO89" s="229"/>
    </row>
    <row r="90" spans="1:41" ht="20.100000000000001" customHeight="1" x14ac:dyDescent="0.3">
      <c r="A90" s="222">
        <v>703514</v>
      </c>
      <c r="B90" s="255" t="s">
        <v>4313</v>
      </c>
      <c r="C90" s="223" t="s">
        <v>108</v>
      </c>
      <c r="D90" s="232"/>
      <c r="E90" s="232"/>
      <c r="G90" s="232"/>
      <c r="H90" s="234"/>
      <c r="I90" s="232" t="s">
        <v>248</v>
      </c>
      <c r="J90" s="234"/>
      <c r="L90" s="234"/>
      <c r="M90" s="232"/>
      <c r="N90" s="232"/>
      <c r="O90" s="232"/>
      <c r="P90" s="232"/>
      <c r="R90" s="232"/>
      <c r="S90" s="232"/>
      <c r="T90" s="232"/>
      <c r="U90" s="232"/>
      <c r="V90" s="232"/>
      <c r="W90" s="232"/>
      <c r="X90" s="232"/>
      <c r="Y90" s="232"/>
      <c r="Z90" s="232"/>
      <c r="AA90" s="232"/>
      <c r="AB90" s="232"/>
      <c r="AC90" s="232"/>
      <c r="AD90" s="596"/>
      <c r="AE90" s="232" t="s">
        <v>4546</v>
      </c>
      <c r="AF90" s="238"/>
      <c r="AG90" s="232"/>
      <c r="AH90" s="232"/>
      <c r="AI90" s="232"/>
      <c r="AJ90" s="232"/>
      <c r="AL90" s="238"/>
    </row>
    <row r="91" spans="1:41" ht="20.100000000000001" customHeight="1" x14ac:dyDescent="0.3">
      <c r="A91" s="222">
        <v>703518</v>
      </c>
      <c r="B91" s="255" t="s">
        <v>685</v>
      </c>
      <c r="C91" s="223" t="s">
        <v>160</v>
      </c>
      <c r="D91" s="223" t="s">
        <v>1050</v>
      </c>
      <c r="E91" s="223" t="s">
        <v>173</v>
      </c>
      <c r="F91" s="230">
        <v>31892</v>
      </c>
      <c r="G91" s="223" t="s">
        <v>999</v>
      </c>
      <c r="H91" s="223" t="s">
        <v>911</v>
      </c>
      <c r="I91" s="232" t="s">
        <v>249</v>
      </c>
      <c r="J91" s="223" t="s">
        <v>201</v>
      </c>
      <c r="K91" s="222">
        <v>2005</v>
      </c>
      <c r="L91" s="223" t="s">
        <v>212</v>
      </c>
      <c r="M91" s="223" t="s">
        <v>227</v>
      </c>
      <c r="N91" s="251"/>
      <c r="O91" s="251" t="s">
        <v>4543</v>
      </c>
      <c r="P91" s="223"/>
      <c r="Q91" s="226">
        <v>135000</v>
      </c>
      <c r="R91" s="223" t="s">
        <v>227</v>
      </c>
      <c r="S91" s="223" t="s">
        <v>2475</v>
      </c>
      <c r="T91" s="223" t="s">
        <v>2476</v>
      </c>
      <c r="U91" s="223" t="s">
        <v>2477</v>
      </c>
      <c r="V91" s="223" t="s">
        <v>2478</v>
      </c>
      <c r="W91" s="223" t="s">
        <v>227</v>
      </c>
      <c r="X91" s="223" t="s">
        <v>227</v>
      </c>
      <c r="Y91" s="223" t="s">
        <v>227</v>
      </c>
      <c r="Z91" s="223" t="s">
        <v>227</v>
      </c>
      <c r="AA91" s="223" t="s">
        <v>227</v>
      </c>
      <c r="AB91" s="223" t="s">
        <v>227</v>
      </c>
      <c r="AC91" s="223" t="s">
        <v>227</v>
      </c>
      <c r="AD91" s="597" t="s">
        <v>227</v>
      </c>
      <c r="AE91" s="232">
        <v>0</v>
      </c>
      <c r="AF91" s="228" t="s">
        <v>1500</v>
      </c>
      <c r="AG91" s="607" t="s">
        <v>1500</v>
      </c>
      <c r="AH91" s="232" t="s">
        <v>1500</v>
      </c>
      <c r="AI91" s="223"/>
      <c r="AJ91" s="223"/>
      <c r="AK91"/>
      <c r="AL91" s="228"/>
      <c r="AM91"/>
      <c r="AN91"/>
      <c r="AO91"/>
    </row>
    <row r="92" spans="1:41" ht="20.100000000000001" customHeight="1" x14ac:dyDescent="0.3">
      <c r="A92" s="222">
        <v>703536</v>
      </c>
      <c r="B92" s="255" t="s">
        <v>686</v>
      </c>
      <c r="C92" s="223" t="s">
        <v>255</v>
      </c>
      <c r="D92" s="223" t="s">
        <v>968</v>
      </c>
      <c r="E92" s="223" t="s">
        <v>174</v>
      </c>
      <c r="F92" s="230">
        <v>32952</v>
      </c>
      <c r="G92" s="223" t="s">
        <v>200</v>
      </c>
      <c r="H92" s="223" t="s">
        <v>911</v>
      </c>
      <c r="I92" s="232" t="s">
        <v>401</v>
      </c>
      <c r="J92" s="223" t="s">
        <v>203</v>
      </c>
      <c r="K92" s="222">
        <v>2014</v>
      </c>
      <c r="L92" s="223" t="s">
        <v>200</v>
      </c>
      <c r="M92" s="218"/>
      <c r="N92" s="223"/>
      <c r="O92" s="223" t="str">
        <f>IFERROR(VLOOKUP(A92,[1]ورقه2مسجلين!A$3:AV$777,43,0),"")</f>
        <v/>
      </c>
      <c r="P92" s="223"/>
      <c r="Q92" s="226"/>
      <c r="R92" s="222">
        <v>0</v>
      </c>
      <c r="S92" s="223" t="s">
        <v>2720</v>
      </c>
      <c r="T92" s="223" t="s">
        <v>2721</v>
      </c>
      <c r="U92" s="223" t="s">
        <v>2722</v>
      </c>
      <c r="V92" s="223" t="s">
        <v>2706</v>
      </c>
      <c r="W92" s="222"/>
      <c r="X92" s="223"/>
      <c r="Y92" s="222"/>
      <c r="Z92" s="222"/>
      <c r="AA92" s="222"/>
      <c r="AB92" s="222"/>
      <c r="AC92" s="222"/>
      <c r="AD92" s="597"/>
      <c r="AE92" s="232" t="s">
        <v>4595</v>
      </c>
      <c r="AF92" s="228" t="s">
        <v>227</v>
      </c>
      <c r="AG92" s="218"/>
      <c r="AH92" s="232"/>
      <c r="AI92" s="223"/>
      <c r="AJ92" s="223"/>
      <c r="AK92" s="229"/>
      <c r="AL92" s="228"/>
      <c r="AM92" s="229"/>
      <c r="AN92" s="229"/>
      <c r="AO92" s="229"/>
    </row>
    <row r="93" spans="1:41" ht="20.100000000000001" customHeight="1" x14ac:dyDescent="0.3">
      <c r="A93" s="222">
        <v>703555</v>
      </c>
      <c r="B93" s="255" t="s">
        <v>474</v>
      </c>
      <c r="C93" s="223" t="s">
        <v>81</v>
      </c>
      <c r="D93" s="223" t="s">
        <v>1001</v>
      </c>
      <c r="E93" s="223" t="s">
        <v>174</v>
      </c>
      <c r="F93" s="230">
        <v>28767</v>
      </c>
      <c r="G93" s="223" t="s">
        <v>200</v>
      </c>
      <c r="H93" s="223" t="s">
        <v>911</v>
      </c>
      <c r="I93" s="232" t="s">
        <v>401</v>
      </c>
      <c r="J93" s="223" t="s">
        <v>203</v>
      </c>
      <c r="K93" s="222">
        <v>2007</v>
      </c>
      <c r="L93" s="223" t="s">
        <v>200</v>
      </c>
      <c r="M93" s="218"/>
      <c r="N93" s="223"/>
      <c r="O93" s="223" t="str">
        <f>IFERROR(VLOOKUP(A93,[1]ورقه2مسجلين!A$3:AV$777,43,0),"")</f>
        <v/>
      </c>
      <c r="P93" s="223"/>
      <c r="Q93" s="226"/>
      <c r="R93" s="222">
        <v>0</v>
      </c>
      <c r="S93" s="223" t="s">
        <v>2723</v>
      </c>
      <c r="T93" s="223" t="s">
        <v>2724</v>
      </c>
      <c r="U93" s="223" t="s">
        <v>2725</v>
      </c>
      <c r="V93" s="223" t="s">
        <v>1963</v>
      </c>
      <c r="W93" s="222"/>
      <c r="X93" s="223"/>
      <c r="Y93" s="222"/>
      <c r="Z93" s="222"/>
      <c r="AA93" s="222"/>
      <c r="AB93" s="222"/>
      <c r="AC93" s="222"/>
      <c r="AD93" s="597" t="s">
        <v>227</v>
      </c>
      <c r="AE93" s="232">
        <v>0</v>
      </c>
      <c r="AF93" s="228" t="s">
        <v>227</v>
      </c>
      <c r="AG93" s="218"/>
      <c r="AH93" s="232"/>
      <c r="AI93" s="223"/>
      <c r="AJ93" s="223"/>
      <c r="AK93" s="229"/>
      <c r="AL93" s="228"/>
      <c r="AM93" s="229"/>
      <c r="AN93" s="229"/>
      <c r="AO93" s="229"/>
    </row>
    <row r="94" spans="1:41" ht="20.100000000000001" customHeight="1" x14ac:dyDescent="0.3">
      <c r="A94" s="222">
        <v>703571</v>
      </c>
      <c r="B94" s="255" t="s">
        <v>4349</v>
      </c>
      <c r="C94" s="223" t="s">
        <v>129</v>
      </c>
      <c r="D94" s="232"/>
      <c r="E94" s="232"/>
      <c r="G94" s="232"/>
      <c r="H94" s="234"/>
      <c r="I94" s="232" t="s">
        <v>248</v>
      </c>
      <c r="J94" s="234"/>
      <c r="L94" s="234"/>
      <c r="M94" s="232"/>
      <c r="N94" s="232"/>
      <c r="O94" s="232"/>
      <c r="P94" s="232"/>
      <c r="R94" s="232"/>
      <c r="S94" s="232"/>
      <c r="T94" s="232"/>
      <c r="U94" s="232"/>
      <c r="V94" s="232"/>
      <c r="W94" s="232"/>
      <c r="X94" s="232"/>
      <c r="Y94" s="232"/>
      <c r="Z94" s="232"/>
      <c r="AA94" s="232"/>
      <c r="AB94" s="232"/>
      <c r="AC94" s="232"/>
      <c r="AD94" s="596"/>
      <c r="AE94" s="232" t="s">
        <v>4546</v>
      </c>
      <c r="AF94" s="238"/>
      <c r="AG94" s="232"/>
      <c r="AH94" s="232"/>
      <c r="AI94" s="232"/>
      <c r="AJ94" s="232"/>
      <c r="AL94" s="238"/>
    </row>
    <row r="95" spans="1:41" ht="20.100000000000001" customHeight="1" x14ac:dyDescent="0.3">
      <c r="A95" s="222">
        <v>703583</v>
      </c>
      <c r="B95" s="255" t="s">
        <v>687</v>
      </c>
      <c r="C95" s="223" t="s">
        <v>312</v>
      </c>
      <c r="D95" s="223" t="s">
        <v>1354</v>
      </c>
      <c r="E95" s="223" t="s">
        <v>174</v>
      </c>
      <c r="F95" s="230">
        <v>35692</v>
      </c>
      <c r="G95" s="223" t="s">
        <v>200</v>
      </c>
      <c r="H95" s="223" t="s">
        <v>911</v>
      </c>
      <c r="I95" s="232" t="s">
        <v>401</v>
      </c>
      <c r="J95" s="223" t="s">
        <v>203</v>
      </c>
      <c r="K95" s="222">
        <v>2015</v>
      </c>
      <c r="L95" s="223" t="s">
        <v>200</v>
      </c>
      <c r="M95" s="218"/>
      <c r="N95" s="223"/>
      <c r="O95" s="223" t="str">
        <f>IFERROR(VLOOKUP(A95,[1]ورقه2مسجلين!A$3:AV$777,43,0),"")</f>
        <v/>
      </c>
      <c r="P95" s="223"/>
      <c r="Q95" s="226"/>
      <c r="R95" s="222">
        <v>0</v>
      </c>
      <c r="S95" s="223" t="s">
        <v>2726</v>
      </c>
      <c r="T95" s="223" t="s">
        <v>2727</v>
      </c>
      <c r="U95" s="223" t="s">
        <v>2728</v>
      </c>
      <c r="V95" s="223" t="s">
        <v>1963</v>
      </c>
      <c r="W95" s="222"/>
      <c r="X95" s="223"/>
      <c r="Y95" s="222"/>
      <c r="Z95" s="222"/>
      <c r="AA95" s="222"/>
      <c r="AB95" s="222"/>
      <c r="AC95" s="222"/>
      <c r="AD95" s="597" t="s">
        <v>227</v>
      </c>
      <c r="AE95" s="232" t="s">
        <v>4583</v>
      </c>
      <c r="AF95" s="228" t="s">
        <v>227</v>
      </c>
      <c r="AG95" s="218"/>
      <c r="AH95" s="232"/>
      <c r="AI95" s="223"/>
      <c r="AJ95" s="223"/>
      <c r="AK95" s="229"/>
      <c r="AL95" s="228"/>
      <c r="AM95" s="229"/>
      <c r="AN95" s="229"/>
      <c r="AO95" s="229"/>
    </row>
    <row r="96" spans="1:41" ht="20.100000000000001" customHeight="1" x14ac:dyDescent="0.3">
      <c r="A96" s="222">
        <v>703599</v>
      </c>
      <c r="B96" s="255" t="s">
        <v>475</v>
      </c>
      <c r="C96" s="223" t="s">
        <v>314</v>
      </c>
      <c r="D96" s="223" t="s">
        <v>1379</v>
      </c>
      <c r="E96" s="223" t="s">
        <v>174</v>
      </c>
      <c r="F96" s="224">
        <v>35250</v>
      </c>
      <c r="G96" s="223" t="s">
        <v>200</v>
      </c>
      <c r="H96" s="223" t="s">
        <v>911</v>
      </c>
      <c r="I96" s="232" t="s">
        <v>401</v>
      </c>
      <c r="J96" s="223" t="s">
        <v>201</v>
      </c>
      <c r="K96" s="225">
        <v>2014</v>
      </c>
      <c r="L96" s="223" t="s">
        <v>211</v>
      </c>
      <c r="M96" s="218"/>
      <c r="N96" s="223"/>
      <c r="O96" s="223" t="str">
        <f>IFERROR(VLOOKUP(A96,[1]ورقه2مسجلين!A$3:AV$777,43,0),"")</f>
        <v/>
      </c>
      <c r="P96" s="223"/>
      <c r="Q96" s="226"/>
      <c r="R96" s="222">
        <v>0</v>
      </c>
      <c r="S96" s="223" t="s">
        <v>2731</v>
      </c>
      <c r="T96" s="223" t="s">
        <v>2732</v>
      </c>
      <c r="U96" s="223" t="s">
        <v>2733</v>
      </c>
      <c r="V96" s="223" t="s">
        <v>1963</v>
      </c>
      <c r="W96" s="222"/>
      <c r="X96" s="223"/>
      <c r="Y96" s="222"/>
      <c r="Z96" s="222"/>
      <c r="AA96" s="222"/>
      <c r="AB96" s="222"/>
      <c r="AC96" s="222"/>
      <c r="AD96" s="597" t="s">
        <v>227</v>
      </c>
      <c r="AE96" s="232">
        <v>0</v>
      </c>
      <c r="AF96" s="228" t="s">
        <v>227</v>
      </c>
      <c r="AG96" s="218"/>
      <c r="AH96" s="232"/>
      <c r="AI96" s="223"/>
      <c r="AJ96" s="223"/>
      <c r="AK96" s="229"/>
      <c r="AL96" s="228"/>
      <c r="AM96" s="229"/>
      <c r="AN96" s="229"/>
      <c r="AO96" s="229"/>
    </row>
    <row r="97" spans="1:41" ht="20.100000000000001" customHeight="1" x14ac:dyDescent="0.3">
      <c r="A97" s="222">
        <v>703605</v>
      </c>
      <c r="B97" s="255" t="s">
        <v>529</v>
      </c>
      <c r="C97" s="223" t="s">
        <v>97</v>
      </c>
      <c r="D97" s="223" t="s">
        <v>1003</v>
      </c>
      <c r="E97" s="223" t="s">
        <v>173</v>
      </c>
      <c r="F97" s="230">
        <v>33628</v>
      </c>
      <c r="G97" s="223" t="s">
        <v>200</v>
      </c>
      <c r="H97" s="223" t="s">
        <v>911</v>
      </c>
      <c r="I97" s="232" t="s">
        <v>401</v>
      </c>
      <c r="J97" s="223" t="s">
        <v>203</v>
      </c>
      <c r="K97" s="222">
        <v>2010</v>
      </c>
      <c r="L97" s="223" t="s">
        <v>200</v>
      </c>
      <c r="M97" s="218"/>
      <c r="N97" s="251"/>
      <c r="O97" s="251" t="s">
        <v>4543</v>
      </c>
      <c r="P97" s="223"/>
      <c r="Q97" s="226">
        <v>60000</v>
      </c>
      <c r="R97" s="222">
        <v>0</v>
      </c>
      <c r="S97" s="223" t="s">
        <v>2734</v>
      </c>
      <c r="T97" s="223" t="s">
        <v>2735</v>
      </c>
      <c r="U97" s="223" t="s">
        <v>2736</v>
      </c>
      <c r="V97" s="223" t="s">
        <v>1963</v>
      </c>
      <c r="W97" s="222"/>
      <c r="X97" s="223"/>
      <c r="Y97" s="222"/>
      <c r="Z97" s="222"/>
      <c r="AA97" s="222"/>
      <c r="AB97" s="222"/>
      <c r="AC97" s="222"/>
      <c r="AD97" s="597" t="s">
        <v>227</v>
      </c>
      <c r="AE97" s="232">
        <v>0</v>
      </c>
      <c r="AF97" s="228" t="s">
        <v>227</v>
      </c>
      <c r="AG97" s="218"/>
      <c r="AH97" s="232"/>
      <c r="AI97" s="223"/>
      <c r="AJ97" s="223"/>
      <c r="AK97" s="229"/>
      <c r="AL97" s="228"/>
      <c r="AM97" s="229"/>
      <c r="AN97" s="229"/>
      <c r="AO97" s="229"/>
    </row>
    <row r="98" spans="1:41" ht="20.100000000000001" customHeight="1" x14ac:dyDescent="0.3">
      <c r="A98" s="222">
        <v>703620</v>
      </c>
      <c r="B98" s="255" t="s">
        <v>579</v>
      </c>
      <c r="C98" s="223" t="s">
        <v>64</v>
      </c>
      <c r="D98" s="223" t="s">
        <v>1005</v>
      </c>
      <c r="E98" s="223" t="s">
        <v>174</v>
      </c>
      <c r="F98" s="224">
        <v>26531</v>
      </c>
      <c r="G98" s="223" t="s">
        <v>200</v>
      </c>
      <c r="H98" s="223" t="s">
        <v>911</v>
      </c>
      <c r="I98" s="232" t="s">
        <v>226</v>
      </c>
      <c r="J98" s="223" t="s">
        <v>203</v>
      </c>
      <c r="K98" s="225">
        <v>2008</v>
      </c>
      <c r="L98" s="223" t="s">
        <v>202</v>
      </c>
      <c r="M98" s="218"/>
      <c r="N98" s="223"/>
      <c r="O98" s="223" t="str">
        <f>IFERROR(VLOOKUP(A98,[1]ورقه2مسجلين!A$3:AV$777,43,0),"")</f>
        <v/>
      </c>
      <c r="P98" s="223"/>
      <c r="Q98" s="226"/>
      <c r="R98" s="222">
        <v>0</v>
      </c>
      <c r="S98" s="223" t="s">
        <v>2737</v>
      </c>
      <c r="T98" s="223" t="s">
        <v>2738</v>
      </c>
      <c r="U98" s="223" t="s">
        <v>2739</v>
      </c>
      <c r="V98" s="223" t="s">
        <v>1963</v>
      </c>
      <c r="W98" s="222"/>
      <c r="X98" s="223"/>
      <c r="Y98" s="222"/>
      <c r="Z98" s="222"/>
      <c r="AA98" s="222"/>
      <c r="AB98" s="222"/>
      <c r="AC98" s="222"/>
      <c r="AD98" s="597" t="s">
        <v>227</v>
      </c>
      <c r="AE98" s="232">
        <v>0</v>
      </c>
      <c r="AF98" s="228" t="s">
        <v>227</v>
      </c>
      <c r="AG98" s="218"/>
      <c r="AH98" s="232"/>
      <c r="AI98" s="223"/>
      <c r="AJ98" s="223"/>
      <c r="AK98" s="229"/>
      <c r="AL98" s="228"/>
      <c r="AM98" s="229"/>
      <c r="AN98" s="229"/>
      <c r="AO98" s="229"/>
    </row>
    <row r="99" spans="1:41" ht="20.100000000000001" customHeight="1" x14ac:dyDescent="0.3">
      <c r="A99" s="222">
        <v>703627</v>
      </c>
      <c r="B99" s="255" t="s">
        <v>459</v>
      </c>
      <c r="C99" s="223" t="s">
        <v>61</v>
      </c>
      <c r="D99" s="223" t="s">
        <v>1126</v>
      </c>
      <c r="E99" s="223" t="s">
        <v>174</v>
      </c>
      <c r="F99" s="230">
        <v>34179</v>
      </c>
      <c r="G99" s="223" t="s">
        <v>200</v>
      </c>
      <c r="H99" s="223" t="s">
        <v>911</v>
      </c>
      <c r="I99" s="232" t="s">
        <v>248</v>
      </c>
      <c r="J99" s="223" t="s">
        <v>203</v>
      </c>
      <c r="K99" s="222">
        <v>2013</v>
      </c>
      <c r="L99" s="223" t="s">
        <v>202</v>
      </c>
      <c r="M99" s="218"/>
      <c r="N99" s="251"/>
      <c r="O99" s="251" t="s">
        <v>4543</v>
      </c>
      <c r="P99" s="223"/>
      <c r="Q99" s="226">
        <v>50000</v>
      </c>
      <c r="R99" s="222">
        <v>0</v>
      </c>
      <c r="S99" s="223" t="s">
        <v>2324</v>
      </c>
      <c r="T99" s="223" t="s">
        <v>2325</v>
      </c>
      <c r="U99" s="223" t="s">
        <v>2326</v>
      </c>
      <c r="V99" s="223" t="s">
        <v>1963</v>
      </c>
      <c r="W99" s="222"/>
      <c r="X99" s="223"/>
      <c r="Y99" s="222"/>
      <c r="Z99" s="222"/>
      <c r="AA99" s="222"/>
      <c r="AB99" s="222"/>
      <c r="AC99" s="222"/>
      <c r="AD99" s="597" t="s">
        <v>227</v>
      </c>
      <c r="AE99" s="232">
        <v>0</v>
      </c>
      <c r="AF99" s="228" t="s">
        <v>227</v>
      </c>
      <c r="AG99" s="218"/>
      <c r="AH99" s="232"/>
      <c r="AI99" s="223"/>
      <c r="AJ99" s="223"/>
      <c r="AK99" s="229"/>
      <c r="AL99" s="228"/>
      <c r="AM99" s="229"/>
      <c r="AN99" s="229"/>
      <c r="AO99" s="229"/>
    </row>
    <row r="100" spans="1:41" ht="20.100000000000001" customHeight="1" x14ac:dyDescent="0.3">
      <c r="A100" s="222">
        <v>703645</v>
      </c>
      <c r="B100" s="255" t="s">
        <v>688</v>
      </c>
      <c r="C100" s="223" t="s">
        <v>275</v>
      </c>
      <c r="D100" s="223" t="s">
        <v>1007</v>
      </c>
      <c r="E100" s="223" t="s">
        <v>173</v>
      </c>
      <c r="F100" s="224">
        <v>30421</v>
      </c>
      <c r="G100" s="223" t="s">
        <v>209</v>
      </c>
      <c r="H100" s="223" t="s">
        <v>911</v>
      </c>
      <c r="I100" s="232" t="s">
        <v>401</v>
      </c>
      <c r="J100" s="223" t="s">
        <v>201</v>
      </c>
      <c r="K100" s="225">
        <v>2001</v>
      </c>
      <c r="L100" s="223" t="s">
        <v>209</v>
      </c>
      <c r="M100" s="218"/>
      <c r="N100" s="223"/>
      <c r="O100" s="223" t="str">
        <f>IFERROR(VLOOKUP(A100,[1]ورقه2مسجلين!A$3:AV$777,43,0),"")</f>
        <v/>
      </c>
      <c r="P100" s="223"/>
      <c r="Q100" s="226"/>
      <c r="R100" s="222">
        <v>0</v>
      </c>
      <c r="S100" s="223" t="s">
        <v>2740</v>
      </c>
      <c r="T100" s="223" t="s">
        <v>2741</v>
      </c>
      <c r="U100" s="223" t="s">
        <v>2742</v>
      </c>
      <c r="V100" s="223" t="s">
        <v>2030</v>
      </c>
      <c r="W100" s="222"/>
      <c r="X100" s="223"/>
      <c r="Y100" s="222"/>
      <c r="Z100" s="222"/>
      <c r="AA100" s="222"/>
      <c r="AB100" s="222"/>
      <c r="AC100" s="222"/>
      <c r="AD100" s="597" t="s">
        <v>227</v>
      </c>
      <c r="AE100" s="232">
        <v>0</v>
      </c>
      <c r="AF100" s="228" t="s">
        <v>227</v>
      </c>
      <c r="AG100" s="218"/>
      <c r="AH100" s="232"/>
      <c r="AI100" s="223"/>
      <c r="AJ100" s="223"/>
      <c r="AK100" s="229"/>
      <c r="AL100" s="228"/>
      <c r="AM100" s="229"/>
      <c r="AN100" s="229"/>
      <c r="AO100" s="229"/>
    </row>
    <row r="101" spans="1:41" ht="20.100000000000001" customHeight="1" x14ac:dyDescent="0.3">
      <c r="A101" s="222">
        <v>703663</v>
      </c>
      <c r="B101" s="255" t="s">
        <v>689</v>
      </c>
      <c r="C101" s="223" t="s">
        <v>63</v>
      </c>
      <c r="D101" s="223" t="s">
        <v>1008</v>
      </c>
      <c r="E101" s="223" t="s">
        <v>174</v>
      </c>
      <c r="F101" s="230">
        <v>35065</v>
      </c>
      <c r="G101" s="223" t="s">
        <v>1817</v>
      </c>
      <c r="H101" s="223" t="s">
        <v>911</v>
      </c>
      <c r="I101" s="232" t="s">
        <v>401</v>
      </c>
      <c r="J101" s="223" t="s">
        <v>203</v>
      </c>
      <c r="K101" s="222">
        <v>2015</v>
      </c>
      <c r="L101" s="223" t="s">
        <v>200</v>
      </c>
      <c r="M101" s="218"/>
      <c r="N101" s="223"/>
      <c r="O101" s="223" t="str">
        <f>IFERROR(VLOOKUP(A101,[1]ورقه2مسجلين!A$3:AV$777,43,0),"")</f>
        <v/>
      </c>
      <c r="P101" s="223"/>
      <c r="Q101" s="226"/>
      <c r="R101" s="222">
        <v>0</v>
      </c>
      <c r="S101" s="223" t="s">
        <v>2743</v>
      </c>
      <c r="T101" s="223" t="s">
        <v>2112</v>
      </c>
      <c r="U101" s="223" t="s">
        <v>2358</v>
      </c>
      <c r="V101" s="223" t="s">
        <v>2744</v>
      </c>
      <c r="W101" s="222"/>
      <c r="X101" s="223"/>
      <c r="Y101" s="222"/>
      <c r="Z101" s="222"/>
      <c r="AA101" s="222"/>
      <c r="AB101" s="222"/>
      <c r="AC101" s="222"/>
      <c r="AD101" s="597" t="s">
        <v>227</v>
      </c>
      <c r="AE101" s="232">
        <v>0</v>
      </c>
      <c r="AF101" s="228" t="s">
        <v>227</v>
      </c>
      <c r="AG101" s="218"/>
      <c r="AH101" s="232"/>
      <c r="AI101" s="223"/>
      <c r="AJ101" s="223"/>
      <c r="AK101" s="229"/>
      <c r="AL101" s="228"/>
      <c r="AM101" s="229"/>
      <c r="AN101" s="229"/>
      <c r="AO101" s="229"/>
    </row>
    <row r="102" spans="1:41" ht="20.100000000000001" customHeight="1" x14ac:dyDescent="0.3">
      <c r="A102" s="222">
        <v>703669</v>
      </c>
      <c r="B102" s="255" t="s">
        <v>690</v>
      </c>
      <c r="C102" s="223" t="s">
        <v>68</v>
      </c>
      <c r="D102" s="223" t="s">
        <v>1301</v>
      </c>
      <c r="E102" s="223" t="s">
        <v>173</v>
      </c>
      <c r="F102" s="224">
        <v>31792</v>
      </c>
      <c r="G102" s="223" t="s">
        <v>216</v>
      </c>
      <c r="H102" s="223" t="s">
        <v>911</v>
      </c>
      <c r="I102" s="232" t="s">
        <v>249</v>
      </c>
      <c r="J102" s="223" t="s">
        <v>203</v>
      </c>
      <c r="K102" s="225">
        <v>2009</v>
      </c>
      <c r="L102" s="223" t="s">
        <v>200</v>
      </c>
      <c r="M102" s="218"/>
      <c r="N102" s="223"/>
      <c r="O102" s="223" t="str">
        <f>IFERROR(VLOOKUP(A102,[1]ورقه2مسجلين!A$3:AV$777,43,0),"")</f>
        <v/>
      </c>
      <c r="P102" s="223"/>
      <c r="Q102" s="226"/>
      <c r="R102" s="222">
        <v>0</v>
      </c>
      <c r="S102" s="223" t="s">
        <v>2745</v>
      </c>
      <c r="T102" s="223" t="s">
        <v>2024</v>
      </c>
      <c r="U102" s="223" t="s">
        <v>2244</v>
      </c>
      <c r="V102" s="223" t="s">
        <v>1986</v>
      </c>
      <c r="W102" s="222"/>
      <c r="X102" s="223"/>
      <c r="Y102" s="222"/>
      <c r="Z102" s="222"/>
      <c r="AA102" s="222"/>
      <c r="AB102" s="222"/>
      <c r="AC102" s="222"/>
      <c r="AD102" s="597" t="s">
        <v>227</v>
      </c>
      <c r="AE102" s="232">
        <v>0</v>
      </c>
      <c r="AF102" s="228" t="s">
        <v>227</v>
      </c>
      <c r="AG102" s="218"/>
      <c r="AH102" s="232"/>
      <c r="AI102" s="223"/>
      <c r="AJ102" s="223"/>
      <c r="AK102" s="229"/>
      <c r="AL102" s="228"/>
      <c r="AM102" s="229"/>
      <c r="AN102" s="229"/>
      <c r="AO102" s="229"/>
    </row>
    <row r="103" spans="1:41" ht="20.100000000000001" customHeight="1" x14ac:dyDescent="0.3">
      <c r="A103" s="222">
        <v>703690</v>
      </c>
      <c r="B103" s="255" t="s">
        <v>691</v>
      </c>
      <c r="C103" s="223" t="s">
        <v>131</v>
      </c>
      <c r="D103" s="223" t="s">
        <v>1010</v>
      </c>
      <c r="E103" s="223" t="s">
        <v>173</v>
      </c>
      <c r="F103" s="230">
        <v>35209</v>
      </c>
      <c r="G103" s="223" t="s">
        <v>1012</v>
      </c>
      <c r="H103" s="223" t="s">
        <v>911</v>
      </c>
      <c r="I103" s="232" t="s">
        <v>401</v>
      </c>
      <c r="J103" s="223" t="s">
        <v>201</v>
      </c>
      <c r="K103" s="222">
        <v>2014</v>
      </c>
      <c r="L103" s="223" t="s">
        <v>215</v>
      </c>
      <c r="M103" s="223" t="s">
        <v>227</v>
      </c>
      <c r="N103" s="223"/>
      <c r="O103" s="223" t="str">
        <f>IFERROR(VLOOKUP(A103,[1]ورقه2مسجلين!A$3:AV$777,43,0),"")</f>
        <v/>
      </c>
      <c r="P103" s="223"/>
      <c r="Q103" s="226"/>
      <c r="R103" s="223" t="s">
        <v>227</v>
      </c>
      <c r="S103" s="223" t="s">
        <v>2522</v>
      </c>
      <c r="T103" s="223" t="s">
        <v>2523</v>
      </c>
      <c r="U103" s="223" t="s">
        <v>2524</v>
      </c>
      <c r="V103" s="223" t="s">
        <v>1999</v>
      </c>
      <c r="W103" s="223" t="s">
        <v>227</v>
      </c>
      <c r="X103" s="223" t="s">
        <v>227</v>
      </c>
      <c r="Y103" s="223" t="s">
        <v>227</v>
      </c>
      <c r="Z103" s="223" t="s">
        <v>227</v>
      </c>
      <c r="AA103" s="223" t="s">
        <v>227</v>
      </c>
      <c r="AB103" s="223" t="s">
        <v>227</v>
      </c>
      <c r="AC103" s="223" t="s">
        <v>227</v>
      </c>
      <c r="AD103" s="597" t="s">
        <v>227</v>
      </c>
      <c r="AE103" s="232" t="s">
        <v>4546</v>
      </c>
      <c r="AF103" s="228" t="s">
        <v>1500</v>
      </c>
      <c r="AG103" s="607" t="s">
        <v>1500</v>
      </c>
      <c r="AH103" s="232" t="s">
        <v>1500</v>
      </c>
      <c r="AI103" s="223"/>
      <c r="AJ103" s="223"/>
      <c r="AK103"/>
      <c r="AL103" s="228"/>
      <c r="AM103"/>
      <c r="AN103"/>
      <c r="AO103"/>
    </row>
    <row r="104" spans="1:41" ht="20.100000000000001" customHeight="1" x14ac:dyDescent="0.3">
      <c r="A104" s="222">
        <v>703725</v>
      </c>
      <c r="B104" s="255" t="s">
        <v>551</v>
      </c>
      <c r="C104" s="223" t="s">
        <v>69</v>
      </c>
      <c r="D104" s="223" t="s">
        <v>1264</v>
      </c>
      <c r="E104" s="223" t="s">
        <v>174</v>
      </c>
      <c r="F104" s="224">
        <v>27461</v>
      </c>
      <c r="G104" s="223" t="s">
        <v>1013</v>
      </c>
      <c r="H104" s="223" t="s">
        <v>911</v>
      </c>
      <c r="I104" s="232" t="s">
        <v>248</v>
      </c>
      <c r="J104" s="223" t="s">
        <v>203</v>
      </c>
      <c r="K104" s="225">
        <v>1994</v>
      </c>
      <c r="L104" s="223" t="s">
        <v>209</v>
      </c>
      <c r="M104" s="218"/>
      <c r="N104" s="223"/>
      <c r="O104" s="223" t="str">
        <f>IFERROR(VLOOKUP(A104,[1]ورقه2مسجلين!A$3:AV$777,43,0),"")</f>
        <v/>
      </c>
      <c r="P104" s="223"/>
      <c r="Q104" s="226"/>
      <c r="R104" s="222">
        <v>0</v>
      </c>
      <c r="S104" s="223" t="s">
        <v>2746</v>
      </c>
      <c r="T104" s="223" t="s">
        <v>2032</v>
      </c>
      <c r="U104" s="223" t="s">
        <v>2747</v>
      </c>
      <c r="V104" s="223" t="s">
        <v>2030</v>
      </c>
      <c r="W104" s="222"/>
      <c r="X104" s="223"/>
      <c r="Y104" s="222"/>
      <c r="Z104" s="222"/>
      <c r="AA104" s="222"/>
      <c r="AB104" s="222"/>
      <c r="AC104" s="222"/>
      <c r="AD104" s="597" t="s">
        <v>227</v>
      </c>
      <c r="AE104" s="232">
        <v>0</v>
      </c>
      <c r="AF104" s="228" t="s">
        <v>227</v>
      </c>
      <c r="AG104" s="218"/>
      <c r="AH104" s="232"/>
      <c r="AI104" s="223"/>
      <c r="AJ104" s="223"/>
      <c r="AK104" s="229"/>
      <c r="AL104" s="228"/>
      <c r="AM104" s="229"/>
      <c r="AN104" s="229"/>
      <c r="AO104" s="229"/>
    </row>
    <row r="105" spans="1:41" ht="20.100000000000001" customHeight="1" x14ac:dyDescent="0.3">
      <c r="A105" s="222">
        <v>703730</v>
      </c>
      <c r="B105" s="255" t="s">
        <v>500</v>
      </c>
      <c r="C105" s="223" t="s">
        <v>135</v>
      </c>
      <c r="D105" s="223" t="s">
        <v>1014</v>
      </c>
      <c r="E105" s="223" t="s">
        <v>174</v>
      </c>
      <c r="F105" s="224">
        <v>31839</v>
      </c>
      <c r="G105" s="223" t="s">
        <v>1015</v>
      </c>
      <c r="H105" s="223" t="s">
        <v>911</v>
      </c>
      <c r="I105" s="232" t="s">
        <v>249</v>
      </c>
      <c r="J105" s="223" t="s">
        <v>201</v>
      </c>
      <c r="K105" s="225">
        <v>2005</v>
      </c>
      <c r="L105" s="223" t="s">
        <v>211</v>
      </c>
      <c r="M105" s="218"/>
      <c r="N105" s="223"/>
      <c r="O105" s="223" t="str">
        <f>IFERROR(VLOOKUP(A105,[1]ورقه2مسجلين!A$3:AV$777,43,0),"")</f>
        <v/>
      </c>
      <c r="P105" s="223"/>
      <c r="Q105" s="226"/>
      <c r="R105" s="222">
        <v>0</v>
      </c>
      <c r="S105" s="223" t="s">
        <v>2748</v>
      </c>
      <c r="T105" s="223" t="s">
        <v>2749</v>
      </c>
      <c r="U105" s="223" t="s">
        <v>2750</v>
      </c>
      <c r="V105" s="223" t="s">
        <v>2251</v>
      </c>
      <c r="W105" s="222"/>
      <c r="X105" s="223"/>
      <c r="Y105" s="222"/>
      <c r="Z105" s="222"/>
      <c r="AA105" s="222"/>
      <c r="AB105" s="222"/>
      <c r="AC105" s="222"/>
      <c r="AD105" s="597" t="s">
        <v>3626</v>
      </c>
      <c r="AE105" s="232" t="s">
        <v>4587</v>
      </c>
      <c r="AF105" s="228" t="s">
        <v>227</v>
      </c>
      <c r="AG105" s="218"/>
      <c r="AH105" s="232"/>
      <c r="AI105" s="223"/>
      <c r="AJ105" s="223"/>
      <c r="AK105" s="229"/>
      <c r="AL105" s="228"/>
      <c r="AM105" s="229"/>
      <c r="AN105" s="229"/>
      <c r="AO105" s="229"/>
    </row>
    <row r="106" spans="1:41" ht="20.100000000000001" customHeight="1" x14ac:dyDescent="0.3">
      <c r="A106" s="222">
        <v>703731</v>
      </c>
      <c r="B106" s="255" t="s">
        <v>692</v>
      </c>
      <c r="C106" s="223" t="s">
        <v>295</v>
      </c>
      <c r="D106" s="223" t="s">
        <v>1350</v>
      </c>
      <c r="E106" s="223" t="s">
        <v>173</v>
      </c>
      <c r="F106" s="224">
        <v>35431</v>
      </c>
      <c r="G106" s="223" t="s">
        <v>1016</v>
      </c>
      <c r="H106" s="223" t="s">
        <v>911</v>
      </c>
      <c r="I106" s="232" t="s">
        <v>249</v>
      </c>
      <c r="J106" s="223" t="s">
        <v>203</v>
      </c>
      <c r="K106" s="225">
        <v>2015</v>
      </c>
      <c r="L106" s="223" t="s">
        <v>200</v>
      </c>
      <c r="M106" s="218"/>
      <c r="N106" s="251"/>
      <c r="O106" s="223" t="str">
        <f>IFERROR(VLOOKUP(A106,[1]ورقه2مسجلين!A$3:AV$777,43,0),"")</f>
        <v>إيقاف</v>
      </c>
      <c r="P106" s="250"/>
      <c r="Q106" s="226">
        <v>35000</v>
      </c>
      <c r="R106" s="222">
        <v>0</v>
      </c>
      <c r="S106" s="223" t="s">
        <v>2751</v>
      </c>
      <c r="T106" s="223" t="s">
        <v>2752</v>
      </c>
      <c r="U106" s="223" t="s">
        <v>2753</v>
      </c>
      <c r="V106" s="223" t="s">
        <v>2304</v>
      </c>
      <c r="W106" s="222"/>
      <c r="X106" s="223"/>
      <c r="Y106" s="222"/>
      <c r="Z106" s="222"/>
      <c r="AA106" s="222"/>
      <c r="AB106" s="222"/>
      <c r="AC106" s="222"/>
      <c r="AD106" s="597" t="s">
        <v>227</v>
      </c>
      <c r="AE106" s="232">
        <v>0</v>
      </c>
      <c r="AF106" s="228" t="s">
        <v>227</v>
      </c>
      <c r="AG106" s="218"/>
      <c r="AH106" s="232"/>
      <c r="AI106" s="223"/>
      <c r="AJ106" s="223"/>
      <c r="AK106" s="229"/>
      <c r="AL106" s="228"/>
      <c r="AM106" s="229"/>
      <c r="AN106" s="229"/>
      <c r="AO106" s="229"/>
    </row>
    <row r="107" spans="1:41" ht="20.100000000000001" customHeight="1" x14ac:dyDescent="0.3">
      <c r="A107" s="222">
        <v>703751</v>
      </c>
      <c r="B107" s="255" t="s">
        <v>693</v>
      </c>
      <c r="C107" s="223" t="s">
        <v>162</v>
      </c>
      <c r="D107" s="223" t="s">
        <v>981</v>
      </c>
      <c r="E107" s="223" t="s">
        <v>174</v>
      </c>
      <c r="F107" s="230">
        <v>33010</v>
      </c>
      <c r="G107" s="223" t="s">
        <v>1948</v>
      </c>
      <c r="H107" s="223" t="s">
        <v>911</v>
      </c>
      <c r="I107" s="232" t="s">
        <v>248</v>
      </c>
      <c r="J107" s="223" t="s">
        <v>203</v>
      </c>
      <c r="K107" s="222">
        <v>2008</v>
      </c>
      <c r="L107" s="223" t="s">
        <v>200</v>
      </c>
      <c r="M107" s="218"/>
      <c r="N107" s="223"/>
      <c r="O107" s="223" t="str">
        <f>IFERROR(VLOOKUP(A107,[1]ورقه2مسجلين!A$3:AV$777,43,0),"")</f>
        <v/>
      </c>
      <c r="P107" s="223"/>
      <c r="Q107" s="226"/>
      <c r="R107" s="222">
        <v>0</v>
      </c>
      <c r="S107" s="223" t="s">
        <v>2754</v>
      </c>
      <c r="T107" s="223" t="s">
        <v>2755</v>
      </c>
      <c r="U107" s="223" t="s">
        <v>2718</v>
      </c>
      <c r="V107" s="223" t="s">
        <v>2756</v>
      </c>
      <c r="W107" s="222"/>
      <c r="X107" s="223"/>
      <c r="Y107" s="222"/>
      <c r="Z107" s="222"/>
      <c r="AA107" s="222"/>
      <c r="AB107" s="222"/>
      <c r="AC107" s="222"/>
      <c r="AD107" s="597"/>
      <c r="AE107" s="232" t="s">
        <v>4546</v>
      </c>
      <c r="AF107" s="228" t="s">
        <v>227</v>
      </c>
      <c r="AG107" s="218"/>
      <c r="AH107" s="232"/>
      <c r="AI107" s="223"/>
      <c r="AJ107" s="223"/>
      <c r="AK107" s="229"/>
      <c r="AL107" s="228"/>
      <c r="AM107" s="229"/>
      <c r="AN107" s="229"/>
      <c r="AO107" s="229"/>
    </row>
    <row r="108" spans="1:41" ht="20.100000000000001" customHeight="1" x14ac:dyDescent="0.3">
      <c r="A108" s="222">
        <v>703757</v>
      </c>
      <c r="B108" s="255" t="s">
        <v>4350</v>
      </c>
      <c r="C108" s="223" t="s">
        <v>125</v>
      </c>
      <c r="D108" s="232"/>
      <c r="E108" s="232"/>
      <c r="F108" s="233"/>
      <c r="G108" s="232"/>
      <c r="H108" s="234"/>
      <c r="I108" s="232" t="s">
        <v>248</v>
      </c>
      <c r="J108" s="234"/>
      <c r="K108" s="232"/>
      <c r="L108" s="234"/>
      <c r="M108" s="232"/>
      <c r="N108" s="232"/>
      <c r="O108" s="232"/>
      <c r="P108" s="232"/>
      <c r="R108" s="232"/>
      <c r="S108" s="232"/>
      <c r="T108" s="232"/>
      <c r="U108" s="232"/>
      <c r="V108" s="232"/>
      <c r="W108" s="232"/>
      <c r="X108" s="232"/>
      <c r="Y108" s="232"/>
      <c r="Z108" s="232"/>
      <c r="AA108" s="232"/>
      <c r="AB108" s="232"/>
      <c r="AC108" s="232"/>
      <c r="AD108" s="596"/>
      <c r="AE108" s="232" t="s">
        <v>4546</v>
      </c>
      <c r="AF108" s="238"/>
      <c r="AG108" s="232"/>
      <c r="AH108" s="232"/>
      <c r="AI108" s="232"/>
      <c r="AJ108" s="232"/>
      <c r="AL108" s="238"/>
    </row>
    <row r="109" spans="1:41" ht="20.100000000000001" customHeight="1" x14ac:dyDescent="0.3">
      <c r="A109" s="222">
        <v>703831</v>
      </c>
      <c r="B109" s="255" t="s">
        <v>694</v>
      </c>
      <c r="C109" s="223" t="s">
        <v>280</v>
      </c>
      <c r="D109" s="223" t="s">
        <v>986</v>
      </c>
      <c r="E109" s="223" t="s">
        <v>173</v>
      </c>
      <c r="F109" s="224">
        <v>35435</v>
      </c>
      <c r="G109" s="223" t="s">
        <v>200</v>
      </c>
      <c r="H109" s="223" t="s">
        <v>911</v>
      </c>
      <c r="I109" s="232" t="s">
        <v>401</v>
      </c>
      <c r="J109" s="223" t="s">
        <v>203</v>
      </c>
      <c r="K109" s="225">
        <v>2014</v>
      </c>
      <c r="L109" s="223" t="s">
        <v>200</v>
      </c>
      <c r="M109" s="218"/>
      <c r="N109" s="223"/>
      <c r="O109" s="223" t="str">
        <f>IFERROR(VLOOKUP(A109,[1]ورقه2مسجلين!A$3:AV$777,43,0),"")</f>
        <v/>
      </c>
      <c r="P109" s="223"/>
      <c r="Q109" s="226"/>
      <c r="R109" s="222">
        <v>0</v>
      </c>
      <c r="S109" s="223" t="s">
        <v>2757</v>
      </c>
      <c r="T109" s="223" t="s">
        <v>2758</v>
      </c>
      <c r="U109" s="223" t="s">
        <v>2375</v>
      </c>
      <c r="V109" s="223" t="s">
        <v>1963</v>
      </c>
      <c r="W109" s="222"/>
      <c r="X109" s="223"/>
      <c r="Y109" s="222"/>
      <c r="Z109" s="222"/>
      <c r="AA109" s="222"/>
      <c r="AB109" s="222"/>
      <c r="AC109" s="222"/>
      <c r="AD109" s="597" t="s">
        <v>227</v>
      </c>
      <c r="AE109" s="232">
        <v>0</v>
      </c>
      <c r="AF109" s="228" t="s">
        <v>227</v>
      </c>
      <c r="AG109" s="218"/>
      <c r="AH109" s="232"/>
      <c r="AI109" s="223"/>
      <c r="AJ109" s="223"/>
      <c r="AK109" s="229"/>
      <c r="AL109" s="228"/>
      <c r="AM109" s="229"/>
      <c r="AN109" s="229"/>
      <c r="AO109" s="229"/>
    </row>
    <row r="110" spans="1:41" ht="20.100000000000001" customHeight="1" x14ac:dyDescent="0.3">
      <c r="A110" s="222">
        <v>703832</v>
      </c>
      <c r="B110" s="255" t="s">
        <v>4351</v>
      </c>
      <c r="C110" s="223" t="s">
        <v>133</v>
      </c>
      <c r="D110" s="232"/>
      <c r="E110" s="232"/>
      <c r="G110" s="232"/>
      <c r="H110" s="234"/>
      <c r="I110" s="232" t="s">
        <v>247</v>
      </c>
      <c r="J110" s="234"/>
      <c r="L110" s="234"/>
      <c r="M110" s="232"/>
      <c r="N110" s="232"/>
      <c r="O110" s="232"/>
      <c r="P110" s="232"/>
      <c r="R110" s="232"/>
      <c r="S110" s="232"/>
      <c r="T110" s="232"/>
      <c r="U110" s="232"/>
      <c r="V110" s="232"/>
      <c r="W110" s="232"/>
      <c r="X110" s="232"/>
      <c r="Y110" s="232"/>
      <c r="Z110" s="232"/>
      <c r="AA110" s="232"/>
      <c r="AB110" s="232"/>
      <c r="AC110" s="232"/>
      <c r="AD110" s="596"/>
      <c r="AE110" s="232" t="s">
        <v>4546</v>
      </c>
      <c r="AF110" s="238"/>
      <c r="AG110" s="232"/>
      <c r="AH110" s="232"/>
      <c r="AI110" s="232"/>
      <c r="AJ110" s="232"/>
      <c r="AL110" s="238"/>
    </row>
    <row r="111" spans="1:41" ht="20.100000000000001" customHeight="1" x14ac:dyDescent="0.3">
      <c r="A111" s="222">
        <v>703845</v>
      </c>
      <c r="B111" s="255" t="s">
        <v>695</v>
      </c>
      <c r="C111" s="223" t="s">
        <v>305</v>
      </c>
      <c r="D111" s="223" t="s">
        <v>983</v>
      </c>
      <c r="E111" s="223" t="s">
        <v>174</v>
      </c>
      <c r="F111" s="224">
        <v>34335</v>
      </c>
      <c r="G111" s="223" t="s">
        <v>200</v>
      </c>
      <c r="H111" s="223" t="s">
        <v>911</v>
      </c>
      <c r="I111" s="232" t="s">
        <v>401</v>
      </c>
      <c r="J111" s="223" t="s">
        <v>203</v>
      </c>
      <c r="K111" s="225">
        <v>2015</v>
      </c>
      <c r="L111" s="223" t="s">
        <v>200</v>
      </c>
      <c r="M111" s="218"/>
      <c r="N111" s="223"/>
      <c r="O111" s="223" t="str">
        <f>IFERROR(VLOOKUP(A111,[1]ورقه2مسجلين!A$3:AV$777,43,0),"")</f>
        <v/>
      </c>
      <c r="P111" s="223"/>
      <c r="Q111" s="226"/>
      <c r="R111" s="222">
        <v>0</v>
      </c>
      <c r="S111" s="223" t="s">
        <v>2759</v>
      </c>
      <c r="T111" s="223" t="s">
        <v>2091</v>
      </c>
      <c r="U111" s="223" t="s">
        <v>2760</v>
      </c>
      <c r="V111" s="223" t="s">
        <v>1963</v>
      </c>
      <c r="W111" s="222"/>
      <c r="X111" s="223"/>
      <c r="Y111" s="222"/>
      <c r="Z111" s="222"/>
      <c r="AA111" s="222"/>
      <c r="AB111" s="222"/>
      <c r="AC111" s="222"/>
      <c r="AD111" s="597" t="s">
        <v>227</v>
      </c>
      <c r="AE111" s="232">
        <v>0</v>
      </c>
      <c r="AF111" s="228" t="s">
        <v>227</v>
      </c>
      <c r="AG111" s="218"/>
      <c r="AH111" s="232"/>
      <c r="AI111" s="223"/>
      <c r="AJ111" s="223"/>
      <c r="AK111" s="229"/>
      <c r="AL111" s="228"/>
      <c r="AM111" s="229"/>
      <c r="AN111" s="229"/>
      <c r="AO111" s="229"/>
    </row>
    <row r="112" spans="1:41" ht="20.100000000000001" customHeight="1" x14ac:dyDescent="0.3">
      <c r="A112" s="222">
        <v>703857</v>
      </c>
      <c r="B112" s="255" t="s">
        <v>501</v>
      </c>
      <c r="C112" s="223" t="s">
        <v>502</v>
      </c>
      <c r="D112" s="223" t="s">
        <v>1019</v>
      </c>
      <c r="E112" s="223" t="s">
        <v>173</v>
      </c>
      <c r="F112" s="224">
        <v>31177</v>
      </c>
      <c r="G112" s="223" t="s">
        <v>1955</v>
      </c>
      <c r="H112" s="223" t="s">
        <v>911</v>
      </c>
      <c r="I112" s="232" t="s">
        <v>249</v>
      </c>
      <c r="J112" s="223" t="s">
        <v>201</v>
      </c>
      <c r="K112" s="225">
        <v>2004</v>
      </c>
      <c r="L112" s="223" t="s">
        <v>210</v>
      </c>
      <c r="M112" s="218"/>
      <c r="N112" s="223"/>
      <c r="O112" s="223" t="str">
        <f>IFERROR(VLOOKUP(A112,[1]ورقه2مسجلين!A$3:AV$777,43,0),"")</f>
        <v/>
      </c>
      <c r="P112" s="223"/>
      <c r="Q112" s="226"/>
      <c r="R112" s="222">
        <v>0</v>
      </c>
      <c r="S112" s="223" t="s">
        <v>2761</v>
      </c>
      <c r="T112" s="223" t="s">
        <v>2762</v>
      </c>
      <c r="U112" s="223" t="s">
        <v>2763</v>
      </c>
      <c r="V112" s="223" t="s">
        <v>1969</v>
      </c>
      <c r="W112" s="222"/>
      <c r="X112" s="223"/>
      <c r="Y112" s="222"/>
      <c r="Z112" s="222"/>
      <c r="AA112" s="222"/>
      <c r="AB112" s="222"/>
      <c r="AC112" s="222"/>
      <c r="AD112" s="597" t="s">
        <v>3626</v>
      </c>
      <c r="AE112" s="232" t="s">
        <v>4587</v>
      </c>
      <c r="AF112" s="228" t="s">
        <v>227</v>
      </c>
      <c r="AG112" s="218"/>
      <c r="AH112" s="232"/>
      <c r="AI112" s="223"/>
      <c r="AJ112" s="223"/>
      <c r="AK112" s="229"/>
      <c r="AL112" s="228"/>
      <c r="AM112" s="229"/>
      <c r="AN112" s="229"/>
      <c r="AO112" s="229"/>
    </row>
    <row r="113" spans="1:41" ht="20.100000000000001" customHeight="1" x14ac:dyDescent="0.3">
      <c r="A113" s="222">
        <v>703860</v>
      </c>
      <c r="B113" s="255" t="s">
        <v>571</v>
      </c>
      <c r="C113" s="223" t="s">
        <v>328</v>
      </c>
      <c r="D113" s="223" t="s">
        <v>1030</v>
      </c>
      <c r="E113" s="223" t="s">
        <v>173</v>
      </c>
      <c r="F113" s="230">
        <v>31929</v>
      </c>
      <c r="G113" s="223" t="s">
        <v>3632</v>
      </c>
      <c r="H113" s="223" t="s">
        <v>911</v>
      </c>
      <c r="I113" s="232" t="s">
        <v>248</v>
      </c>
      <c r="J113" s="223" t="s">
        <v>203</v>
      </c>
      <c r="K113" s="222">
        <v>2007</v>
      </c>
      <c r="L113" s="223" t="s">
        <v>200</v>
      </c>
      <c r="M113" s="218"/>
      <c r="N113" s="223"/>
      <c r="O113" s="223" t="str">
        <f>IFERROR(VLOOKUP(A113,[1]ورقه2مسجلين!A$3:AV$777,43,0),"")</f>
        <v/>
      </c>
      <c r="P113" s="223"/>
      <c r="Q113" s="226"/>
      <c r="R113" s="231"/>
      <c r="S113" s="223" t="s">
        <v>2764</v>
      </c>
      <c r="T113" s="223" t="s">
        <v>2765</v>
      </c>
      <c r="U113" s="223" t="s">
        <v>2766</v>
      </c>
      <c r="V113" s="223" t="s">
        <v>1994</v>
      </c>
      <c r="W113" s="222"/>
      <c r="X113" s="223"/>
      <c r="Y113" s="222"/>
      <c r="Z113" s="222"/>
      <c r="AA113" s="222"/>
      <c r="AB113" s="222"/>
      <c r="AC113" s="222"/>
      <c r="AD113" s="597" t="s">
        <v>227</v>
      </c>
      <c r="AE113" s="232">
        <v>0</v>
      </c>
      <c r="AF113" s="228" t="s">
        <v>227</v>
      </c>
      <c r="AG113" s="218"/>
      <c r="AH113" s="232"/>
      <c r="AI113" s="223"/>
      <c r="AJ113" s="223"/>
      <c r="AK113" s="229"/>
      <c r="AL113" s="228"/>
      <c r="AM113" s="229"/>
      <c r="AN113" s="229"/>
      <c r="AO113" s="229"/>
    </row>
    <row r="114" spans="1:41" ht="20.100000000000001" customHeight="1" x14ac:dyDescent="0.3">
      <c r="A114" s="222">
        <v>703871</v>
      </c>
      <c r="B114" s="255" t="s">
        <v>696</v>
      </c>
      <c r="C114" s="223" t="s">
        <v>366</v>
      </c>
      <c r="D114" s="223" t="s">
        <v>1272</v>
      </c>
      <c r="E114" s="223" t="s">
        <v>174</v>
      </c>
      <c r="F114" s="230">
        <v>29353</v>
      </c>
      <c r="G114" s="223" t="s">
        <v>200</v>
      </c>
      <c r="H114" s="223" t="s">
        <v>911</v>
      </c>
      <c r="I114" s="232" t="s">
        <v>401</v>
      </c>
      <c r="J114" s="223" t="s">
        <v>203</v>
      </c>
      <c r="K114" s="222">
        <v>2015</v>
      </c>
      <c r="L114" s="223" t="s">
        <v>202</v>
      </c>
      <c r="M114" s="218"/>
      <c r="N114" s="223"/>
      <c r="O114" s="223" t="str">
        <f>IFERROR(VLOOKUP(A114,[1]ورقه2مسجلين!A$3:AV$777,43,0),"")</f>
        <v/>
      </c>
      <c r="P114" s="223"/>
      <c r="Q114" s="226"/>
      <c r="R114" s="222">
        <v>0</v>
      </c>
      <c r="S114" s="223" t="s">
        <v>2378</v>
      </c>
      <c r="T114" s="223" t="s">
        <v>2379</v>
      </c>
      <c r="U114" s="223" t="s">
        <v>2380</v>
      </c>
      <c r="V114" s="223" t="s">
        <v>1963</v>
      </c>
      <c r="W114" s="222"/>
      <c r="X114" s="223"/>
      <c r="Y114" s="222"/>
      <c r="Z114" s="222"/>
      <c r="AA114" s="222"/>
      <c r="AB114" s="222"/>
      <c r="AC114" s="222"/>
      <c r="AD114" s="597" t="s">
        <v>227</v>
      </c>
      <c r="AE114" s="232">
        <v>0</v>
      </c>
      <c r="AF114" s="228" t="s">
        <v>227</v>
      </c>
      <c r="AG114" s="218"/>
      <c r="AH114" s="232"/>
      <c r="AI114" s="223"/>
      <c r="AJ114" s="223"/>
      <c r="AK114" s="229"/>
      <c r="AL114" s="228"/>
      <c r="AM114" s="229"/>
      <c r="AN114" s="229"/>
      <c r="AO114" s="229"/>
    </row>
    <row r="115" spans="1:41" ht="20.100000000000001" customHeight="1" x14ac:dyDescent="0.3">
      <c r="A115" s="222">
        <v>703874</v>
      </c>
      <c r="B115" s="255" t="s">
        <v>697</v>
      </c>
      <c r="C115" s="223" t="s">
        <v>153</v>
      </c>
      <c r="D115" s="223" t="s">
        <v>1380</v>
      </c>
      <c r="E115" s="223" t="s">
        <v>174</v>
      </c>
      <c r="F115" s="224">
        <v>27286</v>
      </c>
      <c r="G115" s="223" t="s">
        <v>200</v>
      </c>
      <c r="H115" s="223" t="s">
        <v>911</v>
      </c>
      <c r="I115" s="232" t="s">
        <v>248</v>
      </c>
      <c r="J115" s="223" t="s">
        <v>203</v>
      </c>
      <c r="K115" s="225">
        <v>2009</v>
      </c>
      <c r="L115" s="223" t="s">
        <v>214</v>
      </c>
      <c r="M115" s="218"/>
      <c r="N115" s="223"/>
      <c r="O115" s="223"/>
      <c r="P115" s="250"/>
      <c r="Q115" s="226"/>
      <c r="R115" s="222">
        <v>0</v>
      </c>
      <c r="S115" s="223" t="s">
        <v>3633</v>
      </c>
      <c r="T115" s="223" t="s">
        <v>2250</v>
      </c>
      <c r="U115" s="223" t="s">
        <v>3634</v>
      </c>
      <c r="V115" s="223" t="s">
        <v>1963</v>
      </c>
      <c r="W115" s="222"/>
      <c r="X115" s="223"/>
      <c r="Y115" s="222"/>
      <c r="Z115" s="222"/>
      <c r="AA115" s="223" t="s">
        <v>1500</v>
      </c>
      <c r="AB115" s="223" t="s">
        <v>1500</v>
      </c>
      <c r="AC115" s="223" t="s">
        <v>1500</v>
      </c>
      <c r="AD115" s="597" t="s">
        <v>227</v>
      </c>
      <c r="AE115" s="232" t="s">
        <v>4546</v>
      </c>
      <c r="AF115" s="228" t="s">
        <v>227</v>
      </c>
      <c r="AG115" s="218"/>
      <c r="AH115" s="232" t="s">
        <v>1500</v>
      </c>
      <c r="AI115" s="218"/>
      <c r="AJ115" s="218"/>
      <c r="AK115"/>
      <c r="AL115" s="228"/>
      <c r="AM115" s="229"/>
      <c r="AN115" s="229"/>
      <c r="AO115" s="229"/>
    </row>
    <row r="116" spans="1:41" ht="20.100000000000001" customHeight="1" x14ac:dyDescent="0.3">
      <c r="A116" s="222">
        <v>703900</v>
      </c>
      <c r="B116" s="255" t="s">
        <v>4352</v>
      </c>
      <c r="C116" s="223" t="s">
        <v>132</v>
      </c>
      <c r="D116" s="232"/>
      <c r="E116" s="232"/>
      <c r="F116" s="233"/>
      <c r="G116" s="232"/>
      <c r="H116" s="234"/>
      <c r="I116" s="232" t="s">
        <v>247</v>
      </c>
      <c r="J116" s="234"/>
      <c r="K116" s="232"/>
      <c r="L116" s="234"/>
      <c r="M116" s="232"/>
      <c r="N116" s="232"/>
      <c r="O116" s="232"/>
      <c r="P116" s="232"/>
      <c r="R116" s="232"/>
      <c r="S116" s="232"/>
      <c r="T116" s="232"/>
      <c r="U116" s="232"/>
      <c r="V116" s="232"/>
      <c r="W116" s="232"/>
      <c r="X116" s="232"/>
      <c r="Y116" s="232"/>
      <c r="Z116" s="232"/>
      <c r="AA116" s="232"/>
      <c r="AB116" s="232"/>
      <c r="AC116" s="232"/>
      <c r="AD116" s="596"/>
      <c r="AE116" s="232" t="s">
        <v>4546</v>
      </c>
      <c r="AF116" s="238"/>
      <c r="AG116" s="232"/>
      <c r="AH116" s="232"/>
      <c r="AI116" s="232"/>
      <c r="AJ116" s="232"/>
      <c r="AL116" s="238"/>
    </row>
    <row r="117" spans="1:41" ht="20.100000000000001" customHeight="1" x14ac:dyDescent="0.3">
      <c r="A117" s="222">
        <v>703910</v>
      </c>
      <c r="B117" s="255" t="s">
        <v>698</v>
      </c>
      <c r="C117" s="223" t="s">
        <v>92</v>
      </c>
      <c r="D117" s="223" t="s">
        <v>1021</v>
      </c>
      <c r="E117" s="223" t="s">
        <v>174</v>
      </c>
      <c r="F117" s="224">
        <v>33664</v>
      </c>
      <c r="G117" s="223" t="s">
        <v>200</v>
      </c>
      <c r="H117" s="223" t="s">
        <v>911</v>
      </c>
      <c r="I117" s="232" t="s">
        <v>249</v>
      </c>
      <c r="J117" s="223" t="s">
        <v>203</v>
      </c>
      <c r="K117" s="225">
        <v>2012</v>
      </c>
      <c r="L117" s="223" t="s">
        <v>202</v>
      </c>
      <c r="M117" s="218"/>
      <c r="N117" s="223"/>
      <c r="O117" s="223" t="str">
        <f>IFERROR(VLOOKUP(A117,[1]ورقه2مسجلين!A$3:AV$777,43,0),"")</f>
        <v/>
      </c>
      <c r="P117" s="223"/>
      <c r="Q117" s="226"/>
      <c r="R117" s="222">
        <v>0</v>
      </c>
      <c r="S117" s="223" t="s">
        <v>2767</v>
      </c>
      <c r="T117" s="223" t="s">
        <v>2768</v>
      </c>
      <c r="U117" s="223" t="s">
        <v>2769</v>
      </c>
      <c r="V117" s="223" t="s">
        <v>2770</v>
      </c>
      <c r="W117" s="222"/>
      <c r="X117" s="223"/>
      <c r="Y117" s="222"/>
      <c r="Z117" s="222"/>
      <c r="AA117" s="222"/>
      <c r="AB117" s="222"/>
      <c r="AC117" s="222"/>
      <c r="AD117" s="597" t="s">
        <v>227</v>
      </c>
      <c r="AE117" s="232">
        <v>0</v>
      </c>
      <c r="AF117" s="228" t="s">
        <v>227</v>
      </c>
      <c r="AG117" s="218"/>
      <c r="AH117" s="232"/>
      <c r="AI117" s="223"/>
      <c r="AJ117" s="223"/>
      <c r="AK117" s="229"/>
      <c r="AL117" s="228"/>
      <c r="AM117" s="229"/>
      <c r="AN117" s="229"/>
      <c r="AO117" s="229"/>
    </row>
    <row r="118" spans="1:41" ht="20.100000000000001" customHeight="1" x14ac:dyDescent="0.3">
      <c r="A118" s="222">
        <v>703935</v>
      </c>
      <c r="B118" s="255" t="s">
        <v>1505</v>
      </c>
      <c r="C118" s="223" t="s">
        <v>468</v>
      </c>
      <c r="D118" s="223" t="s">
        <v>931</v>
      </c>
      <c r="E118" s="223" t="s">
        <v>174</v>
      </c>
      <c r="F118" s="224">
        <v>33970</v>
      </c>
      <c r="G118" s="223" t="s">
        <v>200</v>
      </c>
      <c r="H118" s="223" t="s">
        <v>911</v>
      </c>
      <c r="I118" s="232" t="s">
        <v>247</v>
      </c>
      <c r="J118" s="223" t="s">
        <v>203</v>
      </c>
      <c r="K118" s="225">
        <v>2013</v>
      </c>
      <c r="L118" s="223" t="s">
        <v>200</v>
      </c>
      <c r="M118" s="218"/>
      <c r="N118" s="223"/>
      <c r="O118" s="223" t="str">
        <f>IFERROR(VLOOKUP(A118,[1]ورقه2مسجلين!A$3:AV$777,43,0),"")</f>
        <v/>
      </c>
      <c r="P118" s="223"/>
      <c r="Q118" s="226"/>
      <c r="R118" s="222">
        <v>0</v>
      </c>
      <c r="S118" s="223" t="s">
        <v>2373</v>
      </c>
      <c r="T118" s="223" t="s">
        <v>2125</v>
      </c>
      <c r="U118" s="223" t="s">
        <v>2771</v>
      </c>
      <c r="V118" s="223" t="s">
        <v>1999</v>
      </c>
      <c r="W118" s="222"/>
      <c r="X118" s="223"/>
      <c r="Y118" s="222"/>
      <c r="Z118" s="222"/>
      <c r="AA118" s="222"/>
      <c r="AB118" s="222"/>
      <c r="AC118" s="222"/>
      <c r="AD118" s="597" t="s">
        <v>227</v>
      </c>
      <c r="AE118" s="232" t="s">
        <v>4546</v>
      </c>
      <c r="AF118" s="228"/>
      <c r="AG118" s="218"/>
      <c r="AH118" s="232"/>
      <c r="AI118" s="223"/>
      <c r="AJ118" s="223"/>
      <c r="AK118" s="229"/>
      <c r="AL118" s="228"/>
      <c r="AM118" s="229"/>
      <c r="AN118" s="229"/>
      <c r="AO118" s="229"/>
    </row>
    <row r="119" spans="1:41" ht="20.100000000000001" customHeight="1" x14ac:dyDescent="0.3">
      <c r="A119" s="222">
        <v>703943</v>
      </c>
      <c r="B119" s="255" t="s">
        <v>484</v>
      </c>
      <c r="C119" s="223" t="s">
        <v>362</v>
      </c>
      <c r="D119" s="223" t="s">
        <v>933</v>
      </c>
      <c r="E119" s="223" t="s">
        <v>174</v>
      </c>
      <c r="F119" s="230">
        <v>34354</v>
      </c>
      <c r="G119" s="223" t="s">
        <v>1817</v>
      </c>
      <c r="H119" s="223" t="s">
        <v>911</v>
      </c>
      <c r="I119" s="232" t="s">
        <v>248</v>
      </c>
      <c r="J119" s="223" t="s">
        <v>203</v>
      </c>
      <c r="K119" s="222">
        <v>2012</v>
      </c>
      <c r="L119" s="223" t="s">
        <v>202</v>
      </c>
      <c r="M119" s="218"/>
      <c r="N119" s="223"/>
      <c r="O119" s="223" t="str">
        <f>IFERROR(VLOOKUP(A119,[1]ورقه2مسجلين!A$3:AV$777,43,0),"")</f>
        <v/>
      </c>
      <c r="P119" s="223"/>
      <c r="Q119" s="226"/>
      <c r="R119" s="222">
        <v>0</v>
      </c>
      <c r="S119" s="223" t="s">
        <v>2772</v>
      </c>
      <c r="T119" s="223" t="s">
        <v>2773</v>
      </c>
      <c r="U119" s="223" t="s">
        <v>2089</v>
      </c>
      <c r="V119" s="223" t="s">
        <v>2774</v>
      </c>
      <c r="W119" s="222"/>
      <c r="X119" s="223"/>
      <c r="Y119" s="222"/>
      <c r="Z119" s="222"/>
      <c r="AA119" s="222"/>
      <c r="AB119" s="222"/>
      <c r="AC119" s="222"/>
      <c r="AD119" s="597" t="s">
        <v>227</v>
      </c>
      <c r="AE119" s="232">
        <v>0</v>
      </c>
      <c r="AF119" s="228" t="s">
        <v>227</v>
      </c>
      <c r="AG119" s="218"/>
      <c r="AH119" s="232"/>
      <c r="AI119" s="223"/>
      <c r="AJ119" s="223"/>
      <c r="AK119" s="229"/>
      <c r="AL119" s="228"/>
      <c r="AM119" s="229"/>
      <c r="AN119" s="229"/>
      <c r="AO119" s="229"/>
    </row>
    <row r="120" spans="1:41" ht="20.100000000000001" customHeight="1" x14ac:dyDescent="0.3">
      <c r="A120" s="222">
        <v>703967</v>
      </c>
      <c r="B120" s="255" t="s">
        <v>547</v>
      </c>
      <c r="C120" s="223" t="s">
        <v>68</v>
      </c>
      <c r="D120" s="223" t="s">
        <v>1259</v>
      </c>
      <c r="E120" s="223" t="s">
        <v>174</v>
      </c>
      <c r="F120" s="224">
        <v>25861</v>
      </c>
      <c r="G120" s="223" t="s">
        <v>1023</v>
      </c>
      <c r="H120" s="223" t="s">
        <v>911</v>
      </c>
      <c r="I120" s="232" t="s">
        <v>401</v>
      </c>
      <c r="J120" s="223" t="s">
        <v>203</v>
      </c>
      <c r="K120" s="225">
        <v>1996</v>
      </c>
      <c r="L120" s="223" t="s">
        <v>211</v>
      </c>
      <c r="M120" s="223" t="s">
        <v>227</v>
      </c>
      <c r="N120" s="223"/>
      <c r="O120" s="223" t="str">
        <f>IFERROR(VLOOKUP(A120,[1]ورقه2مسجلين!A$3:AV$777,43,0),"")</f>
        <v/>
      </c>
      <c r="P120" s="223"/>
      <c r="Q120" s="226"/>
      <c r="R120" s="223" t="s">
        <v>227</v>
      </c>
      <c r="S120" s="223" t="s">
        <v>2055</v>
      </c>
      <c r="T120" s="223" t="s">
        <v>2013</v>
      </c>
      <c r="U120" s="223" t="s">
        <v>2056</v>
      </c>
      <c r="V120" s="223" t="s">
        <v>2057</v>
      </c>
      <c r="W120" s="223" t="s">
        <v>227</v>
      </c>
      <c r="X120" s="223" t="s">
        <v>227</v>
      </c>
      <c r="Y120" s="223" t="s">
        <v>227</v>
      </c>
      <c r="Z120" s="223" t="s">
        <v>227</v>
      </c>
      <c r="AA120" s="223" t="s">
        <v>227</v>
      </c>
      <c r="AB120" s="223" t="s">
        <v>227</v>
      </c>
      <c r="AC120" s="223" t="s">
        <v>227</v>
      </c>
      <c r="AD120" s="597" t="s">
        <v>227</v>
      </c>
      <c r="AE120" s="232">
        <v>0</v>
      </c>
      <c r="AF120" s="228" t="s">
        <v>1500</v>
      </c>
      <c r="AG120" s="222"/>
      <c r="AH120" s="232"/>
      <c r="AI120" s="223"/>
      <c r="AJ120" s="223"/>
      <c r="AK120"/>
      <c r="AL120" s="228"/>
      <c r="AM120"/>
      <c r="AN120"/>
      <c r="AO120"/>
    </row>
    <row r="121" spans="1:41" ht="20.100000000000001" customHeight="1" x14ac:dyDescent="0.3">
      <c r="A121" s="222">
        <v>703975</v>
      </c>
      <c r="B121" s="255" t="s">
        <v>699</v>
      </c>
      <c r="C121" s="223" t="s">
        <v>108</v>
      </c>
      <c r="D121" s="223" t="s">
        <v>1024</v>
      </c>
      <c r="E121" s="223" t="s">
        <v>174</v>
      </c>
      <c r="F121" s="224">
        <v>34704</v>
      </c>
      <c r="G121" s="223" t="s">
        <v>1006</v>
      </c>
      <c r="H121" s="223" t="s">
        <v>911</v>
      </c>
      <c r="I121" s="232" t="s">
        <v>401</v>
      </c>
      <c r="J121" s="223" t="s">
        <v>201</v>
      </c>
      <c r="K121" s="225">
        <v>2013</v>
      </c>
      <c r="L121" s="223" t="s">
        <v>202</v>
      </c>
      <c r="M121" s="223" t="s">
        <v>227</v>
      </c>
      <c r="N121" s="223"/>
      <c r="O121" s="223" t="str">
        <f>IFERROR(VLOOKUP(A121,[1]ورقه2مسجلين!A$3:AV$777,43,0),"")</f>
        <v/>
      </c>
      <c r="P121" s="223"/>
      <c r="Q121" s="226"/>
      <c r="R121" s="223" t="s">
        <v>227</v>
      </c>
      <c r="S121" s="223" t="s">
        <v>2513</v>
      </c>
      <c r="T121" s="223" t="s">
        <v>2514</v>
      </c>
      <c r="U121" s="223" t="s">
        <v>2515</v>
      </c>
      <c r="V121" s="223" t="s">
        <v>1963</v>
      </c>
      <c r="W121" s="223" t="s">
        <v>227</v>
      </c>
      <c r="X121" s="223" t="s">
        <v>227</v>
      </c>
      <c r="Y121" s="223" t="s">
        <v>227</v>
      </c>
      <c r="Z121" s="223" t="s">
        <v>227</v>
      </c>
      <c r="AA121" s="223" t="s">
        <v>227</v>
      </c>
      <c r="AB121" s="223" t="s">
        <v>227</v>
      </c>
      <c r="AC121" s="223" t="s">
        <v>227</v>
      </c>
      <c r="AD121" s="597" t="s">
        <v>227</v>
      </c>
      <c r="AE121" s="232" t="s">
        <v>4546</v>
      </c>
      <c r="AF121" s="228" t="s">
        <v>1500</v>
      </c>
      <c r="AG121" s="607" t="s">
        <v>1500</v>
      </c>
      <c r="AH121" s="232" t="s">
        <v>1500</v>
      </c>
      <c r="AI121" s="223"/>
      <c r="AJ121" s="223"/>
      <c r="AK121"/>
      <c r="AL121" s="228"/>
      <c r="AM121"/>
      <c r="AN121"/>
      <c r="AO121"/>
    </row>
    <row r="122" spans="1:41" ht="20.100000000000001" customHeight="1" x14ac:dyDescent="0.3">
      <c r="A122" s="222">
        <v>703976</v>
      </c>
      <c r="B122" s="255" t="s">
        <v>700</v>
      </c>
      <c r="C122" s="223" t="s">
        <v>701</v>
      </c>
      <c r="D122" s="223" t="s">
        <v>1025</v>
      </c>
      <c r="E122" s="223" t="s">
        <v>174</v>
      </c>
      <c r="F122" s="230">
        <v>36161</v>
      </c>
      <c r="G122" s="223" t="s">
        <v>200</v>
      </c>
      <c r="H122" s="223" t="s">
        <v>911</v>
      </c>
      <c r="I122" s="232" t="s">
        <v>401</v>
      </c>
      <c r="J122" s="223" t="s">
        <v>203</v>
      </c>
      <c r="K122" s="222">
        <v>2015</v>
      </c>
      <c r="L122" s="223" t="s">
        <v>200</v>
      </c>
      <c r="M122" s="218"/>
      <c r="N122" s="223"/>
      <c r="O122" s="223" t="str">
        <f>IFERROR(VLOOKUP(A122,[1]ورقه2مسجلين!A$3:AV$777,43,0),"")</f>
        <v/>
      </c>
      <c r="P122" s="223"/>
      <c r="Q122" s="226"/>
      <c r="R122" s="222">
        <v>0</v>
      </c>
      <c r="S122" s="223" t="s">
        <v>2775</v>
      </c>
      <c r="T122" s="223" t="s">
        <v>2776</v>
      </c>
      <c r="U122" s="223" t="s">
        <v>2777</v>
      </c>
      <c r="V122" s="223" t="s">
        <v>1963</v>
      </c>
      <c r="W122" s="222"/>
      <c r="X122" s="223"/>
      <c r="Y122" s="222"/>
      <c r="Z122" s="222"/>
      <c r="AA122" s="222"/>
      <c r="AB122" s="222"/>
      <c r="AC122" s="222"/>
      <c r="AD122" s="597" t="s">
        <v>227</v>
      </c>
      <c r="AE122" s="232" t="s">
        <v>4583</v>
      </c>
      <c r="AF122" s="228" t="s">
        <v>227</v>
      </c>
      <c r="AG122" s="218"/>
      <c r="AH122" s="232"/>
      <c r="AI122" s="223"/>
      <c r="AJ122" s="223"/>
      <c r="AK122" s="229"/>
      <c r="AL122" s="228"/>
      <c r="AM122" s="229"/>
      <c r="AN122" s="229"/>
      <c r="AO122" s="229"/>
    </row>
    <row r="123" spans="1:41" ht="20.100000000000001" customHeight="1" x14ac:dyDescent="0.3">
      <c r="A123" s="222">
        <v>704039</v>
      </c>
      <c r="B123" s="255" t="s">
        <v>702</v>
      </c>
      <c r="C123" s="223" t="s">
        <v>105</v>
      </c>
      <c r="D123" s="223" t="s">
        <v>227</v>
      </c>
      <c r="E123" s="223" t="s">
        <v>227</v>
      </c>
      <c r="F123" s="231"/>
      <c r="G123" s="223" t="s">
        <v>227</v>
      </c>
      <c r="H123" s="223" t="s">
        <v>227</v>
      </c>
      <c r="I123" s="232" t="s">
        <v>249</v>
      </c>
      <c r="J123" s="223" t="s">
        <v>227</v>
      </c>
      <c r="K123" s="231"/>
      <c r="L123" s="223" t="s">
        <v>227</v>
      </c>
      <c r="M123" s="218"/>
      <c r="N123" s="251"/>
      <c r="O123" s="251" t="s">
        <v>4543</v>
      </c>
      <c r="P123" s="223"/>
      <c r="Q123" s="226">
        <v>90000</v>
      </c>
      <c r="R123" s="231"/>
      <c r="S123" s="223" t="s">
        <v>227</v>
      </c>
      <c r="T123" s="223" t="s">
        <v>227</v>
      </c>
      <c r="U123" s="223" t="s">
        <v>227</v>
      </c>
      <c r="V123" s="223" t="s">
        <v>227</v>
      </c>
      <c r="W123" s="231"/>
      <c r="X123" s="223"/>
      <c r="Y123" s="231"/>
      <c r="Z123" s="231"/>
      <c r="AA123" s="231"/>
      <c r="AB123" s="231"/>
      <c r="AC123" s="231"/>
      <c r="AD123" s="597" t="s">
        <v>227</v>
      </c>
      <c r="AE123" s="232">
        <v>0</v>
      </c>
      <c r="AF123" s="228" t="s">
        <v>227</v>
      </c>
      <c r="AG123" s="218"/>
      <c r="AH123" s="232" t="s">
        <v>1500</v>
      </c>
      <c r="AI123" s="223"/>
      <c r="AJ123" s="223"/>
      <c r="AK123" s="229"/>
      <c r="AL123" s="228"/>
      <c r="AM123" s="229"/>
      <c r="AN123" s="229"/>
      <c r="AO123" s="229"/>
    </row>
    <row r="124" spans="1:41" ht="20.100000000000001" customHeight="1" x14ac:dyDescent="0.3">
      <c r="A124" s="222">
        <v>704050</v>
      </c>
      <c r="B124" s="255" t="s">
        <v>703</v>
      </c>
      <c r="C124" s="223" t="s">
        <v>68</v>
      </c>
      <c r="D124" s="223" t="s">
        <v>937</v>
      </c>
      <c r="E124" s="223" t="s">
        <v>173</v>
      </c>
      <c r="F124" s="230">
        <v>35796</v>
      </c>
      <c r="G124" s="223" t="s">
        <v>1355</v>
      </c>
      <c r="H124" s="223" t="s">
        <v>911</v>
      </c>
      <c r="I124" s="232" t="s">
        <v>401</v>
      </c>
      <c r="J124" s="223" t="s">
        <v>203</v>
      </c>
      <c r="K124" s="222">
        <v>2016</v>
      </c>
      <c r="L124" s="223" t="s">
        <v>214</v>
      </c>
      <c r="M124" s="218"/>
      <c r="N124" s="223"/>
      <c r="O124" s="223" t="str">
        <f>IFERROR(VLOOKUP(A124,[1]ورقه2مسجلين!A$3:AV$777,43,0),"")</f>
        <v/>
      </c>
      <c r="P124" s="223"/>
      <c r="Q124" s="226"/>
      <c r="R124" s="222">
        <v>0</v>
      </c>
      <c r="S124" s="223" t="s">
        <v>2778</v>
      </c>
      <c r="T124" s="223" t="s">
        <v>2024</v>
      </c>
      <c r="U124" s="223" t="s">
        <v>2124</v>
      </c>
      <c r="V124" s="223" t="s">
        <v>1963</v>
      </c>
      <c r="W124" s="222"/>
      <c r="X124" s="223"/>
      <c r="Y124" s="222"/>
      <c r="Z124" s="222"/>
      <c r="AA124" s="222"/>
      <c r="AB124" s="222"/>
      <c r="AC124" s="222"/>
      <c r="AD124" s="597" t="s">
        <v>227</v>
      </c>
      <c r="AE124" s="232">
        <v>0</v>
      </c>
      <c r="AF124" s="228" t="s">
        <v>227</v>
      </c>
      <c r="AG124" s="218"/>
      <c r="AH124" s="232"/>
      <c r="AI124" s="223"/>
      <c r="AJ124" s="223"/>
      <c r="AK124" s="229"/>
      <c r="AL124" s="228"/>
      <c r="AM124" s="229"/>
      <c r="AN124" s="229"/>
      <c r="AO124" s="229"/>
    </row>
    <row r="125" spans="1:41" ht="20.100000000000001" customHeight="1" x14ac:dyDescent="0.3">
      <c r="A125" s="222">
        <v>704067</v>
      </c>
      <c r="B125" s="255" t="s">
        <v>4353</v>
      </c>
      <c r="C125" s="223" t="s">
        <v>105</v>
      </c>
      <c r="D125" s="232"/>
      <c r="E125" s="232"/>
      <c r="F125" s="233"/>
      <c r="G125" s="232"/>
      <c r="H125" s="234"/>
      <c r="I125" s="232" t="s">
        <v>248</v>
      </c>
      <c r="J125" s="234"/>
      <c r="K125" s="232"/>
      <c r="L125" s="234"/>
      <c r="M125" s="232"/>
      <c r="N125" s="232"/>
      <c r="O125" s="232"/>
      <c r="P125" s="232"/>
      <c r="R125" s="232"/>
      <c r="S125" s="232"/>
      <c r="T125" s="232"/>
      <c r="U125" s="232"/>
      <c r="V125" s="232"/>
      <c r="W125" s="232"/>
      <c r="X125" s="232"/>
      <c r="Y125" s="232"/>
      <c r="Z125" s="232"/>
      <c r="AA125" s="232"/>
      <c r="AB125" s="232"/>
      <c r="AC125" s="232"/>
      <c r="AD125" s="596"/>
      <c r="AE125" s="232" t="s">
        <v>4546</v>
      </c>
      <c r="AF125" s="238"/>
      <c r="AG125" s="232"/>
      <c r="AH125" s="232"/>
      <c r="AI125" s="232"/>
      <c r="AJ125" s="232"/>
      <c r="AL125" s="238"/>
    </row>
    <row r="126" spans="1:41" ht="20.100000000000001" customHeight="1" x14ac:dyDescent="0.3">
      <c r="A126" s="222">
        <v>704070</v>
      </c>
      <c r="B126" s="255" t="s">
        <v>1570</v>
      </c>
      <c r="C126" s="223" t="s">
        <v>68</v>
      </c>
      <c r="D126" s="223" t="s">
        <v>1943</v>
      </c>
      <c r="E126" s="223" t="s">
        <v>174</v>
      </c>
      <c r="F126" s="224">
        <v>35431</v>
      </c>
      <c r="G126" s="223" t="s">
        <v>1949</v>
      </c>
      <c r="H126" s="223" t="s">
        <v>911</v>
      </c>
      <c r="I126" s="232" t="s">
        <v>248</v>
      </c>
      <c r="J126" s="223" t="s">
        <v>203</v>
      </c>
      <c r="K126" s="225">
        <v>2016</v>
      </c>
      <c r="L126" s="223" t="s">
        <v>202</v>
      </c>
      <c r="M126" s="218"/>
      <c r="N126" s="223"/>
      <c r="O126" s="223"/>
      <c r="P126" s="250"/>
      <c r="Q126" s="226"/>
      <c r="R126" s="222">
        <v>0</v>
      </c>
      <c r="S126" s="223" t="s">
        <v>2779</v>
      </c>
      <c r="T126" s="223" t="s">
        <v>2024</v>
      </c>
      <c r="U126" s="223" t="s">
        <v>2661</v>
      </c>
      <c r="V126" s="223" t="s">
        <v>2780</v>
      </c>
      <c r="W126" s="222"/>
      <c r="X126" s="223"/>
      <c r="Y126" s="222"/>
      <c r="Z126" s="222"/>
      <c r="AA126" s="222"/>
      <c r="AB126" s="222"/>
      <c r="AC126" s="222"/>
      <c r="AD126" s="597"/>
      <c r="AE126" s="232" t="s">
        <v>4582</v>
      </c>
      <c r="AF126" s="228" t="s">
        <v>227</v>
      </c>
      <c r="AG126" s="218"/>
      <c r="AH126" s="232"/>
      <c r="AI126" s="223"/>
      <c r="AJ126" s="223"/>
      <c r="AK126" s="229"/>
      <c r="AL126" s="228"/>
      <c r="AM126" s="229"/>
      <c r="AN126" s="229"/>
      <c r="AO126" s="229"/>
    </row>
    <row r="127" spans="1:41" ht="20.100000000000001" customHeight="1" x14ac:dyDescent="0.3">
      <c r="A127" s="222">
        <v>704074</v>
      </c>
      <c r="B127" s="255" t="s">
        <v>4354</v>
      </c>
      <c r="C127" s="223" t="s">
        <v>4355</v>
      </c>
      <c r="D127" s="232"/>
      <c r="E127" s="232"/>
      <c r="G127" s="232"/>
      <c r="H127" s="234"/>
      <c r="I127" s="232" t="s">
        <v>247</v>
      </c>
      <c r="J127" s="234"/>
      <c r="L127" s="234"/>
      <c r="M127" s="232"/>
      <c r="N127" s="251"/>
      <c r="O127" s="251" t="s">
        <v>4543</v>
      </c>
      <c r="P127" s="232"/>
      <c r="Q127" s="205">
        <v>70000</v>
      </c>
      <c r="R127" s="232"/>
      <c r="S127" s="232"/>
      <c r="T127" s="232"/>
      <c r="U127" s="232"/>
      <c r="V127" s="232"/>
      <c r="W127" s="232"/>
      <c r="X127" s="232"/>
      <c r="Y127" s="232"/>
      <c r="Z127" s="232"/>
      <c r="AA127" s="232"/>
      <c r="AB127" s="232"/>
      <c r="AC127" s="232"/>
      <c r="AD127" s="596"/>
      <c r="AE127" s="232" t="s">
        <v>4546</v>
      </c>
      <c r="AF127" s="238"/>
      <c r="AG127" s="232"/>
      <c r="AH127" s="232"/>
      <c r="AI127" s="232"/>
      <c r="AJ127" s="232"/>
      <c r="AL127" s="238"/>
    </row>
    <row r="128" spans="1:41" ht="20.100000000000001" customHeight="1" x14ac:dyDescent="0.3">
      <c r="A128" s="222">
        <v>704089</v>
      </c>
      <c r="B128" s="255" t="s">
        <v>704</v>
      </c>
      <c r="C128" s="223" t="s">
        <v>66</v>
      </c>
      <c r="D128" s="223" t="s">
        <v>1341</v>
      </c>
      <c r="E128" s="223" t="s">
        <v>174</v>
      </c>
      <c r="F128" s="224">
        <v>34753</v>
      </c>
      <c r="G128" s="223" t="s">
        <v>1029</v>
      </c>
      <c r="H128" s="223" t="s">
        <v>911</v>
      </c>
      <c r="I128" s="232" t="s">
        <v>249</v>
      </c>
      <c r="J128" s="223" t="s">
        <v>201</v>
      </c>
      <c r="K128" s="225">
        <v>2013</v>
      </c>
      <c r="L128" s="223" t="s">
        <v>200</v>
      </c>
      <c r="M128" s="218"/>
      <c r="N128" s="251"/>
      <c r="O128" s="251" t="s">
        <v>4543</v>
      </c>
      <c r="P128" s="223"/>
      <c r="Q128" s="226">
        <v>40000</v>
      </c>
      <c r="R128" s="222">
        <v>0</v>
      </c>
      <c r="S128" s="223" t="s">
        <v>2781</v>
      </c>
      <c r="T128" s="223" t="s">
        <v>2004</v>
      </c>
      <c r="U128" s="223" t="s">
        <v>2782</v>
      </c>
      <c r="V128" s="223" t="s">
        <v>2730</v>
      </c>
      <c r="W128" s="222"/>
      <c r="X128" s="223"/>
      <c r="Y128" s="222"/>
      <c r="Z128" s="222"/>
      <c r="AA128" s="222"/>
      <c r="AB128" s="222"/>
      <c r="AC128" s="222"/>
      <c r="AD128" s="597" t="s">
        <v>227</v>
      </c>
      <c r="AE128" s="232">
        <v>0</v>
      </c>
      <c r="AF128" s="228" t="s">
        <v>227</v>
      </c>
      <c r="AG128" s="218"/>
      <c r="AH128" s="232"/>
      <c r="AI128" s="223"/>
      <c r="AJ128" s="223"/>
      <c r="AK128" s="229"/>
      <c r="AL128" s="228"/>
      <c r="AM128" s="229"/>
      <c r="AN128" s="229"/>
      <c r="AO128" s="229"/>
    </row>
    <row r="129" spans="1:41" ht="20.100000000000001" customHeight="1" x14ac:dyDescent="0.3">
      <c r="A129" s="222">
        <v>704138</v>
      </c>
      <c r="B129" s="255" t="s">
        <v>4356</v>
      </c>
      <c r="C129" s="223" t="s">
        <v>276</v>
      </c>
      <c r="D129" s="232"/>
      <c r="E129" s="232"/>
      <c r="G129" s="232"/>
      <c r="H129" s="234"/>
      <c r="I129" s="232" t="s">
        <v>247</v>
      </c>
      <c r="J129" s="234"/>
      <c r="L129" s="234"/>
      <c r="M129" s="232"/>
      <c r="N129" s="232"/>
      <c r="O129" s="232"/>
      <c r="P129" s="232"/>
      <c r="R129" s="232"/>
      <c r="S129" s="232"/>
      <c r="T129" s="232"/>
      <c r="U129" s="232"/>
      <c r="V129" s="232"/>
      <c r="W129" s="232"/>
      <c r="X129" s="232"/>
      <c r="Y129" s="232"/>
      <c r="Z129" s="232"/>
      <c r="AA129" s="232"/>
      <c r="AB129" s="232"/>
      <c r="AC129" s="232"/>
      <c r="AD129" s="596"/>
      <c r="AE129" s="232">
        <v>0</v>
      </c>
      <c r="AF129" s="238"/>
      <c r="AG129" s="232"/>
      <c r="AH129" s="232"/>
      <c r="AI129" s="232"/>
      <c r="AJ129" s="232"/>
      <c r="AL129" s="238"/>
    </row>
    <row r="130" spans="1:41" ht="20.100000000000001" customHeight="1" x14ac:dyDescent="0.3">
      <c r="A130" s="222">
        <v>704164</v>
      </c>
      <c r="B130" s="255" t="s">
        <v>705</v>
      </c>
      <c r="C130" s="223" t="s">
        <v>84</v>
      </c>
      <c r="D130" s="223" t="s">
        <v>1333</v>
      </c>
      <c r="E130" s="223" t="s">
        <v>174</v>
      </c>
      <c r="F130" s="224">
        <v>35599</v>
      </c>
      <c r="G130" s="223" t="s">
        <v>994</v>
      </c>
      <c r="H130" s="223" t="s">
        <v>911</v>
      </c>
      <c r="I130" s="232" t="s">
        <v>249</v>
      </c>
      <c r="J130" s="223" t="s">
        <v>203</v>
      </c>
      <c r="K130" s="225">
        <v>2016</v>
      </c>
      <c r="L130" s="223" t="s">
        <v>200</v>
      </c>
      <c r="M130" s="218"/>
      <c r="N130" s="223"/>
      <c r="O130" s="223" t="str">
        <f>IFERROR(VLOOKUP(A130,[1]ورقه2مسجلين!A$3:AV$777,43,0),"")</f>
        <v/>
      </c>
      <c r="P130" s="223"/>
      <c r="Q130" s="226"/>
      <c r="R130" s="222">
        <v>0</v>
      </c>
      <c r="S130" s="223" t="s">
        <v>2783</v>
      </c>
      <c r="T130" s="223" t="s">
        <v>2386</v>
      </c>
      <c r="U130" s="223" t="s">
        <v>2089</v>
      </c>
      <c r="V130" s="223" t="s">
        <v>1963</v>
      </c>
      <c r="W130" s="222"/>
      <c r="X130" s="223"/>
      <c r="Y130" s="222"/>
      <c r="Z130" s="222"/>
      <c r="AA130" s="222"/>
      <c r="AB130" s="222"/>
      <c r="AC130" s="222"/>
      <c r="AD130" s="597" t="s">
        <v>227</v>
      </c>
      <c r="AE130" s="232" t="s">
        <v>4583</v>
      </c>
      <c r="AF130" s="228" t="s">
        <v>227</v>
      </c>
      <c r="AG130" s="218"/>
      <c r="AH130" s="232"/>
      <c r="AI130" s="223"/>
      <c r="AJ130" s="223"/>
      <c r="AK130" s="229"/>
      <c r="AL130" s="228"/>
      <c r="AM130" s="229"/>
      <c r="AN130" s="229"/>
      <c r="AO130" s="229"/>
    </row>
    <row r="131" spans="1:41" ht="20.100000000000001" customHeight="1" x14ac:dyDescent="0.3">
      <c r="A131" s="222">
        <v>704174</v>
      </c>
      <c r="B131" s="255" t="s">
        <v>765</v>
      </c>
      <c r="C131" s="223" t="s">
        <v>273</v>
      </c>
      <c r="D131" s="223" t="s">
        <v>1351</v>
      </c>
      <c r="E131" s="223" t="s">
        <v>174</v>
      </c>
      <c r="F131" s="224">
        <v>35442</v>
      </c>
      <c r="G131" s="223" t="s">
        <v>200</v>
      </c>
      <c r="H131" s="223" t="s">
        <v>911</v>
      </c>
      <c r="I131" s="232" t="s">
        <v>248</v>
      </c>
      <c r="J131" s="223" t="s">
        <v>203</v>
      </c>
      <c r="K131" s="225">
        <v>2015</v>
      </c>
      <c r="L131" s="223" t="s">
        <v>215</v>
      </c>
      <c r="M131" s="218"/>
      <c r="N131" s="223"/>
      <c r="O131" s="223" t="str">
        <f>IFERROR(VLOOKUP(A131,[1]ورقه2مسجلين!A$3:AV$777,43,0),"")</f>
        <v/>
      </c>
      <c r="P131" s="223"/>
      <c r="Q131" s="226"/>
      <c r="R131" s="222">
        <v>0</v>
      </c>
      <c r="S131" s="223" t="s">
        <v>2356</v>
      </c>
      <c r="T131" s="223" t="s">
        <v>2357</v>
      </c>
      <c r="U131" s="223" t="s">
        <v>2358</v>
      </c>
      <c r="V131" s="223" t="s">
        <v>1963</v>
      </c>
      <c r="W131" s="222"/>
      <c r="X131" s="223"/>
      <c r="Y131" s="222"/>
      <c r="Z131" s="222"/>
      <c r="AA131" s="222"/>
      <c r="AB131" s="222"/>
      <c r="AC131" s="222"/>
      <c r="AD131" s="597" t="s">
        <v>227</v>
      </c>
      <c r="AE131" s="232" t="s">
        <v>4546</v>
      </c>
      <c r="AF131" s="228" t="s">
        <v>227</v>
      </c>
      <c r="AG131" s="218"/>
      <c r="AH131" s="232"/>
      <c r="AI131" s="223"/>
      <c r="AJ131" s="223"/>
      <c r="AK131" s="229"/>
      <c r="AL131" s="228"/>
      <c r="AM131" s="229"/>
      <c r="AN131" s="229"/>
      <c r="AO131" s="229"/>
    </row>
    <row r="132" spans="1:41" ht="20.100000000000001" customHeight="1" x14ac:dyDescent="0.3">
      <c r="A132" s="222">
        <v>704175</v>
      </c>
      <c r="B132" s="255" t="s">
        <v>706</v>
      </c>
      <c r="C132" s="223" t="s">
        <v>260</v>
      </c>
      <c r="D132" s="223" t="s">
        <v>1036</v>
      </c>
      <c r="E132" s="223" t="s">
        <v>174</v>
      </c>
      <c r="F132" s="224">
        <v>36006</v>
      </c>
      <c r="G132" s="223" t="s">
        <v>200</v>
      </c>
      <c r="H132" s="223" t="s">
        <v>911</v>
      </c>
      <c r="I132" s="232" t="s">
        <v>249</v>
      </c>
      <c r="J132" s="223" t="s">
        <v>203</v>
      </c>
      <c r="K132" s="225">
        <v>2016</v>
      </c>
      <c r="L132" s="223" t="s">
        <v>215</v>
      </c>
      <c r="M132" s="218"/>
      <c r="N132" s="223"/>
      <c r="O132" s="223" t="str">
        <f>IFERROR(VLOOKUP(A132,[1]ورقه2مسجلين!A$3:AV$777,43,0),"")</f>
        <v/>
      </c>
      <c r="P132" s="223"/>
      <c r="Q132" s="226"/>
      <c r="R132" s="222">
        <v>0</v>
      </c>
      <c r="S132" s="223" t="s">
        <v>2784</v>
      </c>
      <c r="T132" s="223" t="s">
        <v>2785</v>
      </c>
      <c r="U132" s="223" t="s">
        <v>2786</v>
      </c>
      <c r="V132" s="223" t="s">
        <v>1963</v>
      </c>
      <c r="W132" s="222"/>
      <c r="X132" s="223"/>
      <c r="Y132" s="222"/>
      <c r="Z132" s="222"/>
      <c r="AA132" s="222"/>
      <c r="AB132" s="222"/>
      <c r="AC132" s="222"/>
      <c r="AD132" s="597" t="s">
        <v>227</v>
      </c>
      <c r="AE132" s="232">
        <v>0</v>
      </c>
      <c r="AF132" s="228" t="s">
        <v>227</v>
      </c>
      <c r="AG132" s="218"/>
      <c r="AH132" s="232"/>
      <c r="AI132" s="223"/>
      <c r="AJ132" s="223"/>
      <c r="AK132" s="229"/>
      <c r="AL132" s="228"/>
      <c r="AM132" s="229"/>
      <c r="AN132" s="229"/>
      <c r="AO132" s="229"/>
    </row>
    <row r="133" spans="1:41" ht="20.100000000000001" customHeight="1" x14ac:dyDescent="0.3">
      <c r="A133" s="222">
        <v>704188</v>
      </c>
      <c r="B133" s="255" t="s">
        <v>572</v>
      </c>
      <c r="C133" s="223" t="s">
        <v>107</v>
      </c>
      <c r="D133" s="223" t="s">
        <v>1038</v>
      </c>
      <c r="E133" s="223" t="s">
        <v>174</v>
      </c>
      <c r="F133" s="224">
        <v>33924</v>
      </c>
      <c r="G133" s="223" t="s">
        <v>200</v>
      </c>
      <c r="H133" s="223" t="s">
        <v>911</v>
      </c>
      <c r="I133" s="232" t="s">
        <v>248</v>
      </c>
      <c r="J133" s="223" t="s">
        <v>203</v>
      </c>
      <c r="K133" s="225">
        <v>2016</v>
      </c>
      <c r="L133" s="223" t="s">
        <v>200</v>
      </c>
      <c r="M133" s="218"/>
      <c r="N133" s="223"/>
      <c r="O133" s="223"/>
      <c r="P133" s="250"/>
      <c r="Q133" s="226"/>
      <c r="R133" s="222">
        <v>0</v>
      </c>
      <c r="S133" s="223" t="s">
        <v>2787</v>
      </c>
      <c r="T133" s="223" t="s">
        <v>2486</v>
      </c>
      <c r="U133" s="223" t="s">
        <v>2788</v>
      </c>
      <c r="V133" s="223" t="s">
        <v>1963</v>
      </c>
      <c r="W133" s="222"/>
      <c r="X133" s="223"/>
      <c r="Y133" s="222"/>
      <c r="Z133" s="222"/>
      <c r="AA133" s="222"/>
      <c r="AB133" s="222"/>
      <c r="AC133" s="222"/>
      <c r="AD133" s="597" t="s">
        <v>227</v>
      </c>
      <c r="AE133" s="232" t="s">
        <v>4583</v>
      </c>
      <c r="AF133" s="228" t="s">
        <v>227</v>
      </c>
      <c r="AG133" s="218"/>
      <c r="AH133" s="232"/>
      <c r="AI133" s="223"/>
      <c r="AJ133" s="223"/>
      <c r="AK133" s="229"/>
      <c r="AL133" s="228"/>
      <c r="AM133" s="229"/>
      <c r="AN133" s="229"/>
      <c r="AO133" s="229"/>
    </row>
    <row r="134" spans="1:41" ht="20.100000000000001" customHeight="1" x14ac:dyDescent="0.3">
      <c r="A134" s="222">
        <v>704220</v>
      </c>
      <c r="B134" s="255" t="s">
        <v>707</v>
      </c>
      <c r="C134" s="223" t="s">
        <v>66</v>
      </c>
      <c r="D134" s="223" t="s">
        <v>1365</v>
      </c>
      <c r="E134" s="223" t="s">
        <v>174</v>
      </c>
      <c r="F134" s="224">
        <v>36161</v>
      </c>
      <c r="G134" s="223" t="s">
        <v>1951</v>
      </c>
      <c r="H134" s="223" t="s">
        <v>911</v>
      </c>
      <c r="I134" s="232" t="s">
        <v>248</v>
      </c>
      <c r="J134" s="223" t="s">
        <v>203</v>
      </c>
      <c r="K134" s="225">
        <v>2017</v>
      </c>
      <c r="L134" s="223" t="s">
        <v>200</v>
      </c>
      <c r="M134" s="223" t="s">
        <v>227</v>
      </c>
      <c r="N134" s="223"/>
      <c r="O134" s="223" t="str">
        <f>IFERROR(VLOOKUP(A134,[1]ورقه2مسجلين!A$3:AV$777,43,0),"")</f>
        <v/>
      </c>
      <c r="P134" s="223"/>
      <c r="Q134" s="226"/>
      <c r="R134" s="223" t="s">
        <v>227</v>
      </c>
      <c r="S134" s="223" t="s">
        <v>227</v>
      </c>
      <c r="T134" s="223" t="s">
        <v>227</v>
      </c>
      <c r="U134" s="223" t="s">
        <v>227</v>
      </c>
      <c r="V134" s="223" t="s">
        <v>227</v>
      </c>
      <c r="W134" s="223" t="s">
        <v>227</v>
      </c>
      <c r="X134" s="223" t="s">
        <v>227</v>
      </c>
      <c r="Y134" s="223" t="s">
        <v>227</v>
      </c>
      <c r="Z134" s="223" t="s">
        <v>227</v>
      </c>
      <c r="AA134" s="223" t="s">
        <v>227</v>
      </c>
      <c r="AB134" s="223" t="s">
        <v>1500</v>
      </c>
      <c r="AC134" s="223" t="s">
        <v>1500</v>
      </c>
      <c r="AD134" s="597" t="s">
        <v>227</v>
      </c>
      <c r="AE134" s="232" t="s">
        <v>4546</v>
      </c>
      <c r="AF134" s="228" t="s">
        <v>1500</v>
      </c>
      <c r="AG134" s="607" t="s">
        <v>1500</v>
      </c>
      <c r="AH134" s="232" t="s">
        <v>1500</v>
      </c>
      <c r="AI134" s="223"/>
      <c r="AJ134" s="223"/>
      <c r="AK134"/>
      <c r="AL134" s="228"/>
      <c r="AM134"/>
      <c r="AN134"/>
      <c r="AO134"/>
    </row>
    <row r="135" spans="1:41" ht="20.100000000000001" customHeight="1" x14ac:dyDescent="0.3">
      <c r="A135" s="222">
        <v>704229</v>
      </c>
      <c r="B135" s="255" t="s">
        <v>4357</v>
      </c>
      <c r="C135" s="223" t="s">
        <v>66</v>
      </c>
      <c r="D135" s="232"/>
      <c r="E135" s="232"/>
      <c r="G135" s="232"/>
      <c r="H135" s="234"/>
      <c r="I135" s="232" t="s">
        <v>247</v>
      </c>
      <c r="J135" s="234"/>
      <c r="L135" s="234"/>
      <c r="M135" s="232"/>
      <c r="N135" s="232"/>
      <c r="O135" s="232"/>
      <c r="P135" s="232"/>
      <c r="R135" s="232"/>
      <c r="S135" s="232"/>
      <c r="T135" s="232"/>
      <c r="U135" s="232"/>
      <c r="V135" s="232"/>
      <c r="W135" s="232"/>
      <c r="X135" s="232"/>
      <c r="Y135" s="232"/>
      <c r="Z135" s="232"/>
      <c r="AA135" s="232"/>
      <c r="AB135" s="232"/>
      <c r="AC135" s="232"/>
      <c r="AD135" s="596"/>
      <c r="AE135" s="232" t="s">
        <v>4546</v>
      </c>
      <c r="AF135" s="238"/>
      <c r="AG135" s="232"/>
      <c r="AH135" s="232"/>
      <c r="AI135" s="232"/>
      <c r="AJ135" s="232"/>
      <c r="AL135" s="238"/>
    </row>
    <row r="136" spans="1:41" ht="20.100000000000001" customHeight="1" x14ac:dyDescent="0.3">
      <c r="A136" s="222">
        <v>704237</v>
      </c>
      <c r="B136" s="255" t="s">
        <v>708</v>
      </c>
      <c r="C136" s="223" t="s">
        <v>294</v>
      </c>
      <c r="D136" s="223" t="s">
        <v>1040</v>
      </c>
      <c r="E136" s="223" t="s">
        <v>1818</v>
      </c>
      <c r="F136" s="224">
        <v>31361</v>
      </c>
      <c r="G136" s="223" t="s">
        <v>200</v>
      </c>
      <c r="H136" s="223" t="s">
        <v>911</v>
      </c>
      <c r="I136" s="232" t="s">
        <v>249</v>
      </c>
      <c r="J136" s="223" t="s">
        <v>201</v>
      </c>
      <c r="K136" s="225">
        <v>2003</v>
      </c>
      <c r="L136" s="223" t="s">
        <v>200</v>
      </c>
      <c r="M136" s="218"/>
      <c r="N136" s="223"/>
      <c r="O136" s="223" t="str">
        <f>IFERROR(VLOOKUP(A136,[1]ورقه2مسجلين!A$3:AV$777,43,0),"")</f>
        <v/>
      </c>
      <c r="P136" s="223"/>
      <c r="Q136" s="226"/>
      <c r="R136" s="222">
        <v>0</v>
      </c>
      <c r="S136" s="223" t="s">
        <v>2789</v>
      </c>
      <c r="T136" s="223" t="s">
        <v>2790</v>
      </c>
      <c r="U136" s="223" t="s">
        <v>2791</v>
      </c>
      <c r="V136" s="223" t="s">
        <v>1963</v>
      </c>
      <c r="W136" s="222"/>
      <c r="X136" s="223"/>
      <c r="Y136" s="222"/>
      <c r="Z136" s="222"/>
      <c r="AA136" s="222"/>
      <c r="AB136" s="222"/>
      <c r="AC136" s="222"/>
      <c r="AD136" s="597" t="s">
        <v>227</v>
      </c>
      <c r="AE136" s="232" t="s">
        <v>4546</v>
      </c>
      <c r="AF136" s="228" t="s">
        <v>227</v>
      </c>
      <c r="AG136" s="218"/>
      <c r="AH136" s="232"/>
      <c r="AI136" s="223"/>
      <c r="AJ136" s="223"/>
      <c r="AK136" s="229"/>
      <c r="AL136" s="228"/>
      <c r="AM136" s="229"/>
      <c r="AN136" s="229"/>
      <c r="AO136" s="229"/>
    </row>
    <row r="137" spans="1:41" ht="20.100000000000001" customHeight="1" x14ac:dyDescent="0.3">
      <c r="A137" s="222">
        <v>704240</v>
      </c>
      <c r="B137" s="255" t="s">
        <v>709</v>
      </c>
      <c r="C137" s="223" t="s">
        <v>143</v>
      </c>
      <c r="D137" s="223" t="s">
        <v>937</v>
      </c>
      <c r="E137" s="223" t="s">
        <v>174</v>
      </c>
      <c r="F137" s="224">
        <v>35614</v>
      </c>
      <c r="G137" s="223" t="s">
        <v>1819</v>
      </c>
      <c r="H137" s="223" t="s">
        <v>911</v>
      </c>
      <c r="I137" s="232" t="s">
        <v>401</v>
      </c>
      <c r="J137" s="223" t="s">
        <v>203</v>
      </c>
      <c r="K137" s="225">
        <v>2016</v>
      </c>
      <c r="L137" s="223" t="s">
        <v>212</v>
      </c>
      <c r="M137" s="218"/>
      <c r="N137" s="223"/>
      <c r="O137" s="223" t="str">
        <f>IFERROR(VLOOKUP(A137,[1]ورقه2مسجلين!A$3:AV$777,43,0),"")</f>
        <v/>
      </c>
      <c r="P137" s="223"/>
      <c r="Q137" s="226"/>
      <c r="R137" s="222">
        <v>0</v>
      </c>
      <c r="S137" s="223" t="s">
        <v>2792</v>
      </c>
      <c r="T137" s="223" t="s">
        <v>2793</v>
      </c>
      <c r="U137" s="223" t="s">
        <v>2124</v>
      </c>
      <c r="V137" s="223" t="s">
        <v>2030</v>
      </c>
      <c r="W137" s="222"/>
      <c r="X137" s="223"/>
      <c r="Y137" s="222"/>
      <c r="Z137" s="222"/>
      <c r="AA137" s="222"/>
      <c r="AB137" s="222"/>
      <c r="AC137" s="222"/>
      <c r="AD137" s="597" t="s">
        <v>227</v>
      </c>
      <c r="AE137" s="232">
        <v>0</v>
      </c>
      <c r="AF137" s="228" t="s">
        <v>227</v>
      </c>
      <c r="AG137" s="218"/>
      <c r="AH137" s="232" t="s">
        <v>1500</v>
      </c>
      <c r="AI137" s="223"/>
      <c r="AJ137" s="223"/>
      <c r="AK137" s="229"/>
      <c r="AL137" s="228"/>
      <c r="AM137" s="229"/>
      <c r="AN137" s="229"/>
      <c r="AO137" s="229"/>
    </row>
    <row r="138" spans="1:41" ht="20.100000000000001" customHeight="1" x14ac:dyDescent="0.3">
      <c r="A138" s="222">
        <v>704246</v>
      </c>
      <c r="B138" s="255" t="s">
        <v>710</v>
      </c>
      <c r="C138" s="223" t="s">
        <v>75</v>
      </c>
      <c r="D138" s="223" t="s">
        <v>1334</v>
      </c>
      <c r="E138" s="223" t="s">
        <v>174</v>
      </c>
      <c r="F138" s="224">
        <v>34216</v>
      </c>
      <c r="G138" s="223" t="s">
        <v>200</v>
      </c>
      <c r="H138" s="223" t="s">
        <v>911</v>
      </c>
      <c r="I138" s="232" t="s">
        <v>401</v>
      </c>
      <c r="J138" s="223" t="s">
        <v>203</v>
      </c>
      <c r="K138" s="225">
        <v>2011</v>
      </c>
      <c r="L138" s="223" t="s">
        <v>200</v>
      </c>
      <c r="M138" s="218"/>
      <c r="N138" s="251"/>
      <c r="O138" s="251" t="s">
        <v>4543</v>
      </c>
      <c r="P138" s="223"/>
      <c r="Q138" s="226">
        <v>15000</v>
      </c>
      <c r="R138" s="222">
        <v>0</v>
      </c>
      <c r="S138" s="223" t="s">
        <v>2794</v>
      </c>
      <c r="T138" s="223" t="s">
        <v>2795</v>
      </c>
      <c r="U138" s="223" t="s">
        <v>2796</v>
      </c>
      <c r="V138" s="223" t="s">
        <v>1963</v>
      </c>
      <c r="W138" s="222"/>
      <c r="X138" s="223"/>
      <c r="Y138" s="222"/>
      <c r="Z138" s="222"/>
      <c r="AA138" s="222"/>
      <c r="AB138" s="222"/>
      <c r="AC138" s="222"/>
      <c r="AD138" s="597" t="s">
        <v>227</v>
      </c>
      <c r="AE138" s="232">
        <v>0</v>
      </c>
      <c r="AF138" s="228" t="s">
        <v>227</v>
      </c>
      <c r="AG138" s="218"/>
      <c r="AH138" s="232"/>
      <c r="AI138" s="223"/>
      <c r="AJ138" s="223"/>
      <c r="AK138" s="229"/>
      <c r="AL138" s="228"/>
      <c r="AM138" s="229"/>
      <c r="AN138" s="229"/>
      <c r="AO138" s="229"/>
    </row>
    <row r="139" spans="1:41" ht="20.100000000000001" customHeight="1" x14ac:dyDescent="0.3">
      <c r="A139" s="222">
        <v>704272</v>
      </c>
      <c r="B139" s="255" t="s">
        <v>4358</v>
      </c>
      <c r="C139" s="223" t="s">
        <v>68</v>
      </c>
      <c r="D139" s="232"/>
      <c r="E139" s="232"/>
      <c r="G139" s="232"/>
      <c r="H139" s="234"/>
      <c r="I139" s="232" t="s">
        <v>248</v>
      </c>
      <c r="J139" s="234"/>
      <c r="L139" s="234"/>
      <c r="M139" s="232"/>
      <c r="N139" s="232"/>
      <c r="O139" s="232"/>
      <c r="P139" s="232"/>
      <c r="R139" s="232"/>
      <c r="S139" s="232"/>
      <c r="T139" s="232"/>
      <c r="U139" s="232"/>
      <c r="V139" s="232"/>
      <c r="W139" s="232"/>
      <c r="X139" s="232"/>
      <c r="Y139" s="232"/>
      <c r="Z139" s="232"/>
      <c r="AA139" s="232"/>
      <c r="AB139" s="232"/>
      <c r="AC139" s="232"/>
      <c r="AD139" s="596"/>
      <c r="AE139" s="232" t="s">
        <v>4584</v>
      </c>
      <c r="AF139" s="238"/>
      <c r="AG139" s="232"/>
      <c r="AH139" s="232"/>
      <c r="AI139" s="232"/>
      <c r="AJ139" s="232"/>
      <c r="AL139" s="238"/>
    </row>
    <row r="140" spans="1:41" ht="20.100000000000001" customHeight="1" x14ac:dyDescent="0.3">
      <c r="A140" s="222">
        <v>704277</v>
      </c>
      <c r="B140" s="255" t="s">
        <v>4359</v>
      </c>
      <c r="C140" s="223" t="s">
        <v>116</v>
      </c>
      <c r="D140" s="232"/>
      <c r="E140" s="232"/>
      <c r="F140" s="233"/>
      <c r="G140" s="232"/>
      <c r="H140" s="234"/>
      <c r="I140" s="232" t="s">
        <v>248</v>
      </c>
      <c r="J140" s="234"/>
      <c r="K140" s="232"/>
      <c r="L140" s="234"/>
      <c r="M140" s="232"/>
      <c r="N140" s="232"/>
      <c r="O140" s="232"/>
      <c r="P140" s="232"/>
      <c r="R140" s="232"/>
      <c r="S140" s="232"/>
      <c r="T140" s="232"/>
      <c r="U140" s="232"/>
      <c r="V140" s="232"/>
      <c r="W140" s="232"/>
      <c r="X140" s="232"/>
      <c r="Y140" s="232"/>
      <c r="Z140" s="232"/>
      <c r="AA140" s="232"/>
      <c r="AB140" s="232"/>
      <c r="AC140" s="232"/>
      <c r="AD140" s="596"/>
      <c r="AE140" s="232" t="s">
        <v>4546</v>
      </c>
      <c r="AF140" s="238"/>
      <c r="AG140" s="232"/>
      <c r="AH140" s="232"/>
      <c r="AI140" s="232"/>
      <c r="AJ140" s="232"/>
      <c r="AL140" s="238"/>
    </row>
    <row r="141" spans="1:41" ht="20.100000000000001" customHeight="1" x14ac:dyDescent="0.3">
      <c r="A141" s="222">
        <v>704283</v>
      </c>
      <c r="B141" s="255" t="s">
        <v>711</v>
      </c>
      <c r="C141" s="223" t="s">
        <v>92</v>
      </c>
      <c r="D141" s="223" t="s">
        <v>938</v>
      </c>
      <c r="E141" s="223" t="s">
        <v>173</v>
      </c>
      <c r="F141" s="224">
        <v>36096</v>
      </c>
      <c r="G141" s="223" t="s">
        <v>200</v>
      </c>
      <c r="H141" s="223" t="s">
        <v>911</v>
      </c>
      <c r="I141" s="232" t="s">
        <v>249</v>
      </c>
      <c r="J141" s="223" t="s">
        <v>203</v>
      </c>
      <c r="K141" s="225">
        <v>2016</v>
      </c>
      <c r="L141" s="223" t="s">
        <v>200</v>
      </c>
      <c r="M141" s="218"/>
      <c r="N141" s="223"/>
      <c r="O141" s="223" t="str">
        <f>IFERROR(VLOOKUP(A141,[1]ورقه2مسجلين!A$3:AV$777,43,0),"")</f>
        <v/>
      </c>
      <c r="P141" s="223"/>
      <c r="Q141" s="226"/>
      <c r="R141" s="222">
        <v>0</v>
      </c>
      <c r="S141" s="223" t="s">
        <v>2797</v>
      </c>
      <c r="T141" s="223" t="s">
        <v>2768</v>
      </c>
      <c r="U141" s="223" t="s">
        <v>2090</v>
      </c>
      <c r="V141" s="223" t="s">
        <v>2038</v>
      </c>
      <c r="W141" s="222"/>
      <c r="X141" s="223"/>
      <c r="Y141" s="222"/>
      <c r="Z141" s="222"/>
      <c r="AA141" s="222"/>
      <c r="AB141" s="222"/>
      <c r="AC141" s="222"/>
      <c r="AD141" s="597" t="s">
        <v>227</v>
      </c>
      <c r="AE141" s="232" t="s">
        <v>4546</v>
      </c>
      <c r="AF141" s="228" t="s">
        <v>227</v>
      </c>
      <c r="AG141" s="218"/>
      <c r="AH141" s="232"/>
      <c r="AI141" s="223"/>
      <c r="AJ141" s="223"/>
      <c r="AK141" s="229"/>
      <c r="AL141" s="228"/>
      <c r="AM141" s="229"/>
      <c r="AN141" s="229"/>
      <c r="AO141" s="229"/>
    </row>
    <row r="142" spans="1:41" ht="20.100000000000001" customHeight="1" x14ac:dyDescent="0.3">
      <c r="A142" s="222">
        <v>704313</v>
      </c>
      <c r="B142" s="255" t="s">
        <v>1578</v>
      </c>
      <c r="C142" s="223" t="s">
        <v>264</v>
      </c>
      <c r="D142" s="223" t="s">
        <v>1894</v>
      </c>
      <c r="E142" s="223" t="s">
        <v>173</v>
      </c>
      <c r="F142" s="224">
        <v>34274</v>
      </c>
      <c r="G142" s="223" t="s">
        <v>1820</v>
      </c>
      <c r="H142" s="223" t="s">
        <v>911</v>
      </c>
      <c r="I142" s="232" t="s">
        <v>247</v>
      </c>
      <c r="J142" s="223" t="s">
        <v>1813</v>
      </c>
      <c r="K142" s="225">
        <v>2013</v>
      </c>
      <c r="L142" s="223" t="s">
        <v>208</v>
      </c>
      <c r="M142" s="218"/>
      <c r="N142" s="223"/>
      <c r="O142" s="223"/>
      <c r="P142" s="250"/>
      <c r="Q142" s="226"/>
      <c r="R142" s="222">
        <v>0</v>
      </c>
      <c r="S142" s="223" t="s">
        <v>2799</v>
      </c>
      <c r="T142" s="223" t="s">
        <v>2800</v>
      </c>
      <c r="U142" s="223" t="s">
        <v>2801</v>
      </c>
      <c r="V142" s="223" t="s">
        <v>2217</v>
      </c>
      <c r="W142" s="222"/>
      <c r="X142" s="223"/>
      <c r="Y142" s="222"/>
      <c r="Z142" s="222"/>
      <c r="AA142" s="222"/>
      <c r="AB142" s="222"/>
      <c r="AC142" s="222"/>
      <c r="AD142" s="597" t="s">
        <v>227</v>
      </c>
      <c r="AE142" s="232">
        <v>0</v>
      </c>
      <c r="AF142" s="228" t="s">
        <v>227</v>
      </c>
      <c r="AG142" s="218"/>
      <c r="AH142" s="232" t="s">
        <v>1500</v>
      </c>
      <c r="AI142" s="223"/>
      <c r="AJ142" s="223"/>
      <c r="AK142" s="229"/>
      <c r="AL142" s="228"/>
      <c r="AM142" s="229"/>
      <c r="AN142" s="229"/>
      <c r="AO142" s="229"/>
    </row>
    <row r="143" spans="1:41" ht="20.100000000000001" customHeight="1" x14ac:dyDescent="0.3">
      <c r="A143" s="222">
        <v>704332</v>
      </c>
      <c r="B143" s="255" t="s">
        <v>580</v>
      </c>
      <c r="C143" s="223" t="s">
        <v>111</v>
      </c>
      <c r="D143" s="223" t="s">
        <v>1042</v>
      </c>
      <c r="E143" s="223" t="s">
        <v>174</v>
      </c>
      <c r="F143" s="230">
        <v>35101</v>
      </c>
      <c r="G143" s="223" t="s">
        <v>200</v>
      </c>
      <c r="H143" s="223" t="s">
        <v>911</v>
      </c>
      <c r="I143" s="232" t="s">
        <v>249</v>
      </c>
      <c r="J143" s="223" t="s">
        <v>203</v>
      </c>
      <c r="K143" s="222">
        <v>2015</v>
      </c>
      <c r="L143" s="223" t="s">
        <v>202</v>
      </c>
      <c r="M143" s="218"/>
      <c r="N143" s="223"/>
      <c r="O143" s="223" t="str">
        <f>IFERROR(VLOOKUP(A143,[1]ورقه2مسجلين!A$3:AV$777,43,0),"")</f>
        <v/>
      </c>
      <c r="P143" s="223"/>
      <c r="Q143" s="226"/>
      <c r="R143" s="222">
        <v>0</v>
      </c>
      <c r="S143" s="223" t="s">
        <v>2802</v>
      </c>
      <c r="T143" s="223" t="s">
        <v>2803</v>
      </c>
      <c r="U143" s="223" t="s">
        <v>2691</v>
      </c>
      <c r="V143" s="223" t="s">
        <v>2038</v>
      </c>
      <c r="W143" s="222"/>
      <c r="X143" s="223"/>
      <c r="Y143" s="222"/>
      <c r="Z143" s="222"/>
      <c r="AA143" s="222"/>
      <c r="AB143" s="222"/>
      <c r="AC143" s="222"/>
      <c r="AD143" s="597" t="s">
        <v>227</v>
      </c>
      <c r="AE143" s="232">
        <v>0</v>
      </c>
      <c r="AF143" s="228"/>
      <c r="AG143" s="218"/>
      <c r="AH143" s="232"/>
      <c r="AI143" s="223"/>
      <c r="AJ143" s="223"/>
      <c r="AK143" s="229"/>
      <c r="AL143" s="228"/>
      <c r="AM143" s="229"/>
      <c r="AN143" s="229"/>
      <c r="AO143" s="229"/>
    </row>
    <row r="144" spans="1:41" ht="20.100000000000001" customHeight="1" x14ac:dyDescent="0.3">
      <c r="A144" s="222">
        <v>704346</v>
      </c>
      <c r="B144" s="255" t="s">
        <v>298</v>
      </c>
      <c r="C144" s="223" t="s">
        <v>316</v>
      </c>
      <c r="D144" s="223" t="s">
        <v>912</v>
      </c>
      <c r="E144" s="223" t="s">
        <v>174</v>
      </c>
      <c r="F144" s="224">
        <v>30645</v>
      </c>
      <c r="G144" s="223" t="s">
        <v>200</v>
      </c>
      <c r="H144" s="223" t="s">
        <v>911</v>
      </c>
      <c r="I144" s="232" t="s">
        <v>401</v>
      </c>
      <c r="J144" s="223" t="s">
        <v>203</v>
      </c>
      <c r="K144" s="225">
        <v>2000</v>
      </c>
      <c r="L144" s="223" t="s">
        <v>202</v>
      </c>
      <c r="M144" s="218"/>
      <c r="N144" s="223"/>
      <c r="O144" s="223" t="str">
        <f>IFERROR(VLOOKUP(A144,[1]ورقه2مسجلين!A$3:AV$777,43,0),"")</f>
        <v/>
      </c>
      <c r="P144" s="223"/>
      <c r="Q144" s="226"/>
      <c r="R144" s="222">
        <v>0</v>
      </c>
      <c r="S144" s="223" t="s">
        <v>2804</v>
      </c>
      <c r="T144" s="223" t="s">
        <v>2805</v>
      </c>
      <c r="U144" s="223" t="s">
        <v>2275</v>
      </c>
      <c r="V144" s="223" t="s">
        <v>1963</v>
      </c>
      <c r="W144" s="222"/>
      <c r="X144" s="223"/>
      <c r="Y144" s="222"/>
      <c r="Z144" s="222"/>
      <c r="AA144" s="222"/>
      <c r="AB144" s="222"/>
      <c r="AC144" s="222"/>
      <c r="AD144" s="597" t="s">
        <v>227</v>
      </c>
      <c r="AE144" s="232">
        <v>0</v>
      </c>
      <c r="AF144" s="228" t="s">
        <v>227</v>
      </c>
      <c r="AG144" s="218"/>
      <c r="AH144" s="232"/>
      <c r="AI144" s="223"/>
      <c r="AJ144" s="223"/>
      <c r="AK144" s="229"/>
      <c r="AL144" s="228"/>
      <c r="AM144" s="229"/>
      <c r="AN144" s="229"/>
      <c r="AO144" s="229"/>
    </row>
    <row r="145" spans="1:41" ht="20.100000000000001" customHeight="1" x14ac:dyDescent="0.3">
      <c r="A145" s="222">
        <v>704359</v>
      </c>
      <c r="B145" s="255" t="s">
        <v>4360</v>
      </c>
      <c r="C145" s="223" t="s">
        <v>4361</v>
      </c>
      <c r="D145" s="232"/>
      <c r="E145" s="232"/>
      <c r="G145" s="232"/>
      <c r="H145" s="234"/>
      <c r="I145" s="232" t="s">
        <v>249</v>
      </c>
      <c r="J145" s="234"/>
      <c r="L145" s="234"/>
      <c r="M145" s="232"/>
      <c r="N145" s="232"/>
      <c r="O145" s="232"/>
      <c r="P145" s="232"/>
      <c r="R145" s="232"/>
      <c r="S145" s="232"/>
      <c r="T145" s="232"/>
      <c r="U145" s="232"/>
      <c r="V145" s="232"/>
      <c r="W145" s="232"/>
      <c r="X145" s="232"/>
      <c r="Y145" s="232"/>
      <c r="Z145" s="232"/>
      <c r="AA145" s="232"/>
      <c r="AB145" s="232"/>
      <c r="AC145" s="232"/>
      <c r="AD145" s="596"/>
      <c r="AE145" s="232" t="s">
        <v>4588</v>
      </c>
      <c r="AF145" s="238"/>
      <c r="AG145" s="232"/>
      <c r="AH145" s="232"/>
      <c r="AI145" s="232"/>
      <c r="AJ145" s="232"/>
      <c r="AL145" s="238"/>
    </row>
    <row r="146" spans="1:41" ht="20.100000000000001" customHeight="1" x14ac:dyDescent="0.3">
      <c r="A146" s="222">
        <v>704360</v>
      </c>
      <c r="B146" s="255" t="s">
        <v>528</v>
      </c>
      <c r="C146" s="223" t="s">
        <v>89</v>
      </c>
      <c r="D146" s="223" t="s">
        <v>1035</v>
      </c>
      <c r="E146" s="223" t="s">
        <v>173</v>
      </c>
      <c r="F146" s="224">
        <v>32540</v>
      </c>
      <c r="G146" s="223" t="s">
        <v>209</v>
      </c>
      <c r="H146" s="223" t="s">
        <v>911</v>
      </c>
      <c r="I146" s="232" t="s">
        <v>401</v>
      </c>
      <c r="J146" s="223" t="s">
        <v>203</v>
      </c>
      <c r="K146" s="225">
        <v>2008</v>
      </c>
      <c r="L146" s="223" t="s">
        <v>209</v>
      </c>
      <c r="M146" s="218"/>
      <c r="N146" s="223"/>
      <c r="O146" s="223" t="str">
        <f>IFERROR(VLOOKUP(A146,[1]ورقه2مسجلين!A$3:AV$777,43,0),"")</f>
        <v/>
      </c>
      <c r="P146" s="223"/>
      <c r="Q146" s="226"/>
      <c r="R146" s="231"/>
      <c r="S146" s="223" t="s">
        <v>2809</v>
      </c>
      <c r="T146" s="223" t="s">
        <v>2810</v>
      </c>
      <c r="U146" s="223" t="s">
        <v>2691</v>
      </c>
      <c r="V146" s="223" t="s">
        <v>2030</v>
      </c>
      <c r="W146" s="222"/>
      <c r="X146" s="223"/>
      <c r="Y146" s="222"/>
      <c r="Z146" s="222"/>
      <c r="AA146" s="222"/>
      <c r="AB146" s="222"/>
      <c r="AC146" s="222"/>
      <c r="AD146" s="597" t="s">
        <v>227</v>
      </c>
      <c r="AE146" s="232">
        <v>0</v>
      </c>
      <c r="AF146" s="228" t="s">
        <v>227</v>
      </c>
      <c r="AG146" s="218"/>
      <c r="AH146" s="232"/>
      <c r="AI146" s="223"/>
      <c r="AJ146" s="223"/>
      <c r="AK146" s="229"/>
      <c r="AL146" s="228"/>
      <c r="AM146" s="229"/>
      <c r="AN146" s="229"/>
      <c r="AO146" s="229"/>
    </row>
    <row r="147" spans="1:41" ht="20.100000000000001" customHeight="1" x14ac:dyDescent="0.3">
      <c r="A147" s="222">
        <v>704388</v>
      </c>
      <c r="B147" s="255" t="s">
        <v>4362</v>
      </c>
      <c r="C147" s="223" t="s">
        <v>101</v>
      </c>
      <c r="D147" s="232"/>
      <c r="E147" s="232"/>
      <c r="G147" s="232"/>
      <c r="H147" s="234"/>
      <c r="I147" s="232" t="s">
        <v>247</v>
      </c>
      <c r="J147" s="234"/>
      <c r="L147" s="234"/>
      <c r="M147" s="232"/>
      <c r="N147" s="232"/>
      <c r="O147" s="232"/>
      <c r="P147" s="232"/>
      <c r="R147" s="232"/>
      <c r="S147" s="232"/>
      <c r="T147" s="232"/>
      <c r="U147" s="232"/>
      <c r="V147" s="232"/>
      <c r="W147" s="232"/>
      <c r="X147" s="232"/>
      <c r="Y147" s="232"/>
      <c r="Z147" s="232"/>
      <c r="AA147" s="232"/>
      <c r="AB147" s="232"/>
      <c r="AC147" s="232"/>
      <c r="AD147" s="596"/>
      <c r="AE147" s="232" t="s">
        <v>4546</v>
      </c>
      <c r="AF147" s="238"/>
      <c r="AG147" s="232"/>
      <c r="AH147" s="232"/>
      <c r="AI147" s="232"/>
      <c r="AJ147" s="232"/>
      <c r="AL147" s="238"/>
    </row>
    <row r="148" spans="1:41" ht="20.100000000000001" customHeight="1" x14ac:dyDescent="0.3">
      <c r="A148" s="222">
        <v>704401</v>
      </c>
      <c r="B148" s="255" t="s">
        <v>712</v>
      </c>
      <c r="C148" s="223" t="s">
        <v>595</v>
      </c>
      <c r="D148" s="223" t="s">
        <v>1257</v>
      </c>
      <c r="E148" s="223" t="s">
        <v>174</v>
      </c>
      <c r="F148" s="224">
        <v>36182</v>
      </c>
      <c r="G148" s="223" t="s">
        <v>200</v>
      </c>
      <c r="H148" s="223" t="s">
        <v>911</v>
      </c>
      <c r="I148" s="232" t="s">
        <v>401</v>
      </c>
      <c r="J148" s="223" t="s">
        <v>203</v>
      </c>
      <c r="K148" s="225">
        <v>2016</v>
      </c>
      <c r="L148" s="223" t="s">
        <v>200</v>
      </c>
      <c r="M148" s="218"/>
      <c r="N148" s="223"/>
      <c r="O148" s="223" t="str">
        <f>IFERROR(VLOOKUP(A148,[1]ورقه2مسجلين!A$3:AV$777,43,0),"")</f>
        <v/>
      </c>
      <c r="P148" s="223"/>
      <c r="Q148" s="226"/>
      <c r="R148" s="222">
        <v>0</v>
      </c>
      <c r="S148" s="223" t="s">
        <v>2811</v>
      </c>
      <c r="T148" s="223" t="s">
        <v>2812</v>
      </c>
      <c r="U148" s="223" t="s">
        <v>2051</v>
      </c>
      <c r="V148" s="223" t="s">
        <v>1963</v>
      </c>
      <c r="W148" s="222"/>
      <c r="X148" s="223"/>
      <c r="Y148" s="222"/>
      <c r="Z148" s="222"/>
      <c r="AA148" s="222"/>
      <c r="AB148" s="222"/>
      <c r="AC148" s="222"/>
      <c r="AD148" s="597" t="s">
        <v>227</v>
      </c>
      <c r="AE148" s="232">
        <v>0</v>
      </c>
      <c r="AF148" s="228" t="s">
        <v>227</v>
      </c>
      <c r="AG148" s="218"/>
      <c r="AH148" s="232"/>
      <c r="AI148" s="223"/>
      <c r="AJ148" s="223"/>
      <c r="AK148" s="229"/>
      <c r="AL148" s="228"/>
      <c r="AM148" s="229"/>
      <c r="AN148" s="229"/>
      <c r="AO148" s="229"/>
    </row>
    <row r="149" spans="1:41" ht="20.100000000000001" customHeight="1" x14ac:dyDescent="0.3">
      <c r="A149" s="222">
        <v>704430</v>
      </c>
      <c r="B149" s="255" t="s">
        <v>713</v>
      </c>
      <c r="C149" s="223" t="s">
        <v>141</v>
      </c>
      <c r="D149" s="223" t="s">
        <v>1044</v>
      </c>
      <c r="E149" s="223" t="s">
        <v>173</v>
      </c>
      <c r="F149" s="224">
        <v>33644</v>
      </c>
      <c r="G149" s="223" t="s">
        <v>1045</v>
      </c>
      <c r="H149" s="223" t="s">
        <v>911</v>
      </c>
      <c r="I149" s="232" t="s">
        <v>401</v>
      </c>
      <c r="J149" s="223" t="s">
        <v>203</v>
      </c>
      <c r="K149" s="225">
        <v>2015</v>
      </c>
      <c r="L149" s="223" t="s">
        <v>200</v>
      </c>
      <c r="M149" s="218"/>
      <c r="N149" s="223"/>
      <c r="O149" s="223" t="str">
        <f>IFERROR(VLOOKUP(A149,[1]ورقه2مسجلين!A$3:AV$777,43,0),"")</f>
        <v/>
      </c>
      <c r="P149" s="223"/>
      <c r="Q149" s="226"/>
      <c r="R149" s="222">
        <v>0</v>
      </c>
      <c r="S149" s="223" t="s">
        <v>2814</v>
      </c>
      <c r="T149" s="223" t="s">
        <v>2815</v>
      </c>
      <c r="U149" s="223" t="s">
        <v>2816</v>
      </c>
      <c r="V149" s="223" t="s">
        <v>2015</v>
      </c>
      <c r="W149" s="222"/>
      <c r="X149" s="223"/>
      <c r="Y149" s="222"/>
      <c r="Z149" s="222"/>
      <c r="AA149" s="222"/>
      <c r="AB149" s="222"/>
      <c r="AC149" s="222"/>
      <c r="AD149" s="597" t="s">
        <v>227</v>
      </c>
      <c r="AE149" s="232">
        <v>0</v>
      </c>
      <c r="AF149" s="228" t="s">
        <v>227</v>
      </c>
      <c r="AG149" s="218"/>
      <c r="AH149" s="232" t="s">
        <v>1500</v>
      </c>
      <c r="AI149" s="223"/>
      <c r="AJ149" s="223"/>
      <c r="AK149" s="229"/>
      <c r="AL149" s="228"/>
      <c r="AM149" s="229"/>
      <c r="AN149" s="229"/>
      <c r="AO149" s="229"/>
    </row>
    <row r="150" spans="1:41" ht="20.100000000000001" customHeight="1" x14ac:dyDescent="0.3">
      <c r="A150" s="608">
        <v>704434</v>
      </c>
      <c r="B150" s="608" t="s">
        <v>4591</v>
      </c>
      <c r="C150" s="608" t="s">
        <v>297</v>
      </c>
      <c r="D150" s="232"/>
      <c r="E150" s="608" t="s">
        <v>227</v>
      </c>
      <c r="F150" s="610" t="s">
        <v>227</v>
      </c>
      <c r="G150" s="608" t="s">
        <v>227</v>
      </c>
      <c r="H150" s="223"/>
      <c r="I150" s="608" t="s">
        <v>249</v>
      </c>
      <c r="J150" s="223"/>
      <c r="K150" s="225"/>
      <c r="L150" s="223"/>
      <c r="M150" s="218"/>
      <c r="N150" s="218"/>
      <c r="O150" s="223"/>
      <c r="P150" s="223"/>
      <c r="Q150" s="226"/>
      <c r="R150" s="222"/>
      <c r="S150" s="223"/>
      <c r="T150" s="223"/>
      <c r="U150" s="223"/>
      <c r="V150" s="223"/>
      <c r="W150" s="222"/>
      <c r="X150" s="223"/>
      <c r="Y150" s="222"/>
      <c r="Z150" s="222"/>
      <c r="AA150" s="222"/>
      <c r="AB150" s="231"/>
      <c r="AC150" s="222"/>
      <c r="AD150" s="597"/>
      <c r="AE150" s="232"/>
      <c r="AF150" s="228"/>
      <c r="AG150" s="218"/>
      <c r="AH150" s="232"/>
      <c r="AI150" s="223"/>
      <c r="AJ150" s="223"/>
      <c r="AK150" s="229"/>
      <c r="AL150" s="228"/>
      <c r="AM150" s="229"/>
      <c r="AN150" s="229"/>
      <c r="AO150" s="229"/>
    </row>
    <row r="151" spans="1:41" ht="20.100000000000001" customHeight="1" x14ac:dyDescent="0.3">
      <c r="A151" s="222">
        <v>704443</v>
      </c>
      <c r="B151" s="255" t="s">
        <v>714</v>
      </c>
      <c r="C151" s="223" t="s">
        <v>103</v>
      </c>
      <c r="D151" s="223" t="s">
        <v>1046</v>
      </c>
      <c r="E151" s="223" t="s">
        <v>174</v>
      </c>
      <c r="F151" s="230">
        <v>35132</v>
      </c>
      <c r="G151" s="223" t="s">
        <v>200</v>
      </c>
      <c r="H151" s="223" t="s">
        <v>911</v>
      </c>
      <c r="I151" s="232" t="s">
        <v>249</v>
      </c>
      <c r="J151" s="223" t="s">
        <v>203</v>
      </c>
      <c r="K151" s="222">
        <v>2016</v>
      </c>
      <c r="L151" s="223" t="s">
        <v>202</v>
      </c>
      <c r="M151" s="218"/>
      <c r="N151" s="223"/>
      <c r="O151" s="223" t="str">
        <f>IFERROR(VLOOKUP(A151,[1]ورقه2مسجلين!A$3:AV$777,43,0),"")</f>
        <v/>
      </c>
      <c r="P151" s="223"/>
      <c r="Q151" s="226"/>
      <c r="R151" s="222">
        <v>0</v>
      </c>
      <c r="S151" s="223" t="s">
        <v>2817</v>
      </c>
      <c r="T151" s="223" t="s">
        <v>2818</v>
      </c>
      <c r="U151" s="223" t="s">
        <v>2819</v>
      </c>
      <c r="V151" s="223" t="s">
        <v>2038</v>
      </c>
      <c r="W151" s="222"/>
      <c r="X151" s="223"/>
      <c r="Y151" s="222"/>
      <c r="Z151" s="222"/>
      <c r="AA151" s="222"/>
      <c r="AB151" s="222"/>
      <c r="AC151" s="222"/>
      <c r="AD151" s="597" t="s">
        <v>227</v>
      </c>
      <c r="AE151" s="232">
        <v>0</v>
      </c>
      <c r="AF151" s="228" t="s">
        <v>227</v>
      </c>
      <c r="AG151" s="218"/>
      <c r="AH151" s="232"/>
      <c r="AI151" s="223"/>
      <c r="AJ151" s="223"/>
      <c r="AK151" s="229"/>
      <c r="AL151" s="228"/>
      <c r="AM151" s="229"/>
      <c r="AN151" s="229"/>
      <c r="AO151" s="229"/>
    </row>
    <row r="152" spans="1:41" ht="20.100000000000001" customHeight="1" x14ac:dyDescent="0.3">
      <c r="A152" s="222">
        <v>704570</v>
      </c>
      <c r="B152" s="255" t="s">
        <v>715</v>
      </c>
      <c r="C152" s="223" t="s">
        <v>276</v>
      </c>
      <c r="D152" s="223" t="s">
        <v>1047</v>
      </c>
      <c r="E152" s="223" t="s">
        <v>173</v>
      </c>
      <c r="F152" s="224">
        <v>36014</v>
      </c>
      <c r="G152" s="223" t="s">
        <v>200</v>
      </c>
      <c r="H152" s="223" t="s">
        <v>911</v>
      </c>
      <c r="I152" s="232" t="s">
        <v>249</v>
      </c>
      <c r="J152" s="223" t="s">
        <v>203</v>
      </c>
      <c r="K152" s="225">
        <v>2016</v>
      </c>
      <c r="L152" s="223" t="s">
        <v>200</v>
      </c>
      <c r="M152" s="218"/>
      <c r="N152" s="223"/>
      <c r="O152" s="223" t="str">
        <f>IFERROR(VLOOKUP(A152,[1]ورقه2مسجلين!A$3:AV$777,43,0),"")</f>
        <v/>
      </c>
      <c r="P152" s="223"/>
      <c r="Q152" s="226"/>
      <c r="R152" s="222">
        <v>0</v>
      </c>
      <c r="S152" s="223" t="s">
        <v>2820</v>
      </c>
      <c r="T152" s="223" t="s">
        <v>2821</v>
      </c>
      <c r="U152" s="223" t="s">
        <v>2822</v>
      </c>
      <c r="V152" s="223" t="s">
        <v>1963</v>
      </c>
      <c r="W152" s="222"/>
      <c r="X152" s="223"/>
      <c r="Y152" s="222"/>
      <c r="Z152" s="222"/>
      <c r="AA152" s="222"/>
      <c r="AB152" s="222"/>
      <c r="AC152" s="222"/>
      <c r="AD152" s="597" t="s">
        <v>3626</v>
      </c>
      <c r="AE152" s="232" t="s">
        <v>4589</v>
      </c>
      <c r="AF152" s="228" t="s">
        <v>227</v>
      </c>
      <c r="AG152" s="218"/>
      <c r="AH152" s="232"/>
      <c r="AI152" s="223"/>
      <c r="AJ152" s="223"/>
      <c r="AK152" s="229"/>
      <c r="AL152" s="228"/>
      <c r="AM152" s="229"/>
      <c r="AN152" s="229"/>
      <c r="AO152" s="229"/>
    </row>
    <row r="153" spans="1:41" ht="20.100000000000001" customHeight="1" x14ac:dyDescent="0.3">
      <c r="A153" s="222">
        <v>704599</v>
      </c>
      <c r="B153" s="255" t="s">
        <v>716</v>
      </c>
      <c r="C153" s="223" t="s">
        <v>66</v>
      </c>
      <c r="D153" s="223" t="s">
        <v>1361</v>
      </c>
      <c r="E153" s="223" t="s">
        <v>173</v>
      </c>
      <c r="F153" s="224">
        <v>35918</v>
      </c>
      <c r="G153" s="223" t="s">
        <v>963</v>
      </c>
      <c r="H153" s="223" t="s">
        <v>911</v>
      </c>
      <c r="I153" s="232" t="s">
        <v>401</v>
      </c>
      <c r="J153" s="223" t="s">
        <v>203</v>
      </c>
      <c r="K153" s="225">
        <v>2016</v>
      </c>
      <c r="L153" s="223" t="s">
        <v>200</v>
      </c>
      <c r="M153" s="218"/>
      <c r="N153" s="223"/>
      <c r="O153" s="223" t="str">
        <f>IFERROR(VLOOKUP(A153,[1]ورقه2مسجلين!A$3:AV$777,43,0),"")</f>
        <v/>
      </c>
      <c r="P153" s="223"/>
      <c r="Q153" s="226"/>
      <c r="R153" s="222">
        <v>0</v>
      </c>
      <c r="S153" s="223" t="s">
        <v>2389</v>
      </c>
      <c r="T153" s="223" t="s">
        <v>2004</v>
      </c>
      <c r="U153" s="223" t="s">
        <v>2390</v>
      </c>
      <c r="V153" s="223" t="s">
        <v>2310</v>
      </c>
      <c r="W153" s="222"/>
      <c r="X153" s="223"/>
      <c r="Y153" s="222"/>
      <c r="Z153" s="222"/>
      <c r="AA153" s="222"/>
      <c r="AB153" s="222"/>
      <c r="AC153" s="222"/>
      <c r="AD153" s="597" t="s">
        <v>227</v>
      </c>
      <c r="AE153" s="232">
        <v>0</v>
      </c>
      <c r="AF153" s="228" t="s">
        <v>227</v>
      </c>
      <c r="AG153" s="218"/>
      <c r="AH153" s="232"/>
      <c r="AI153" s="223"/>
      <c r="AJ153" s="223"/>
      <c r="AK153" s="229"/>
      <c r="AL153" s="228"/>
      <c r="AM153" s="229"/>
      <c r="AN153" s="229"/>
      <c r="AO153" s="229"/>
    </row>
    <row r="154" spans="1:41" ht="20.100000000000001" customHeight="1" x14ac:dyDescent="0.3">
      <c r="A154" s="222">
        <v>704614</v>
      </c>
      <c r="B154" s="255" t="s">
        <v>717</v>
      </c>
      <c r="C154" s="223" t="s">
        <v>85</v>
      </c>
      <c r="D154" s="223" t="s">
        <v>921</v>
      </c>
      <c r="E154" s="223" t="s">
        <v>174</v>
      </c>
      <c r="F154" s="224">
        <v>27384</v>
      </c>
      <c r="G154" s="223" t="s">
        <v>1822</v>
      </c>
      <c r="H154" s="223" t="s">
        <v>911</v>
      </c>
      <c r="I154" s="232" t="s">
        <v>248</v>
      </c>
      <c r="J154" s="223" t="s">
        <v>203</v>
      </c>
      <c r="K154" s="225">
        <v>2000</v>
      </c>
      <c r="L154" s="223" t="s">
        <v>202</v>
      </c>
      <c r="M154" s="223" t="s">
        <v>227</v>
      </c>
      <c r="N154" s="223"/>
      <c r="O154" s="223" t="str">
        <f>IFERROR(VLOOKUP(A154,[1]ورقه2مسجلين!A$3:AV$777,43,0),"")</f>
        <v/>
      </c>
      <c r="P154" s="223"/>
      <c r="Q154" s="226"/>
      <c r="R154" s="223" t="s">
        <v>227</v>
      </c>
      <c r="S154" s="223" t="s">
        <v>2084</v>
      </c>
      <c r="T154" s="223" t="s">
        <v>2085</v>
      </c>
      <c r="U154" s="223" t="s">
        <v>2086</v>
      </c>
      <c r="V154" s="223" t="s">
        <v>1970</v>
      </c>
      <c r="W154" s="223" t="s">
        <v>227</v>
      </c>
      <c r="X154" s="223" t="s">
        <v>227</v>
      </c>
      <c r="Y154" s="223" t="s">
        <v>227</v>
      </c>
      <c r="Z154" s="223" t="s">
        <v>227</v>
      </c>
      <c r="AA154" s="223" t="s">
        <v>227</v>
      </c>
      <c r="AB154" s="223" t="s">
        <v>227</v>
      </c>
      <c r="AC154" s="223" t="s">
        <v>1500</v>
      </c>
      <c r="AD154" s="597" t="s">
        <v>227</v>
      </c>
      <c r="AE154" s="232">
        <v>0</v>
      </c>
      <c r="AF154" s="228" t="s">
        <v>1500</v>
      </c>
      <c r="AG154" s="607" t="s">
        <v>1500</v>
      </c>
      <c r="AH154" s="232" t="s">
        <v>1500</v>
      </c>
      <c r="AI154" s="223"/>
      <c r="AJ154" s="223"/>
      <c r="AK154"/>
      <c r="AL154" s="228"/>
      <c r="AM154"/>
      <c r="AN154"/>
      <c r="AO154"/>
    </row>
    <row r="155" spans="1:41" ht="20.100000000000001" customHeight="1" x14ac:dyDescent="0.3">
      <c r="A155" s="222">
        <v>704625</v>
      </c>
      <c r="B155" s="255" t="s">
        <v>470</v>
      </c>
      <c r="C155" s="223" t="s">
        <v>266</v>
      </c>
      <c r="D155" s="223" t="s">
        <v>1049</v>
      </c>
      <c r="E155" s="223" t="s">
        <v>173</v>
      </c>
      <c r="F155" s="230">
        <v>30204</v>
      </c>
      <c r="G155" s="223" t="s">
        <v>1062</v>
      </c>
      <c r="H155" s="223" t="s">
        <v>911</v>
      </c>
      <c r="I155" s="232" t="s">
        <v>401</v>
      </c>
      <c r="J155" s="223" t="s">
        <v>203</v>
      </c>
      <c r="K155" s="222">
        <v>2006</v>
      </c>
      <c r="L155" s="223" t="s">
        <v>208</v>
      </c>
      <c r="M155" s="218"/>
      <c r="N155" s="251"/>
      <c r="O155" s="251" t="s">
        <v>4543</v>
      </c>
      <c r="P155" s="223"/>
      <c r="Q155" s="226">
        <v>2500</v>
      </c>
      <c r="R155" s="231"/>
      <c r="S155" s="223" t="s">
        <v>2823</v>
      </c>
      <c r="T155" s="223" t="s">
        <v>2824</v>
      </c>
      <c r="U155" s="223" t="s">
        <v>2825</v>
      </c>
      <c r="V155" s="223" t="s">
        <v>2826</v>
      </c>
      <c r="W155" s="222"/>
      <c r="X155" s="223"/>
      <c r="Y155" s="222"/>
      <c r="Z155" s="222"/>
      <c r="AA155" s="222"/>
      <c r="AB155" s="222"/>
      <c r="AC155" s="222"/>
      <c r="AD155" s="597" t="s">
        <v>227</v>
      </c>
      <c r="AE155" s="232">
        <v>0</v>
      </c>
      <c r="AF155" s="228" t="s">
        <v>227</v>
      </c>
      <c r="AG155" s="218"/>
      <c r="AH155" s="232"/>
      <c r="AI155" s="223"/>
      <c r="AJ155" s="223"/>
      <c r="AK155" s="229"/>
      <c r="AL155" s="228"/>
      <c r="AM155" s="229"/>
      <c r="AN155" s="229"/>
      <c r="AO155" s="229"/>
    </row>
    <row r="156" spans="1:41" ht="20.100000000000001" customHeight="1" x14ac:dyDescent="0.3">
      <c r="A156" s="222">
        <v>704626</v>
      </c>
      <c r="B156" s="255" t="s">
        <v>573</v>
      </c>
      <c r="C156" s="223" t="s">
        <v>145</v>
      </c>
      <c r="D156" s="223" t="s">
        <v>1050</v>
      </c>
      <c r="E156" s="223" t="s">
        <v>173</v>
      </c>
      <c r="F156" s="224">
        <v>29351</v>
      </c>
      <c r="G156" s="223" t="s">
        <v>1051</v>
      </c>
      <c r="H156" s="223" t="s">
        <v>911</v>
      </c>
      <c r="I156" s="232" t="s">
        <v>249</v>
      </c>
      <c r="J156" s="223" t="s">
        <v>201</v>
      </c>
      <c r="K156" s="225">
        <v>2000</v>
      </c>
      <c r="L156" s="223" t="s">
        <v>200</v>
      </c>
      <c r="M156" s="218"/>
      <c r="N156" s="251"/>
      <c r="O156" s="251" t="s">
        <v>4543</v>
      </c>
      <c r="P156" s="223"/>
      <c r="Q156" s="226">
        <v>30000</v>
      </c>
      <c r="R156" s="222">
        <v>0</v>
      </c>
      <c r="S156" s="223" t="s">
        <v>2827</v>
      </c>
      <c r="T156" s="223" t="s">
        <v>2828</v>
      </c>
      <c r="U156" s="223" t="s">
        <v>2829</v>
      </c>
      <c r="V156" s="223" t="s">
        <v>1969</v>
      </c>
      <c r="W156" s="222"/>
      <c r="X156" s="223"/>
      <c r="Y156" s="222"/>
      <c r="Z156" s="222"/>
      <c r="AA156" s="222"/>
      <c r="AB156" s="222"/>
      <c r="AC156" s="222"/>
      <c r="AD156" s="597" t="s">
        <v>227</v>
      </c>
      <c r="AE156" s="232">
        <v>0</v>
      </c>
      <c r="AF156" s="228" t="s">
        <v>227</v>
      </c>
      <c r="AG156" s="218"/>
      <c r="AH156" s="232"/>
      <c r="AI156" s="223"/>
      <c r="AJ156" s="223"/>
      <c r="AK156" s="229"/>
      <c r="AL156" s="228"/>
      <c r="AM156" s="229"/>
      <c r="AN156" s="229"/>
      <c r="AO156" s="229"/>
    </row>
    <row r="157" spans="1:41" ht="20.100000000000001" customHeight="1" x14ac:dyDescent="0.3">
      <c r="A157" s="222">
        <v>704646</v>
      </c>
      <c r="B157" s="255" t="s">
        <v>718</v>
      </c>
      <c r="C157" s="223" t="s">
        <v>271</v>
      </c>
      <c r="D157" s="223" t="s">
        <v>1228</v>
      </c>
      <c r="E157" s="223" t="s">
        <v>174</v>
      </c>
      <c r="F157" s="224">
        <v>27878</v>
      </c>
      <c r="G157" s="223" t="s">
        <v>200</v>
      </c>
      <c r="H157" s="223" t="s">
        <v>911</v>
      </c>
      <c r="I157" s="232" t="s">
        <v>401</v>
      </c>
      <c r="J157" s="223" t="s">
        <v>201</v>
      </c>
      <c r="K157" s="225">
        <v>1993</v>
      </c>
      <c r="L157" s="223" t="s">
        <v>200</v>
      </c>
      <c r="M157" s="218"/>
      <c r="N157" s="223"/>
      <c r="O157" s="223" t="str">
        <f>IFERROR(VLOOKUP(A157,[1]ورقه2مسجلين!A$3:AV$777,43,0),"")</f>
        <v/>
      </c>
      <c r="P157" s="223"/>
      <c r="Q157" s="226"/>
      <c r="R157" s="222">
        <v>0</v>
      </c>
      <c r="S157" s="223" t="s">
        <v>2830</v>
      </c>
      <c r="T157" s="223" t="s">
        <v>2831</v>
      </c>
      <c r="U157" s="223" t="s">
        <v>2832</v>
      </c>
      <c r="V157" s="223" t="s">
        <v>2195</v>
      </c>
      <c r="W157" s="222"/>
      <c r="X157" s="223"/>
      <c r="Y157" s="222"/>
      <c r="Z157" s="222"/>
      <c r="AA157" s="222"/>
      <c r="AB157" s="222"/>
      <c r="AC157" s="222"/>
      <c r="AD157" s="597" t="s">
        <v>227</v>
      </c>
      <c r="AE157" s="232">
        <v>0</v>
      </c>
      <c r="AF157" s="228" t="s">
        <v>227</v>
      </c>
      <c r="AG157" s="218"/>
      <c r="AH157" s="232"/>
      <c r="AI157" s="223"/>
      <c r="AJ157" s="223"/>
      <c r="AK157" s="229"/>
      <c r="AL157" s="228"/>
      <c r="AM157" s="229"/>
      <c r="AN157" s="229"/>
      <c r="AO157" s="229"/>
    </row>
    <row r="158" spans="1:41" ht="20.100000000000001" customHeight="1" x14ac:dyDescent="0.3">
      <c r="A158" s="222">
        <v>704683</v>
      </c>
      <c r="B158" s="255" t="s">
        <v>719</v>
      </c>
      <c r="C158" s="223" t="s">
        <v>120</v>
      </c>
      <c r="D158" s="223" t="s">
        <v>968</v>
      </c>
      <c r="E158" s="223" t="s">
        <v>174</v>
      </c>
      <c r="F158" s="224">
        <v>36312</v>
      </c>
      <c r="G158" s="223" t="s">
        <v>1056</v>
      </c>
      <c r="H158" s="223" t="s">
        <v>1057</v>
      </c>
      <c r="I158" s="232" t="s">
        <v>249</v>
      </c>
      <c r="J158" s="223" t="s">
        <v>201</v>
      </c>
      <c r="K158" s="225">
        <v>2016</v>
      </c>
      <c r="L158" s="223" t="s">
        <v>200</v>
      </c>
      <c r="M158" s="218"/>
      <c r="N158" s="223"/>
      <c r="O158" s="223" t="str">
        <f>IFERROR(VLOOKUP(A158,[1]ورقه2مسجلين!A$3:AV$777,43,0),"")</f>
        <v/>
      </c>
      <c r="P158" s="223"/>
      <c r="Q158" s="226"/>
      <c r="R158" s="222">
        <v>0</v>
      </c>
      <c r="S158" s="223" t="s">
        <v>2833</v>
      </c>
      <c r="T158" s="223" t="s">
        <v>2834</v>
      </c>
      <c r="U158" s="223" t="s">
        <v>2722</v>
      </c>
      <c r="V158" s="223" t="s">
        <v>2835</v>
      </c>
      <c r="W158" s="222"/>
      <c r="X158" s="223"/>
      <c r="Y158" s="222"/>
      <c r="Z158" s="222"/>
      <c r="AA158" s="222"/>
      <c r="AB158" s="222"/>
      <c r="AC158" s="222"/>
      <c r="AD158" s="597" t="s">
        <v>227</v>
      </c>
      <c r="AE158" s="232">
        <v>0</v>
      </c>
      <c r="AF158" s="228" t="s">
        <v>227</v>
      </c>
      <c r="AG158" s="218"/>
      <c r="AH158" s="232"/>
      <c r="AI158" s="223"/>
      <c r="AJ158" s="223"/>
      <c r="AK158" s="229"/>
      <c r="AL158" s="228"/>
      <c r="AM158" s="229"/>
      <c r="AN158" s="229"/>
      <c r="AO158" s="229"/>
    </row>
    <row r="159" spans="1:41" ht="20.100000000000001" customHeight="1" x14ac:dyDescent="0.3">
      <c r="A159" s="222">
        <v>704705</v>
      </c>
      <c r="B159" s="255" t="s">
        <v>720</v>
      </c>
      <c r="C159" s="223" t="s">
        <v>61</v>
      </c>
      <c r="D159" s="223" t="s">
        <v>951</v>
      </c>
      <c r="E159" s="223" t="s">
        <v>174</v>
      </c>
      <c r="F159" s="224">
        <v>33979</v>
      </c>
      <c r="G159" s="223" t="s">
        <v>1059</v>
      </c>
      <c r="H159" s="223" t="s">
        <v>911</v>
      </c>
      <c r="I159" s="232" t="s">
        <v>249</v>
      </c>
      <c r="J159" s="223" t="s">
        <v>203</v>
      </c>
      <c r="K159" s="225">
        <v>2011</v>
      </c>
      <c r="L159" s="223" t="s">
        <v>202</v>
      </c>
      <c r="M159" s="218"/>
      <c r="N159" s="223"/>
      <c r="O159" s="223" t="str">
        <f>IFERROR(VLOOKUP(A159,[1]ورقه2مسجلين!A$3:AV$777,43,0),"")</f>
        <v/>
      </c>
      <c r="P159" s="223"/>
      <c r="Q159" s="226"/>
      <c r="R159" s="222">
        <v>0</v>
      </c>
      <c r="S159" s="223" t="s">
        <v>2286</v>
      </c>
      <c r="T159" s="223" t="s">
        <v>2287</v>
      </c>
      <c r="U159" s="223" t="s">
        <v>1997</v>
      </c>
      <c r="V159" s="223" t="s">
        <v>2288</v>
      </c>
      <c r="W159" s="222"/>
      <c r="X159" s="223"/>
      <c r="Y159" s="222"/>
      <c r="Z159" s="222"/>
      <c r="AA159" s="222"/>
      <c r="AB159" s="222"/>
      <c r="AC159" s="222"/>
      <c r="AD159" s="597" t="s">
        <v>227</v>
      </c>
      <c r="AE159" s="232">
        <v>0</v>
      </c>
      <c r="AF159" s="228" t="s">
        <v>227</v>
      </c>
      <c r="AG159" s="218"/>
      <c r="AH159" s="232"/>
      <c r="AI159" s="223"/>
      <c r="AJ159" s="223"/>
      <c r="AK159" s="229"/>
      <c r="AL159" s="228"/>
      <c r="AM159" s="229"/>
      <c r="AN159" s="229"/>
      <c r="AO159" s="229"/>
    </row>
    <row r="160" spans="1:41" ht="20.100000000000001" customHeight="1" x14ac:dyDescent="0.3">
      <c r="A160" s="222">
        <v>704738</v>
      </c>
      <c r="B160" s="255" t="s">
        <v>583</v>
      </c>
      <c r="C160" s="223" t="s">
        <v>302</v>
      </c>
      <c r="D160" s="223" t="s">
        <v>1060</v>
      </c>
      <c r="E160" s="223" t="s">
        <v>173</v>
      </c>
      <c r="F160" s="224">
        <v>30166</v>
      </c>
      <c r="G160" s="223" t="s">
        <v>200</v>
      </c>
      <c r="H160" s="223" t="s">
        <v>911</v>
      </c>
      <c r="I160" s="232" t="s">
        <v>247</v>
      </c>
      <c r="J160" s="223" t="s">
        <v>203</v>
      </c>
      <c r="K160" s="225">
        <v>2005</v>
      </c>
      <c r="L160" s="223" t="s">
        <v>200</v>
      </c>
      <c r="M160" s="218"/>
      <c r="N160" s="223"/>
      <c r="O160" s="223" t="str">
        <f>IFERROR(VLOOKUP(A160,[1]ورقه2مسجلين!A$3:AV$777,43,0),"")</f>
        <v/>
      </c>
      <c r="P160" s="223"/>
      <c r="Q160" s="226"/>
      <c r="R160" s="231"/>
      <c r="S160" s="223" t="s">
        <v>2836</v>
      </c>
      <c r="T160" s="223" t="s">
        <v>2837</v>
      </c>
      <c r="U160" s="223" t="s">
        <v>2838</v>
      </c>
      <c r="V160" s="223" t="s">
        <v>1963</v>
      </c>
      <c r="W160" s="222"/>
      <c r="X160" s="223"/>
      <c r="Y160" s="222"/>
      <c r="Z160" s="222"/>
      <c r="AA160" s="222"/>
      <c r="AB160" s="222"/>
      <c r="AC160" s="222"/>
      <c r="AD160" s="597" t="s">
        <v>227</v>
      </c>
      <c r="AE160" s="232">
        <v>0</v>
      </c>
      <c r="AF160" s="228" t="s">
        <v>227</v>
      </c>
      <c r="AG160" s="218"/>
      <c r="AH160" s="232" t="s">
        <v>1500</v>
      </c>
      <c r="AI160" s="223"/>
      <c r="AJ160" s="223"/>
      <c r="AK160" s="229"/>
      <c r="AL160" s="228"/>
      <c r="AM160" s="229"/>
      <c r="AN160" s="229"/>
      <c r="AO160" s="229"/>
    </row>
    <row r="161" spans="1:41" ht="20.100000000000001" customHeight="1" x14ac:dyDescent="0.3">
      <c r="A161" s="222">
        <v>704795</v>
      </c>
      <c r="B161" s="255" t="s">
        <v>721</v>
      </c>
      <c r="C161" s="223" t="s">
        <v>117</v>
      </c>
      <c r="D161" s="223" t="s">
        <v>1304</v>
      </c>
      <c r="E161" s="223" t="s">
        <v>173</v>
      </c>
      <c r="F161" s="224">
        <v>31874</v>
      </c>
      <c r="G161" s="223" t="s">
        <v>941</v>
      </c>
      <c r="H161" s="223" t="s">
        <v>935</v>
      </c>
      <c r="I161" s="232" t="s">
        <v>248</v>
      </c>
      <c r="J161" s="223" t="s">
        <v>203</v>
      </c>
      <c r="K161" s="225">
        <v>2007</v>
      </c>
      <c r="L161" s="223" t="s">
        <v>200</v>
      </c>
      <c r="M161" s="218"/>
      <c r="N161" s="223"/>
      <c r="O161" s="223" t="str">
        <f>IFERROR(VLOOKUP(A161,[1]ورقه2مسجلين!A$3:AV$777,43,0),"")</f>
        <v/>
      </c>
      <c r="P161" s="223"/>
      <c r="Q161" s="226"/>
      <c r="R161" s="222">
        <v>0</v>
      </c>
      <c r="S161" s="223" t="s">
        <v>2186</v>
      </c>
      <c r="T161" s="223" t="s">
        <v>2187</v>
      </c>
      <c r="U161" s="223" t="s">
        <v>2188</v>
      </c>
      <c r="V161" s="223" t="s">
        <v>2189</v>
      </c>
      <c r="W161" s="222"/>
      <c r="X161" s="223"/>
      <c r="Y161" s="222"/>
      <c r="Z161" s="222"/>
      <c r="AA161" s="222"/>
      <c r="AB161" s="222"/>
      <c r="AC161" s="222"/>
      <c r="AD161" s="597" t="s">
        <v>227</v>
      </c>
      <c r="AE161" s="232">
        <v>0</v>
      </c>
      <c r="AF161" s="228" t="s">
        <v>227</v>
      </c>
      <c r="AG161" s="218"/>
      <c r="AH161" s="232" t="s">
        <v>1500</v>
      </c>
      <c r="AI161" s="223"/>
      <c r="AJ161" s="223"/>
      <c r="AK161" s="229"/>
      <c r="AL161" s="228"/>
      <c r="AM161" s="229"/>
      <c r="AN161" s="229"/>
      <c r="AO161" s="229"/>
    </row>
    <row r="162" spans="1:41" ht="20.100000000000001" customHeight="1" x14ac:dyDescent="0.3">
      <c r="A162" s="222">
        <v>704819</v>
      </c>
      <c r="B162" s="255" t="s">
        <v>624</v>
      </c>
      <c r="C162" s="223" t="s">
        <v>586</v>
      </c>
      <c r="D162" s="223" t="s">
        <v>1063</v>
      </c>
      <c r="E162" s="223" t="s">
        <v>174</v>
      </c>
      <c r="F162" s="224">
        <v>30025</v>
      </c>
      <c r="G162" s="223" t="s">
        <v>208</v>
      </c>
      <c r="H162" s="223" t="s">
        <v>911</v>
      </c>
      <c r="I162" s="232" t="s">
        <v>226</v>
      </c>
      <c r="J162" s="223" t="s">
        <v>203</v>
      </c>
      <c r="K162" s="225">
        <v>2014</v>
      </c>
      <c r="L162" s="223" t="s">
        <v>215</v>
      </c>
      <c r="M162" s="218"/>
      <c r="N162" s="223"/>
      <c r="O162" s="223" t="str">
        <f>IFERROR(VLOOKUP(A162,[1]ورقه2مسجلين!A$3:AV$777,43,0),"")</f>
        <v/>
      </c>
      <c r="P162" s="223"/>
      <c r="Q162" s="226"/>
      <c r="R162" s="222">
        <v>0</v>
      </c>
      <c r="S162" s="223" t="s">
        <v>2839</v>
      </c>
      <c r="T162" s="223" t="s">
        <v>2840</v>
      </c>
      <c r="U162" s="223" t="s">
        <v>2841</v>
      </c>
      <c r="V162" s="223" t="s">
        <v>2217</v>
      </c>
      <c r="W162" s="222"/>
      <c r="X162" s="223"/>
      <c r="Y162" s="222"/>
      <c r="Z162" s="222"/>
      <c r="AA162" s="222"/>
      <c r="AB162" s="222"/>
      <c r="AC162" s="222"/>
      <c r="AD162" s="597" t="s">
        <v>227</v>
      </c>
      <c r="AE162" s="232">
        <v>0</v>
      </c>
      <c r="AF162" s="228" t="s">
        <v>227</v>
      </c>
      <c r="AG162" s="218"/>
      <c r="AH162" s="232"/>
      <c r="AI162" s="223"/>
      <c r="AJ162" s="223"/>
      <c r="AK162" s="229"/>
      <c r="AL162" s="228"/>
      <c r="AM162" s="229"/>
      <c r="AN162" s="229"/>
      <c r="AO162" s="229"/>
    </row>
    <row r="163" spans="1:41" ht="20.100000000000001" customHeight="1" x14ac:dyDescent="0.3">
      <c r="A163" s="222">
        <v>704828</v>
      </c>
      <c r="B163" s="255" t="s">
        <v>548</v>
      </c>
      <c r="C163" s="223" t="s">
        <v>66</v>
      </c>
      <c r="D163" s="223" t="s">
        <v>913</v>
      </c>
      <c r="E163" s="223" t="s">
        <v>174</v>
      </c>
      <c r="F163" s="224">
        <v>33016</v>
      </c>
      <c r="G163" s="223" t="s">
        <v>1064</v>
      </c>
      <c r="H163" s="223" t="s">
        <v>911</v>
      </c>
      <c r="I163" s="232" t="s">
        <v>401</v>
      </c>
      <c r="J163" s="223" t="s">
        <v>203</v>
      </c>
      <c r="K163" s="225">
        <v>2008</v>
      </c>
      <c r="L163" s="223" t="s">
        <v>215</v>
      </c>
      <c r="M163" s="218"/>
      <c r="N163" s="223"/>
      <c r="O163" s="223" t="str">
        <f>IFERROR(VLOOKUP(A163,[1]ورقه2مسجلين!A$3:AV$777,43,0),"")</f>
        <v/>
      </c>
      <c r="P163" s="223"/>
      <c r="Q163" s="226"/>
      <c r="R163" s="231"/>
      <c r="S163" s="223" t="s">
        <v>2842</v>
      </c>
      <c r="T163" s="223" t="s">
        <v>2091</v>
      </c>
      <c r="U163" s="223" t="s">
        <v>2220</v>
      </c>
      <c r="V163" s="223" t="s">
        <v>2029</v>
      </c>
      <c r="W163" s="222"/>
      <c r="X163" s="223"/>
      <c r="Y163" s="222"/>
      <c r="Z163" s="222"/>
      <c r="AA163" s="222"/>
      <c r="AB163" s="222"/>
      <c r="AC163" s="222"/>
      <c r="AD163" s="597" t="s">
        <v>227</v>
      </c>
      <c r="AE163" s="232" t="s">
        <v>4583</v>
      </c>
      <c r="AF163" s="228" t="s">
        <v>227</v>
      </c>
      <c r="AG163" s="218"/>
      <c r="AH163" s="232"/>
      <c r="AI163" s="223"/>
      <c r="AJ163" s="223"/>
      <c r="AK163" s="229"/>
      <c r="AL163" s="228"/>
      <c r="AM163" s="229"/>
      <c r="AN163" s="229"/>
      <c r="AO163" s="229"/>
    </row>
    <row r="164" spans="1:41" ht="20.100000000000001" customHeight="1" x14ac:dyDescent="0.3">
      <c r="A164" s="222">
        <v>704829</v>
      </c>
      <c r="B164" s="255" t="s">
        <v>722</v>
      </c>
      <c r="C164" s="223" t="s">
        <v>64</v>
      </c>
      <c r="D164" s="223" t="s">
        <v>1065</v>
      </c>
      <c r="E164" s="223" t="s">
        <v>174</v>
      </c>
      <c r="F164" s="224">
        <v>36526</v>
      </c>
      <c r="G164" s="223" t="s">
        <v>963</v>
      </c>
      <c r="H164" s="223" t="s">
        <v>935</v>
      </c>
      <c r="I164" s="232" t="s">
        <v>249</v>
      </c>
      <c r="J164" s="223" t="s">
        <v>203</v>
      </c>
      <c r="K164" s="225">
        <v>2017</v>
      </c>
      <c r="L164" s="223" t="s">
        <v>202</v>
      </c>
      <c r="M164" s="218"/>
      <c r="N164" s="223"/>
      <c r="O164" s="223" t="str">
        <f>IFERROR(VLOOKUP(A164,[1]ورقه2مسجلين!A$3:AV$777,43,0),"")</f>
        <v/>
      </c>
      <c r="P164" s="223"/>
      <c r="Q164" s="226"/>
      <c r="R164" s="222">
        <v>0</v>
      </c>
      <c r="S164" s="223" t="s">
        <v>2843</v>
      </c>
      <c r="T164" s="223" t="s">
        <v>2844</v>
      </c>
      <c r="U164" s="223" t="s">
        <v>2845</v>
      </c>
      <c r="V164" s="223" t="s">
        <v>2706</v>
      </c>
      <c r="W164" s="222"/>
      <c r="X164" s="223"/>
      <c r="Y164" s="222"/>
      <c r="Z164" s="222"/>
      <c r="AA164" s="222"/>
      <c r="AB164" s="222"/>
      <c r="AC164" s="222"/>
      <c r="AD164" s="597" t="s">
        <v>227</v>
      </c>
      <c r="AE164" s="232" t="s">
        <v>4583</v>
      </c>
      <c r="AF164" s="228" t="s">
        <v>227</v>
      </c>
      <c r="AG164" s="218"/>
      <c r="AH164" s="232"/>
      <c r="AI164" s="223"/>
      <c r="AJ164" s="223"/>
      <c r="AK164" s="229"/>
      <c r="AL164" s="228"/>
      <c r="AM164" s="229"/>
      <c r="AN164" s="229"/>
      <c r="AO164" s="229"/>
    </row>
    <row r="165" spans="1:41" ht="20.100000000000001" customHeight="1" x14ac:dyDescent="0.3">
      <c r="A165" s="222">
        <v>704838</v>
      </c>
      <c r="B165" s="255" t="s">
        <v>723</v>
      </c>
      <c r="C165" s="223" t="s">
        <v>136</v>
      </c>
      <c r="D165" s="223" t="s">
        <v>1017</v>
      </c>
      <c r="E165" s="223" t="s">
        <v>174</v>
      </c>
      <c r="F165" s="224">
        <v>35431</v>
      </c>
      <c r="G165" s="223" t="s">
        <v>990</v>
      </c>
      <c r="H165" s="223" t="s">
        <v>911</v>
      </c>
      <c r="I165" s="232" t="s">
        <v>248</v>
      </c>
      <c r="J165" s="223" t="s">
        <v>203</v>
      </c>
      <c r="K165" s="225">
        <v>2015</v>
      </c>
      <c r="L165" s="223" t="s">
        <v>200</v>
      </c>
      <c r="M165" s="218"/>
      <c r="N165" s="223"/>
      <c r="O165" s="223" t="str">
        <f>IFERROR(VLOOKUP(A165,[1]ورقه2مسجلين!A$3:AV$777,43,0),"")</f>
        <v/>
      </c>
      <c r="P165" s="223"/>
      <c r="Q165" s="226"/>
      <c r="R165" s="222">
        <v>0</v>
      </c>
      <c r="S165" s="223" t="s">
        <v>2846</v>
      </c>
      <c r="T165" s="223" t="s">
        <v>2847</v>
      </c>
      <c r="U165" s="223" t="s">
        <v>2375</v>
      </c>
      <c r="V165" s="223" t="s">
        <v>1986</v>
      </c>
      <c r="W165" s="222"/>
      <c r="X165" s="223"/>
      <c r="Y165" s="222"/>
      <c r="Z165" s="222"/>
      <c r="AA165" s="222"/>
      <c r="AB165" s="222"/>
      <c r="AC165" s="222"/>
      <c r="AD165" s="597" t="s">
        <v>227</v>
      </c>
      <c r="AE165" s="232" t="s">
        <v>4546</v>
      </c>
      <c r="AF165" s="228" t="s">
        <v>227</v>
      </c>
      <c r="AG165" s="218"/>
      <c r="AH165" s="232"/>
      <c r="AI165" s="223"/>
      <c r="AJ165" s="223"/>
      <c r="AK165" s="229"/>
      <c r="AL165" s="228"/>
      <c r="AM165" s="229"/>
      <c r="AN165" s="229"/>
      <c r="AO165" s="229"/>
    </row>
    <row r="166" spans="1:41" ht="20.100000000000001" customHeight="1" x14ac:dyDescent="0.3">
      <c r="A166" s="222">
        <v>704843</v>
      </c>
      <c r="B166" s="255" t="s">
        <v>724</v>
      </c>
      <c r="C166" s="223" t="s">
        <v>117</v>
      </c>
      <c r="D166" s="223" t="s">
        <v>933</v>
      </c>
      <c r="E166" s="223" t="s">
        <v>174</v>
      </c>
      <c r="F166" s="224">
        <v>27454</v>
      </c>
      <c r="G166" s="223" t="s">
        <v>202</v>
      </c>
      <c r="H166" s="223" t="s">
        <v>911</v>
      </c>
      <c r="I166" s="232" t="s">
        <v>401</v>
      </c>
      <c r="J166" s="223" t="s">
        <v>203</v>
      </c>
      <c r="K166" s="225">
        <v>2000</v>
      </c>
      <c r="L166" s="223" t="s">
        <v>202</v>
      </c>
      <c r="M166" s="218"/>
      <c r="N166" s="223"/>
      <c r="O166" s="223" t="str">
        <f>IFERROR(VLOOKUP(A166,[1]ورقه2مسجلين!A$3:AV$777,43,0),"")</f>
        <v/>
      </c>
      <c r="P166" s="223"/>
      <c r="Q166" s="226"/>
      <c r="R166" s="222">
        <v>0</v>
      </c>
      <c r="S166" s="223" t="s">
        <v>2087</v>
      </c>
      <c r="T166" s="223" t="s">
        <v>2088</v>
      </c>
      <c r="U166" s="223" t="s">
        <v>2089</v>
      </c>
      <c r="V166" s="223" t="s">
        <v>2029</v>
      </c>
      <c r="W166" s="222"/>
      <c r="X166" s="223"/>
      <c r="Y166" s="222"/>
      <c r="Z166" s="222"/>
      <c r="AA166" s="222"/>
      <c r="AB166" s="222"/>
      <c r="AC166" s="222"/>
      <c r="AD166" s="597" t="s">
        <v>227</v>
      </c>
      <c r="AE166" s="232">
        <v>0</v>
      </c>
      <c r="AF166" s="228" t="s">
        <v>227</v>
      </c>
      <c r="AG166" s="218"/>
      <c r="AH166" s="232"/>
      <c r="AI166" s="223"/>
      <c r="AJ166" s="223"/>
      <c r="AK166" s="229"/>
      <c r="AL166" s="228"/>
      <c r="AM166" s="229"/>
      <c r="AN166" s="229"/>
      <c r="AO166" s="229"/>
    </row>
    <row r="167" spans="1:41" ht="20.100000000000001" customHeight="1" x14ac:dyDescent="0.3">
      <c r="A167" s="222">
        <v>704870</v>
      </c>
      <c r="B167" s="255" t="s">
        <v>766</v>
      </c>
      <c r="C167" s="223" t="s">
        <v>62</v>
      </c>
      <c r="D167" s="223" t="s">
        <v>1309</v>
      </c>
      <c r="E167" s="223" t="s">
        <v>173</v>
      </c>
      <c r="F167" s="224">
        <v>36162</v>
      </c>
      <c r="G167" s="223" t="s">
        <v>1067</v>
      </c>
      <c r="H167" s="223" t="s">
        <v>911</v>
      </c>
      <c r="I167" s="232" t="s">
        <v>249</v>
      </c>
      <c r="J167" s="223" t="s">
        <v>203</v>
      </c>
      <c r="K167" s="225">
        <v>2017</v>
      </c>
      <c r="L167" s="223" t="s">
        <v>200</v>
      </c>
      <c r="M167" s="218"/>
      <c r="N167" s="223"/>
      <c r="O167" s="223" t="str">
        <f>IFERROR(VLOOKUP(A167,[1]ورقه2مسجلين!A$3:AV$777,43,0),"")</f>
        <v/>
      </c>
      <c r="P167" s="223"/>
      <c r="Q167" s="226"/>
      <c r="R167" s="222">
        <v>0</v>
      </c>
      <c r="S167" s="223" t="s">
        <v>2848</v>
      </c>
      <c r="T167" s="223" t="s">
        <v>2849</v>
      </c>
      <c r="U167" s="223" t="s">
        <v>2850</v>
      </c>
      <c r="V167" s="223" t="s">
        <v>2304</v>
      </c>
      <c r="W167" s="222"/>
      <c r="X167" s="223"/>
      <c r="Y167" s="222"/>
      <c r="Z167" s="222"/>
      <c r="AA167" s="222"/>
      <c r="AB167" s="222"/>
      <c r="AC167" s="222"/>
      <c r="AD167" s="597" t="s">
        <v>227</v>
      </c>
      <c r="AE167" s="232" t="s">
        <v>4546</v>
      </c>
      <c r="AF167" s="228" t="s">
        <v>227</v>
      </c>
      <c r="AG167" s="218"/>
      <c r="AH167" s="232"/>
      <c r="AI167" s="223"/>
      <c r="AJ167" s="223"/>
      <c r="AK167" s="229"/>
      <c r="AL167" s="228"/>
      <c r="AM167" s="229"/>
      <c r="AN167" s="229"/>
      <c r="AO167" s="229"/>
    </row>
    <row r="168" spans="1:41" ht="20.100000000000001" customHeight="1" x14ac:dyDescent="0.3">
      <c r="A168" s="222">
        <v>704890</v>
      </c>
      <c r="B168" s="255" t="s">
        <v>725</v>
      </c>
      <c r="C168" s="223" t="s">
        <v>143</v>
      </c>
      <c r="D168" s="223" t="s">
        <v>1035</v>
      </c>
      <c r="E168" s="223" t="s">
        <v>173</v>
      </c>
      <c r="F168" s="224">
        <v>34429</v>
      </c>
      <c r="G168" s="223" t="s">
        <v>1068</v>
      </c>
      <c r="H168" s="223" t="s">
        <v>911</v>
      </c>
      <c r="I168" s="232" t="s">
        <v>401</v>
      </c>
      <c r="J168" s="223" t="s">
        <v>203</v>
      </c>
      <c r="K168" s="225">
        <v>2014</v>
      </c>
      <c r="L168" s="223" t="s">
        <v>202</v>
      </c>
      <c r="M168" s="218"/>
      <c r="N168" s="223"/>
      <c r="O168" s="223" t="str">
        <f>IFERROR(VLOOKUP(A168,[1]ورقه2مسجلين!A$3:AV$777,43,0),"")</f>
        <v/>
      </c>
      <c r="P168" s="223"/>
      <c r="Q168" s="226"/>
      <c r="R168" s="222">
        <v>0</v>
      </c>
      <c r="S168" s="223" t="s">
        <v>2352</v>
      </c>
      <c r="T168" s="223" t="s">
        <v>2353</v>
      </c>
      <c r="U168" s="223" t="s">
        <v>2354</v>
      </c>
      <c r="V168" s="223" t="s">
        <v>2355</v>
      </c>
      <c r="W168" s="222"/>
      <c r="X168" s="223"/>
      <c r="Y168" s="222"/>
      <c r="Z168" s="222"/>
      <c r="AA168" s="222"/>
      <c r="AB168" s="222"/>
      <c r="AC168" s="222"/>
      <c r="AD168" s="597" t="s">
        <v>227</v>
      </c>
      <c r="AE168" s="232">
        <v>0</v>
      </c>
      <c r="AF168" s="228" t="s">
        <v>227</v>
      </c>
      <c r="AG168" s="218"/>
      <c r="AH168" s="232"/>
      <c r="AI168" s="223"/>
      <c r="AJ168" s="223"/>
      <c r="AK168" s="229"/>
      <c r="AL168" s="228"/>
      <c r="AM168" s="229"/>
      <c r="AN168" s="229"/>
      <c r="AO168" s="229"/>
    </row>
    <row r="169" spans="1:41" ht="20.100000000000001" customHeight="1" x14ac:dyDescent="0.3">
      <c r="A169" s="222">
        <v>704895</v>
      </c>
      <c r="B169" s="255" t="s">
        <v>485</v>
      </c>
      <c r="C169" s="223" t="s">
        <v>64</v>
      </c>
      <c r="D169" s="223" t="s">
        <v>1327</v>
      </c>
      <c r="E169" s="223" t="s">
        <v>174</v>
      </c>
      <c r="F169" s="224">
        <v>33818</v>
      </c>
      <c r="G169" s="223" t="s">
        <v>1328</v>
      </c>
      <c r="H169" s="223" t="s">
        <v>911</v>
      </c>
      <c r="I169" s="232" t="s">
        <v>248</v>
      </c>
      <c r="J169" s="223" t="s">
        <v>203</v>
      </c>
      <c r="K169" s="225">
        <v>2014</v>
      </c>
      <c r="L169" s="223" t="s">
        <v>202</v>
      </c>
      <c r="M169" s="223" t="s">
        <v>227</v>
      </c>
      <c r="N169" s="223"/>
      <c r="O169" s="223" t="str">
        <f>IFERROR(VLOOKUP(A169,[1]ورقه2مسجلين!A$3:AV$777,43,0),"")</f>
        <v/>
      </c>
      <c r="P169" s="223"/>
      <c r="Q169" s="226"/>
      <c r="R169" s="223" t="s">
        <v>227</v>
      </c>
      <c r="S169" s="223" t="s">
        <v>2348</v>
      </c>
      <c r="T169" s="223" t="s">
        <v>2349</v>
      </c>
      <c r="U169" s="223" t="s">
        <v>2350</v>
      </c>
      <c r="V169" s="223" t="s">
        <v>2351</v>
      </c>
      <c r="W169" s="223" t="s">
        <v>227</v>
      </c>
      <c r="X169" s="223" t="s">
        <v>227</v>
      </c>
      <c r="Y169" s="223" t="s">
        <v>227</v>
      </c>
      <c r="Z169" s="223" t="s">
        <v>227</v>
      </c>
      <c r="AA169" s="223" t="s">
        <v>227</v>
      </c>
      <c r="AB169" s="223" t="s">
        <v>227</v>
      </c>
      <c r="AC169" s="223" t="s">
        <v>227</v>
      </c>
      <c r="AD169" s="597" t="s">
        <v>227</v>
      </c>
      <c r="AE169" s="232" t="s">
        <v>4546</v>
      </c>
      <c r="AF169" s="228" t="s">
        <v>1500</v>
      </c>
      <c r="AG169" s="607" t="s">
        <v>1500</v>
      </c>
      <c r="AH169" s="232" t="s">
        <v>1500</v>
      </c>
      <c r="AI169" s="223"/>
      <c r="AJ169" s="223"/>
      <c r="AK169"/>
      <c r="AL169" s="228"/>
      <c r="AM169"/>
      <c r="AN169"/>
      <c r="AO169"/>
    </row>
    <row r="170" spans="1:41" ht="20.100000000000001" customHeight="1" x14ac:dyDescent="0.3">
      <c r="A170" s="222">
        <v>704896</v>
      </c>
      <c r="B170" s="255" t="s">
        <v>726</v>
      </c>
      <c r="C170" s="223" t="s">
        <v>85</v>
      </c>
      <c r="D170" s="223" t="s">
        <v>1069</v>
      </c>
      <c r="E170" s="223" t="s">
        <v>174</v>
      </c>
      <c r="F170" s="224">
        <v>34441</v>
      </c>
      <c r="G170" s="223" t="s">
        <v>200</v>
      </c>
      <c r="H170" s="223" t="s">
        <v>911</v>
      </c>
      <c r="I170" s="232" t="s">
        <v>401</v>
      </c>
      <c r="J170" s="223" t="s">
        <v>203</v>
      </c>
      <c r="K170" s="225">
        <v>2013</v>
      </c>
      <c r="L170" s="223" t="s">
        <v>200</v>
      </c>
      <c r="M170" s="218"/>
      <c r="N170" s="223"/>
      <c r="O170" s="223" t="str">
        <f>IFERROR(VLOOKUP(A170,[1]ورقه2مسجلين!A$3:AV$777,43,0),"")</f>
        <v/>
      </c>
      <c r="P170" s="223"/>
      <c r="Q170" s="226"/>
      <c r="R170" s="222">
        <v>0</v>
      </c>
      <c r="S170" s="223" t="s">
        <v>2851</v>
      </c>
      <c r="T170" s="223" t="s">
        <v>2852</v>
      </c>
      <c r="U170" s="223" t="s">
        <v>2853</v>
      </c>
      <c r="V170" s="223" t="s">
        <v>1963</v>
      </c>
      <c r="W170" s="222"/>
      <c r="X170" s="223"/>
      <c r="Y170" s="222"/>
      <c r="Z170" s="222"/>
      <c r="AA170" s="222"/>
      <c r="AB170" s="222"/>
      <c r="AC170" s="222"/>
      <c r="AD170" s="597" t="s">
        <v>227</v>
      </c>
      <c r="AE170" s="232" t="s">
        <v>4583</v>
      </c>
      <c r="AF170" s="228" t="s">
        <v>227</v>
      </c>
      <c r="AG170" s="218"/>
      <c r="AH170" s="232"/>
      <c r="AI170" s="223"/>
      <c r="AJ170" s="223"/>
      <c r="AK170" s="229"/>
      <c r="AL170" s="228"/>
      <c r="AM170" s="229"/>
      <c r="AN170" s="229"/>
      <c r="AO170" s="229"/>
    </row>
    <row r="171" spans="1:41" ht="20.100000000000001" customHeight="1" x14ac:dyDescent="0.3">
      <c r="A171" s="222">
        <v>704897</v>
      </c>
      <c r="B171" s="255" t="s">
        <v>727</v>
      </c>
      <c r="C171" s="223" t="s">
        <v>67</v>
      </c>
      <c r="D171" s="223" t="s">
        <v>1035</v>
      </c>
      <c r="E171" s="223" t="s">
        <v>174</v>
      </c>
      <c r="F171" s="224">
        <v>34388</v>
      </c>
      <c r="G171" s="223" t="s">
        <v>200</v>
      </c>
      <c r="H171" s="223" t="s">
        <v>911</v>
      </c>
      <c r="I171" s="232" t="s">
        <v>401</v>
      </c>
      <c r="J171" s="223" t="s">
        <v>203</v>
      </c>
      <c r="K171" s="225">
        <v>2012</v>
      </c>
      <c r="L171" s="223" t="s">
        <v>202</v>
      </c>
      <c r="M171" s="218"/>
      <c r="N171" s="223"/>
      <c r="O171" s="223" t="str">
        <f>IFERROR(VLOOKUP(A171,[1]ورقه2مسجلين!A$3:AV$777,43,0),"")</f>
        <v/>
      </c>
      <c r="P171" s="223"/>
      <c r="Q171" s="226"/>
      <c r="R171" s="222">
        <v>0</v>
      </c>
      <c r="S171" s="223" t="s">
        <v>2854</v>
      </c>
      <c r="T171" s="223" t="s">
        <v>1992</v>
      </c>
      <c r="U171" s="223" t="s">
        <v>2691</v>
      </c>
      <c r="V171" s="223" t="s">
        <v>2706</v>
      </c>
      <c r="W171" s="222"/>
      <c r="X171" s="223"/>
      <c r="Y171" s="222"/>
      <c r="Z171" s="222"/>
      <c r="AA171" s="222"/>
      <c r="AB171" s="222"/>
      <c r="AC171" s="222"/>
      <c r="AD171" s="597" t="s">
        <v>227</v>
      </c>
      <c r="AE171" s="232">
        <v>0</v>
      </c>
      <c r="AF171" s="228" t="s">
        <v>227</v>
      </c>
      <c r="AG171" s="218"/>
      <c r="AH171" s="232"/>
      <c r="AI171" s="223"/>
      <c r="AJ171" s="223"/>
      <c r="AK171" s="229"/>
      <c r="AL171" s="228"/>
      <c r="AM171" s="229"/>
      <c r="AN171" s="229"/>
      <c r="AO171" s="229"/>
    </row>
    <row r="172" spans="1:41" ht="20.100000000000001" customHeight="1" x14ac:dyDescent="0.3">
      <c r="A172" s="222">
        <v>704905</v>
      </c>
      <c r="B172" s="255" t="s">
        <v>486</v>
      </c>
      <c r="C172" s="223" t="s">
        <v>487</v>
      </c>
      <c r="D172" s="223" t="s">
        <v>1200</v>
      </c>
      <c r="E172" s="223" t="s">
        <v>227</v>
      </c>
      <c r="F172" s="226"/>
      <c r="G172" s="223" t="s">
        <v>227</v>
      </c>
      <c r="H172" s="223" t="s">
        <v>227</v>
      </c>
      <c r="I172" s="232" t="s">
        <v>248</v>
      </c>
      <c r="J172" s="223" t="s">
        <v>227</v>
      </c>
      <c r="K172" s="226"/>
      <c r="L172" s="223" t="s">
        <v>227</v>
      </c>
      <c r="M172" s="223" t="s">
        <v>227</v>
      </c>
      <c r="N172" s="223"/>
      <c r="O172" s="223" t="str">
        <f>IFERROR(VLOOKUP(A172,[1]ورقه2مسجلين!A$3:AV$777,43,0),"")</f>
        <v/>
      </c>
      <c r="P172" s="223"/>
      <c r="Q172" s="226"/>
      <c r="R172" s="223" t="s">
        <v>227</v>
      </c>
      <c r="S172" s="223" t="s">
        <v>227</v>
      </c>
      <c r="T172" s="223" t="s">
        <v>227</v>
      </c>
      <c r="U172" s="223" t="s">
        <v>227</v>
      </c>
      <c r="V172" s="223" t="s">
        <v>227</v>
      </c>
      <c r="W172" s="223" t="s">
        <v>227</v>
      </c>
      <c r="X172" s="223" t="s">
        <v>227</v>
      </c>
      <c r="Y172" s="223" t="s">
        <v>227</v>
      </c>
      <c r="Z172" s="223" t="s">
        <v>227</v>
      </c>
      <c r="AA172" s="223" t="s">
        <v>1500</v>
      </c>
      <c r="AB172" s="223" t="s">
        <v>1500</v>
      </c>
      <c r="AC172" s="223" t="s">
        <v>1500</v>
      </c>
      <c r="AD172" s="597" t="s">
        <v>227</v>
      </c>
      <c r="AE172" s="232" t="s">
        <v>4546</v>
      </c>
      <c r="AF172" s="228" t="s">
        <v>1500</v>
      </c>
      <c r="AG172" s="607" t="s">
        <v>1500</v>
      </c>
      <c r="AH172" s="232" t="s">
        <v>1500</v>
      </c>
      <c r="AI172" s="223"/>
      <c r="AJ172" s="223"/>
      <c r="AK172"/>
      <c r="AL172" s="228"/>
      <c r="AM172"/>
      <c r="AN172"/>
      <c r="AO172"/>
    </row>
    <row r="173" spans="1:41" ht="20.100000000000001" customHeight="1" x14ac:dyDescent="0.3">
      <c r="A173" s="222">
        <v>704909</v>
      </c>
      <c r="B173" s="255" t="s">
        <v>728</v>
      </c>
      <c r="C173" s="223" t="s">
        <v>83</v>
      </c>
      <c r="D173" s="223" t="s">
        <v>1285</v>
      </c>
      <c r="E173" s="223" t="s">
        <v>173</v>
      </c>
      <c r="F173" s="224">
        <v>30587</v>
      </c>
      <c r="G173" s="223" t="s">
        <v>1286</v>
      </c>
      <c r="H173" s="223" t="s">
        <v>911</v>
      </c>
      <c r="I173" s="232" t="s">
        <v>401</v>
      </c>
      <c r="J173" s="223" t="s">
        <v>201</v>
      </c>
      <c r="K173" s="225">
        <v>2002</v>
      </c>
      <c r="L173" s="223" t="s">
        <v>209</v>
      </c>
      <c r="M173" s="218"/>
      <c r="N173" s="223"/>
      <c r="O173" s="223" t="str">
        <f>IFERROR(VLOOKUP(A173,[1]ورقه2مسجلين!A$3:AV$777,43,0),"")</f>
        <v/>
      </c>
      <c r="P173" s="223"/>
      <c r="Q173" s="226"/>
      <c r="R173" s="222">
        <v>0</v>
      </c>
      <c r="S173" s="223" t="s">
        <v>2855</v>
      </c>
      <c r="T173" s="223" t="s">
        <v>2856</v>
      </c>
      <c r="U173" s="223" t="s">
        <v>2431</v>
      </c>
      <c r="V173" s="223" t="s">
        <v>2030</v>
      </c>
      <c r="W173" s="222"/>
      <c r="X173" s="223"/>
      <c r="Y173" s="222"/>
      <c r="Z173" s="222"/>
      <c r="AA173" s="222"/>
      <c r="AB173" s="222"/>
      <c r="AC173" s="222"/>
      <c r="AD173" s="597" t="s">
        <v>227</v>
      </c>
      <c r="AE173" s="232">
        <v>0</v>
      </c>
      <c r="AF173" s="228" t="s">
        <v>227</v>
      </c>
      <c r="AG173" s="218"/>
      <c r="AH173" s="232"/>
      <c r="AI173" s="223"/>
      <c r="AJ173" s="223"/>
      <c r="AK173" s="229"/>
      <c r="AL173" s="228"/>
      <c r="AM173" s="229"/>
      <c r="AN173" s="229"/>
      <c r="AO173" s="229"/>
    </row>
    <row r="174" spans="1:41" ht="20.100000000000001" customHeight="1" x14ac:dyDescent="0.3">
      <c r="A174" s="222">
        <v>704913</v>
      </c>
      <c r="B174" s="255" t="s">
        <v>729</v>
      </c>
      <c r="C174" s="223" t="s">
        <v>155</v>
      </c>
      <c r="D174" s="223" t="s">
        <v>1070</v>
      </c>
      <c r="E174" s="223" t="s">
        <v>174</v>
      </c>
      <c r="F174" s="230">
        <v>30298</v>
      </c>
      <c r="G174" s="223" t="s">
        <v>1071</v>
      </c>
      <c r="H174" s="223" t="s">
        <v>911</v>
      </c>
      <c r="I174" s="232" t="s">
        <v>401</v>
      </c>
      <c r="J174" s="223" t="s">
        <v>203</v>
      </c>
      <c r="K174" s="222">
        <v>2003</v>
      </c>
      <c r="L174" s="223" t="s">
        <v>214</v>
      </c>
      <c r="M174" s="218"/>
      <c r="N174" s="223"/>
      <c r="O174" s="223" t="str">
        <f>IFERROR(VLOOKUP(A174,[1]ورقه2مسجلين!A$3:AV$777,43,0),"")</f>
        <v/>
      </c>
      <c r="P174" s="223"/>
      <c r="Q174" s="226"/>
      <c r="R174" s="222">
        <v>0</v>
      </c>
      <c r="S174" s="223" t="s">
        <v>2857</v>
      </c>
      <c r="T174" s="223" t="s">
        <v>2858</v>
      </c>
      <c r="U174" s="223" t="s">
        <v>2859</v>
      </c>
      <c r="V174" s="223" t="s">
        <v>2860</v>
      </c>
      <c r="W174" s="222"/>
      <c r="X174" s="223"/>
      <c r="Y174" s="222"/>
      <c r="Z174" s="222"/>
      <c r="AA174" s="222"/>
      <c r="AB174" s="222"/>
      <c r="AC174" s="222"/>
      <c r="AD174" s="597" t="s">
        <v>227</v>
      </c>
      <c r="AE174" s="232" t="s">
        <v>4583</v>
      </c>
      <c r="AF174" s="228" t="s">
        <v>227</v>
      </c>
      <c r="AG174" s="218"/>
      <c r="AH174" s="232"/>
      <c r="AI174" s="223"/>
      <c r="AJ174" s="223"/>
      <c r="AK174" s="229"/>
      <c r="AL174" s="228"/>
      <c r="AM174" s="229"/>
      <c r="AN174" s="229"/>
      <c r="AO174" s="229"/>
    </row>
    <row r="175" spans="1:41" ht="20.100000000000001" customHeight="1" x14ac:dyDescent="0.3">
      <c r="A175" s="222">
        <v>704925</v>
      </c>
      <c r="B175" s="255" t="s">
        <v>730</v>
      </c>
      <c r="C175" s="223" t="s">
        <v>325</v>
      </c>
      <c r="D175" s="223" t="s">
        <v>1072</v>
      </c>
      <c r="E175" s="223" t="s">
        <v>174</v>
      </c>
      <c r="F175" s="230">
        <v>35880</v>
      </c>
      <c r="G175" s="223" t="s">
        <v>200</v>
      </c>
      <c r="H175" s="223" t="s">
        <v>911</v>
      </c>
      <c r="I175" s="232" t="s">
        <v>226</v>
      </c>
      <c r="J175" s="223" t="s">
        <v>203</v>
      </c>
      <c r="K175" s="222">
        <v>2017</v>
      </c>
      <c r="L175" s="223" t="s">
        <v>200</v>
      </c>
      <c r="M175" s="218"/>
      <c r="N175" s="223"/>
      <c r="O175" s="223" t="str">
        <f>IFERROR(VLOOKUP(A175,[1]ورقه2مسجلين!A$3:AV$777,43,0),"")</f>
        <v/>
      </c>
      <c r="P175" s="223"/>
      <c r="Q175" s="226"/>
      <c r="R175" s="222">
        <v>0</v>
      </c>
      <c r="S175" s="223" t="s">
        <v>2861</v>
      </c>
      <c r="T175" s="223" t="s">
        <v>2862</v>
      </c>
      <c r="U175" s="223" t="s">
        <v>2863</v>
      </c>
      <c r="V175" s="223" t="s">
        <v>1963</v>
      </c>
      <c r="W175" s="222"/>
      <c r="X175" s="223"/>
      <c r="Y175" s="222"/>
      <c r="Z175" s="222"/>
      <c r="AA175" s="222"/>
      <c r="AB175" s="222"/>
      <c r="AC175" s="222"/>
      <c r="AD175" s="597" t="s">
        <v>227</v>
      </c>
      <c r="AE175" s="232">
        <v>0</v>
      </c>
      <c r="AF175" s="228" t="s">
        <v>227</v>
      </c>
      <c r="AG175" s="218"/>
      <c r="AH175" s="232"/>
      <c r="AI175" s="223"/>
      <c r="AJ175" s="223"/>
      <c r="AK175" s="229"/>
      <c r="AL175" s="228"/>
      <c r="AM175" s="229"/>
      <c r="AN175" s="229"/>
      <c r="AO175" s="229"/>
    </row>
    <row r="176" spans="1:41" ht="20.100000000000001" customHeight="1" x14ac:dyDescent="0.3">
      <c r="A176" s="222">
        <v>704929</v>
      </c>
      <c r="B176" s="255" t="s">
        <v>4363</v>
      </c>
      <c r="C176" s="223" t="s">
        <v>4364</v>
      </c>
      <c r="D176" s="232"/>
      <c r="E176" s="232"/>
      <c r="G176" s="232"/>
      <c r="H176" s="234"/>
      <c r="I176" s="232" t="s">
        <v>247</v>
      </c>
      <c r="J176" s="234"/>
      <c r="L176" s="234"/>
      <c r="M176" s="232"/>
      <c r="N176" s="232"/>
      <c r="O176" s="232"/>
      <c r="P176" s="232"/>
      <c r="R176" s="232"/>
      <c r="S176" s="232"/>
      <c r="T176" s="232"/>
      <c r="U176" s="232"/>
      <c r="V176" s="232"/>
      <c r="W176" s="232"/>
      <c r="X176" s="232"/>
      <c r="Y176" s="232"/>
      <c r="Z176" s="232"/>
      <c r="AA176" s="232"/>
      <c r="AB176" s="232"/>
      <c r="AC176" s="232"/>
      <c r="AD176" s="596"/>
      <c r="AE176" s="232" t="s">
        <v>4546</v>
      </c>
      <c r="AF176" s="238"/>
      <c r="AG176" s="232"/>
      <c r="AH176" s="232"/>
      <c r="AI176" s="232"/>
      <c r="AJ176" s="232"/>
      <c r="AL176" s="238"/>
    </row>
    <row r="177" spans="1:41" ht="20.100000000000001" customHeight="1" x14ac:dyDescent="0.3">
      <c r="A177" s="222">
        <v>704939</v>
      </c>
      <c r="B177" s="255" t="s">
        <v>1571</v>
      </c>
      <c r="C177" s="223" t="s">
        <v>66</v>
      </c>
      <c r="D177" s="223" t="s">
        <v>1944</v>
      </c>
      <c r="E177" s="223" t="s">
        <v>173</v>
      </c>
      <c r="F177" s="224">
        <v>31223</v>
      </c>
      <c r="G177" s="223" t="s">
        <v>211</v>
      </c>
      <c r="H177" s="223" t="s">
        <v>911</v>
      </c>
      <c r="I177" s="232" t="s">
        <v>249</v>
      </c>
      <c r="J177" s="223" t="s">
        <v>203</v>
      </c>
      <c r="K177" s="225">
        <v>2004</v>
      </c>
      <c r="L177" s="223" t="s">
        <v>211</v>
      </c>
      <c r="M177" s="218"/>
      <c r="N177" s="223"/>
      <c r="O177" s="223" t="str">
        <f>IFERROR(VLOOKUP(A177,[1]ورقه2مسجلين!A$3:AV$777,43,0),"")</f>
        <v/>
      </c>
      <c r="P177" s="223"/>
      <c r="Q177" s="226"/>
      <c r="R177" s="222">
        <v>0</v>
      </c>
      <c r="S177" s="223" t="s">
        <v>2864</v>
      </c>
      <c r="T177" s="223" t="s">
        <v>2091</v>
      </c>
      <c r="U177" s="223" t="s">
        <v>2865</v>
      </c>
      <c r="V177" s="223" t="s">
        <v>2251</v>
      </c>
      <c r="W177" s="222"/>
      <c r="X177" s="223"/>
      <c r="Y177" s="222"/>
      <c r="Z177" s="222"/>
      <c r="AA177" s="222"/>
      <c r="AB177" s="222"/>
      <c r="AC177" s="222"/>
      <c r="AD177" s="597" t="s">
        <v>3626</v>
      </c>
      <c r="AE177" s="232" t="s">
        <v>4580</v>
      </c>
      <c r="AF177" s="228" t="s">
        <v>227</v>
      </c>
      <c r="AG177" s="218"/>
      <c r="AH177" s="232"/>
      <c r="AI177" s="223"/>
      <c r="AJ177" s="223"/>
      <c r="AK177" s="229"/>
      <c r="AL177" s="228"/>
      <c r="AM177" s="229"/>
      <c r="AN177" s="229"/>
      <c r="AO177" s="229"/>
    </row>
    <row r="178" spans="1:41" ht="20.100000000000001" customHeight="1" x14ac:dyDescent="0.3">
      <c r="A178" s="222">
        <v>704955</v>
      </c>
      <c r="B178" s="255" t="s">
        <v>476</v>
      </c>
      <c r="C178" s="223" t="s">
        <v>84</v>
      </c>
      <c r="D178" s="223" t="s">
        <v>913</v>
      </c>
      <c r="E178" s="223" t="s">
        <v>174</v>
      </c>
      <c r="F178" s="224">
        <v>36526</v>
      </c>
      <c r="G178" s="223" t="s">
        <v>200</v>
      </c>
      <c r="H178" s="223" t="s">
        <v>911</v>
      </c>
      <c r="I178" s="232" t="s">
        <v>249</v>
      </c>
      <c r="J178" s="223" t="s">
        <v>203</v>
      </c>
      <c r="K178" s="225">
        <v>2016</v>
      </c>
      <c r="L178" s="223" t="s">
        <v>200</v>
      </c>
      <c r="M178" s="223" t="s">
        <v>227</v>
      </c>
      <c r="N178" s="223"/>
      <c r="O178" s="223" t="str">
        <f>IFERROR(VLOOKUP(A178,[1]ورقه2مسجلين!A$3:AV$777,43,0),"")</f>
        <v/>
      </c>
      <c r="P178" s="223"/>
      <c r="Q178" s="226"/>
      <c r="R178" s="223" t="s">
        <v>227</v>
      </c>
      <c r="S178" s="223" t="s">
        <v>2385</v>
      </c>
      <c r="T178" s="223" t="s">
        <v>2386</v>
      </c>
      <c r="U178" s="223" t="s">
        <v>2220</v>
      </c>
      <c r="V178" s="223" t="s">
        <v>1963</v>
      </c>
      <c r="W178" s="223" t="s">
        <v>227</v>
      </c>
      <c r="X178" s="223" t="s">
        <v>227</v>
      </c>
      <c r="Y178" s="223" t="s">
        <v>227</v>
      </c>
      <c r="Z178" s="223" t="s">
        <v>227</v>
      </c>
      <c r="AA178" s="223" t="s">
        <v>227</v>
      </c>
      <c r="AB178" s="223" t="s">
        <v>227</v>
      </c>
      <c r="AC178" s="223" t="s">
        <v>227</v>
      </c>
      <c r="AD178" s="597" t="s">
        <v>227</v>
      </c>
      <c r="AE178" s="232" t="s">
        <v>4583</v>
      </c>
      <c r="AF178" s="228" t="s">
        <v>1500</v>
      </c>
      <c r="AG178" s="222"/>
      <c r="AH178" s="232"/>
      <c r="AI178" s="223"/>
      <c r="AJ178" s="223"/>
      <c r="AK178"/>
      <c r="AL178" s="228"/>
      <c r="AM178"/>
      <c r="AN178"/>
      <c r="AO178"/>
    </row>
    <row r="179" spans="1:41" ht="20.100000000000001" customHeight="1" x14ac:dyDescent="0.3">
      <c r="A179" s="222">
        <v>704965</v>
      </c>
      <c r="B179" s="255" t="s">
        <v>4365</v>
      </c>
      <c r="C179" s="223" t="s">
        <v>135</v>
      </c>
      <c r="D179" s="232"/>
      <c r="E179" s="232"/>
      <c r="G179" s="232"/>
      <c r="H179" s="234"/>
      <c r="I179" s="232" t="s">
        <v>247</v>
      </c>
      <c r="J179" s="234"/>
      <c r="L179" s="234"/>
      <c r="M179" s="232"/>
      <c r="N179" s="232"/>
      <c r="O179" s="232"/>
      <c r="P179" s="232"/>
      <c r="R179" s="232"/>
      <c r="S179" s="232"/>
      <c r="T179" s="232"/>
      <c r="U179" s="232"/>
      <c r="V179" s="232"/>
      <c r="W179" s="232"/>
      <c r="X179" s="232"/>
      <c r="Y179" s="232"/>
      <c r="Z179" s="232"/>
      <c r="AA179" s="232"/>
      <c r="AB179" s="232"/>
      <c r="AC179" s="232"/>
      <c r="AD179" s="596"/>
      <c r="AE179" s="232" t="s">
        <v>4546</v>
      </c>
      <c r="AF179" s="238"/>
      <c r="AG179" s="232"/>
      <c r="AH179" s="232"/>
      <c r="AI179" s="232"/>
      <c r="AJ179" s="232"/>
      <c r="AL179" s="238"/>
    </row>
    <row r="180" spans="1:41" ht="20.100000000000001" customHeight="1" x14ac:dyDescent="0.3">
      <c r="A180" s="222">
        <v>704972</v>
      </c>
      <c r="B180" s="255" t="s">
        <v>731</v>
      </c>
      <c r="C180" s="223" t="s">
        <v>99</v>
      </c>
      <c r="D180" s="223" t="s">
        <v>1075</v>
      </c>
      <c r="E180" s="223" t="s">
        <v>173</v>
      </c>
      <c r="F180" s="224">
        <v>33805</v>
      </c>
      <c r="G180" s="223" t="s">
        <v>1326</v>
      </c>
      <c r="H180" s="223" t="s">
        <v>911</v>
      </c>
      <c r="I180" s="232" t="s">
        <v>248</v>
      </c>
      <c r="J180" s="223" t="s">
        <v>203</v>
      </c>
      <c r="K180" s="225">
        <v>2017</v>
      </c>
      <c r="L180" s="223" t="s">
        <v>202</v>
      </c>
      <c r="M180" s="218"/>
      <c r="N180" s="223"/>
      <c r="O180" s="223"/>
      <c r="P180" s="250"/>
      <c r="Q180" s="226"/>
      <c r="R180" s="222">
        <v>0</v>
      </c>
      <c r="S180" s="223" t="s">
        <v>2867</v>
      </c>
      <c r="T180" s="223" t="s">
        <v>2028</v>
      </c>
      <c r="U180" s="223" t="s">
        <v>2868</v>
      </c>
      <c r="V180" s="223" t="s">
        <v>2869</v>
      </c>
      <c r="W180" s="222"/>
      <c r="X180" s="223"/>
      <c r="Y180" s="222"/>
      <c r="Z180" s="222"/>
      <c r="AA180" s="222"/>
      <c r="AB180" s="222"/>
      <c r="AC180" s="222"/>
      <c r="AD180" s="597" t="s">
        <v>227</v>
      </c>
      <c r="AE180" s="232" t="s">
        <v>4546</v>
      </c>
      <c r="AF180" s="228" t="s">
        <v>227</v>
      </c>
      <c r="AG180" s="218"/>
      <c r="AH180" s="232"/>
      <c r="AI180" s="223"/>
      <c r="AJ180" s="223"/>
      <c r="AK180" s="229"/>
      <c r="AL180" s="228"/>
      <c r="AM180" s="229"/>
      <c r="AN180" s="229"/>
      <c r="AO180" s="229"/>
    </row>
    <row r="181" spans="1:41" ht="20.100000000000001" customHeight="1" x14ac:dyDescent="0.3">
      <c r="A181" s="222">
        <v>704978</v>
      </c>
      <c r="B181" s="255" t="s">
        <v>732</v>
      </c>
      <c r="C181" s="223" t="s">
        <v>66</v>
      </c>
      <c r="D181" s="223" t="s">
        <v>998</v>
      </c>
      <c r="E181" s="223" t="s">
        <v>174</v>
      </c>
      <c r="F181" s="224">
        <v>30027</v>
      </c>
      <c r="G181" s="223" t="s">
        <v>920</v>
      </c>
      <c r="H181" s="223" t="s">
        <v>935</v>
      </c>
      <c r="I181" s="232" t="s">
        <v>248</v>
      </c>
      <c r="J181" s="223" t="s">
        <v>203</v>
      </c>
      <c r="K181" s="225">
        <v>2012</v>
      </c>
      <c r="L181" s="223" t="s">
        <v>215</v>
      </c>
      <c r="M181" s="218"/>
      <c r="N181" s="223"/>
      <c r="O181" s="223" t="str">
        <f>IFERROR(VLOOKUP(A181,[1]ورقه2مسجلين!A$3:AV$777,43,0),"")</f>
        <v/>
      </c>
      <c r="P181" s="223"/>
      <c r="Q181" s="226"/>
      <c r="R181" s="222">
        <v>0</v>
      </c>
      <c r="S181" s="223" t="s">
        <v>2290</v>
      </c>
      <c r="T181" s="223" t="s">
        <v>2091</v>
      </c>
      <c r="U181" s="223" t="s">
        <v>2089</v>
      </c>
      <c r="V181" s="223" t="s">
        <v>2232</v>
      </c>
      <c r="W181" s="222"/>
      <c r="X181" s="223"/>
      <c r="Y181" s="222"/>
      <c r="Z181" s="222"/>
      <c r="AA181" s="222"/>
      <c r="AB181" s="222"/>
      <c r="AC181" s="222"/>
      <c r="AD181" s="597" t="s">
        <v>227</v>
      </c>
      <c r="AE181" s="232" t="s">
        <v>4546</v>
      </c>
      <c r="AF181" s="228" t="s">
        <v>227</v>
      </c>
      <c r="AG181" s="218"/>
      <c r="AH181" s="232"/>
      <c r="AI181" s="223"/>
      <c r="AJ181" s="223"/>
      <c r="AK181" s="229"/>
      <c r="AL181" s="228"/>
      <c r="AM181" s="229"/>
      <c r="AN181" s="229"/>
      <c r="AO181" s="229"/>
    </row>
    <row r="182" spans="1:41" ht="20.100000000000001" customHeight="1" x14ac:dyDescent="0.3">
      <c r="A182" s="222">
        <v>705015</v>
      </c>
      <c r="B182" s="255" t="s">
        <v>733</v>
      </c>
      <c r="C182" s="223" t="s">
        <v>282</v>
      </c>
      <c r="D182" s="223" t="s">
        <v>1076</v>
      </c>
      <c r="E182" s="223" t="s">
        <v>174</v>
      </c>
      <c r="F182" s="224">
        <v>34700</v>
      </c>
      <c r="G182" s="223" t="s">
        <v>200</v>
      </c>
      <c r="H182" s="223" t="s">
        <v>911</v>
      </c>
      <c r="I182" s="232" t="s">
        <v>248</v>
      </c>
      <c r="J182" s="223" t="s">
        <v>203</v>
      </c>
      <c r="K182" s="225">
        <v>2014</v>
      </c>
      <c r="L182" s="223" t="s">
        <v>200</v>
      </c>
      <c r="M182" s="218"/>
      <c r="N182" s="223"/>
      <c r="O182" s="223" t="str">
        <f>IFERROR(VLOOKUP(A182,[1]ورقه2مسجلين!A$3:AV$777,43,0),"")</f>
        <v/>
      </c>
      <c r="P182" s="223"/>
      <c r="Q182" s="226"/>
      <c r="R182" s="222">
        <v>0</v>
      </c>
      <c r="S182" s="223" t="s">
        <v>2870</v>
      </c>
      <c r="T182" s="223" t="s">
        <v>2341</v>
      </c>
      <c r="U182" s="223" t="s">
        <v>2871</v>
      </c>
      <c r="V182" s="223" t="s">
        <v>1963</v>
      </c>
      <c r="W182" s="222"/>
      <c r="X182" s="223"/>
      <c r="Y182" s="222"/>
      <c r="Z182" s="222"/>
      <c r="AA182" s="222"/>
      <c r="AB182" s="222"/>
      <c r="AC182" s="222"/>
      <c r="AD182" s="597" t="s">
        <v>227</v>
      </c>
      <c r="AE182" s="232">
        <v>0</v>
      </c>
      <c r="AF182" s="228" t="s">
        <v>227</v>
      </c>
      <c r="AG182" s="218"/>
      <c r="AH182" s="232"/>
      <c r="AI182" s="223"/>
      <c r="AJ182" s="223"/>
      <c r="AK182" s="229"/>
      <c r="AL182" s="228"/>
      <c r="AM182" s="229"/>
      <c r="AN182" s="229"/>
      <c r="AO182" s="229"/>
    </row>
    <row r="183" spans="1:41" ht="20.100000000000001" customHeight="1" x14ac:dyDescent="0.3">
      <c r="A183" s="222">
        <v>705024</v>
      </c>
      <c r="B183" s="255" t="s">
        <v>734</v>
      </c>
      <c r="C183" s="223" t="s">
        <v>735</v>
      </c>
      <c r="D183" s="223" t="s">
        <v>1261</v>
      </c>
      <c r="E183" s="223" t="s">
        <v>174</v>
      </c>
      <c r="F183" s="224">
        <v>26694</v>
      </c>
      <c r="G183" s="223" t="s">
        <v>200</v>
      </c>
      <c r="H183" s="223" t="s">
        <v>911</v>
      </c>
      <c r="I183" s="232" t="s">
        <v>401</v>
      </c>
      <c r="J183" s="223" t="s">
        <v>203</v>
      </c>
      <c r="K183" s="225">
        <v>2006</v>
      </c>
      <c r="L183" s="223" t="s">
        <v>214</v>
      </c>
      <c r="M183" s="218"/>
      <c r="N183" s="223"/>
      <c r="O183" s="223" t="str">
        <f>IFERROR(VLOOKUP(A183,[1]ورقه2مسجلين!A$3:AV$777,43,0),"")</f>
        <v/>
      </c>
      <c r="P183" s="223"/>
      <c r="Q183" s="226"/>
      <c r="R183" s="231"/>
      <c r="S183" s="223" t="s">
        <v>2872</v>
      </c>
      <c r="T183" s="223" t="s">
        <v>2873</v>
      </c>
      <c r="U183" s="223" t="s">
        <v>2874</v>
      </c>
      <c r="V183" s="223" t="s">
        <v>2038</v>
      </c>
      <c r="W183" s="222"/>
      <c r="X183" s="223"/>
      <c r="Y183" s="222"/>
      <c r="Z183" s="222"/>
      <c r="AA183" s="222"/>
      <c r="AB183" s="222"/>
      <c r="AC183" s="222"/>
      <c r="AD183" s="597" t="s">
        <v>227</v>
      </c>
      <c r="AE183" s="232">
        <v>0</v>
      </c>
      <c r="AF183" s="228" t="s">
        <v>227</v>
      </c>
      <c r="AG183" s="218"/>
      <c r="AH183" s="232"/>
      <c r="AI183" s="223"/>
      <c r="AJ183" s="223"/>
      <c r="AK183" s="229"/>
      <c r="AL183" s="228"/>
      <c r="AM183" s="229"/>
      <c r="AN183" s="229"/>
      <c r="AO183" s="229"/>
    </row>
    <row r="184" spans="1:41" ht="20.100000000000001" customHeight="1" x14ac:dyDescent="0.3">
      <c r="A184" s="222">
        <v>705034</v>
      </c>
      <c r="B184" s="255" t="s">
        <v>736</v>
      </c>
      <c r="C184" s="223" t="s">
        <v>165</v>
      </c>
      <c r="D184" s="223" t="s">
        <v>227</v>
      </c>
      <c r="E184" s="223" t="s">
        <v>227</v>
      </c>
      <c r="F184" s="226"/>
      <c r="G184" s="223" t="s">
        <v>227</v>
      </c>
      <c r="H184" s="223" t="s">
        <v>227</v>
      </c>
      <c r="I184" s="232" t="s">
        <v>248</v>
      </c>
      <c r="J184" s="223" t="s">
        <v>227</v>
      </c>
      <c r="K184" s="226"/>
      <c r="L184" s="223" t="s">
        <v>227</v>
      </c>
      <c r="M184" s="218"/>
      <c r="N184" s="223"/>
      <c r="O184" s="223" t="str">
        <f>IFERROR(VLOOKUP(A184,[1]ورقه2مسجلين!A$3:AV$777,43,0),"")</f>
        <v/>
      </c>
      <c r="P184" s="223"/>
      <c r="Q184" s="226"/>
      <c r="R184" s="231"/>
      <c r="S184" s="223" t="s">
        <v>227</v>
      </c>
      <c r="T184" s="223" t="s">
        <v>227</v>
      </c>
      <c r="U184" s="223" t="s">
        <v>227</v>
      </c>
      <c r="V184" s="223" t="s">
        <v>227</v>
      </c>
      <c r="W184" s="231"/>
      <c r="X184" s="223"/>
      <c r="Y184" s="231"/>
      <c r="Z184" s="231"/>
      <c r="AA184" s="231"/>
      <c r="AB184" s="231"/>
      <c r="AC184" s="231"/>
      <c r="AD184" s="597" t="s">
        <v>227</v>
      </c>
      <c r="AE184" s="232">
        <v>0</v>
      </c>
      <c r="AF184" s="228" t="s">
        <v>227</v>
      </c>
      <c r="AG184" s="218"/>
      <c r="AH184" s="232" t="s">
        <v>1500</v>
      </c>
      <c r="AI184" s="223"/>
      <c r="AJ184" s="223"/>
      <c r="AK184" s="229"/>
      <c r="AL184" s="228"/>
      <c r="AM184" s="229"/>
      <c r="AN184" s="229"/>
      <c r="AO184" s="229"/>
    </row>
    <row r="185" spans="1:41" ht="20.100000000000001" customHeight="1" x14ac:dyDescent="0.3">
      <c r="A185" s="222">
        <v>705053</v>
      </c>
      <c r="B185" s="255" t="s">
        <v>767</v>
      </c>
      <c r="C185" s="223" t="s">
        <v>66</v>
      </c>
      <c r="D185" s="223" t="s">
        <v>1245</v>
      </c>
      <c r="E185" s="223" t="s">
        <v>174</v>
      </c>
      <c r="F185" s="224">
        <v>34363</v>
      </c>
      <c r="G185" s="223" t="s">
        <v>1064</v>
      </c>
      <c r="H185" s="223" t="s">
        <v>911</v>
      </c>
      <c r="I185" s="232" t="s">
        <v>248</v>
      </c>
      <c r="J185" s="223" t="s">
        <v>203</v>
      </c>
      <c r="K185" s="225">
        <v>2011</v>
      </c>
      <c r="L185" s="223" t="s">
        <v>215</v>
      </c>
      <c r="M185" s="218"/>
      <c r="N185" s="251"/>
      <c r="O185" s="251" t="s">
        <v>4543</v>
      </c>
      <c r="P185" s="223"/>
      <c r="Q185" s="226">
        <v>35000</v>
      </c>
      <c r="R185" s="222">
        <v>0</v>
      </c>
      <c r="S185" s="223" t="s">
        <v>2875</v>
      </c>
      <c r="T185" s="223" t="s">
        <v>2876</v>
      </c>
      <c r="U185" s="223" t="s">
        <v>2877</v>
      </c>
      <c r="V185" s="223" t="s">
        <v>2878</v>
      </c>
      <c r="W185" s="222"/>
      <c r="X185" s="223"/>
      <c r="Y185" s="222"/>
      <c r="Z185" s="222"/>
      <c r="AA185" s="222"/>
      <c r="AB185" s="222"/>
      <c r="AC185" s="222"/>
      <c r="AD185" s="597" t="s">
        <v>227</v>
      </c>
      <c r="AE185" s="232">
        <v>0</v>
      </c>
      <c r="AF185" s="228" t="s">
        <v>227</v>
      </c>
      <c r="AG185" s="218"/>
      <c r="AH185" s="232"/>
      <c r="AI185" s="223"/>
      <c r="AJ185" s="223"/>
      <c r="AK185" s="229"/>
      <c r="AL185" s="228"/>
      <c r="AM185" s="229"/>
      <c r="AN185" s="229"/>
      <c r="AO185" s="229"/>
    </row>
    <row r="186" spans="1:41" ht="20.100000000000001" customHeight="1" x14ac:dyDescent="0.3">
      <c r="A186" s="222">
        <v>705065</v>
      </c>
      <c r="B186" s="255" t="s">
        <v>737</v>
      </c>
      <c r="C186" s="223" t="s">
        <v>119</v>
      </c>
      <c r="D186" s="223" t="s">
        <v>1079</v>
      </c>
      <c r="E186" s="223" t="s">
        <v>174</v>
      </c>
      <c r="F186" s="224">
        <v>33781</v>
      </c>
      <c r="G186" s="223" t="s">
        <v>920</v>
      </c>
      <c r="H186" s="223" t="s">
        <v>911</v>
      </c>
      <c r="I186" s="232" t="s">
        <v>401</v>
      </c>
      <c r="J186" s="223" t="s">
        <v>203</v>
      </c>
      <c r="K186" s="225">
        <v>2012</v>
      </c>
      <c r="L186" s="223" t="s">
        <v>202</v>
      </c>
      <c r="M186" s="218"/>
      <c r="N186" s="223"/>
      <c r="O186" s="223" t="str">
        <f>IFERROR(VLOOKUP(A186,[1]ورقه2مسجلين!A$3:AV$777,43,0),"")</f>
        <v/>
      </c>
      <c r="P186" s="223"/>
      <c r="Q186" s="226"/>
      <c r="R186" s="222">
        <v>0</v>
      </c>
      <c r="S186" s="223" t="s">
        <v>2879</v>
      </c>
      <c r="T186" s="223" t="s">
        <v>2880</v>
      </c>
      <c r="U186" s="223" t="s">
        <v>2881</v>
      </c>
      <c r="V186" s="223" t="s">
        <v>2882</v>
      </c>
      <c r="W186" s="222"/>
      <c r="X186" s="223"/>
      <c r="Y186" s="222"/>
      <c r="Z186" s="222"/>
      <c r="AA186" s="222"/>
      <c r="AB186" s="222"/>
      <c r="AC186" s="222"/>
      <c r="AD186" s="597" t="s">
        <v>227</v>
      </c>
      <c r="AE186" s="232">
        <v>0</v>
      </c>
      <c r="AF186" s="228" t="s">
        <v>227</v>
      </c>
      <c r="AG186" s="218"/>
      <c r="AH186" s="232"/>
      <c r="AI186" s="223"/>
      <c r="AJ186" s="223"/>
      <c r="AK186" s="229"/>
      <c r="AL186" s="228"/>
      <c r="AM186" s="229"/>
      <c r="AN186" s="229"/>
      <c r="AO186" s="229"/>
    </row>
    <row r="187" spans="1:41" ht="20.100000000000001" customHeight="1" x14ac:dyDescent="0.3">
      <c r="A187" s="222">
        <v>705067</v>
      </c>
      <c r="B187" s="255" t="s">
        <v>4317</v>
      </c>
      <c r="C187" s="223" t="s">
        <v>124</v>
      </c>
      <c r="D187" s="232"/>
      <c r="E187" s="232"/>
      <c r="G187" s="232"/>
      <c r="H187" s="234"/>
      <c r="I187" s="232" t="s">
        <v>226</v>
      </c>
      <c r="J187" s="234"/>
      <c r="L187" s="234"/>
      <c r="M187" s="232"/>
      <c r="N187" s="232"/>
      <c r="O187" s="232"/>
      <c r="P187" s="232"/>
      <c r="R187" s="232"/>
      <c r="S187" s="232"/>
      <c r="T187" s="232"/>
      <c r="U187" s="232"/>
      <c r="V187" s="232"/>
      <c r="W187" s="232"/>
      <c r="X187" s="232"/>
      <c r="Y187" s="232"/>
      <c r="Z187" s="232"/>
      <c r="AA187" s="232"/>
      <c r="AB187" s="232"/>
      <c r="AC187" s="232"/>
      <c r="AD187" s="596"/>
      <c r="AE187" s="232">
        <v>0</v>
      </c>
      <c r="AF187" s="238"/>
      <c r="AG187" s="232"/>
      <c r="AH187" s="232"/>
      <c r="AI187" s="232"/>
      <c r="AJ187" s="232"/>
      <c r="AL187" s="238"/>
    </row>
    <row r="188" spans="1:41" ht="20.100000000000001" customHeight="1" x14ac:dyDescent="0.3">
      <c r="A188" s="222">
        <v>705071</v>
      </c>
      <c r="B188" s="255" t="s">
        <v>738</v>
      </c>
      <c r="C188" s="223" t="s">
        <v>148</v>
      </c>
      <c r="D188" s="223" t="s">
        <v>1080</v>
      </c>
      <c r="E188" s="223" t="s">
        <v>174</v>
      </c>
      <c r="F188" s="224">
        <v>34578</v>
      </c>
      <c r="G188" s="223" t="s">
        <v>1823</v>
      </c>
      <c r="H188" s="223" t="s">
        <v>911</v>
      </c>
      <c r="I188" s="232" t="s">
        <v>401</v>
      </c>
      <c r="J188" s="223" t="s">
        <v>203</v>
      </c>
      <c r="K188" s="225">
        <v>2013</v>
      </c>
      <c r="L188" s="223" t="s">
        <v>202</v>
      </c>
      <c r="M188" s="218"/>
      <c r="N188" s="223"/>
      <c r="O188" s="223" t="str">
        <f>IFERROR(VLOOKUP(A188,[1]ورقه2مسجلين!A$3:AV$777,43,0),"")</f>
        <v/>
      </c>
      <c r="P188" s="223"/>
      <c r="Q188" s="226"/>
      <c r="R188" s="222">
        <v>0</v>
      </c>
      <c r="S188" s="223" t="s">
        <v>2883</v>
      </c>
      <c r="T188" s="223" t="s">
        <v>2884</v>
      </c>
      <c r="U188" s="223" t="s">
        <v>2885</v>
      </c>
      <c r="V188" s="223" t="s">
        <v>2886</v>
      </c>
      <c r="W188" s="222"/>
      <c r="X188" s="223"/>
      <c r="Y188" s="222"/>
      <c r="Z188" s="222"/>
      <c r="AA188" s="222"/>
      <c r="AB188" s="222"/>
      <c r="AC188" s="222"/>
      <c r="AD188" s="597" t="s">
        <v>227</v>
      </c>
      <c r="AE188" s="232">
        <v>0</v>
      </c>
      <c r="AF188" s="228" t="s">
        <v>227</v>
      </c>
      <c r="AG188" s="218"/>
      <c r="AH188" s="232"/>
      <c r="AI188" s="223"/>
      <c r="AJ188" s="223"/>
      <c r="AK188" s="229"/>
      <c r="AL188" s="228"/>
      <c r="AM188" s="229"/>
      <c r="AN188" s="229"/>
      <c r="AO188" s="229"/>
    </row>
    <row r="189" spans="1:41" ht="20.100000000000001" customHeight="1" x14ac:dyDescent="0.3">
      <c r="A189" s="222">
        <v>705072</v>
      </c>
      <c r="B189" s="255" t="s">
        <v>739</v>
      </c>
      <c r="C189" s="223" t="s">
        <v>67</v>
      </c>
      <c r="D189" s="223" t="s">
        <v>1081</v>
      </c>
      <c r="E189" s="223" t="s">
        <v>174</v>
      </c>
      <c r="F189" s="224">
        <v>34900</v>
      </c>
      <c r="G189" s="223" t="s">
        <v>200</v>
      </c>
      <c r="H189" s="223" t="s">
        <v>911</v>
      </c>
      <c r="I189" s="232" t="s">
        <v>249</v>
      </c>
      <c r="J189" s="223" t="s">
        <v>203</v>
      </c>
      <c r="K189" s="225">
        <v>2013</v>
      </c>
      <c r="L189" s="223" t="s">
        <v>215</v>
      </c>
      <c r="M189" s="218"/>
      <c r="N189" s="223"/>
      <c r="O189" s="223" t="str">
        <f>IFERROR(VLOOKUP(A189,[1]ورقه2مسجلين!A$3:AV$777,43,0),"")</f>
        <v/>
      </c>
      <c r="P189" s="223"/>
      <c r="Q189" s="226"/>
      <c r="R189" s="222">
        <v>0</v>
      </c>
      <c r="S189" s="223" t="s">
        <v>2887</v>
      </c>
      <c r="T189" s="223" t="s">
        <v>1992</v>
      </c>
      <c r="U189" s="223" t="s">
        <v>2888</v>
      </c>
      <c r="V189" s="223" t="s">
        <v>2038</v>
      </c>
      <c r="W189" s="222"/>
      <c r="X189" s="223"/>
      <c r="Y189" s="222"/>
      <c r="Z189" s="222"/>
      <c r="AA189" s="222"/>
      <c r="AB189" s="222"/>
      <c r="AC189" s="222"/>
      <c r="AD189" s="597" t="s">
        <v>227</v>
      </c>
      <c r="AE189" s="232">
        <v>0</v>
      </c>
      <c r="AF189" s="228" t="s">
        <v>227</v>
      </c>
      <c r="AG189" s="218"/>
      <c r="AH189" s="232"/>
      <c r="AI189" s="223"/>
      <c r="AJ189" s="223"/>
      <c r="AK189" s="229"/>
      <c r="AL189" s="228"/>
      <c r="AM189" s="229"/>
      <c r="AN189" s="229"/>
      <c r="AO189" s="229"/>
    </row>
    <row r="190" spans="1:41" ht="20.100000000000001" customHeight="1" x14ac:dyDescent="0.3">
      <c r="A190" s="222">
        <v>705078</v>
      </c>
      <c r="B190" s="255" t="s">
        <v>1572</v>
      </c>
      <c r="C190" s="223" t="s">
        <v>245</v>
      </c>
      <c r="D190" s="223" t="s">
        <v>968</v>
      </c>
      <c r="E190" s="223" t="s">
        <v>174</v>
      </c>
      <c r="F190" s="224">
        <v>35805</v>
      </c>
      <c r="G190" s="223" t="s">
        <v>1950</v>
      </c>
      <c r="H190" s="223" t="s">
        <v>911</v>
      </c>
      <c r="I190" s="232" t="s">
        <v>403</v>
      </c>
      <c r="J190" s="223" t="s">
        <v>203</v>
      </c>
      <c r="K190" s="225">
        <v>2017</v>
      </c>
      <c r="L190" s="223" t="s">
        <v>200</v>
      </c>
      <c r="M190" s="218"/>
      <c r="N190" s="223"/>
      <c r="O190" s="223" t="str">
        <f>IFERROR(VLOOKUP(A190,[1]ورقه2مسجلين!A$3:AV$777,43,0),"")</f>
        <v/>
      </c>
      <c r="P190" s="223"/>
      <c r="Q190" s="226"/>
      <c r="R190" s="222">
        <v>0</v>
      </c>
      <c r="S190" s="223" t="s">
        <v>2889</v>
      </c>
      <c r="T190" s="223" t="s">
        <v>2890</v>
      </c>
      <c r="U190" s="223" t="s">
        <v>2722</v>
      </c>
      <c r="V190" s="223" t="s">
        <v>1994</v>
      </c>
      <c r="W190" s="222"/>
      <c r="X190" s="223"/>
      <c r="Y190" s="222"/>
      <c r="Z190" s="222"/>
      <c r="AA190" s="222"/>
      <c r="AB190" s="222"/>
      <c r="AC190" s="222"/>
      <c r="AD190" s="597" t="s">
        <v>3626</v>
      </c>
      <c r="AE190" s="232" t="s">
        <v>4580</v>
      </c>
      <c r="AF190" s="228" t="s">
        <v>227</v>
      </c>
      <c r="AG190" s="218"/>
      <c r="AH190" s="232"/>
      <c r="AI190" s="223"/>
      <c r="AJ190" s="223"/>
      <c r="AK190" s="229"/>
      <c r="AL190" s="228"/>
      <c r="AM190" s="229"/>
      <c r="AN190" s="229"/>
      <c r="AO190" s="229"/>
    </row>
    <row r="191" spans="1:41" ht="20.100000000000001" customHeight="1" x14ac:dyDescent="0.3">
      <c r="A191" s="222">
        <v>705099</v>
      </c>
      <c r="B191" s="255" t="s">
        <v>4318</v>
      </c>
      <c r="C191" s="223" t="s">
        <v>124</v>
      </c>
      <c r="D191" s="232"/>
      <c r="E191" s="232"/>
      <c r="F191" s="233"/>
      <c r="G191" s="232"/>
      <c r="H191" s="234"/>
      <c r="I191" s="232" t="s">
        <v>249</v>
      </c>
      <c r="J191" s="234"/>
      <c r="K191" s="232"/>
      <c r="L191" s="234"/>
      <c r="M191" s="232"/>
      <c r="N191" s="232"/>
      <c r="O191" s="232"/>
      <c r="P191" s="232"/>
      <c r="R191" s="232"/>
      <c r="S191" s="232"/>
      <c r="T191" s="232"/>
      <c r="U191" s="232"/>
      <c r="V191" s="232"/>
      <c r="W191" s="232"/>
      <c r="X191" s="232"/>
      <c r="Y191" s="232"/>
      <c r="Z191" s="232"/>
      <c r="AA191" s="232"/>
      <c r="AB191" s="232"/>
      <c r="AC191" s="232"/>
      <c r="AD191" s="596"/>
      <c r="AE191" s="232">
        <v>0</v>
      </c>
      <c r="AF191" s="238"/>
      <c r="AG191" s="232"/>
      <c r="AH191" s="232" t="s">
        <v>1500</v>
      </c>
      <c r="AI191" s="232"/>
      <c r="AJ191" s="232"/>
      <c r="AL191" s="238"/>
    </row>
    <row r="192" spans="1:41" ht="20.100000000000001" customHeight="1" x14ac:dyDescent="0.3">
      <c r="A192" s="222">
        <v>705103</v>
      </c>
      <c r="B192" s="255" t="s">
        <v>740</v>
      </c>
      <c r="C192" s="223" t="s">
        <v>96</v>
      </c>
      <c r="D192" s="223" t="s">
        <v>1082</v>
      </c>
      <c r="E192" s="223" t="s">
        <v>174</v>
      </c>
      <c r="F192" s="224">
        <v>36176</v>
      </c>
      <c r="G192" s="223" t="s">
        <v>200</v>
      </c>
      <c r="H192" s="223" t="s">
        <v>935</v>
      </c>
      <c r="I192" s="232" t="s">
        <v>401</v>
      </c>
      <c r="J192" s="223" t="s">
        <v>203</v>
      </c>
      <c r="K192" s="225">
        <v>2017</v>
      </c>
      <c r="L192" s="223" t="s">
        <v>200</v>
      </c>
      <c r="M192" s="218"/>
      <c r="N192" s="223"/>
      <c r="O192" s="223" t="str">
        <f>IFERROR(VLOOKUP(A192,[1]ورقه2مسجلين!A$3:AV$777,43,0),"")</f>
        <v/>
      </c>
      <c r="P192" s="223"/>
      <c r="Q192" s="226"/>
      <c r="R192" s="222">
        <v>0</v>
      </c>
      <c r="S192" s="223" t="s">
        <v>2892</v>
      </c>
      <c r="T192" s="223" t="s">
        <v>2893</v>
      </c>
      <c r="U192" s="223" t="s">
        <v>2894</v>
      </c>
      <c r="V192" s="223" t="s">
        <v>1963</v>
      </c>
      <c r="W192" s="222"/>
      <c r="X192" s="223"/>
      <c r="Y192" s="222"/>
      <c r="Z192" s="222"/>
      <c r="AA192" s="222"/>
      <c r="AB192" s="222"/>
      <c r="AC192" s="222"/>
      <c r="AD192" s="597" t="s">
        <v>227</v>
      </c>
      <c r="AE192" s="232">
        <v>0</v>
      </c>
      <c r="AF192" s="228" t="s">
        <v>227</v>
      </c>
      <c r="AG192" s="218"/>
      <c r="AH192" s="232"/>
      <c r="AI192" s="223"/>
      <c r="AJ192" s="223"/>
      <c r="AK192" s="229"/>
      <c r="AL192" s="228"/>
      <c r="AM192" s="229"/>
      <c r="AN192" s="229"/>
      <c r="AO192" s="229"/>
    </row>
    <row r="193" spans="1:41" ht="20.100000000000001" customHeight="1" x14ac:dyDescent="0.3">
      <c r="A193" s="222">
        <v>705105</v>
      </c>
      <c r="B193" s="255" t="s">
        <v>531</v>
      </c>
      <c r="C193" s="223" t="s">
        <v>88</v>
      </c>
      <c r="D193" s="223" t="s">
        <v>1319</v>
      </c>
      <c r="E193" s="223" t="s">
        <v>173</v>
      </c>
      <c r="F193" s="224">
        <v>33086</v>
      </c>
      <c r="G193" s="223" t="s">
        <v>219</v>
      </c>
      <c r="H193" s="223" t="s">
        <v>911</v>
      </c>
      <c r="I193" s="232" t="s">
        <v>249</v>
      </c>
      <c r="J193" s="223" t="s">
        <v>203</v>
      </c>
      <c r="K193" s="225">
        <v>2010</v>
      </c>
      <c r="L193" s="223" t="s">
        <v>208</v>
      </c>
      <c r="M193" s="218"/>
      <c r="N193" s="251"/>
      <c r="O193" s="251" t="s">
        <v>4543</v>
      </c>
      <c r="P193" s="223"/>
      <c r="Q193" s="226">
        <v>75000</v>
      </c>
      <c r="R193" s="231"/>
      <c r="S193" s="223" t="s">
        <v>2895</v>
      </c>
      <c r="T193" s="223" t="s">
        <v>2896</v>
      </c>
      <c r="U193" s="223" t="s">
        <v>2897</v>
      </c>
      <c r="V193" s="223" t="s">
        <v>2601</v>
      </c>
      <c r="W193" s="222"/>
      <c r="X193" s="223"/>
      <c r="Y193" s="222"/>
      <c r="Z193" s="222"/>
      <c r="AA193" s="222"/>
      <c r="AB193" s="222"/>
      <c r="AC193" s="222"/>
      <c r="AD193" s="597" t="s">
        <v>227</v>
      </c>
      <c r="AE193" s="232">
        <v>0</v>
      </c>
      <c r="AF193" s="228" t="s">
        <v>227</v>
      </c>
      <c r="AG193" s="218"/>
      <c r="AH193" s="232"/>
      <c r="AI193" s="223"/>
      <c r="AJ193" s="223"/>
      <c r="AK193" s="229"/>
      <c r="AL193" s="228"/>
      <c r="AM193" s="229"/>
      <c r="AN193" s="229"/>
      <c r="AO193" s="229"/>
    </row>
    <row r="194" spans="1:41" ht="20.100000000000001" customHeight="1" x14ac:dyDescent="0.3">
      <c r="A194" s="222">
        <v>705107</v>
      </c>
      <c r="B194" s="255" t="s">
        <v>463</v>
      </c>
      <c r="C194" s="223" t="s">
        <v>100</v>
      </c>
      <c r="D194" s="223" t="s">
        <v>1129</v>
      </c>
      <c r="E194" s="223" t="s">
        <v>174</v>
      </c>
      <c r="F194" s="224">
        <v>30682</v>
      </c>
      <c r="G194" s="223" t="s">
        <v>995</v>
      </c>
      <c r="H194" s="223" t="s">
        <v>911</v>
      </c>
      <c r="I194" s="232" t="s">
        <v>248</v>
      </c>
      <c r="J194" s="223" t="s">
        <v>203</v>
      </c>
      <c r="K194" s="225">
        <v>2017</v>
      </c>
      <c r="L194" s="223" t="s">
        <v>202</v>
      </c>
      <c r="M194" s="223" t="s">
        <v>227</v>
      </c>
      <c r="N194" s="223"/>
      <c r="O194" s="223" t="str">
        <f>IFERROR(VLOOKUP(A194,[1]ورقه2مسجلين!A$3:AV$777,43,0),"")</f>
        <v/>
      </c>
      <c r="P194" s="223"/>
      <c r="Q194" s="226"/>
      <c r="R194" s="223" t="s">
        <v>227</v>
      </c>
      <c r="S194" s="223" t="s">
        <v>2405</v>
      </c>
      <c r="T194" s="223" t="s">
        <v>2406</v>
      </c>
      <c r="U194" s="223" t="s">
        <v>1990</v>
      </c>
      <c r="V194" s="223" t="s">
        <v>2407</v>
      </c>
      <c r="W194" s="223" t="s">
        <v>227</v>
      </c>
      <c r="X194" s="223" t="s">
        <v>227</v>
      </c>
      <c r="Y194" s="223" t="s">
        <v>227</v>
      </c>
      <c r="Z194" s="223" t="s">
        <v>227</v>
      </c>
      <c r="AA194" s="223" t="s">
        <v>227</v>
      </c>
      <c r="AB194" s="223" t="s">
        <v>227</v>
      </c>
      <c r="AC194" s="223" t="s">
        <v>1500</v>
      </c>
      <c r="AD194" s="597" t="s">
        <v>227</v>
      </c>
      <c r="AE194" s="232" t="s">
        <v>4546</v>
      </c>
      <c r="AF194" s="228" t="s">
        <v>1500</v>
      </c>
      <c r="AG194" s="607" t="s">
        <v>1500</v>
      </c>
      <c r="AH194" s="232" t="s">
        <v>1500</v>
      </c>
      <c r="AI194" s="223"/>
      <c r="AJ194" s="223"/>
      <c r="AK194"/>
      <c r="AL194" s="228"/>
      <c r="AM194"/>
      <c r="AN194"/>
      <c r="AO194"/>
    </row>
    <row r="195" spans="1:41" ht="20.100000000000001" customHeight="1" x14ac:dyDescent="0.3">
      <c r="A195" s="222">
        <v>705112</v>
      </c>
      <c r="B195" s="255" t="s">
        <v>741</v>
      </c>
      <c r="C195" s="223" t="s">
        <v>367</v>
      </c>
      <c r="D195" s="223" t="s">
        <v>1083</v>
      </c>
      <c r="E195" s="223" t="s">
        <v>174</v>
      </c>
      <c r="F195" s="224">
        <v>32471</v>
      </c>
      <c r="G195" s="223" t="s">
        <v>1084</v>
      </c>
      <c r="H195" s="223" t="s">
        <v>911</v>
      </c>
      <c r="I195" s="232" t="s">
        <v>249</v>
      </c>
      <c r="J195" s="223" t="s">
        <v>201</v>
      </c>
      <c r="K195" s="225">
        <v>2006</v>
      </c>
      <c r="L195" s="223" t="s">
        <v>202</v>
      </c>
      <c r="M195" s="218"/>
      <c r="N195" s="251"/>
      <c r="O195" s="251" t="s">
        <v>4543</v>
      </c>
      <c r="P195" s="223"/>
      <c r="Q195" s="226">
        <v>20000</v>
      </c>
      <c r="R195" s="222">
        <v>0</v>
      </c>
      <c r="S195" s="223" t="s">
        <v>2898</v>
      </c>
      <c r="T195" s="223" t="s">
        <v>2899</v>
      </c>
      <c r="U195" s="223" t="s">
        <v>2900</v>
      </c>
      <c r="V195" s="223" t="s">
        <v>2901</v>
      </c>
      <c r="W195" s="222"/>
      <c r="X195" s="223"/>
      <c r="Y195" s="222"/>
      <c r="Z195" s="222"/>
      <c r="AA195" s="222"/>
      <c r="AB195" s="222"/>
      <c r="AC195" s="222"/>
      <c r="AD195" s="597" t="s">
        <v>227</v>
      </c>
      <c r="AE195" s="232">
        <v>0</v>
      </c>
      <c r="AF195" s="228" t="s">
        <v>227</v>
      </c>
      <c r="AG195" s="218"/>
      <c r="AH195" s="232"/>
      <c r="AI195" s="223"/>
      <c r="AJ195" s="223"/>
      <c r="AK195" s="229"/>
      <c r="AL195" s="228"/>
      <c r="AM195" s="229"/>
      <c r="AN195" s="229"/>
      <c r="AO195" s="229"/>
    </row>
    <row r="196" spans="1:41" ht="20.100000000000001" customHeight="1" x14ac:dyDescent="0.3">
      <c r="A196" s="222">
        <v>705133</v>
      </c>
      <c r="B196" s="255" t="s">
        <v>625</v>
      </c>
      <c r="C196" s="223" t="s">
        <v>130</v>
      </c>
      <c r="D196" s="223" t="s">
        <v>1018</v>
      </c>
      <c r="E196" s="223" t="s">
        <v>174</v>
      </c>
      <c r="F196" s="230">
        <v>35036</v>
      </c>
      <c r="G196" s="223" t="s">
        <v>997</v>
      </c>
      <c r="H196" s="223" t="s">
        <v>911</v>
      </c>
      <c r="I196" s="232" t="s">
        <v>248</v>
      </c>
      <c r="J196" s="223" t="s">
        <v>201</v>
      </c>
      <c r="K196" s="222">
        <v>2013</v>
      </c>
      <c r="L196" s="223" t="s">
        <v>209</v>
      </c>
      <c r="M196" s="218"/>
      <c r="N196" s="223"/>
      <c r="O196" s="223" t="str">
        <f>IFERROR(VLOOKUP(A196,[1]ورقه2مسجلين!A$3:AV$777,43,0),"")</f>
        <v/>
      </c>
      <c r="P196" s="223"/>
      <c r="Q196" s="226"/>
      <c r="R196" s="222">
        <v>0</v>
      </c>
      <c r="S196" s="223" t="s">
        <v>2902</v>
      </c>
      <c r="T196" s="223" t="s">
        <v>2903</v>
      </c>
      <c r="U196" s="223" t="s">
        <v>2426</v>
      </c>
      <c r="V196" s="223" t="s">
        <v>2030</v>
      </c>
      <c r="W196" s="222"/>
      <c r="X196" s="223"/>
      <c r="Y196" s="222"/>
      <c r="Z196" s="222"/>
      <c r="AA196" s="222"/>
      <c r="AB196" s="222"/>
      <c r="AC196" s="222"/>
      <c r="AD196" s="597" t="s">
        <v>227</v>
      </c>
      <c r="AE196" s="232">
        <v>0</v>
      </c>
      <c r="AF196" s="228" t="s">
        <v>227</v>
      </c>
      <c r="AG196" s="218"/>
      <c r="AH196" s="232"/>
      <c r="AI196" s="223"/>
      <c r="AJ196" s="223"/>
      <c r="AK196" s="229"/>
      <c r="AL196" s="228"/>
      <c r="AM196" s="229"/>
      <c r="AN196" s="229"/>
      <c r="AO196" s="229"/>
    </row>
    <row r="197" spans="1:41" ht="20.100000000000001" customHeight="1" x14ac:dyDescent="0.3">
      <c r="A197" s="222">
        <v>705139</v>
      </c>
      <c r="B197" s="255" t="s">
        <v>626</v>
      </c>
      <c r="C197" s="223" t="s">
        <v>123</v>
      </c>
      <c r="D197" s="223" t="s">
        <v>981</v>
      </c>
      <c r="E197" s="223" t="s">
        <v>174</v>
      </c>
      <c r="F197" s="224">
        <v>33970</v>
      </c>
      <c r="G197" s="223" t="s">
        <v>965</v>
      </c>
      <c r="H197" s="223" t="s">
        <v>911</v>
      </c>
      <c r="I197" s="232" t="s">
        <v>248</v>
      </c>
      <c r="J197" s="223" t="s">
        <v>203</v>
      </c>
      <c r="K197" s="225">
        <v>2013</v>
      </c>
      <c r="L197" s="223" t="s">
        <v>200</v>
      </c>
      <c r="M197" s="223" t="s">
        <v>227</v>
      </c>
      <c r="N197" s="223"/>
      <c r="O197" s="223" t="str">
        <f>IFERROR(VLOOKUP(A197,[1]ورقه2مسجلين!A$3:AV$777,43,0),"")</f>
        <v/>
      </c>
      <c r="P197" s="223"/>
      <c r="Q197" s="226"/>
      <c r="R197" s="223" t="s">
        <v>227</v>
      </c>
      <c r="S197" s="223" t="s">
        <v>2308</v>
      </c>
      <c r="T197" s="223" t="s">
        <v>2002</v>
      </c>
      <c r="U197" s="223" t="s">
        <v>2309</v>
      </c>
      <c r="V197" s="223" t="s">
        <v>1973</v>
      </c>
      <c r="W197" s="223" t="s">
        <v>227</v>
      </c>
      <c r="X197" s="223" t="s">
        <v>227</v>
      </c>
      <c r="Y197" s="223" t="s">
        <v>227</v>
      </c>
      <c r="Z197" s="223" t="s">
        <v>227</v>
      </c>
      <c r="AA197" s="223" t="s">
        <v>227</v>
      </c>
      <c r="AB197" s="223" t="s">
        <v>227</v>
      </c>
      <c r="AC197" s="223" t="s">
        <v>227</v>
      </c>
      <c r="AD197" s="597" t="s">
        <v>227</v>
      </c>
      <c r="AE197" s="232">
        <v>0</v>
      </c>
      <c r="AF197" s="228" t="s">
        <v>1500</v>
      </c>
      <c r="AG197" s="222"/>
      <c r="AH197" s="232"/>
      <c r="AI197" s="223"/>
      <c r="AJ197" s="223"/>
      <c r="AK197"/>
      <c r="AL197" s="228"/>
      <c r="AM197"/>
      <c r="AN197"/>
      <c r="AO197"/>
    </row>
    <row r="198" spans="1:41" ht="20.100000000000001" customHeight="1" x14ac:dyDescent="0.3">
      <c r="A198" s="222">
        <v>705141</v>
      </c>
      <c r="B198" s="255" t="s">
        <v>742</v>
      </c>
      <c r="C198" s="223" t="s">
        <v>288</v>
      </c>
      <c r="D198" s="223" t="s">
        <v>1033</v>
      </c>
      <c r="E198" s="223" t="s">
        <v>174</v>
      </c>
      <c r="F198" s="224">
        <v>29271</v>
      </c>
      <c r="G198" s="223" t="s">
        <v>200</v>
      </c>
      <c r="H198" s="223" t="s">
        <v>911</v>
      </c>
      <c r="I198" s="232" t="s">
        <v>401</v>
      </c>
      <c r="J198" s="223" t="s">
        <v>203</v>
      </c>
      <c r="K198" s="225">
        <v>2007</v>
      </c>
      <c r="L198" s="223" t="s">
        <v>200</v>
      </c>
      <c r="M198" s="218"/>
      <c r="N198" s="223"/>
      <c r="O198" s="223" t="str">
        <f>IFERROR(VLOOKUP(A198,[1]ورقه2مسجلين!A$3:AV$777,43,0),"")</f>
        <v/>
      </c>
      <c r="P198" s="223"/>
      <c r="Q198" s="226"/>
      <c r="R198" s="222">
        <v>0</v>
      </c>
      <c r="S198" s="223" t="s">
        <v>2904</v>
      </c>
      <c r="T198" s="223" t="s">
        <v>2905</v>
      </c>
      <c r="U198" s="223" t="s">
        <v>2906</v>
      </c>
      <c r="V198" s="223" t="s">
        <v>2907</v>
      </c>
      <c r="W198" s="222"/>
      <c r="X198" s="223"/>
      <c r="Y198" s="222"/>
      <c r="Z198" s="222"/>
      <c r="AA198" s="222"/>
      <c r="AB198" s="222"/>
      <c r="AC198" s="222"/>
      <c r="AD198" s="597" t="s">
        <v>227</v>
      </c>
      <c r="AE198" s="232">
        <v>0</v>
      </c>
      <c r="AF198" s="228" t="s">
        <v>227</v>
      </c>
      <c r="AG198" s="218"/>
      <c r="AH198" s="232"/>
      <c r="AI198" s="223"/>
      <c r="AJ198" s="223"/>
      <c r="AK198" s="229"/>
      <c r="AL198" s="228"/>
      <c r="AM198" s="229"/>
      <c r="AN198" s="229"/>
      <c r="AO198" s="229"/>
    </row>
    <row r="199" spans="1:41" ht="20.100000000000001" customHeight="1" x14ac:dyDescent="0.3">
      <c r="A199" s="222">
        <v>705161</v>
      </c>
      <c r="B199" s="255" t="s">
        <v>743</v>
      </c>
      <c r="C199" s="223" t="s">
        <v>99</v>
      </c>
      <c r="D199" s="223" t="s">
        <v>1086</v>
      </c>
      <c r="E199" s="223" t="s">
        <v>174</v>
      </c>
      <c r="F199" s="224">
        <v>35259</v>
      </c>
      <c r="G199" s="223" t="s">
        <v>200</v>
      </c>
      <c r="H199" s="223" t="s">
        <v>911</v>
      </c>
      <c r="I199" s="232" t="s">
        <v>248</v>
      </c>
      <c r="J199" s="223" t="s">
        <v>203</v>
      </c>
      <c r="K199" s="225">
        <v>2014</v>
      </c>
      <c r="L199" s="223" t="s">
        <v>202</v>
      </c>
      <c r="M199" s="218"/>
      <c r="N199" s="251"/>
      <c r="O199" s="251" t="s">
        <v>4543</v>
      </c>
      <c r="P199" s="223"/>
      <c r="Q199" s="226">
        <v>145000</v>
      </c>
      <c r="R199" s="222">
        <v>0</v>
      </c>
      <c r="S199" s="223" t="s">
        <v>3635</v>
      </c>
      <c r="T199" s="223" t="s">
        <v>2028</v>
      </c>
      <c r="U199" s="223" t="s">
        <v>3636</v>
      </c>
      <c r="V199" s="223" t="s">
        <v>1963</v>
      </c>
      <c r="W199" s="222"/>
      <c r="X199" s="223"/>
      <c r="Y199" s="222"/>
      <c r="Z199" s="222"/>
      <c r="AA199" s="222"/>
      <c r="AB199" s="222"/>
      <c r="AC199" s="222"/>
      <c r="AD199" s="597" t="s">
        <v>227</v>
      </c>
      <c r="AE199" s="232">
        <v>0</v>
      </c>
      <c r="AF199" s="228" t="s">
        <v>227</v>
      </c>
      <c r="AG199" s="218"/>
      <c r="AH199" s="232" t="s">
        <v>1500</v>
      </c>
      <c r="AI199" s="223"/>
      <c r="AJ199" s="223"/>
      <c r="AK199" s="229"/>
      <c r="AL199" s="228"/>
      <c r="AM199" s="229"/>
      <c r="AN199" s="229"/>
      <c r="AO199" s="229"/>
    </row>
    <row r="200" spans="1:41" ht="20.100000000000001" customHeight="1" x14ac:dyDescent="0.3">
      <c r="A200" s="222">
        <v>705177</v>
      </c>
      <c r="B200" s="255" t="s">
        <v>768</v>
      </c>
      <c r="C200" s="223" t="s">
        <v>86</v>
      </c>
      <c r="D200" s="223" t="s">
        <v>918</v>
      </c>
      <c r="E200" s="223" t="s">
        <v>173</v>
      </c>
      <c r="F200" s="224">
        <v>36540</v>
      </c>
      <c r="G200" s="223" t="s">
        <v>200</v>
      </c>
      <c r="H200" s="223" t="s">
        <v>911</v>
      </c>
      <c r="I200" s="232" t="s">
        <v>249</v>
      </c>
      <c r="J200" s="223" t="s">
        <v>203</v>
      </c>
      <c r="K200" s="225">
        <v>2017</v>
      </c>
      <c r="L200" s="223" t="s">
        <v>212</v>
      </c>
      <c r="M200" s="218"/>
      <c r="N200" s="223"/>
      <c r="O200" s="223" t="str">
        <f>IFERROR(VLOOKUP(A200,[1]ورقه2مسجلين!A$3:AV$777,43,0),"")</f>
        <v/>
      </c>
      <c r="P200" s="223"/>
      <c r="Q200" s="226"/>
      <c r="R200" s="222">
        <v>0</v>
      </c>
      <c r="S200" s="223" t="s">
        <v>2908</v>
      </c>
      <c r="T200" s="223" t="s">
        <v>2909</v>
      </c>
      <c r="U200" s="223" t="s">
        <v>2838</v>
      </c>
      <c r="V200" s="223" t="s">
        <v>1963</v>
      </c>
      <c r="W200" s="222"/>
      <c r="X200" s="223"/>
      <c r="Y200" s="222"/>
      <c r="Z200" s="222"/>
      <c r="AA200" s="222"/>
      <c r="AB200" s="222"/>
      <c r="AC200" s="222"/>
      <c r="AD200" s="597" t="s">
        <v>227</v>
      </c>
      <c r="AE200" s="232">
        <v>0</v>
      </c>
      <c r="AF200" s="228" t="s">
        <v>227</v>
      </c>
      <c r="AG200" s="218"/>
      <c r="AH200" s="232"/>
      <c r="AI200" s="223"/>
      <c r="AJ200" s="223"/>
      <c r="AK200" s="229"/>
      <c r="AL200" s="228"/>
      <c r="AM200" s="229"/>
      <c r="AN200" s="229"/>
      <c r="AO200" s="229"/>
    </row>
    <row r="201" spans="1:41" ht="20.100000000000001" customHeight="1" x14ac:dyDescent="0.3">
      <c r="A201" s="222">
        <v>705179</v>
      </c>
      <c r="B201" s="255" t="s">
        <v>744</v>
      </c>
      <c r="C201" s="223" t="s">
        <v>105</v>
      </c>
      <c r="D201" s="223" t="s">
        <v>993</v>
      </c>
      <c r="E201" s="223" t="s">
        <v>173</v>
      </c>
      <c r="F201" s="224">
        <v>36526</v>
      </c>
      <c r="G201" s="223" t="s">
        <v>1370</v>
      </c>
      <c r="H201" s="223" t="s">
        <v>911</v>
      </c>
      <c r="I201" s="232" t="s">
        <v>249</v>
      </c>
      <c r="J201" s="223" t="s">
        <v>203</v>
      </c>
      <c r="K201" s="225">
        <v>2017</v>
      </c>
      <c r="L201" s="223" t="s">
        <v>200</v>
      </c>
      <c r="M201" s="218"/>
      <c r="N201" s="223"/>
      <c r="O201" s="223" t="str">
        <f>IFERROR(VLOOKUP(A201,[1]ورقه2مسجلين!A$3:AV$777,43,0),"")</f>
        <v/>
      </c>
      <c r="P201" s="223"/>
      <c r="Q201" s="226"/>
      <c r="R201" s="222">
        <v>0</v>
      </c>
      <c r="S201" s="223" t="s">
        <v>2910</v>
      </c>
      <c r="T201" s="223" t="s">
        <v>2000</v>
      </c>
      <c r="U201" s="223" t="s">
        <v>2089</v>
      </c>
      <c r="V201" s="223" t="s">
        <v>2911</v>
      </c>
      <c r="W201" s="222"/>
      <c r="X201" s="223"/>
      <c r="Y201" s="222"/>
      <c r="Z201" s="222"/>
      <c r="AA201" s="222"/>
      <c r="AB201" s="222"/>
      <c r="AC201" s="222"/>
      <c r="AD201" s="597" t="s">
        <v>227</v>
      </c>
      <c r="AE201" s="232" t="s">
        <v>4583</v>
      </c>
      <c r="AF201" s="228" t="s">
        <v>227</v>
      </c>
      <c r="AG201" s="218"/>
      <c r="AH201" s="232"/>
      <c r="AI201" s="223"/>
      <c r="AJ201" s="223"/>
      <c r="AK201" s="229"/>
      <c r="AL201" s="228"/>
      <c r="AM201" s="229"/>
      <c r="AN201" s="229"/>
      <c r="AO201" s="229"/>
    </row>
    <row r="202" spans="1:41" ht="20.100000000000001" customHeight="1" x14ac:dyDescent="0.3">
      <c r="A202" s="222">
        <v>705192</v>
      </c>
      <c r="B202" s="255" t="s">
        <v>464</v>
      </c>
      <c r="C202" s="223" t="s">
        <v>465</v>
      </c>
      <c r="D202" s="223" t="s">
        <v>1088</v>
      </c>
      <c r="E202" s="223" t="s">
        <v>173</v>
      </c>
      <c r="F202" s="224">
        <v>28342</v>
      </c>
      <c r="G202" s="223" t="s">
        <v>1089</v>
      </c>
      <c r="H202" s="223" t="s">
        <v>911</v>
      </c>
      <c r="I202" s="232" t="s">
        <v>248</v>
      </c>
      <c r="J202" s="223" t="s">
        <v>203</v>
      </c>
      <c r="K202" s="225">
        <v>2013</v>
      </c>
      <c r="L202" s="223" t="s">
        <v>217</v>
      </c>
      <c r="M202" s="223" t="s">
        <v>227</v>
      </c>
      <c r="N202" s="223"/>
      <c r="O202" s="223" t="str">
        <f>IFERROR(VLOOKUP(A202,[1]ورقه2مسجلين!A$3:AV$777,43,0),"")</f>
        <v/>
      </c>
      <c r="P202" s="223"/>
      <c r="Q202" s="226"/>
      <c r="R202" s="223" t="s">
        <v>227</v>
      </c>
      <c r="S202" s="223" t="s">
        <v>227</v>
      </c>
      <c r="T202" s="223" t="s">
        <v>227</v>
      </c>
      <c r="U202" s="223" t="s">
        <v>227</v>
      </c>
      <c r="V202" s="223" t="s">
        <v>227</v>
      </c>
      <c r="W202" s="223" t="s">
        <v>227</v>
      </c>
      <c r="X202" s="223" t="s">
        <v>227</v>
      </c>
      <c r="Y202" s="223" t="s">
        <v>227</v>
      </c>
      <c r="Z202" s="223" t="s">
        <v>227</v>
      </c>
      <c r="AA202" s="223" t="s">
        <v>227</v>
      </c>
      <c r="AB202" s="223" t="s">
        <v>1500</v>
      </c>
      <c r="AC202" s="223" t="s">
        <v>1500</v>
      </c>
      <c r="AD202" s="597" t="s">
        <v>227</v>
      </c>
      <c r="AE202" s="232" t="s">
        <v>4546</v>
      </c>
      <c r="AF202" s="228" t="s">
        <v>1500</v>
      </c>
      <c r="AG202" s="607" t="s">
        <v>1500</v>
      </c>
      <c r="AH202" s="232" t="s">
        <v>1500</v>
      </c>
      <c r="AI202" s="223"/>
      <c r="AJ202" s="223"/>
      <c r="AK202"/>
      <c r="AL202" s="228"/>
      <c r="AM202"/>
      <c r="AN202"/>
      <c r="AO202"/>
    </row>
    <row r="203" spans="1:41" ht="20.100000000000001" customHeight="1" x14ac:dyDescent="0.3">
      <c r="A203" s="222">
        <v>705209</v>
      </c>
      <c r="B203" s="255" t="s">
        <v>745</v>
      </c>
      <c r="C203" s="223" t="s">
        <v>378</v>
      </c>
      <c r="D203" s="223" t="s">
        <v>1221</v>
      </c>
      <c r="E203" s="223" t="s">
        <v>174</v>
      </c>
      <c r="F203" s="224">
        <v>35796</v>
      </c>
      <c r="G203" s="223" t="s">
        <v>1356</v>
      </c>
      <c r="H203" s="223" t="s">
        <v>911</v>
      </c>
      <c r="I203" s="232" t="s">
        <v>249</v>
      </c>
      <c r="J203" s="223" t="s">
        <v>201</v>
      </c>
      <c r="K203" s="225">
        <v>2017</v>
      </c>
      <c r="L203" s="223" t="s">
        <v>200</v>
      </c>
      <c r="M203" s="218"/>
      <c r="N203" s="223"/>
      <c r="O203" s="223" t="str">
        <f>IFERROR(VLOOKUP(A203,[1]ورقه2مسجلين!A$3:AV$777,43,0),"")</f>
        <v/>
      </c>
      <c r="P203" s="223"/>
      <c r="Q203" s="226"/>
      <c r="R203" s="222">
        <v>0</v>
      </c>
      <c r="S203" s="223" t="s">
        <v>2912</v>
      </c>
      <c r="T203" s="223" t="s">
        <v>2913</v>
      </c>
      <c r="U203" s="223" t="s">
        <v>2914</v>
      </c>
      <c r="V203" s="223" t="s">
        <v>2915</v>
      </c>
      <c r="W203" s="222"/>
      <c r="X203" s="223"/>
      <c r="Y203" s="222"/>
      <c r="Z203" s="222"/>
      <c r="AA203" s="222"/>
      <c r="AB203" s="222"/>
      <c r="AC203" s="222"/>
      <c r="AD203" s="597"/>
      <c r="AE203" s="232" t="s">
        <v>4589</v>
      </c>
      <c r="AF203" s="228" t="s">
        <v>227</v>
      </c>
      <c r="AG203" s="218"/>
      <c r="AH203" s="232"/>
      <c r="AI203" s="223"/>
      <c r="AJ203" s="223"/>
      <c r="AK203" s="229"/>
      <c r="AL203" s="228"/>
      <c r="AM203" s="229"/>
      <c r="AN203" s="229"/>
      <c r="AO203" s="229"/>
    </row>
    <row r="204" spans="1:41" ht="20.100000000000001" customHeight="1" x14ac:dyDescent="0.3">
      <c r="A204" s="222">
        <v>705231</v>
      </c>
      <c r="B204" s="255" t="s">
        <v>4366</v>
      </c>
      <c r="C204" s="223" t="s">
        <v>260</v>
      </c>
      <c r="D204" s="232"/>
      <c r="E204" s="232"/>
      <c r="F204" s="233"/>
      <c r="G204" s="232"/>
      <c r="H204" s="234"/>
      <c r="I204" s="232" t="s">
        <v>247</v>
      </c>
      <c r="J204" s="234"/>
      <c r="K204" s="232"/>
      <c r="L204" s="234"/>
      <c r="M204" s="232"/>
      <c r="N204" s="232"/>
      <c r="O204" s="232"/>
      <c r="P204" s="232"/>
      <c r="R204" s="232"/>
      <c r="S204" s="232"/>
      <c r="T204" s="232"/>
      <c r="U204" s="232"/>
      <c r="V204" s="232"/>
      <c r="W204" s="232"/>
      <c r="X204" s="232"/>
      <c r="Y204" s="232"/>
      <c r="Z204" s="232"/>
      <c r="AA204" s="232"/>
      <c r="AB204" s="232"/>
      <c r="AC204" s="232"/>
      <c r="AD204" s="596"/>
      <c r="AE204" s="232" t="s">
        <v>4546</v>
      </c>
      <c r="AF204" s="238"/>
      <c r="AG204" s="232"/>
      <c r="AH204" s="232"/>
      <c r="AI204" s="232"/>
      <c r="AJ204" s="232"/>
      <c r="AL204" s="238"/>
    </row>
    <row r="205" spans="1:41" ht="20.100000000000001" customHeight="1" x14ac:dyDescent="0.3">
      <c r="A205" s="222">
        <v>705269</v>
      </c>
      <c r="B205" s="255" t="s">
        <v>746</v>
      </c>
      <c r="C205" s="223" t="s">
        <v>102</v>
      </c>
      <c r="D205" s="223" t="s">
        <v>1368</v>
      </c>
      <c r="E205" s="223" t="s">
        <v>173</v>
      </c>
      <c r="F205" s="224">
        <v>36333</v>
      </c>
      <c r="G205" s="223" t="s">
        <v>200</v>
      </c>
      <c r="H205" s="223" t="s">
        <v>911</v>
      </c>
      <c r="I205" s="232" t="s">
        <v>401</v>
      </c>
      <c r="J205" s="223" t="s">
        <v>203</v>
      </c>
      <c r="K205" s="225">
        <v>2017</v>
      </c>
      <c r="L205" s="223" t="s">
        <v>200</v>
      </c>
      <c r="M205" s="218"/>
      <c r="N205" s="223"/>
      <c r="O205" s="223" t="str">
        <f>IFERROR(VLOOKUP(A205,[1]ورقه2مسجلين!A$3:AV$777,43,0),"")</f>
        <v/>
      </c>
      <c r="P205" s="223"/>
      <c r="Q205" s="226"/>
      <c r="R205" s="222">
        <v>0</v>
      </c>
      <c r="S205" s="223" t="s">
        <v>2916</v>
      </c>
      <c r="T205" s="223" t="s">
        <v>2917</v>
      </c>
      <c r="U205" s="223" t="s">
        <v>2918</v>
      </c>
      <c r="V205" s="223" t="s">
        <v>2038</v>
      </c>
      <c r="W205" s="222"/>
      <c r="X205" s="223"/>
      <c r="Y205" s="222"/>
      <c r="Z205" s="222"/>
      <c r="AA205" s="222"/>
      <c r="AB205" s="222"/>
      <c r="AC205" s="222"/>
      <c r="AD205" s="597" t="s">
        <v>227</v>
      </c>
      <c r="AE205" s="232">
        <v>0</v>
      </c>
      <c r="AF205" s="228" t="s">
        <v>227</v>
      </c>
      <c r="AG205" s="218"/>
      <c r="AH205" s="232"/>
      <c r="AI205" s="223"/>
      <c r="AJ205" s="223"/>
      <c r="AK205" s="229"/>
      <c r="AL205" s="228"/>
      <c r="AM205" s="229"/>
      <c r="AN205" s="229"/>
      <c r="AO205" s="229"/>
    </row>
    <row r="206" spans="1:41" ht="20.100000000000001" customHeight="1" x14ac:dyDescent="0.3">
      <c r="A206" s="222">
        <v>705279</v>
      </c>
      <c r="B206" s="255" t="s">
        <v>747</v>
      </c>
      <c r="C206" s="223" t="s">
        <v>130</v>
      </c>
      <c r="D206" s="223" t="s">
        <v>1090</v>
      </c>
      <c r="E206" s="223" t="s">
        <v>174</v>
      </c>
      <c r="F206" s="224">
        <v>30152</v>
      </c>
      <c r="G206" s="223" t="s">
        <v>1283</v>
      </c>
      <c r="H206" s="223" t="s">
        <v>911</v>
      </c>
      <c r="I206" s="232" t="s">
        <v>248</v>
      </c>
      <c r="J206" s="223" t="s">
        <v>201</v>
      </c>
      <c r="K206" s="225">
        <v>2013</v>
      </c>
      <c r="L206" s="223" t="s">
        <v>214</v>
      </c>
      <c r="M206" s="218"/>
      <c r="N206" s="223"/>
      <c r="O206" s="223" t="str">
        <f>IFERROR(VLOOKUP(A206,[1]ورقه2مسجلين!A$3:AV$777,43,0),"")</f>
        <v/>
      </c>
      <c r="P206" s="223"/>
      <c r="Q206" s="226"/>
      <c r="R206" s="222">
        <v>0</v>
      </c>
      <c r="S206" s="223" t="s">
        <v>2919</v>
      </c>
      <c r="T206" s="223" t="s">
        <v>2920</v>
      </c>
      <c r="U206" s="223" t="s">
        <v>2921</v>
      </c>
      <c r="V206" s="223" t="s">
        <v>2052</v>
      </c>
      <c r="W206" s="222"/>
      <c r="X206" s="223"/>
      <c r="Y206" s="222"/>
      <c r="Z206" s="222"/>
      <c r="AA206" s="222"/>
      <c r="AB206" s="222"/>
      <c r="AC206" s="222"/>
      <c r="AD206" s="597" t="s">
        <v>227</v>
      </c>
      <c r="AE206" s="232" t="s">
        <v>4546</v>
      </c>
      <c r="AF206" s="228" t="s">
        <v>227</v>
      </c>
      <c r="AG206" s="218"/>
      <c r="AH206" s="232"/>
      <c r="AI206" s="223"/>
      <c r="AJ206" s="223"/>
      <c r="AK206" s="229"/>
      <c r="AL206" s="228"/>
      <c r="AM206" s="229"/>
      <c r="AN206" s="229"/>
      <c r="AO206" s="229"/>
    </row>
    <row r="207" spans="1:41" ht="20.100000000000001" customHeight="1" x14ac:dyDescent="0.3">
      <c r="A207" s="222">
        <v>705283</v>
      </c>
      <c r="B207" s="255" t="s">
        <v>748</v>
      </c>
      <c r="C207" s="223" t="s">
        <v>99</v>
      </c>
      <c r="D207" s="223" t="s">
        <v>936</v>
      </c>
      <c r="E207" s="223" t="s">
        <v>1818</v>
      </c>
      <c r="F207" s="224">
        <v>33604</v>
      </c>
      <c r="G207" s="223" t="s">
        <v>200</v>
      </c>
      <c r="H207" s="223" t="s">
        <v>911</v>
      </c>
      <c r="I207" s="232" t="s">
        <v>249</v>
      </c>
      <c r="J207" s="223" t="s">
        <v>203</v>
      </c>
      <c r="K207" s="225">
        <v>2009</v>
      </c>
      <c r="L207" s="223" t="s">
        <v>202</v>
      </c>
      <c r="M207" s="218"/>
      <c r="N207" s="223"/>
      <c r="O207" s="223"/>
      <c r="P207" s="250"/>
      <c r="Q207" s="226"/>
      <c r="R207" s="222">
        <v>0</v>
      </c>
      <c r="S207" s="223" t="s">
        <v>2247</v>
      </c>
      <c r="T207" s="223" t="s">
        <v>2028</v>
      </c>
      <c r="U207" s="223" t="s">
        <v>1993</v>
      </c>
      <c r="V207" s="223" t="s">
        <v>1963</v>
      </c>
      <c r="W207" s="222"/>
      <c r="X207" s="223"/>
      <c r="Y207" s="222"/>
      <c r="Z207" s="222"/>
      <c r="AA207" s="222"/>
      <c r="AB207" s="222"/>
      <c r="AC207" s="222"/>
      <c r="AD207" s="597" t="s">
        <v>227</v>
      </c>
      <c r="AE207" s="232">
        <v>0</v>
      </c>
      <c r="AF207" s="228" t="s">
        <v>227</v>
      </c>
      <c r="AG207" s="218"/>
      <c r="AH207" s="232" t="s">
        <v>1500</v>
      </c>
      <c r="AI207" s="223"/>
      <c r="AJ207" s="223"/>
      <c r="AK207" s="229"/>
      <c r="AL207" s="228"/>
      <c r="AM207" s="229"/>
      <c r="AN207" s="229"/>
      <c r="AO207" s="229"/>
    </row>
    <row r="208" spans="1:41" ht="20.100000000000001" customHeight="1" x14ac:dyDescent="0.3">
      <c r="A208" s="222">
        <v>705308</v>
      </c>
      <c r="B208" s="255" t="s">
        <v>477</v>
      </c>
      <c r="C208" s="223" t="s">
        <v>62</v>
      </c>
      <c r="D208" s="223" t="s">
        <v>1383</v>
      </c>
      <c r="E208" s="223" t="s">
        <v>227</v>
      </c>
      <c r="F208" s="231"/>
      <c r="G208" s="223" t="s">
        <v>227</v>
      </c>
      <c r="H208" s="223" t="s">
        <v>227</v>
      </c>
      <c r="I208" s="232" t="s">
        <v>248</v>
      </c>
      <c r="J208" s="223" t="s">
        <v>227</v>
      </c>
      <c r="K208" s="231"/>
      <c r="L208" s="223" t="s">
        <v>227</v>
      </c>
      <c r="M208" s="223" t="s">
        <v>227</v>
      </c>
      <c r="N208" s="223"/>
      <c r="O208" s="223" t="str">
        <f>IFERROR(VLOOKUP(A208,[1]ورقه2مسجلين!A$3:AV$777,43,0),"")</f>
        <v/>
      </c>
      <c r="P208" s="223"/>
      <c r="Q208" s="226"/>
      <c r="R208" s="223" t="s">
        <v>227</v>
      </c>
      <c r="S208" s="223" t="s">
        <v>227</v>
      </c>
      <c r="T208" s="223" t="s">
        <v>227</v>
      </c>
      <c r="U208" s="223" t="s">
        <v>227</v>
      </c>
      <c r="V208" s="223" t="s">
        <v>227</v>
      </c>
      <c r="W208" s="223" t="s">
        <v>227</v>
      </c>
      <c r="X208" s="223" t="s">
        <v>227</v>
      </c>
      <c r="Y208" s="223" t="s">
        <v>227</v>
      </c>
      <c r="Z208" s="223" t="s">
        <v>227</v>
      </c>
      <c r="AA208" s="223" t="s">
        <v>227</v>
      </c>
      <c r="AB208" s="223" t="s">
        <v>227</v>
      </c>
      <c r="AC208" s="223" t="s">
        <v>227</v>
      </c>
      <c r="AD208" s="597" t="s">
        <v>227</v>
      </c>
      <c r="AE208" s="232" t="s">
        <v>4546</v>
      </c>
      <c r="AF208" s="228" t="s">
        <v>1500</v>
      </c>
      <c r="AG208" s="607" t="s">
        <v>1500</v>
      </c>
      <c r="AH208" s="232" t="s">
        <v>1500</v>
      </c>
      <c r="AI208" s="223"/>
      <c r="AJ208" s="223"/>
      <c r="AK208"/>
      <c r="AL208" s="228"/>
      <c r="AM208"/>
      <c r="AN208"/>
      <c r="AO208"/>
    </row>
    <row r="209" spans="1:41" ht="20.100000000000001" customHeight="1" x14ac:dyDescent="0.3">
      <c r="A209" s="222">
        <v>705312</v>
      </c>
      <c r="B209" s="255" t="s">
        <v>749</v>
      </c>
      <c r="C209" s="223" t="s">
        <v>64</v>
      </c>
      <c r="D209" s="223" t="s">
        <v>989</v>
      </c>
      <c r="E209" s="223" t="s">
        <v>173</v>
      </c>
      <c r="F209" s="230">
        <v>32551</v>
      </c>
      <c r="G209" s="223" t="s">
        <v>200</v>
      </c>
      <c r="H209" s="223" t="s">
        <v>935</v>
      </c>
      <c r="I209" s="232" t="s">
        <v>248</v>
      </c>
      <c r="J209" s="223" t="s">
        <v>203</v>
      </c>
      <c r="K209" s="222">
        <v>2009</v>
      </c>
      <c r="L209" s="223" t="s">
        <v>200</v>
      </c>
      <c r="M209" s="218"/>
      <c r="N209" s="223"/>
      <c r="O209" s="223" t="str">
        <f>IFERROR(VLOOKUP(A209,[1]ورقه2مسجلين!A$3:AV$777,43,0),"")</f>
        <v/>
      </c>
      <c r="P209" s="223"/>
      <c r="Q209" s="226"/>
      <c r="R209" s="222">
        <v>0</v>
      </c>
      <c r="S209" s="223" t="s">
        <v>2922</v>
      </c>
      <c r="T209" s="223" t="s">
        <v>2011</v>
      </c>
      <c r="U209" s="223" t="s">
        <v>2020</v>
      </c>
      <c r="V209" s="223" t="s">
        <v>2038</v>
      </c>
      <c r="W209" s="222"/>
      <c r="X209" s="223"/>
      <c r="Y209" s="222"/>
      <c r="Z209" s="222"/>
      <c r="AA209" s="222"/>
      <c r="AB209" s="222"/>
      <c r="AC209" s="222"/>
      <c r="AD209" s="597" t="s">
        <v>227</v>
      </c>
      <c r="AE209" s="232">
        <v>0</v>
      </c>
      <c r="AF209" s="228" t="s">
        <v>227</v>
      </c>
      <c r="AG209" s="218"/>
      <c r="AH209" s="232" t="s">
        <v>1500</v>
      </c>
      <c r="AI209" s="223"/>
      <c r="AJ209" s="223"/>
      <c r="AK209" s="229"/>
      <c r="AL209" s="228"/>
      <c r="AM209" s="229"/>
      <c r="AN209" s="229"/>
      <c r="AO209" s="229"/>
    </row>
    <row r="210" spans="1:41" ht="20.100000000000001" customHeight="1" x14ac:dyDescent="0.3">
      <c r="A210" s="222">
        <v>705332</v>
      </c>
      <c r="B210" s="255" t="s">
        <v>750</v>
      </c>
      <c r="C210" s="223" t="s">
        <v>75</v>
      </c>
      <c r="D210" s="223" t="s">
        <v>1018</v>
      </c>
      <c r="E210" s="223" t="s">
        <v>174</v>
      </c>
      <c r="F210" s="224">
        <v>32876</v>
      </c>
      <c r="G210" s="223" t="s">
        <v>200</v>
      </c>
      <c r="H210" s="223" t="s">
        <v>911</v>
      </c>
      <c r="I210" s="232" t="s">
        <v>249</v>
      </c>
      <c r="J210" s="223" t="s">
        <v>203</v>
      </c>
      <c r="K210" s="225">
        <v>2010</v>
      </c>
      <c r="L210" s="223" t="s">
        <v>200</v>
      </c>
      <c r="M210" s="218"/>
      <c r="N210" s="251"/>
      <c r="O210" s="251" t="s">
        <v>4543</v>
      </c>
      <c r="P210" s="223"/>
      <c r="Q210" s="226">
        <v>30000</v>
      </c>
      <c r="R210" s="222">
        <v>0</v>
      </c>
      <c r="S210" s="223" t="s">
        <v>2923</v>
      </c>
      <c r="T210" s="223" t="s">
        <v>2924</v>
      </c>
      <c r="U210" s="223" t="s">
        <v>2426</v>
      </c>
      <c r="V210" s="223" t="s">
        <v>1963</v>
      </c>
      <c r="W210" s="222"/>
      <c r="X210" s="223"/>
      <c r="Y210" s="222"/>
      <c r="Z210" s="222"/>
      <c r="AA210" s="222"/>
      <c r="AB210" s="222"/>
      <c r="AC210" s="222"/>
      <c r="AD210" s="597" t="s">
        <v>227</v>
      </c>
      <c r="AE210" s="232">
        <v>0</v>
      </c>
      <c r="AF210" s="228" t="s">
        <v>227</v>
      </c>
      <c r="AG210" s="218"/>
      <c r="AH210" s="232"/>
      <c r="AI210" s="223"/>
      <c r="AJ210" s="223"/>
      <c r="AK210" s="229"/>
      <c r="AL210" s="228"/>
      <c r="AM210" s="229"/>
      <c r="AN210" s="229"/>
      <c r="AO210" s="229"/>
    </row>
    <row r="211" spans="1:41" ht="20.100000000000001" customHeight="1" x14ac:dyDescent="0.3">
      <c r="A211" s="222">
        <v>705350</v>
      </c>
      <c r="B211" s="255" t="s">
        <v>751</v>
      </c>
      <c r="C211" s="223" t="s">
        <v>752</v>
      </c>
      <c r="D211" s="223" t="s">
        <v>1384</v>
      </c>
      <c r="E211" s="223" t="s">
        <v>227</v>
      </c>
      <c r="F211" s="226"/>
      <c r="G211" s="223" t="s">
        <v>227</v>
      </c>
      <c r="H211" s="223" t="s">
        <v>227</v>
      </c>
      <c r="I211" s="232" t="s">
        <v>249</v>
      </c>
      <c r="J211" s="223" t="s">
        <v>227</v>
      </c>
      <c r="K211" s="226"/>
      <c r="L211" s="223" t="s">
        <v>227</v>
      </c>
      <c r="M211" s="223" t="s">
        <v>227</v>
      </c>
      <c r="N211" s="223"/>
      <c r="O211" s="223" t="str">
        <f>IFERROR(VLOOKUP(A211,[1]ورقه2مسجلين!A$3:AV$777,43,0),"")</f>
        <v/>
      </c>
      <c r="P211" s="223"/>
      <c r="Q211" s="226"/>
      <c r="R211" s="223" t="s">
        <v>227</v>
      </c>
      <c r="S211" s="223" t="s">
        <v>227</v>
      </c>
      <c r="T211" s="223" t="s">
        <v>227</v>
      </c>
      <c r="U211" s="223" t="s">
        <v>227</v>
      </c>
      <c r="V211" s="223" t="s">
        <v>227</v>
      </c>
      <c r="W211" s="223" t="s">
        <v>227</v>
      </c>
      <c r="X211" s="223" t="s">
        <v>227</v>
      </c>
      <c r="Y211" s="223" t="s">
        <v>227</v>
      </c>
      <c r="Z211" s="223" t="s">
        <v>227</v>
      </c>
      <c r="AA211" s="223" t="s">
        <v>1500</v>
      </c>
      <c r="AB211" s="223" t="s">
        <v>1500</v>
      </c>
      <c r="AC211" s="223" t="s">
        <v>1500</v>
      </c>
      <c r="AD211" s="597" t="s">
        <v>227</v>
      </c>
      <c r="AE211" s="232" t="s">
        <v>4546</v>
      </c>
      <c r="AF211" s="228" t="s">
        <v>1500</v>
      </c>
      <c r="AG211" s="607" t="s">
        <v>1500</v>
      </c>
      <c r="AH211" s="232" t="s">
        <v>1500</v>
      </c>
      <c r="AI211" s="223"/>
      <c r="AJ211" s="223"/>
      <c r="AK211"/>
      <c r="AL211" s="228"/>
      <c r="AM211"/>
      <c r="AN211"/>
      <c r="AO211"/>
    </row>
    <row r="212" spans="1:41" ht="20.100000000000001" customHeight="1" x14ac:dyDescent="0.3">
      <c r="A212" s="222">
        <v>705352</v>
      </c>
      <c r="B212" s="255" t="s">
        <v>1506</v>
      </c>
      <c r="C212" s="223" t="s">
        <v>103</v>
      </c>
      <c r="D212" s="223" t="s">
        <v>227</v>
      </c>
      <c r="E212" s="223" t="s">
        <v>227</v>
      </c>
      <c r="F212" s="231"/>
      <c r="G212" s="223" t="s">
        <v>227</v>
      </c>
      <c r="H212" s="223" t="s">
        <v>227</v>
      </c>
      <c r="I212" s="232" t="s">
        <v>247</v>
      </c>
      <c r="J212" s="223" t="s">
        <v>227</v>
      </c>
      <c r="K212" s="231"/>
      <c r="L212" s="223" t="s">
        <v>227</v>
      </c>
      <c r="M212" s="218"/>
      <c r="N212" s="223"/>
      <c r="O212" s="223" t="str">
        <f>IFERROR(VLOOKUP(A212,[1]ورقه2مسجلين!A$3:AV$777,43,0),"")</f>
        <v/>
      </c>
      <c r="P212" s="223"/>
      <c r="Q212" s="226"/>
      <c r="R212" s="231"/>
      <c r="S212" s="223" t="s">
        <v>227</v>
      </c>
      <c r="T212" s="223" t="s">
        <v>227</v>
      </c>
      <c r="U212" s="223" t="s">
        <v>227</v>
      </c>
      <c r="V212" s="223" t="s">
        <v>227</v>
      </c>
      <c r="W212" s="231"/>
      <c r="X212" s="223"/>
      <c r="Y212" s="231"/>
      <c r="Z212" s="231"/>
      <c r="AA212" s="231"/>
      <c r="AB212" s="231"/>
      <c r="AC212" s="231"/>
      <c r="AD212" s="597" t="s">
        <v>227</v>
      </c>
      <c r="AE212" s="232" t="s">
        <v>4546</v>
      </c>
      <c r="AF212" s="228" t="s">
        <v>227</v>
      </c>
      <c r="AG212" s="218"/>
      <c r="AH212" s="232" t="s">
        <v>1500</v>
      </c>
      <c r="AI212" s="223"/>
      <c r="AJ212" s="223"/>
      <c r="AK212" s="229"/>
      <c r="AL212" s="228"/>
      <c r="AM212" s="229"/>
      <c r="AN212" s="229"/>
      <c r="AO212" s="229"/>
    </row>
    <row r="213" spans="1:41" ht="20.100000000000001" customHeight="1" x14ac:dyDescent="0.3">
      <c r="A213" s="222">
        <v>705354</v>
      </c>
      <c r="B213" s="255" t="s">
        <v>4367</v>
      </c>
      <c r="C213" s="223" t="s">
        <v>99</v>
      </c>
      <c r="D213" s="232"/>
      <c r="E213" s="232"/>
      <c r="G213" s="232"/>
      <c r="H213" s="234"/>
      <c r="I213" s="232" t="s">
        <v>247</v>
      </c>
      <c r="J213" s="234"/>
      <c r="L213" s="234"/>
      <c r="M213" s="232"/>
      <c r="N213" s="232"/>
      <c r="O213" s="232"/>
      <c r="P213" s="232"/>
      <c r="R213" s="232"/>
      <c r="S213" s="232"/>
      <c r="T213" s="232"/>
      <c r="U213" s="232"/>
      <c r="V213" s="232"/>
      <c r="W213" s="232"/>
      <c r="X213" s="232"/>
      <c r="Y213" s="232"/>
      <c r="Z213" s="232"/>
      <c r="AA213" s="232"/>
      <c r="AB213" s="232"/>
      <c r="AC213" s="232"/>
      <c r="AD213" s="596"/>
      <c r="AE213" s="232" t="s">
        <v>4546</v>
      </c>
      <c r="AF213" s="238"/>
      <c r="AG213" s="232"/>
      <c r="AH213" s="232"/>
      <c r="AI213" s="232"/>
      <c r="AJ213" s="232"/>
      <c r="AL213" s="238"/>
    </row>
    <row r="214" spans="1:41" ht="20.100000000000001" customHeight="1" x14ac:dyDescent="0.3">
      <c r="A214" s="222">
        <v>705416</v>
      </c>
      <c r="B214" s="255" t="s">
        <v>281</v>
      </c>
      <c r="C214" s="223" t="s">
        <v>76</v>
      </c>
      <c r="D214" s="223" t="s">
        <v>918</v>
      </c>
      <c r="E214" s="223" t="s">
        <v>173</v>
      </c>
      <c r="F214" s="224">
        <v>36136</v>
      </c>
      <c r="G214" s="223" t="s">
        <v>200</v>
      </c>
      <c r="H214" s="223" t="s">
        <v>911</v>
      </c>
      <c r="I214" s="232" t="s">
        <v>248</v>
      </c>
      <c r="J214" s="223" t="s">
        <v>203</v>
      </c>
      <c r="K214" s="225">
        <v>2017</v>
      </c>
      <c r="L214" s="223" t="s">
        <v>200</v>
      </c>
      <c r="M214" s="218"/>
      <c r="N214" s="223"/>
      <c r="O214" s="223" t="str">
        <f>IFERROR(VLOOKUP(A214,[1]ورقه2مسجلين!A$3:AV$777,43,0),"")</f>
        <v/>
      </c>
      <c r="P214" s="223"/>
      <c r="Q214" s="226"/>
      <c r="R214" s="222">
        <v>0</v>
      </c>
      <c r="S214" s="223" t="s">
        <v>2925</v>
      </c>
      <c r="T214" s="223" t="s">
        <v>2926</v>
      </c>
      <c r="U214" s="223" t="s">
        <v>2594</v>
      </c>
      <c r="V214" s="223" t="s">
        <v>2706</v>
      </c>
      <c r="W214" s="222"/>
      <c r="X214" s="223"/>
      <c r="Y214" s="222"/>
      <c r="Z214" s="222"/>
      <c r="AA214" s="222"/>
      <c r="AB214" s="222"/>
      <c r="AC214" s="222"/>
      <c r="AD214" s="597" t="s">
        <v>227</v>
      </c>
      <c r="AE214" s="232" t="s">
        <v>4546</v>
      </c>
      <c r="AF214" s="228"/>
      <c r="AG214" s="218"/>
      <c r="AH214" s="232"/>
      <c r="AI214" s="223"/>
      <c r="AJ214" s="223"/>
      <c r="AK214" s="229"/>
      <c r="AL214" s="228"/>
      <c r="AM214" s="229"/>
      <c r="AN214" s="229"/>
      <c r="AO214" s="229"/>
    </row>
    <row r="215" spans="1:41" ht="20.100000000000001" customHeight="1" x14ac:dyDescent="0.3">
      <c r="A215" s="222">
        <v>705427</v>
      </c>
      <c r="B215" s="255" t="s">
        <v>753</v>
      </c>
      <c r="C215" s="223" t="s">
        <v>81</v>
      </c>
      <c r="D215" s="223" t="s">
        <v>1092</v>
      </c>
      <c r="E215" s="223" t="s">
        <v>173</v>
      </c>
      <c r="F215" s="230">
        <v>36022</v>
      </c>
      <c r="G215" s="223" t="s">
        <v>994</v>
      </c>
      <c r="H215" s="223" t="s">
        <v>911</v>
      </c>
      <c r="I215" s="232" t="s">
        <v>249</v>
      </c>
      <c r="J215" s="223" t="s">
        <v>201</v>
      </c>
      <c r="K215" s="222">
        <v>2016</v>
      </c>
      <c r="L215" s="223" t="s">
        <v>200</v>
      </c>
      <c r="M215" s="218"/>
      <c r="N215" s="223"/>
      <c r="O215" s="223" t="str">
        <f>IFERROR(VLOOKUP(A215,[1]ورقه2مسجلين!A$3:AV$777,43,0),"")</f>
        <v/>
      </c>
      <c r="P215" s="223"/>
      <c r="Q215" s="226"/>
      <c r="R215" s="222">
        <v>0</v>
      </c>
      <c r="S215" s="223" t="s">
        <v>2927</v>
      </c>
      <c r="T215" s="223" t="s">
        <v>2928</v>
      </c>
      <c r="U215" s="223" t="s">
        <v>2929</v>
      </c>
      <c r="V215" s="223" t="s">
        <v>1963</v>
      </c>
      <c r="W215" s="222"/>
      <c r="X215" s="223"/>
      <c r="Y215" s="222"/>
      <c r="Z215" s="222"/>
      <c r="AA215" s="222"/>
      <c r="AB215" s="222"/>
      <c r="AC215" s="222"/>
      <c r="AD215" s="597" t="s">
        <v>227</v>
      </c>
      <c r="AE215" s="232">
        <v>0</v>
      </c>
      <c r="AF215" s="228" t="s">
        <v>227</v>
      </c>
      <c r="AG215" s="218"/>
      <c r="AH215" s="232"/>
      <c r="AI215" s="223"/>
      <c r="AJ215" s="223"/>
      <c r="AK215" s="229"/>
      <c r="AL215" s="228"/>
      <c r="AM215" s="229"/>
      <c r="AN215" s="229"/>
      <c r="AO215" s="229"/>
    </row>
    <row r="216" spans="1:41" ht="20.100000000000001" customHeight="1" x14ac:dyDescent="0.3">
      <c r="A216" s="222">
        <v>705436</v>
      </c>
      <c r="B216" s="255" t="s">
        <v>1574</v>
      </c>
      <c r="C216" s="223" t="s">
        <v>64</v>
      </c>
      <c r="D216" s="223" t="s">
        <v>1945</v>
      </c>
      <c r="E216" s="223" t="s">
        <v>173</v>
      </c>
      <c r="F216" s="230">
        <v>36025</v>
      </c>
      <c r="G216" s="223" t="s">
        <v>1957</v>
      </c>
      <c r="H216" s="223" t="s">
        <v>911</v>
      </c>
      <c r="I216" s="232" t="s">
        <v>248</v>
      </c>
      <c r="J216" s="223" t="s">
        <v>203</v>
      </c>
      <c r="K216" s="222">
        <v>2017</v>
      </c>
      <c r="L216" s="223" t="s">
        <v>202</v>
      </c>
      <c r="M216" s="218"/>
      <c r="N216" s="223"/>
      <c r="O216" s="223" t="str">
        <f>IFERROR(VLOOKUP(A216,[1]ورقه2مسجلين!A$3:AV$777,43,0),"")</f>
        <v/>
      </c>
      <c r="P216" s="223"/>
      <c r="Q216" s="226"/>
      <c r="R216" s="222">
        <v>0</v>
      </c>
      <c r="S216" s="223" t="s">
        <v>2930</v>
      </c>
      <c r="T216" s="223" t="s">
        <v>2011</v>
      </c>
      <c r="U216" s="223" t="s">
        <v>2931</v>
      </c>
      <c r="V216" s="223" t="s">
        <v>2038</v>
      </c>
      <c r="W216" s="222"/>
      <c r="X216" s="223"/>
      <c r="Y216" s="222"/>
      <c r="Z216" s="222"/>
      <c r="AA216" s="222"/>
      <c r="AB216" s="222"/>
      <c r="AC216" s="222"/>
      <c r="AD216" s="597" t="s">
        <v>3626</v>
      </c>
      <c r="AE216" s="232" t="s">
        <v>4580</v>
      </c>
      <c r="AF216" s="228" t="s">
        <v>227</v>
      </c>
      <c r="AG216" s="218"/>
      <c r="AH216" s="232"/>
      <c r="AI216" s="223"/>
      <c r="AJ216" s="223"/>
      <c r="AK216" s="229"/>
      <c r="AL216" s="228"/>
      <c r="AM216" s="229"/>
      <c r="AN216" s="229"/>
      <c r="AO216" s="229"/>
    </row>
    <row r="217" spans="1:41" ht="20.100000000000001" customHeight="1" x14ac:dyDescent="0.3">
      <c r="A217" s="222">
        <v>705438</v>
      </c>
      <c r="B217" s="255" t="s">
        <v>4368</v>
      </c>
      <c r="C217" s="223" t="s">
        <v>4369</v>
      </c>
      <c r="D217" s="232"/>
      <c r="E217" s="232"/>
      <c r="F217" s="233"/>
      <c r="G217" s="232"/>
      <c r="H217" s="234"/>
      <c r="I217" s="232" t="s">
        <v>247</v>
      </c>
      <c r="J217" s="234"/>
      <c r="K217" s="232"/>
      <c r="L217" s="234"/>
      <c r="M217" s="232"/>
      <c r="N217" s="232"/>
      <c r="O217" s="232"/>
      <c r="P217" s="232"/>
      <c r="R217" s="232"/>
      <c r="S217" s="232"/>
      <c r="T217" s="232"/>
      <c r="U217" s="232"/>
      <c r="V217" s="232"/>
      <c r="W217" s="232"/>
      <c r="X217" s="232"/>
      <c r="Y217" s="232"/>
      <c r="Z217" s="232"/>
      <c r="AA217" s="232"/>
      <c r="AB217" s="232"/>
      <c r="AC217" s="232"/>
      <c r="AD217" s="596"/>
      <c r="AE217" s="232" t="s">
        <v>4546</v>
      </c>
      <c r="AF217" s="238"/>
      <c r="AG217" s="232"/>
      <c r="AH217" s="232"/>
      <c r="AI217" s="232"/>
      <c r="AJ217" s="232"/>
      <c r="AL217" s="238"/>
    </row>
    <row r="218" spans="1:41" ht="20.100000000000001" customHeight="1" x14ac:dyDescent="0.3">
      <c r="A218" s="222">
        <v>705451</v>
      </c>
      <c r="B218" s="255" t="s">
        <v>754</v>
      </c>
      <c r="C218" s="223" t="s">
        <v>158</v>
      </c>
      <c r="D218" s="223" t="s">
        <v>1075</v>
      </c>
      <c r="E218" s="223" t="s">
        <v>173</v>
      </c>
      <c r="F218" s="224">
        <v>36240</v>
      </c>
      <c r="G218" s="223" t="s">
        <v>200</v>
      </c>
      <c r="H218" s="223" t="s">
        <v>911</v>
      </c>
      <c r="I218" s="232" t="s">
        <v>248</v>
      </c>
      <c r="J218" s="223" t="s">
        <v>203</v>
      </c>
      <c r="K218" s="225">
        <v>2017</v>
      </c>
      <c r="L218" s="223" t="s">
        <v>200</v>
      </c>
      <c r="M218" s="218"/>
      <c r="N218" s="223"/>
      <c r="O218" s="223"/>
      <c r="P218" s="250"/>
      <c r="Q218" s="226"/>
      <c r="R218" s="222">
        <v>0</v>
      </c>
      <c r="S218" s="223" t="s">
        <v>2398</v>
      </c>
      <c r="T218" s="223" t="s">
        <v>2399</v>
      </c>
      <c r="U218" s="223" t="s">
        <v>2400</v>
      </c>
      <c r="V218" s="223" t="s">
        <v>1963</v>
      </c>
      <c r="W218" s="222"/>
      <c r="X218" s="223"/>
      <c r="Y218" s="222"/>
      <c r="Z218" s="222"/>
      <c r="AA218" s="222"/>
      <c r="AB218" s="222"/>
      <c r="AC218" s="222"/>
      <c r="AD218" s="597" t="s">
        <v>227</v>
      </c>
      <c r="AE218" s="232">
        <v>0</v>
      </c>
      <c r="AF218" s="228" t="s">
        <v>227</v>
      </c>
      <c r="AG218" s="218"/>
      <c r="AH218" s="232" t="s">
        <v>1500</v>
      </c>
      <c r="AI218" s="223"/>
      <c r="AJ218" s="223"/>
      <c r="AK218" s="229"/>
      <c r="AL218" s="228"/>
      <c r="AM218" s="229"/>
      <c r="AN218" s="229"/>
      <c r="AO218" s="229"/>
    </row>
    <row r="219" spans="1:41" ht="20.100000000000001" customHeight="1" x14ac:dyDescent="0.3">
      <c r="A219" s="222">
        <v>705468</v>
      </c>
      <c r="B219" s="255" t="s">
        <v>755</v>
      </c>
      <c r="C219" s="223" t="s">
        <v>87</v>
      </c>
      <c r="D219" s="223" t="s">
        <v>1358</v>
      </c>
      <c r="E219" s="223" t="s">
        <v>174</v>
      </c>
      <c r="F219" s="230">
        <v>36132</v>
      </c>
      <c r="G219" s="223" t="s">
        <v>1093</v>
      </c>
      <c r="H219" s="223" t="s">
        <v>911</v>
      </c>
      <c r="I219" s="232" t="s">
        <v>401</v>
      </c>
      <c r="J219" s="223" t="s">
        <v>203</v>
      </c>
      <c r="K219" s="222">
        <v>2016</v>
      </c>
      <c r="L219" s="223" t="s">
        <v>211</v>
      </c>
      <c r="M219" s="218"/>
      <c r="N219" s="223"/>
      <c r="O219" s="223" t="str">
        <f>IFERROR(VLOOKUP(A219,[1]ورقه2مسجلين!A$3:AV$777,43,0),"")</f>
        <v/>
      </c>
      <c r="P219" s="223"/>
      <c r="Q219" s="226"/>
      <c r="R219" s="222">
        <v>0</v>
      </c>
      <c r="S219" s="223" t="s">
        <v>2932</v>
      </c>
      <c r="T219" s="223" t="s">
        <v>1968</v>
      </c>
      <c r="U219" s="223" t="s">
        <v>2933</v>
      </c>
      <c r="V219" s="223" t="s">
        <v>2934</v>
      </c>
      <c r="W219" s="222"/>
      <c r="X219" s="223"/>
      <c r="Y219" s="222"/>
      <c r="Z219" s="222"/>
      <c r="AA219" s="222"/>
      <c r="AB219" s="222"/>
      <c r="AC219" s="222"/>
      <c r="AD219" s="597" t="s">
        <v>227</v>
      </c>
      <c r="AE219" s="232">
        <v>0</v>
      </c>
      <c r="AF219" s="228" t="s">
        <v>227</v>
      </c>
      <c r="AG219" s="218"/>
      <c r="AH219" s="232"/>
      <c r="AI219" s="223"/>
      <c r="AJ219" s="223"/>
      <c r="AK219" s="229"/>
      <c r="AL219" s="228"/>
      <c r="AM219" s="229"/>
      <c r="AN219" s="229"/>
      <c r="AO219" s="229"/>
    </row>
    <row r="220" spans="1:41" ht="20.100000000000001" customHeight="1" x14ac:dyDescent="0.3">
      <c r="A220" s="222">
        <v>705469</v>
      </c>
      <c r="B220" s="255" t="s">
        <v>756</v>
      </c>
      <c r="C220" s="223" t="s">
        <v>63</v>
      </c>
      <c r="D220" s="223" t="s">
        <v>986</v>
      </c>
      <c r="E220" s="223" t="s">
        <v>174</v>
      </c>
      <c r="F220" s="230">
        <v>35800</v>
      </c>
      <c r="G220" s="223" t="s">
        <v>925</v>
      </c>
      <c r="H220" s="223" t="s">
        <v>911</v>
      </c>
      <c r="I220" s="232" t="s">
        <v>401</v>
      </c>
      <c r="J220" s="223" t="s">
        <v>203</v>
      </c>
      <c r="K220" s="222">
        <v>2016</v>
      </c>
      <c r="L220" s="223" t="s">
        <v>200</v>
      </c>
      <c r="M220" s="218"/>
      <c r="N220" s="223"/>
      <c r="O220" s="223" t="str">
        <f>IFERROR(VLOOKUP(A220,[1]ورقه2مسجلين!A$3:AV$777,43,0),"")</f>
        <v/>
      </c>
      <c r="P220" s="223"/>
      <c r="Q220" s="226"/>
      <c r="R220" s="222">
        <v>0</v>
      </c>
      <c r="S220" s="223" t="s">
        <v>2935</v>
      </c>
      <c r="T220" s="223" t="s">
        <v>2112</v>
      </c>
      <c r="U220" s="223" t="s">
        <v>2375</v>
      </c>
      <c r="V220" s="223" t="s">
        <v>2936</v>
      </c>
      <c r="W220" s="222"/>
      <c r="X220" s="223"/>
      <c r="Y220" s="222"/>
      <c r="Z220" s="222"/>
      <c r="AA220" s="222"/>
      <c r="AB220" s="222"/>
      <c r="AC220" s="222"/>
      <c r="AD220" s="597" t="s">
        <v>227</v>
      </c>
      <c r="AE220" s="232">
        <v>0</v>
      </c>
      <c r="AF220" s="228"/>
      <c r="AG220" s="218"/>
      <c r="AH220" s="232"/>
      <c r="AI220" s="223"/>
      <c r="AJ220" s="223"/>
      <c r="AK220" s="229"/>
      <c r="AL220" s="228"/>
      <c r="AM220" s="229"/>
      <c r="AN220" s="229"/>
      <c r="AO220" s="229"/>
    </row>
    <row r="221" spans="1:41" ht="20.100000000000001" customHeight="1" x14ac:dyDescent="0.3">
      <c r="A221" s="608">
        <v>705479</v>
      </c>
      <c r="B221" s="608" t="s">
        <v>4585</v>
      </c>
      <c r="C221" s="608" t="s">
        <v>260</v>
      </c>
      <c r="D221" s="232"/>
      <c r="E221" s="232"/>
      <c r="F221" s="608" t="s">
        <v>227</v>
      </c>
      <c r="G221" s="608" t="s">
        <v>227</v>
      </c>
      <c r="H221" s="223"/>
      <c r="I221" s="608" t="s">
        <v>248</v>
      </c>
      <c r="J221" s="223"/>
      <c r="K221" s="222"/>
      <c r="L221" s="223"/>
      <c r="M221" s="218"/>
      <c r="N221" s="218"/>
      <c r="O221" s="223"/>
      <c r="P221" s="223"/>
      <c r="Q221" s="226"/>
      <c r="R221" s="222"/>
      <c r="S221" s="223"/>
      <c r="T221" s="223"/>
      <c r="U221" s="223"/>
      <c r="V221" s="223"/>
      <c r="W221" s="222"/>
      <c r="X221" s="223"/>
      <c r="Y221" s="222"/>
      <c r="Z221" s="222"/>
      <c r="AA221" s="222"/>
      <c r="AB221" s="231"/>
      <c r="AC221" s="222"/>
      <c r="AD221" s="597"/>
      <c r="AE221" s="608" t="s">
        <v>4546</v>
      </c>
      <c r="AF221" s="228"/>
      <c r="AG221" s="218"/>
      <c r="AH221" s="232"/>
      <c r="AI221" s="223"/>
      <c r="AJ221" s="223"/>
      <c r="AK221" s="229"/>
      <c r="AL221" s="228"/>
      <c r="AM221" s="229"/>
      <c r="AN221" s="229"/>
      <c r="AO221" s="229"/>
    </row>
    <row r="222" spans="1:41" ht="20.100000000000001" customHeight="1" x14ac:dyDescent="0.3">
      <c r="A222" s="222">
        <v>705533</v>
      </c>
      <c r="B222" s="255" t="s">
        <v>757</v>
      </c>
      <c r="C222" s="223" t="s">
        <v>66</v>
      </c>
      <c r="D222" s="223" t="s">
        <v>1335</v>
      </c>
      <c r="E222" s="223" t="s">
        <v>174</v>
      </c>
      <c r="F222" s="224">
        <v>34219</v>
      </c>
      <c r="G222" s="223" t="s">
        <v>1095</v>
      </c>
      <c r="H222" s="223" t="s">
        <v>935</v>
      </c>
      <c r="I222" s="232" t="s">
        <v>249</v>
      </c>
      <c r="J222" s="223" t="s">
        <v>203</v>
      </c>
      <c r="K222" s="225">
        <v>2017</v>
      </c>
      <c r="L222" s="223" t="s">
        <v>202</v>
      </c>
      <c r="M222" s="218"/>
      <c r="N222" s="223"/>
      <c r="O222" s="223" t="str">
        <f>IFERROR(VLOOKUP(A222,[1]ورقه2مسجلين!A$3:AV$777,43,0),"")</f>
        <v/>
      </c>
      <c r="P222" s="223"/>
      <c r="Q222" s="226"/>
      <c r="R222" s="222">
        <v>0</v>
      </c>
      <c r="S222" s="223" t="s">
        <v>2938</v>
      </c>
      <c r="T222" s="223" t="s">
        <v>2004</v>
      </c>
      <c r="U222" s="223" t="s">
        <v>2813</v>
      </c>
      <c r="V222" s="223" t="s">
        <v>2038</v>
      </c>
      <c r="W222" s="222"/>
      <c r="X222" s="223"/>
      <c r="Y222" s="222"/>
      <c r="Z222" s="222"/>
      <c r="AA222" s="222"/>
      <c r="AB222" s="222"/>
      <c r="AC222" s="222"/>
      <c r="AD222" s="597"/>
      <c r="AE222" s="232" t="s">
        <v>4588</v>
      </c>
      <c r="AF222" s="228" t="s">
        <v>227</v>
      </c>
      <c r="AG222" s="218"/>
      <c r="AH222" s="232" t="s">
        <v>1500</v>
      </c>
      <c r="AI222" s="223"/>
      <c r="AJ222" s="223"/>
      <c r="AK222" s="229"/>
      <c r="AL222" s="228"/>
      <c r="AM222" s="229"/>
      <c r="AN222" s="229"/>
      <c r="AO222" s="229"/>
    </row>
    <row r="223" spans="1:41" ht="20.100000000000001" customHeight="1" x14ac:dyDescent="0.3">
      <c r="A223" s="222">
        <v>705537</v>
      </c>
      <c r="B223" s="255" t="s">
        <v>503</v>
      </c>
      <c r="C223" s="223" t="s">
        <v>124</v>
      </c>
      <c r="D223" s="223" t="s">
        <v>1112</v>
      </c>
      <c r="E223" s="223" t="s">
        <v>174</v>
      </c>
      <c r="F223" s="230">
        <v>33145</v>
      </c>
      <c r="G223" s="223" t="s">
        <v>966</v>
      </c>
      <c r="H223" s="223" t="s">
        <v>911</v>
      </c>
      <c r="I223" s="232" t="s">
        <v>249</v>
      </c>
      <c r="J223" s="223" t="s">
        <v>203</v>
      </c>
      <c r="K223" s="222">
        <v>2008</v>
      </c>
      <c r="L223" s="223" t="s">
        <v>200</v>
      </c>
      <c r="M223" s="218"/>
      <c r="N223" s="223"/>
      <c r="O223" s="223" t="str">
        <f>IFERROR(VLOOKUP(A223,[1]ورقه2مسجلين!A$3:AV$777,43,0),"")</f>
        <v/>
      </c>
      <c r="P223" s="223"/>
      <c r="Q223" s="226"/>
      <c r="R223" s="231"/>
      <c r="S223" s="223" t="s">
        <v>2939</v>
      </c>
      <c r="T223" s="223" t="s">
        <v>2940</v>
      </c>
      <c r="U223" s="223" t="s">
        <v>2339</v>
      </c>
      <c r="V223" s="223" t="s">
        <v>2025</v>
      </c>
      <c r="W223" s="222"/>
      <c r="X223" s="223"/>
      <c r="Y223" s="222"/>
      <c r="Z223" s="222"/>
      <c r="AA223" s="222"/>
      <c r="AB223" s="222"/>
      <c r="AC223" s="222"/>
      <c r="AD223" s="597" t="s">
        <v>227</v>
      </c>
      <c r="AE223" s="232">
        <v>0</v>
      </c>
      <c r="AF223" s="228" t="s">
        <v>227</v>
      </c>
      <c r="AG223" s="218"/>
      <c r="AH223" s="232"/>
      <c r="AI223" s="223"/>
      <c r="AJ223" s="223"/>
      <c r="AK223" s="229"/>
      <c r="AL223" s="228"/>
      <c r="AM223" s="229"/>
      <c r="AN223" s="229"/>
      <c r="AO223" s="229"/>
    </row>
    <row r="224" spans="1:41" ht="20.100000000000001" customHeight="1" x14ac:dyDescent="0.3">
      <c r="A224" s="222">
        <v>705543</v>
      </c>
      <c r="B224" s="255" t="s">
        <v>758</v>
      </c>
      <c r="C224" s="223" t="s">
        <v>64</v>
      </c>
      <c r="D224" s="223" t="s">
        <v>1096</v>
      </c>
      <c r="E224" s="223" t="s">
        <v>174</v>
      </c>
      <c r="F224" s="230">
        <v>32081</v>
      </c>
      <c r="G224" s="223" t="s">
        <v>1306</v>
      </c>
      <c r="H224" s="223" t="s">
        <v>911</v>
      </c>
      <c r="I224" s="232" t="s">
        <v>249</v>
      </c>
      <c r="J224" s="223" t="s">
        <v>203</v>
      </c>
      <c r="K224" s="222">
        <v>2003</v>
      </c>
      <c r="L224" s="223" t="s">
        <v>217</v>
      </c>
      <c r="M224" s="218"/>
      <c r="N224" s="223"/>
      <c r="O224" s="223" t="str">
        <f>IFERROR(VLOOKUP(A224,[1]ورقه2مسجلين!A$3:AV$777,43,0),"")</f>
        <v/>
      </c>
      <c r="P224" s="223"/>
      <c r="Q224" s="226"/>
      <c r="R224" s="222">
        <v>0</v>
      </c>
      <c r="S224" s="223" t="s">
        <v>2941</v>
      </c>
      <c r="T224" s="223" t="s">
        <v>2011</v>
      </c>
      <c r="U224" s="223" t="s">
        <v>2942</v>
      </c>
      <c r="V224" s="223" t="s">
        <v>2038</v>
      </c>
      <c r="W224" s="222"/>
      <c r="X224" s="223"/>
      <c r="Y224" s="222"/>
      <c r="Z224" s="222"/>
      <c r="AA224" s="222"/>
      <c r="AB224" s="222"/>
      <c r="AC224" s="222"/>
      <c r="AD224" s="597" t="s">
        <v>227</v>
      </c>
      <c r="AE224" s="232">
        <v>0</v>
      </c>
      <c r="AF224" s="228" t="s">
        <v>227</v>
      </c>
      <c r="AG224" s="218"/>
      <c r="AH224" s="232" t="s">
        <v>1500</v>
      </c>
      <c r="AI224" s="223"/>
      <c r="AJ224" s="223"/>
      <c r="AK224" s="229"/>
      <c r="AL224" s="228"/>
      <c r="AM224" s="229"/>
      <c r="AN224" s="229"/>
      <c r="AO224" s="229"/>
    </row>
    <row r="225" spans="1:41" ht="20.100000000000001" customHeight="1" x14ac:dyDescent="0.3">
      <c r="A225" s="222">
        <v>705553</v>
      </c>
      <c r="B225" s="255" t="s">
        <v>769</v>
      </c>
      <c r="C225" s="223" t="s">
        <v>163</v>
      </c>
      <c r="D225" s="223" t="s">
        <v>968</v>
      </c>
      <c r="E225" s="223" t="s">
        <v>174</v>
      </c>
      <c r="F225" s="230">
        <v>36545</v>
      </c>
      <c r="G225" s="223" t="s">
        <v>200</v>
      </c>
      <c r="H225" s="223" t="s">
        <v>911</v>
      </c>
      <c r="I225" s="232" t="s">
        <v>248</v>
      </c>
      <c r="J225" s="223" t="s">
        <v>203</v>
      </c>
      <c r="K225" s="222">
        <v>2017</v>
      </c>
      <c r="L225" s="223" t="s">
        <v>200</v>
      </c>
      <c r="M225" s="218"/>
      <c r="N225" s="223"/>
      <c r="O225" s="223" t="str">
        <f>IFERROR(VLOOKUP(A225,[1]ورقه2مسجلين!A$3:AV$777,43,0),"")</f>
        <v/>
      </c>
      <c r="P225" s="223"/>
      <c r="Q225" s="226"/>
      <c r="R225" s="222">
        <v>0</v>
      </c>
      <c r="S225" s="223" t="s">
        <v>2943</v>
      </c>
      <c r="T225" s="223" t="s">
        <v>2944</v>
      </c>
      <c r="U225" s="223" t="s">
        <v>2194</v>
      </c>
      <c r="V225" s="223" t="s">
        <v>1963</v>
      </c>
      <c r="W225" s="222"/>
      <c r="X225" s="223"/>
      <c r="Y225" s="222"/>
      <c r="Z225" s="222"/>
      <c r="AA225" s="222"/>
      <c r="AB225" s="222"/>
      <c r="AC225" s="222"/>
      <c r="AD225" s="597" t="s">
        <v>227</v>
      </c>
      <c r="AE225" s="232">
        <v>0</v>
      </c>
      <c r="AF225" s="228"/>
      <c r="AG225" s="218"/>
      <c r="AH225" s="232"/>
      <c r="AI225" s="223"/>
      <c r="AJ225" s="223"/>
      <c r="AK225" s="229"/>
      <c r="AL225" s="228"/>
      <c r="AM225" s="229"/>
      <c r="AN225" s="229"/>
      <c r="AO225" s="229"/>
    </row>
    <row r="226" spans="1:41" ht="20.100000000000001" customHeight="1" x14ac:dyDescent="0.3">
      <c r="A226" s="222">
        <v>705580</v>
      </c>
      <c r="B226" s="255" t="s">
        <v>759</v>
      </c>
      <c r="C226" s="223" t="s">
        <v>349</v>
      </c>
      <c r="D226" s="223" t="s">
        <v>227</v>
      </c>
      <c r="E226" s="223" t="s">
        <v>227</v>
      </c>
      <c r="F226" s="231"/>
      <c r="G226" s="223" t="s">
        <v>227</v>
      </c>
      <c r="H226" s="223" t="s">
        <v>227</v>
      </c>
      <c r="I226" s="232" t="s">
        <v>248</v>
      </c>
      <c r="J226" s="223" t="s">
        <v>227</v>
      </c>
      <c r="K226" s="231"/>
      <c r="L226" s="223" t="s">
        <v>227</v>
      </c>
      <c r="M226" s="218"/>
      <c r="N226" s="223"/>
      <c r="O226" s="223"/>
      <c r="P226" s="223"/>
      <c r="Q226" s="226"/>
      <c r="R226" s="231"/>
      <c r="S226" s="223" t="s">
        <v>227</v>
      </c>
      <c r="T226" s="223" t="s">
        <v>227</v>
      </c>
      <c r="U226" s="223" t="s">
        <v>227</v>
      </c>
      <c r="V226" s="223" t="s">
        <v>227</v>
      </c>
      <c r="W226" s="231"/>
      <c r="X226" s="223"/>
      <c r="Y226" s="231"/>
      <c r="Z226" s="231"/>
      <c r="AA226" s="231"/>
      <c r="AB226" s="231"/>
      <c r="AC226" s="231"/>
      <c r="AD226" s="597" t="s">
        <v>227</v>
      </c>
      <c r="AE226" s="232" t="s">
        <v>4546</v>
      </c>
      <c r="AF226" s="228" t="s">
        <v>227</v>
      </c>
      <c r="AG226" s="218"/>
      <c r="AH226" s="232" t="s">
        <v>1500</v>
      </c>
      <c r="AI226" s="223"/>
      <c r="AJ226" s="223"/>
      <c r="AK226" s="229"/>
      <c r="AL226" s="228"/>
      <c r="AM226" s="229"/>
      <c r="AN226" s="229"/>
      <c r="AO226" s="229"/>
    </row>
    <row r="227" spans="1:41" ht="20.100000000000001" customHeight="1" x14ac:dyDescent="0.3">
      <c r="A227" s="222">
        <v>705583</v>
      </c>
      <c r="B227" s="255" t="s">
        <v>760</v>
      </c>
      <c r="C227" s="223" t="s">
        <v>126</v>
      </c>
      <c r="D227" s="223" t="s">
        <v>1363</v>
      </c>
      <c r="E227" s="223" t="s">
        <v>174</v>
      </c>
      <c r="F227" s="224">
        <v>36074</v>
      </c>
      <c r="G227" s="223" t="s">
        <v>1097</v>
      </c>
      <c r="H227" s="223" t="s">
        <v>911</v>
      </c>
      <c r="I227" s="232" t="s">
        <v>401</v>
      </c>
      <c r="J227" s="223" t="s">
        <v>201</v>
      </c>
      <c r="K227" s="225">
        <v>2016</v>
      </c>
      <c r="L227" s="223" t="s">
        <v>214</v>
      </c>
      <c r="M227" s="218"/>
      <c r="N227" s="223"/>
      <c r="O227" s="223" t="str">
        <f>IFERROR(VLOOKUP(A227,[1]ورقه2مسجلين!A$3:AV$777,43,0),"")</f>
        <v/>
      </c>
      <c r="P227" s="223"/>
      <c r="Q227" s="226"/>
      <c r="R227" s="222">
        <v>0</v>
      </c>
      <c r="S227" s="223" t="s">
        <v>2945</v>
      </c>
      <c r="T227" s="223" t="s">
        <v>2145</v>
      </c>
      <c r="U227" s="223" t="s">
        <v>2946</v>
      </c>
      <c r="V227" s="223" t="s">
        <v>1963</v>
      </c>
      <c r="W227" s="222"/>
      <c r="X227" s="223"/>
      <c r="Y227" s="222"/>
      <c r="Z227" s="222"/>
      <c r="AA227" s="222"/>
      <c r="AB227" s="222"/>
      <c r="AC227" s="222"/>
      <c r="AD227" s="597" t="s">
        <v>227</v>
      </c>
      <c r="AE227" s="232" t="s">
        <v>4583</v>
      </c>
      <c r="AF227" s="228" t="s">
        <v>227</v>
      </c>
      <c r="AG227" s="218"/>
      <c r="AH227" s="232"/>
      <c r="AI227" s="223"/>
      <c r="AJ227" s="223"/>
      <c r="AK227" s="229"/>
      <c r="AL227" s="228"/>
      <c r="AM227" s="229"/>
      <c r="AN227" s="229"/>
      <c r="AO227" s="229"/>
    </row>
    <row r="228" spans="1:41" ht="20.100000000000001" customHeight="1" x14ac:dyDescent="0.3">
      <c r="A228" s="222">
        <v>705608</v>
      </c>
      <c r="B228" s="255" t="s">
        <v>761</v>
      </c>
      <c r="C228" s="223" t="s">
        <v>115</v>
      </c>
      <c r="D228" s="223" t="s">
        <v>928</v>
      </c>
      <c r="E228" s="223" t="s">
        <v>173</v>
      </c>
      <c r="F228" s="230">
        <v>36526</v>
      </c>
      <c r="G228" s="223" t="s">
        <v>209</v>
      </c>
      <c r="H228" s="223" t="s">
        <v>911</v>
      </c>
      <c r="I228" s="232" t="s">
        <v>401</v>
      </c>
      <c r="J228" s="223" t="s">
        <v>203</v>
      </c>
      <c r="K228" s="222">
        <v>2017</v>
      </c>
      <c r="L228" s="223" t="s">
        <v>200</v>
      </c>
      <c r="M228" s="218"/>
      <c r="N228" s="223"/>
      <c r="O228" s="223" t="str">
        <f>IFERROR(VLOOKUP(A228,[1]ورقه2مسجلين!A$3:AV$777,43,0),"")</f>
        <v/>
      </c>
      <c r="P228" s="223"/>
      <c r="Q228" s="226"/>
      <c r="R228" s="222">
        <v>0</v>
      </c>
      <c r="S228" s="223" t="s">
        <v>2947</v>
      </c>
      <c r="T228" s="223" t="s">
        <v>2486</v>
      </c>
      <c r="U228" s="223" t="s">
        <v>2604</v>
      </c>
      <c r="V228" s="223" t="s">
        <v>2948</v>
      </c>
      <c r="W228" s="222"/>
      <c r="X228" s="223"/>
      <c r="Y228" s="222"/>
      <c r="Z228" s="222"/>
      <c r="AA228" s="222"/>
      <c r="AB228" s="222"/>
      <c r="AC228" s="222"/>
      <c r="AD228" s="597" t="s">
        <v>227</v>
      </c>
      <c r="AE228" s="232">
        <v>0</v>
      </c>
      <c r="AF228" s="228" t="s">
        <v>227</v>
      </c>
      <c r="AG228" s="218"/>
      <c r="AH228" s="232"/>
      <c r="AI228" s="223"/>
      <c r="AJ228" s="223"/>
      <c r="AK228" s="229"/>
      <c r="AL228" s="228"/>
      <c r="AM228" s="229"/>
      <c r="AN228" s="229"/>
      <c r="AO228" s="229"/>
    </row>
    <row r="229" spans="1:41" ht="20.100000000000001" customHeight="1" x14ac:dyDescent="0.3">
      <c r="A229" s="222">
        <v>705609</v>
      </c>
      <c r="B229" s="255" t="s">
        <v>762</v>
      </c>
      <c r="C229" s="223" t="s">
        <v>66</v>
      </c>
      <c r="D229" s="223" t="s">
        <v>933</v>
      </c>
      <c r="E229" s="223" t="s">
        <v>173</v>
      </c>
      <c r="F229" s="224">
        <v>35796</v>
      </c>
      <c r="G229" s="223" t="s">
        <v>200</v>
      </c>
      <c r="H229" s="223" t="s">
        <v>911</v>
      </c>
      <c r="I229" s="232" t="s">
        <v>249</v>
      </c>
      <c r="J229" s="223" t="s">
        <v>203</v>
      </c>
      <c r="K229" s="225">
        <v>2017</v>
      </c>
      <c r="L229" s="223" t="s">
        <v>200</v>
      </c>
      <c r="M229" s="218"/>
      <c r="N229" s="223"/>
      <c r="O229" s="223" t="str">
        <f>IFERROR(VLOOKUP(A229,[1]ورقه2مسجلين!A$3:AV$777,43,0),"")</f>
        <v/>
      </c>
      <c r="P229" s="223"/>
      <c r="Q229" s="226"/>
      <c r="R229" s="222">
        <v>0</v>
      </c>
      <c r="S229" s="223" t="s">
        <v>2949</v>
      </c>
      <c r="T229" s="223" t="s">
        <v>2091</v>
      </c>
      <c r="U229" s="223" t="s">
        <v>2089</v>
      </c>
      <c r="V229" s="223" t="s">
        <v>1963</v>
      </c>
      <c r="W229" s="222"/>
      <c r="X229" s="223"/>
      <c r="Y229" s="222"/>
      <c r="Z229" s="222"/>
      <c r="AA229" s="222"/>
      <c r="AB229" s="222"/>
      <c r="AC229" s="222"/>
      <c r="AD229" s="597" t="s">
        <v>227</v>
      </c>
      <c r="AE229" s="232">
        <v>0</v>
      </c>
      <c r="AF229" s="228" t="s">
        <v>227</v>
      </c>
      <c r="AG229" s="218"/>
      <c r="AH229" s="232"/>
      <c r="AI229" s="223"/>
      <c r="AJ229" s="223"/>
      <c r="AK229" s="229"/>
      <c r="AL229" s="228"/>
      <c r="AM229" s="229"/>
      <c r="AN229" s="229"/>
      <c r="AO229" s="229"/>
    </row>
    <row r="230" spans="1:41" ht="20.100000000000001" customHeight="1" x14ac:dyDescent="0.3">
      <c r="A230" s="222">
        <v>705615</v>
      </c>
      <c r="B230" s="255" t="s">
        <v>1575</v>
      </c>
      <c r="C230" s="223" t="s">
        <v>124</v>
      </c>
      <c r="D230" s="223" t="s">
        <v>3637</v>
      </c>
      <c r="E230" s="223" t="s">
        <v>173</v>
      </c>
      <c r="F230" s="230">
        <v>36161</v>
      </c>
      <c r="G230" s="223" t="s">
        <v>3638</v>
      </c>
      <c r="H230" s="223" t="s">
        <v>911</v>
      </c>
      <c r="I230" s="232" t="s">
        <v>248</v>
      </c>
      <c r="J230" s="223" t="s">
        <v>203</v>
      </c>
      <c r="K230" s="222">
        <v>2017</v>
      </c>
      <c r="L230" s="223" t="s">
        <v>200</v>
      </c>
      <c r="M230" s="218"/>
      <c r="N230" s="223"/>
      <c r="O230" s="223" t="str">
        <f>IFERROR(VLOOKUP(A230,[1]ورقه2مسجلين!A$3:AV$777,43,0),"")</f>
        <v/>
      </c>
      <c r="P230" s="223"/>
      <c r="Q230" s="226"/>
      <c r="R230" s="222">
        <v>0</v>
      </c>
      <c r="S230" s="223" t="s">
        <v>2950</v>
      </c>
      <c r="T230" s="223" t="s">
        <v>2180</v>
      </c>
      <c r="U230" s="223" t="s">
        <v>1997</v>
      </c>
      <c r="V230" s="223" t="s">
        <v>2103</v>
      </c>
      <c r="W230" s="222"/>
      <c r="X230" s="223"/>
      <c r="Y230" s="222"/>
      <c r="Z230" s="222"/>
      <c r="AA230" s="222"/>
      <c r="AB230" s="222"/>
      <c r="AC230" s="222"/>
      <c r="AD230" s="597" t="s">
        <v>3626</v>
      </c>
      <c r="AE230" s="232" t="s">
        <v>4580</v>
      </c>
      <c r="AF230" s="228" t="s">
        <v>227</v>
      </c>
      <c r="AG230" s="218"/>
      <c r="AH230" s="232" t="s">
        <v>1500</v>
      </c>
      <c r="AI230" s="223"/>
      <c r="AJ230" s="223"/>
      <c r="AK230" s="229"/>
      <c r="AL230" s="228"/>
      <c r="AM230" s="229"/>
      <c r="AN230" s="229"/>
      <c r="AO230" s="229"/>
    </row>
    <row r="231" spans="1:41" ht="20.100000000000001" customHeight="1" x14ac:dyDescent="0.3">
      <c r="A231" s="222">
        <v>705653</v>
      </c>
      <c r="B231" s="255" t="s">
        <v>770</v>
      </c>
      <c r="C231" s="223" t="s">
        <v>66</v>
      </c>
      <c r="D231" s="223" t="s">
        <v>938</v>
      </c>
      <c r="E231" s="223" t="s">
        <v>174</v>
      </c>
      <c r="F231" s="224">
        <v>33729</v>
      </c>
      <c r="G231" s="223" t="s">
        <v>966</v>
      </c>
      <c r="H231" s="223" t="s">
        <v>911</v>
      </c>
      <c r="I231" s="232" t="s">
        <v>248</v>
      </c>
      <c r="J231" s="223" t="s">
        <v>201</v>
      </c>
      <c r="K231" s="225">
        <v>2011</v>
      </c>
      <c r="L231" s="223" t="s">
        <v>202</v>
      </c>
      <c r="M231" s="223" t="s">
        <v>227</v>
      </c>
      <c r="N231" s="223"/>
      <c r="O231" s="223" t="str">
        <f>IFERROR(VLOOKUP(A231,[1]ورقه2مسجلين!A$3:AV$777,43,0),"")</f>
        <v/>
      </c>
      <c r="P231" s="223"/>
      <c r="Q231" s="226"/>
      <c r="R231" s="223" t="s">
        <v>227</v>
      </c>
      <c r="S231" s="223" t="s">
        <v>2498</v>
      </c>
      <c r="T231" s="223" t="s">
        <v>1998</v>
      </c>
      <c r="U231" s="223" t="s">
        <v>2295</v>
      </c>
      <c r="V231" s="223" t="s">
        <v>1981</v>
      </c>
      <c r="W231" s="223" t="s">
        <v>227</v>
      </c>
      <c r="X231" s="223" t="s">
        <v>227</v>
      </c>
      <c r="Y231" s="223" t="s">
        <v>227</v>
      </c>
      <c r="Z231" s="223" t="s">
        <v>227</v>
      </c>
      <c r="AA231" s="223" t="s">
        <v>227</v>
      </c>
      <c r="AB231" s="223" t="s">
        <v>227</v>
      </c>
      <c r="AC231" s="223" t="s">
        <v>1500</v>
      </c>
      <c r="AD231" s="597" t="s">
        <v>227</v>
      </c>
      <c r="AE231" s="232" t="s">
        <v>4546</v>
      </c>
      <c r="AF231" s="228" t="s">
        <v>1500</v>
      </c>
      <c r="AG231" s="607" t="s">
        <v>1500</v>
      </c>
      <c r="AH231" s="232" t="s">
        <v>1500</v>
      </c>
      <c r="AI231" s="223"/>
      <c r="AJ231" s="223"/>
      <c r="AK231"/>
      <c r="AL231" s="228"/>
      <c r="AM231"/>
      <c r="AN231"/>
      <c r="AO231"/>
    </row>
    <row r="232" spans="1:41" ht="20.100000000000001" customHeight="1" x14ac:dyDescent="0.3">
      <c r="A232" s="222">
        <v>705660</v>
      </c>
      <c r="B232" s="255" t="s">
        <v>771</v>
      </c>
      <c r="C232" s="223" t="s">
        <v>115</v>
      </c>
      <c r="D232" s="223" t="s">
        <v>1344</v>
      </c>
      <c r="E232" s="223" t="s">
        <v>174</v>
      </c>
      <c r="F232" s="230">
        <v>35065</v>
      </c>
      <c r="G232" s="223" t="s">
        <v>1101</v>
      </c>
      <c r="H232" s="223" t="s">
        <v>911</v>
      </c>
      <c r="I232" s="232" t="s">
        <v>248</v>
      </c>
      <c r="J232" s="223" t="s">
        <v>203</v>
      </c>
      <c r="K232" s="222">
        <v>2013</v>
      </c>
      <c r="L232" s="223" t="s">
        <v>218</v>
      </c>
      <c r="M232" s="223" t="s">
        <v>227</v>
      </c>
      <c r="N232" s="223"/>
      <c r="O232" s="223" t="str">
        <f>IFERROR(VLOOKUP(A232,[1]ورقه2مسجلين!A$3:AV$777,43,0),"")</f>
        <v/>
      </c>
      <c r="P232" s="223"/>
      <c r="Q232" s="226"/>
      <c r="R232" s="223" t="s">
        <v>227</v>
      </c>
      <c r="S232" s="223" t="s">
        <v>2316</v>
      </c>
      <c r="T232" s="223" t="s">
        <v>2317</v>
      </c>
      <c r="U232" s="223" t="s">
        <v>2318</v>
      </c>
      <c r="V232" s="223" t="s">
        <v>2319</v>
      </c>
      <c r="W232" s="223" t="s">
        <v>227</v>
      </c>
      <c r="X232" s="223" t="s">
        <v>227</v>
      </c>
      <c r="Y232" s="223" t="s">
        <v>227</v>
      </c>
      <c r="Z232" s="223" t="s">
        <v>227</v>
      </c>
      <c r="AA232" s="223" t="s">
        <v>227</v>
      </c>
      <c r="AB232" s="223" t="s">
        <v>227</v>
      </c>
      <c r="AC232" s="223" t="s">
        <v>227</v>
      </c>
      <c r="AD232" s="597" t="s">
        <v>227</v>
      </c>
      <c r="AE232" s="232" t="s">
        <v>4546</v>
      </c>
      <c r="AF232" s="228" t="s">
        <v>1500</v>
      </c>
      <c r="AG232" s="607" t="s">
        <v>1500</v>
      </c>
      <c r="AH232" s="232" t="s">
        <v>1500</v>
      </c>
      <c r="AI232" s="223"/>
      <c r="AJ232" s="223"/>
      <c r="AK232"/>
      <c r="AL232" s="228"/>
      <c r="AM232"/>
      <c r="AN232"/>
      <c r="AO232"/>
    </row>
    <row r="233" spans="1:41" ht="20.100000000000001" customHeight="1" x14ac:dyDescent="0.3">
      <c r="A233" s="222">
        <v>705665</v>
      </c>
      <c r="B233" s="255" t="s">
        <v>504</v>
      </c>
      <c r="C233" s="223" t="s">
        <v>251</v>
      </c>
      <c r="D233" s="223" t="s">
        <v>918</v>
      </c>
      <c r="E233" s="223" t="s">
        <v>173</v>
      </c>
      <c r="F233" s="224">
        <v>30682</v>
      </c>
      <c r="G233" s="223" t="s">
        <v>950</v>
      </c>
      <c r="H233" s="223" t="s">
        <v>911</v>
      </c>
      <c r="I233" s="232" t="s">
        <v>401</v>
      </c>
      <c r="J233" s="223" t="s">
        <v>201</v>
      </c>
      <c r="K233" s="225">
        <v>2002</v>
      </c>
      <c r="L233" s="223" t="s">
        <v>202</v>
      </c>
      <c r="M233" s="218"/>
      <c r="N233" s="223"/>
      <c r="O233" s="223"/>
      <c r="P233" s="250"/>
      <c r="Q233" s="226"/>
      <c r="R233" s="231"/>
      <c r="S233" s="223" t="s">
        <v>2951</v>
      </c>
      <c r="T233" s="223" t="s">
        <v>2952</v>
      </c>
      <c r="U233" s="223" t="s">
        <v>2838</v>
      </c>
      <c r="V233" s="223" t="s">
        <v>2590</v>
      </c>
      <c r="W233" s="222"/>
      <c r="X233" s="223"/>
      <c r="Y233" s="222"/>
      <c r="Z233" s="222"/>
      <c r="AA233" s="222"/>
      <c r="AB233" s="222"/>
      <c r="AC233" s="222"/>
      <c r="AD233" s="597" t="s">
        <v>227</v>
      </c>
      <c r="AE233" s="232">
        <v>0</v>
      </c>
      <c r="AF233" s="228" t="s">
        <v>227</v>
      </c>
      <c r="AG233" s="218"/>
      <c r="AH233" s="232"/>
      <c r="AI233" s="223"/>
      <c r="AJ233" s="223"/>
      <c r="AK233" s="229"/>
      <c r="AL233" s="228"/>
      <c r="AM233" s="229"/>
      <c r="AN233" s="229"/>
      <c r="AO233" s="229"/>
    </row>
    <row r="234" spans="1:41" ht="20.100000000000001" customHeight="1" x14ac:dyDescent="0.3">
      <c r="A234" s="222">
        <v>705698</v>
      </c>
      <c r="B234" s="255" t="s">
        <v>552</v>
      </c>
      <c r="C234" s="223" t="s">
        <v>99</v>
      </c>
      <c r="D234" s="223" t="s">
        <v>1269</v>
      </c>
      <c r="E234" s="223" t="s">
        <v>174</v>
      </c>
      <c r="F234" s="224">
        <v>33456</v>
      </c>
      <c r="G234" s="223" t="s">
        <v>200</v>
      </c>
      <c r="H234" s="223" t="s">
        <v>911</v>
      </c>
      <c r="I234" s="232" t="s">
        <v>249</v>
      </c>
      <c r="J234" s="223" t="s">
        <v>203</v>
      </c>
      <c r="K234" s="225">
        <v>2009</v>
      </c>
      <c r="L234" s="223" t="s">
        <v>200</v>
      </c>
      <c r="M234" s="218"/>
      <c r="N234" s="223"/>
      <c r="O234" s="223" t="str">
        <f>IFERROR(VLOOKUP(A234,[1]ورقه2مسجلين!A$3:AV$777,43,0),"")</f>
        <v/>
      </c>
      <c r="P234" s="223"/>
      <c r="Q234" s="226"/>
      <c r="R234" s="231"/>
      <c r="S234" s="223" t="s">
        <v>2953</v>
      </c>
      <c r="T234" s="223" t="s">
        <v>2028</v>
      </c>
      <c r="U234" s="223" t="s">
        <v>2243</v>
      </c>
      <c r="V234" s="223" t="s">
        <v>2038</v>
      </c>
      <c r="W234" s="222"/>
      <c r="X234" s="223"/>
      <c r="Y234" s="222"/>
      <c r="Z234" s="222"/>
      <c r="AA234" s="222"/>
      <c r="AB234" s="222"/>
      <c r="AC234" s="222"/>
      <c r="AD234" s="597" t="s">
        <v>227</v>
      </c>
      <c r="AE234" s="232">
        <v>0</v>
      </c>
      <c r="AF234" s="228" t="s">
        <v>227</v>
      </c>
      <c r="AG234" s="218"/>
      <c r="AH234" s="232" t="s">
        <v>1500</v>
      </c>
      <c r="AI234" s="223"/>
      <c r="AJ234" s="223"/>
      <c r="AK234" s="229"/>
      <c r="AL234" s="228"/>
      <c r="AM234" s="229"/>
      <c r="AN234" s="229"/>
      <c r="AO234" s="229"/>
    </row>
    <row r="235" spans="1:41" ht="20.100000000000001" customHeight="1" x14ac:dyDescent="0.3">
      <c r="A235" s="222">
        <v>705707</v>
      </c>
      <c r="B235" s="255" t="s">
        <v>479</v>
      </c>
      <c r="C235" s="223" t="s">
        <v>318</v>
      </c>
      <c r="D235" s="223" t="s">
        <v>1061</v>
      </c>
      <c r="E235" s="223" t="s">
        <v>174</v>
      </c>
      <c r="F235" s="224">
        <v>29240</v>
      </c>
      <c r="G235" s="223" t="s">
        <v>1102</v>
      </c>
      <c r="H235" s="223" t="s">
        <v>911</v>
      </c>
      <c r="I235" s="232" t="s">
        <v>248</v>
      </c>
      <c r="J235" s="223" t="s">
        <v>203</v>
      </c>
      <c r="K235" s="225">
        <v>2003</v>
      </c>
      <c r="L235" s="223" t="s">
        <v>216</v>
      </c>
      <c r="M235" s="223" t="s">
        <v>227</v>
      </c>
      <c r="N235" s="223"/>
      <c r="O235" s="223" t="str">
        <f>IFERROR(VLOOKUP(A235,[1]ورقه2مسجلين!A$3:AV$777,43,0),"")</f>
        <v/>
      </c>
      <c r="P235" s="223"/>
      <c r="Q235" s="226"/>
      <c r="R235" s="223" t="s">
        <v>227</v>
      </c>
      <c r="S235" s="223" t="s">
        <v>227</v>
      </c>
      <c r="T235" s="223" t="s">
        <v>227</v>
      </c>
      <c r="U235" s="223" t="s">
        <v>227</v>
      </c>
      <c r="V235" s="223" t="s">
        <v>227</v>
      </c>
      <c r="W235" s="223" t="s">
        <v>227</v>
      </c>
      <c r="X235" s="223" t="s">
        <v>227</v>
      </c>
      <c r="Y235" s="223" t="s">
        <v>227</v>
      </c>
      <c r="Z235" s="223" t="s">
        <v>227</v>
      </c>
      <c r="AA235" s="223" t="s">
        <v>227</v>
      </c>
      <c r="AB235" s="223" t="s">
        <v>227</v>
      </c>
      <c r="AC235" s="223" t="s">
        <v>227</v>
      </c>
      <c r="AD235" s="597" t="s">
        <v>227</v>
      </c>
      <c r="AE235" s="232" t="s">
        <v>4546</v>
      </c>
      <c r="AF235" s="228" t="s">
        <v>1500</v>
      </c>
      <c r="AG235" s="222"/>
      <c r="AH235" s="232"/>
      <c r="AI235" s="223"/>
      <c r="AJ235" s="223"/>
      <c r="AK235"/>
      <c r="AL235" s="228"/>
      <c r="AM235"/>
      <c r="AN235"/>
      <c r="AO235"/>
    </row>
    <row r="236" spans="1:41" ht="20.100000000000001" customHeight="1" x14ac:dyDescent="0.3">
      <c r="A236" s="222">
        <v>705730</v>
      </c>
      <c r="B236" s="255" t="s">
        <v>505</v>
      </c>
      <c r="C236" s="223" t="s">
        <v>69</v>
      </c>
      <c r="D236" s="223" t="s">
        <v>910</v>
      </c>
      <c r="E236" s="223" t="s">
        <v>173</v>
      </c>
      <c r="F236" s="224">
        <v>33305</v>
      </c>
      <c r="G236" s="223" t="s">
        <v>1103</v>
      </c>
      <c r="H236" s="223" t="s">
        <v>911</v>
      </c>
      <c r="I236" s="232" t="s">
        <v>249</v>
      </c>
      <c r="J236" s="223" t="s">
        <v>203</v>
      </c>
      <c r="K236" s="225">
        <v>2009</v>
      </c>
      <c r="L236" s="223" t="s">
        <v>213</v>
      </c>
      <c r="M236" s="218"/>
      <c r="N236" s="223"/>
      <c r="O236" s="223" t="str">
        <f>IFERROR(VLOOKUP(A236,[1]ورقه2مسجلين!A$3:AV$777,43,0),"")</f>
        <v/>
      </c>
      <c r="P236" s="223"/>
      <c r="Q236" s="226"/>
      <c r="R236" s="231"/>
      <c r="S236" s="223" t="s">
        <v>2954</v>
      </c>
      <c r="T236" s="223" t="s">
        <v>2032</v>
      </c>
      <c r="U236" s="223" t="s">
        <v>2497</v>
      </c>
      <c r="V236" s="223" t="s">
        <v>2955</v>
      </c>
      <c r="W236" s="222"/>
      <c r="X236" s="223"/>
      <c r="Y236" s="222"/>
      <c r="Z236" s="222"/>
      <c r="AA236" s="222"/>
      <c r="AB236" s="222"/>
      <c r="AC236" s="222"/>
      <c r="AD236" s="597" t="s">
        <v>227</v>
      </c>
      <c r="AE236" s="232">
        <v>0</v>
      </c>
      <c r="AF236" s="228" t="s">
        <v>227</v>
      </c>
      <c r="AG236" s="218"/>
      <c r="AH236" s="232"/>
      <c r="AI236" s="223"/>
      <c r="AJ236" s="223"/>
      <c r="AK236" s="229"/>
      <c r="AL236" s="228"/>
      <c r="AM236" s="229"/>
      <c r="AN236" s="229"/>
      <c r="AO236" s="229"/>
    </row>
    <row r="237" spans="1:41" ht="20.100000000000001" customHeight="1" x14ac:dyDescent="0.3">
      <c r="A237" s="222">
        <v>705732</v>
      </c>
      <c r="B237" s="255" t="s">
        <v>772</v>
      </c>
      <c r="C237" s="223" t="s">
        <v>105</v>
      </c>
      <c r="D237" s="223" t="s">
        <v>1033</v>
      </c>
      <c r="E237" s="223" t="s">
        <v>174</v>
      </c>
      <c r="F237" s="230">
        <v>35081</v>
      </c>
      <c r="G237" s="223" t="s">
        <v>1104</v>
      </c>
      <c r="H237" s="223" t="s">
        <v>911</v>
      </c>
      <c r="I237" s="232" t="s">
        <v>249</v>
      </c>
      <c r="J237" s="223" t="s">
        <v>203</v>
      </c>
      <c r="K237" s="222">
        <v>2014</v>
      </c>
      <c r="L237" s="223" t="s">
        <v>202</v>
      </c>
      <c r="M237" s="218"/>
      <c r="N237" s="223"/>
      <c r="O237" s="223" t="str">
        <f>IFERROR(VLOOKUP(A237,[1]ورقه2مسجلين!A$3:AV$777,43,0),"")</f>
        <v/>
      </c>
      <c r="P237" s="223"/>
      <c r="Q237" s="226"/>
      <c r="R237" s="222">
        <v>0</v>
      </c>
      <c r="S237" s="223" t="s">
        <v>2956</v>
      </c>
      <c r="T237" s="223" t="s">
        <v>2957</v>
      </c>
      <c r="U237" s="223" t="s">
        <v>2958</v>
      </c>
      <c r="V237" s="223" t="s">
        <v>2590</v>
      </c>
      <c r="W237" s="222"/>
      <c r="X237" s="223"/>
      <c r="Y237" s="222"/>
      <c r="Z237" s="222"/>
      <c r="AA237" s="222"/>
      <c r="AB237" s="222"/>
      <c r="AC237" s="222"/>
      <c r="AD237" s="597" t="s">
        <v>227</v>
      </c>
      <c r="AE237" s="232">
        <v>0</v>
      </c>
      <c r="AF237" s="228" t="s">
        <v>227</v>
      </c>
      <c r="AG237" s="218"/>
      <c r="AH237" s="232"/>
      <c r="AI237" s="223"/>
      <c r="AJ237" s="223"/>
      <c r="AK237" s="229"/>
      <c r="AL237" s="228"/>
      <c r="AM237" s="229"/>
      <c r="AN237" s="229"/>
      <c r="AO237" s="229"/>
    </row>
    <row r="238" spans="1:41" ht="20.100000000000001" customHeight="1" x14ac:dyDescent="0.3">
      <c r="A238" s="222">
        <v>705749</v>
      </c>
      <c r="B238" s="255" t="s">
        <v>773</v>
      </c>
      <c r="C238" s="223" t="s">
        <v>106</v>
      </c>
      <c r="D238" s="223" t="s">
        <v>933</v>
      </c>
      <c r="E238" s="223" t="s">
        <v>174</v>
      </c>
      <c r="F238" s="224">
        <v>35977</v>
      </c>
      <c r="G238" s="223" t="s">
        <v>208</v>
      </c>
      <c r="H238" s="223" t="s">
        <v>911</v>
      </c>
      <c r="I238" s="232" t="s">
        <v>248</v>
      </c>
      <c r="J238" s="223" t="s">
        <v>201</v>
      </c>
      <c r="K238" s="225">
        <v>2016</v>
      </c>
      <c r="L238" s="223" t="s">
        <v>202</v>
      </c>
      <c r="M238" s="218"/>
      <c r="N238" s="223"/>
      <c r="O238" s="223"/>
      <c r="P238" s="250"/>
      <c r="Q238" s="226"/>
      <c r="R238" s="222">
        <v>0</v>
      </c>
      <c r="S238" s="223" t="s">
        <v>2959</v>
      </c>
      <c r="T238" s="223" t="s">
        <v>2960</v>
      </c>
      <c r="U238" s="223" t="s">
        <v>2961</v>
      </c>
      <c r="V238" s="223" t="s">
        <v>2217</v>
      </c>
      <c r="W238" s="222"/>
      <c r="X238" s="223"/>
      <c r="Y238" s="222"/>
      <c r="Z238" s="222"/>
      <c r="AA238" s="222"/>
      <c r="AB238" s="222"/>
      <c r="AC238" s="222"/>
      <c r="AD238" s="597" t="s">
        <v>227</v>
      </c>
      <c r="AE238" s="232" t="s">
        <v>4546</v>
      </c>
      <c r="AF238" s="228" t="s">
        <v>227</v>
      </c>
      <c r="AG238" s="218"/>
      <c r="AH238" s="232" t="s">
        <v>1500</v>
      </c>
      <c r="AI238" s="223"/>
      <c r="AJ238" s="223"/>
      <c r="AK238" s="229"/>
      <c r="AL238" s="228"/>
      <c r="AM238" s="229"/>
      <c r="AN238" s="229"/>
      <c r="AO238" s="229"/>
    </row>
    <row r="239" spans="1:41" ht="20.100000000000001" customHeight="1" x14ac:dyDescent="0.3">
      <c r="A239" s="222">
        <v>705755</v>
      </c>
      <c r="B239" s="255" t="s">
        <v>774</v>
      </c>
      <c r="C239" s="223" t="s">
        <v>145</v>
      </c>
      <c r="D239" s="223" t="s">
        <v>1055</v>
      </c>
      <c r="E239" s="223" t="s">
        <v>174</v>
      </c>
      <c r="F239" s="224">
        <v>33971</v>
      </c>
      <c r="G239" s="223" t="s">
        <v>1105</v>
      </c>
      <c r="H239" s="223" t="s">
        <v>911</v>
      </c>
      <c r="I239" s="232" t="s">
        <v>401</v>
      </c>
      <c r="J239" s="223" t="s">
        <v>201</v>
      </c>
      <c r="K239" s="225">
        <v>2011</v>
      </c>
      <c r="L239" s="223" t="s">
        <v>210</v>
      </c>
      <c r="M239" s="218"/>
      <c r="N239" s="223"/>
      <c r="O239" s="223" t="str">
        <f>IFERROR(VLOOKUP(A239,[1]ورقه2مسجلين!A$3:AV$777,43,0),"")</f>
        <v/>
      </c>
      <c r="P239" s="223"/>
      <c r="Q239" s="226"/>
      <c r="R239" s="222">
        <v>0</v>
      </c>
      <c r="S239" s="223" t="s">
        <v>2962</v>
      </c>
      <c r="T239" s="223" t="s">
        <v>2626</v>
      </c>
      <c r="U239" s="223" t="s">
        <v>2963</v>
      </c>
      <c r="V239" s="223" t="s">
        <v>2964</v>
      </c>
      <c r="W239" s="222"/>
      <c r="X239" s="223"/>
      <c r="Y239" s="222"/>
      <c r="Z239" s="222"/>
      <c r="AA239" s="222"/>
      <c r="AB239" s="222"/>
      <c r="AC239" s="222"/>
      <c r="AD239" s="597" t="s">
        <v>227</v>
      </c>
      <c r="AE239" s="232">
        <v>0</v>
      </c>
      <c r="AF239" s="228" t="s">
        <v>227</v>
      </c>
      <c r="AG239" s="218"/>
      <c r="AH239" s="232"/>
      <c r="AI239" s="223"/>
      <c r="AJ239" s="223"/>
      <c r="AK239" s="229"/>
      <c r="AL239" s="228"/>
      <c r="AM239" s="229"/>
      <c r="AN239" s="229"/>
      <c r="AO239" s="229"/>
    </row>
    <row r="240" spans="1:41" ht="20.100000000000001" customHeight="1" x14ac:dyDescent="0.3">
      <c r="A240" s="222">
        <v>705756</v>
      </c>
      <c r="B240" s="255" t="s">
        <v>4370</v>
      </c>
      <c r="C240" s="223" t="s">
        <v>4371</v>
      </c>
      <c r="D240" s="232"/>
      <c r="E240" s="232"/>
      <c r="G240" s="232"/>
      <c r="H240" s="234"/>
      <c r="I240" s="232" t="s">
        <v>247</v>
      </c>
      <c r="J240" s="234"/>
      <c r="L240" s="234"/>
      <c r="M240" s="232"/>
      <c r="N240" s="232"/>
      <c r="O240" s="232"/>
      <c r="P240" s="232"/>
      <c r="R240" s="232"/>
      <c r="S240" s="232"/>
      <c r="T240" s="232"/>
      <c r="U240" s="232"/>
      <c r="V240" s="232"/>
      <c r="W240" s="232"/>
      <c r="X240" s="232"/>
      <c r="Y240" s="232"/>
      <c r="Z240" s="232"/>
      <c r="AA240" s="232"/>
      <c r="AB240" s="232"/>
      <c r="AC240" s="232"/>
      <c r="AD240" s="596"/>
      <c r="AE240" s="232" t="s">
        <v>4546</v>
      </c>
      <c r="AF240" s="238"/>
      <c r="AG240" s="232"/>
      <c r="AH240" s="232"/>
      <c r="AI240" s="232"/>
      <c r="AJ240" s="232"/>
      <c r="AL240" s="238"/>
    </row>
    <row r="241" spans="1:41" ht="20.100000000000001" customHeight="1" x14ac:dyDescent="0.3">
      <c r="A241" s="222">
        <v>705764</v>
      </c>
      <c r="B241" s="255" t="s">
        <v>480</v>
      </c>
      <c r="C241" s="223" t="s">
        <v>190</v>
      </c>
      <c r="D241" s="223" t="s">
        <v>1345</v>
      </c>
      <c r="E241" s="223" t="s">
        <v>173</v>
      </c>
      <c r="F241" s="224">
        <v>35230</v>
      </c>
      <c r="G241" s="223" t="s">
        <v>994</v>
      </c>
      <c r="H241" s="223" t="s">
        <v>911</v>
      </c>
      <c r="I241" s="232" t="s">
        <v>401</v>
      </c>
      <c r="J241" s="223" t="s">
        <v>201</v>
      </c>
      <c r="K241" s="225">
        <v>2014</v>
      </c>
      <c r="L241" s="223" t="s">
        <v>200</v>
      </c>
      <c r="M241" s="218"/>
      <c r="N241" s="223"/>
      <c r="O241" s="223" t="str">
        <f>IFERROR(VLOOKUP(A241,[1]ورقه2مسجلين!A$3:AV$777,43,0),"")</f>
        <v/>
      </c>
      <c r="P241" s="223"/>
      <c r="Q241" s="226"/>
      <c r="R241" s="231"/>
      <c r="S241" s="223" t="s">
        <v>2966</v>
      </c>
      <c r="T241" s="223" t="s">
        <v>2028</v>
      </c>
      <c r="U241" s="223" t="s">
        <v>2967</v>
      </c>
      <c r="V241" s="223" t="s">
        <v>1963</v>
      </c>
      <c r="W241" s="222"/>
      <c r="X241" s="223"/>
      <c r="Y241" s="222"/>
      <c r="Z241" s="222"/>
      <c r="AA241" s="222"/>
      <c r="AB241" s="222"/>
      <c r="AC241" s="222"/>
      <c r="AD241" s="597" t="s">
        <v>227</v>
      </c>
      <c r="AE241" s="232" t="s">
        <v>4583</v>
      </c>
      <c r="AF241" s="228" t="s">
        <v>227</v>
      </c>
      <c r="AG241" s="218"/>
      <c r="AH241" s="232"/>
      <c r="AI241" s="223"/>
      <c r="AJ241" s="223"/>
      <c r="AK241" s="229"/>
      <c r="AL241" s="228"/>
      <c r="AM241" s="229"/>
      <c r="AN241" s="229"/>
      <c r="AO241" s="229"/>
    </row>
    <row r="242" spans="1:41" ht="20.100000000000001" customHeight="1" x14ac:dyDescent="0.3">
      <c r="A242" s="222">
        <v>705785</v>
      </c>
      <c r="B242" s="255" t="s">
        <v>775</v>
      </c>
      <c r="C242" s="223" t="s">
        <v>66</v>
      </c>
      <c r="D242" s="223" t="s">
        <v>1109</v>
      </c>
      <c r="E242" s="223" t="s">
        <v>174</v>
      </c>
      <c r="F242" s="224">
        <v>28033</v>
      </c>
      <c r="G242" s="223" t="s">
        <v>1110</v>
      </c>
      <c r="H242" s="223" t="s">
        <v>911</v>
      </c>
      <c r="I242" s="232" t="s">
        <v>249</v>
      </c>
      <c r="J242" s="223" t="s">
        <v>203</v>
      </c>
      <c r="K242" s="225">
        <v>1998</v>
      </c>
      <c r="L242" s="223" t="s">
        <v>1337</v>
      </c>
      <c r="M242" s="218"/>
      <c r="N242" s="223"/>
      <c r="O242" s="223" t="str">
        <f>IFERROR(VLOOKUP(A242,[1]ورقه2مسجلين!A$3:AV$777,43,0),"")</f>
        <v/>
      </c>
      <c r="P242" s="223"/>
      <c r="Q242" s="226"/>
      <c r="R242" s="222">
        <v>0</v>
      </c>
      <c r="S242" s="223" t="s">
        <v>2968</v>
      </c>
      <c r="T242" s="223" t="s">
        <v>2665</v>
      </c>
      <c r="U242" s="223" t="s">
        <v>2969</v>
      </c>
      <c r="V242" s="223" t="s">
        <v>1994</v>
      </c>
      <c r="W242" s="222"/>
      <c r="X242" s="223"/>
      <c r="Y242" s="222"/>
      <c r="Z242" s="222"/>
      <c r="AA242" s="222"/>
      <c r="AB242" s="222"/>
      <c r="AC242" s="222"/>
      <c r="AD242" s="597" t="s">
        <v>227</v>
      </c>
      <c r="AE242" s="232" t="s">
        <v>4583</v>
      </c>
      <c r="AF242" s="228" t="s">
        <v>227</v>
      </c>
      <c r="AG242" s="218"/>
      <c r="AH242" s="232"/>
      <c r="AI242" s="223"/>
      <c r="AJ242" s="223"/>
      <c r="AK242" s="229"/>
      <c r="AL242" s="228"/>
      <c r="AM242" s="229"/>
      <c r="AN242" s="229"/>
      <c r="AO242" s="229"/>
    </row>
    <row r="243" spans="1:41" ht="20.100000000000001" customHeight="1" x14ac:dyDescent="0.3">
      <c r="A243" s="222">
        <v>705792</v>
      </c>
      <c r="B243" s="255" t="s">
        <v>4372</v>
      </c>
      <c r="C243" s="223" t="s">
        <v>104</v>
      </c>
      <c r="D243" s="232"/>
      <c r="E243" s="232"/>
      <c r="G243" s="232"/>
      <c r="H243" s="234"/>
      <c r="I243" s="232" t="s">
        <v>247</v>
      </c>
      <c r="J243" s="234"/>
      <c r="L243" s="234"/>
      <c r="M243" s="232"/>
      <c r="N243" s="232"/>
      <c r="O243" s="232"/>
      <c r="P243" s="232"/>
      <c r="R243" s="232"/>
      <c r="S243" s="232"/>
      <c r="T243" s="232"/>
      <c r="U243" s="232"/>
      <c r="V243" s="232"/>
      <c r="W243" s="232"/>
      <c r="X243" s="232"/>
      <c r="Y243" s="232"/>
      <c r="Z243" s="232"/>
      <c r="AA243" s="232"/>
      <c r="AB243" s="232"/>
      <c r="AC243" s="232"/>
      <c r="AD243" s="596"/>
      <c r="AE243" s="232" t="s">
        <v>4546</v>
      </c>
      <c r="AF243" s="238"/>
      <c r="AG243" s="232"/>
      <c r="AH243" s="232"/>
      <c r="AI243" s="232"/>
      <c r="AJ243" s="232"/>
      <c r="AL243" s="238"/>
    </row>
    <row r="244" spans="1:41" ht="20.100000000000001" customHeight="1" x14ac:dyDescent="0.3">
      <c r="A244" s="222">
        <v>705795</v>
      </c>
      <c r="B244" s="255" t="s">
        <v>532</v>
      </c>
      <c r="C244" s="223" t="s">
        <v>69</v>
      </c>
      <c r="D244" s="223" t="s">
        <v>951</v>
      </c>
      <c r="E244" s="223" t="s">
        <v>173</v>
      </c>
      <c r="F244" s="224">
        <v>34544</v>
      </c>
      <c r="G244" s="223" t="s">
        <v>209</v>
      </c>
      <c r="H244" s="223" t="s">
        <v>911</v>
      </c>
      <c r="I244" s="232" t="s">
        <v>249</v>
      </c>
      <c r="J244" s="223" t="s">
        <v>203</v>
      </c>
      <c r="K244" s="225">
        <v>2012</v>
      </c>
      <c r="L244" s="223" t="s">
        <v>209</v>
      </c>
      <c r="M244" s="218"/>
      <c r="N244" s="223"/>
      <c r="O244" s="223" t="str">
        <f>IFERROR(VLOOKUP(A244,[1]ورقه2مسجلين!A$3:AV$777,43,0),"")</f>
        <v/>
      </c>
      <c r="P244" s="223"/>
      <c r="Q244" s="226"/>
      <c r="R244" s="231"/>
      <c r="S244" s="223" t="s">
        <v>2970</v>
      </c>
      <c r="T244" s="223" t="s">
        <v>2032</v>
      </c>
      <c r="U244" s="223" t="s">
        <v>2600</v>
      </c>
      <c r="V244" s="223" t="s">
        <v>2030</v>
      </c>
      <c r="W244" s="222"/>
      <c r="X244" s="223"/>
      <c r="Y244" s="222"/>
      <c r="Z244" s="222"/>
      <c r="AA244" s="222"/>
      <c r="AB244" s="222"/>
      <c r="AC244" s="222"/>
      <c r="AD244" s="597" t="s">
        <v>227</v>
      </c>
      <c r="AE244" s="232">
        <v>0</v>
      </c>
      <c r="AF244" s="228" t="s">
        <v>227</v>
      </c>
      <c r="AG244" s="218"/>
      <c r="AH244" s="232"/>
      <c r="AI244" s="223"/>
      <c r="AJ244" s="223"/>
      <c r="AK244" s="229"/>
      <c r="AL244" s="228"/>
      <c r="AM244" s="229"/>
      <c r="AN244" s="229"/>
      <c r="AO244" s="229"/>
    </row>
    <row r="245" spans="1:41" ht="20.100000000000001" customHeight="1" x14ac:dyDescent="0.3">
      <c r="A245" s="222">
        <v>705797</v>
      </c>
      <c r="B245" s="255" t="s">
        <v>1507</v>
      </c>
      <c r="C245" s="223" t="s">
        <v>94</v>
      </c>
      <c r="D245" s="223" t="s">
        <v>3639</v>
      </c>
      <c r="E245" s="223" t="s">
        <v>174</v>
      </c>
      <c r="F245" s="224">
        <v>32588</v>
      </c>
      <c r="G245" s="223" t="s">
        <v>3640</v>
      </c>
      <c r="H245" s="223" t="s">
        <v>911</v>
      </c>
      <c r="I245" s="232" t="s">
        <v>248</v>
      </c>
      <c r="J245" s="223" t="s">
        <v>203</v>
      </c>
      <c r="K245" s="225">
        <v>2007</v>
      </c>
      <c r="L245" s="223" t="s">
        <v>211</v>
      </c>
      <c r="M245" s="218"/>
      <c r="N245" s="223"/>
      <c r="O245" s="223" t="str">
        <f>IFERROR(VLOOKUP(A245,[1]ورقه2مسجلين!A$3:AV$777,43,0),"")</f>
        <v/>
      </c>
      <c r="P245" s="223"/>
      <c r="Q245" s="226"/>
      <c r="R245" s="222">
        <v>0</v>
      </c>
      <c r="S245" s="223" t="s">
        <v>2971</v>
      </c>
      <c r="T245" s="223" t="s">
        <v>2595</v>
      </c>
      <c r="U245" s="223" t="s">
        <v>2972</v>
      </c>
      <c r="V245" s="223" t="s">
        <v>1994</v>
      </c>
      <c r="W245" s="222"/>
      <c r="X245" s="223"/>
      <c r="Y245" s="222"/>
      <c r="Z245" s="222"/>
      <c r="AA245" s="222"/>
      <c r="AB245" s="222"/>
      <c r="AC245" s="222"/>
      <c r="AD245" s="597" t="s">
        <v>227</v>
      </c>
      <c r="AE245" s="232" t="s">
        <v>4583</v>
      </c>
      <c r="AF245" s="228" t="s">
        <v>227</v>
      </c>
      <c r="AG245" s="218"/>
      <c r="AH245" s="232"/>
      <c r="AI245" s="223"/>
      <c r="AJ245" s="223"/>
      <c r="AK245" s="229"/>
      <c r="AL245" s="228"/>
      <c r="AM245" s="229"/>
      <c r="AN245" s="229"/>
      <c r="AO245" s="229"/>
    </row>
    <row r="246" spans="1:41" ht="20.100000000000001" customHeight="1" x14ac:dyDescent="0.3">
      <c r="A246" s="222">
        <v>705803</v>
      </c>
      <c r="B246" s="255" t="s">
        <v>777</v>
      </c>
      <c r="C246" s="223" t="s">
        <v>306</v>
      </c>
      <c r="D246" s="223" t="s">
        <v>1112</v>
      </c>
      <c r="E246" s="223" t="s">
        <v>173</v>
      </c>
      <c r="F246" s="224">
        <v>30887</v>
      </c>
      <c r="G246" s="223" t="s">
        <v>1954</v>
      </c>
      <c r="H246" s="223" t="s">
        <v>911</v>
      </c>
      <c r="I246" s="232" t="s">
        <v>248</v>
      </c>
      <c r="J246" s="223" t="s">
        <v>201</v>
      </c>
      <c r="K246" s="225">
        <v>2003</v>
      </c>
      <c r="L246" s="223" t="s">
        <v>214</v>
      </c>
      <c r="M246" s="218"/>
      <c r="N246" s="223"/>
      <c r="O246" s="223" t="str">
        <f>IFERROR(VLOOKUP(A246,[1]ورقه2مسجلين!A$3:AV$777,43,0),"")</f>
        <v/>
      </c>
      <c r="P246" s="223"/>
      <c r="Q246" s="226"/>
      <c r="R246" s="222">
        <v>0</v>
      </c>
      <c r="S246" s="223" t="s">
        <v>2973</v>
      </c>
      <c r="T246" s="223" t="s">
        <v>2032</v>
      </c>
      <c r="U246" s="223" t="s">
        <v>2974</v>
      </c>
      <c r="V246" s="223" t="s">
        <v>2052</v>
      </c>
      <c r="W246" s="222"/>
      <c r="X246" s="223"/>
      <c r="Y246" s="222"/>
      <c r="Z246" s="222"/>
      <c r="AA246" s="222"/>
      <c r="AB246" s="222"/>
      <c r="AC246" s="222"/>
      <c r="AD246" s="597" t="s">
        <v>227</v>
      </c>
      <c r="AE246" s="232">
        <v>0</v>
      </c>
      <c r="AF246" s="228" t="s">
        <v>227</v>
      </c>
      <c r="AG246" s="218"/>
      <c r="AH246" s="232" t="s">
        <v>1500</v>
      </c>
      <c r="AI246" s="223"/>
      <c r="AJ246" s="223"/>
      <c r="AK246" s="229"/>
      <c r="AL246" s="228"/>
      <c r="AM246" s="229"/>
      <c r="AN246" s="229"/>
      <c r="AO246" s="229"/>
    </row>
    <row r="247" spans="1:41" ht="20.100000000000001" customHeight="1" x14ac:dyDescent="0.3">
      <c r="A247" s="222">
        <v>705809</v>
      </c>
      <c r="B247" s="255" t="s">
        <v>778</v>
      </c>
      <c r="C247" s="223" t="s">
        <v>348</v>
      </c>
      <c r="D247" s="223" t="s">
        <v>164</v>
      </c>
      <c r="E247" s="223" t="s">
        <v>174</v>
      </c>
      <c r="F247" s="224">
        <v>33349</v>
      </c>
      <c r="G247" s="223" t="s">
        <v>1113</v>
      </c>
      <c r="H247" s="223" t="s">
        <v>911</v>
      </c>
      <c r="I247" s="232" t="s">
        <v>248</v>
      </c>
      <c r="J247" s="223" t="s">
        <v>201</v>
      </c>
      <c r="K247" s="225">
        <v>2011</v>
      </c>
      <c r="L247" s="223" t="s">
        <v>202</v>
      </c>
      <c r="M247" s="218"/>
      <c r="N247" s="223"/>
      <c r="O247" s="223" t="str">
        <f>IFERROR(VLOOKUP(A247,[1]ورقه2مسجلين!A$3:AV$777,43,0),"")</f>
        <v/>
      </c>
      <c r="P247" s="223"/>
      <c r="Q247" s="226"/>
      <c r="R247" s="222">
        <v>0</v>
      </c>
      <c r="S247" s="223" t="s">
        <v>2976</v>
      </c>
      <c r="T247" s="223" t="s">
        <v>2977</v>
      </c>
      <c r="U247" s="223" t="s">
        <v>2473</v>
      </c>
      <c r="V247" s="223" t="s">
        <v>1969</v>
      </c>
      <c r="W247" s="222"/>
      <c r="X247" s="223"/>
      <c r="Y247" s="222"/>
      <c r="Z247" s="222"/>
      <c r="AA247" s="222"/>
      <c r="AB247" s="222"/>
      <c r="AC247" s="222"/>
      <c r="AD247" s="597" t="s">
        <v>227</v>
      </c>
      <c r="AE247" s="232" t="s">
        <v>4546</v>
      </c>
      <c r="AF247" s="228" t="s">
        <v>227</v>
      </c>
      <c r="AG247" s="218"/>
      <c r="AH247" s="232"/>
      <c r="AI247" s="223"/>
      <c r="AJ247" s="223"/>
      <c r="AK247" s="229"/>
      <c r="AL247" s="228"/>
      <c r="AM247" s="229"/>
      <c r="AN247" s="229"/>
      <c r="AO247" s="229"/>
    </row>
    <row r="248" spans="1:41" ht="20.100000000000001" customHeight="1" x14ac:dyDescent="0.3">
      <c r="A248" s="222">
        <v>705813</v>
      </c>
      <c r="B248" s="255" t="s">
        <v>779</v>
      </c>
      <c r="C248" s="223" t="s">
        <v>66</v>
      </c>
      <c r="D248" s="223" t="s">
        <v>1278</v>
      </c>
      <c r="E248" s="223" t="s">
        <v>174</v>
      </c>
      <c r="F248" s="224">
        <v>29460</v>
      </c>
      <c r="G248" s="223" t="s">
        <v>1824</v>
      </c>
      <c r="H248" s="223" t="s">
        <v>911</v>
      </c>
      <c r="I248" s="232" t="s">
        <v>401</v>
      </c>
      <c r="J248" s="223" t="s">
        <v>203</v>
      </c>
      <c r="K248" s="225">
        <v>2000</v>
      </c>
      <c r="L248" s="223" t="s">
        <v>218</v>
      </c>
      <c r="M248" s="218"/>
      <c r="N248" s="223"/>
      <c r="O248" s="223" t="str">
        <f>IFERROR(VLOOKUP(A248,[1]ورقه2مسجلين!A$3:AV$777,43,0),"")</f>
        <v/>
      </c>
      <c r="P248" s="223"/>
      <c r="Q248" s="226"/>
      <c r="R248" s="222">
        <v>0</v>
      </c>
      <c r="S248" s="223" t="s">
        <v>2077</v>
      </c>
      <c r="T248" s="223" t="s">
        <v>2004</v>
      </c>
      <c r="U248" s="223" t="s">
        <v>2078</v>
      </c>
      <c r="V248" s="223" t="s">
        <v>2079</v>
      </c>
      <c r="W248" s="222"/>
      <c r="X248" s="223"/>
      <c r="Y248" s="222"/>
      <c r="Z248" s="222"/>
      <c r="AA248" s="222"/>
      <c r="AB248" s="222"/>
      <c r="AC248" s="222"/>
      <c r="AD248" s="597" t="s">
        <v>227</v>
      </c>
      <c r="AE248" s="232">
        <v>0</v>
      </c>
      <c r="AF248" s="228" t="s">
        <v>227</v>
      </c>
      <c r="AG248" s="218"/>
      <c r="AH248" s="232"/>
      <c r="AI248" s="223"/>
      <c r="AJ248" s="223"/>
      <c r="AK248" s="229"/>
      <c r="AL248" s="228"/>
      <c r="AM248" s="229"/>
      <c r="AN248" s="229"/>
      <c r="AO248" s="229"/>
    </row>
    <row r="249" spans="1:41" ht="20.100000000000001" customHeight="1" x14ac:dyDescent="0.3">
      <c r="A249" s="222">
        <v>705817</v>
      </c>
      <c r="B249" s="255" t="s">
        <v>780</v>
      </c>
      <c r="C249" s="223" t="s">
        <v>158</v>
      </c>
      <c r="D249" s="223" t="s">
        <v>1268</v>
      </c>
      <c r="E249" s="223" t="s">
        <v>174</v>
      </c>
      <c r="F249" s="224">
        <v>26067</v>
      </c>
      <c r="G249" s="223" t="s">
        <v>994</v>
      </c>
      <c r="H249" s="223" t="s">
        <v>911</v>
      </c>
      <c r="I249" s="232" t="s">
        <v>248</v>
      </c>
      <c r="J249" s="223" t="s">
        <v>201</v>
      </c>
      <c r="K249" s="225">
        <v>1990</v>
      </c>
      <c r="L249" s="223" t="s">
        <v>200</v>
      </c>
      <c r="M249" s="218"/>
      <c r="N249" s="223"/>
      <c r="O249" s="223" t="str">
        <f>IFERROR(VLOOKUP(A249,[1]ورقه2مسجلين!A$3:AV$777,43,0),"")</f>
        <v/>
      </c>
      <c r="P249" s="223"/>
      <c r="Q249" s="226"/>
      <c r="R249" s="222">
        <v>0</v>
      </c>
      <c r="S249" s="223" t="s">
        <v>2423</v>
      </c>
      <c r="T249" s="223" t="s">
        <v>2424</v>
      </c>
      <c r="U249" s="223" t="s">
        <v>2425</v>
      </c>
      <c r="V249" s="223" t="s">
        <v>1963</v>
      </c>
      <c r="W249" s="222"/>
      <c r="X249" s="223"/>
      <c r="Y249" s="222"/>
      <c r="Z249" s="222"/>
      <c r="AA249" s="222"/>
      <c r="AB249" s="222"/>
      <c r="AC249" s="222"/>
      <c r="AD249" s="597" t="s">
        <v>3626</v>
      </c>
      <c r="AE249" s="232" t="s">
        <v>4546</v>
      </c>
      <c r="AF249" s="228" t="s">
        <v>227</v>
      </c>
      <c r="AG249" s="218"/>
      <c r="AH249" s="232"/>
      <c r="AI249" s="223"/>
      <c r="AJ249" s="223"/>
      <c r="AK249" s="229"/>
      <c r="AL249" s="228"/>
      <c r="AM249" s="229"/>
      <c r="AN249" s="229"/>
      <c r="AO249" s="229"/>
    </row>
    <row r="250" spans="1:41" ht="20.100000000000001" customHeight="1" x14ac:dyDescent="0.3">
      <c r="A250" s="222">
        <v>705820</v>
      </c>
      <c r="B250" s="255" t="s">
        <v>781</v>
      </c>
      <c r="C250" s="223" t="s">
        <v>158</v>
      </c>
      <c r="D250" s="223" t="s">
        <v>1114</v>
      </c>
      <c r="E250" s="223" t="s">
        <v>174</v>
      </c>
      <c r="F250" s="224">
        <v>35476</v>
      </c>
      <c r="G250" s="223" t="s">
        <v>1006</v>
      </c>
      <c r="H250" s="223" t="s">
        <v>911</v>
      </c>
      <c r="I250" s="232" t="s">
        <v>249</v>
      </c>
      <c r="J250" s="223" t="s">
        <v>201</v>
      </c>
      <c r="K250" s="225">
        <v>2015</v>
      </c>
      <c r="L250" s="223" t="s">
        <v>202</v>
      </c>
      <c r="M250" s="218"/>
      <c r="N250" s="223"/>
      <c r="O250" s="223" t="str">
        <f>IFERROR(VLOOKUP(A250,[1]ورقه2مسجلين!A$3:AV$777,43,0),"")</f>
        <v/>
      </c>
      <c r="P250" s="223"/>
      <c r="Q250" s="226"/>
      <c r="R250" s="222">
        <v>0</v>
      </c>
      <c r="S250" s="223" t="s">
        <v>2978</v>
      </c>
      <c r="T250" s="223" t="s">
        <v>2424</v>
      </c>
      <c r="U250" s="223" t="s">
        <v>2322</v>
      </c>
      <c r="V250" s="223" t="s">
        <v>2975</v>
      </c>
      <c r="W250" s="222"/>
      <c r="X250" s="223"/>
      <c r="Y250" s="222"/>
      <c r="Z250" s="222"/>
      <c r="AA250" s="222"/>
      <c r="AB250" s="222"/>
      <c r="AC250" s="222"/>
      <c r="AD250" s="597" t="s">
        <v>227</v>
      </c>
      <c r="AE250" s="232">
        <v>0</v>
      </c>
      <c r="AF250" s="228" t="s">
        <v>227</v>
      </c>
      <c r="AG250" s="218"/>
      <c r="AH250" s="232" t="s">
        <v>1500</v>
      </c>
      <c r="AI250" s="223"/>
      <c r="AJ250" s="223"/>
      <c r="AK250" s="229"/>
      <c r="AL250" s="228"/>
      <c r="AM250" s="229"/>
      <c r="AN250" s="229"/>
      <c r="AO250" s="229"/>
    </row>
    <row r="251" spans="1:41" ht="20.100000000000001" customHeight="1" x14ac:dyDescent="0.3">
      <c r="A251" s="222">
        <v>705826</v>
      </c>
      <c r="B251" s="255" t="s">
        <v>782</v>
      </c>
      <c r="C251" s="223" t="s">
        <v>75</v>
      </c>
      <c r="D251" s="223" t="s">
        <v>972</v>
      </c>
      <c r="E251" s="223" t="s">
        <v>174</v>
      </c>
      <c r="F251" s="230">
        <v>33266</v>
      </c>
      <c r="G251" s="223" t="s">
        <v>218</v>
      </c>
      <c r="H251" s="223" t="s">
        <v>911</v>
      </c>
      <c r="I251" s="232" t="s">
        <v>248</v>
      </c>
      <c r="J251" s="223" t="s">
        <v>203</v>
      </c>
      <c r="K251" s="222">
        <v>2008</v>
      </c>
      <c r="L251" s="223" t="s">
        <v>218</v>
      </c>
      <c r="M251" s="218"/>
      <c r="N251" s="223"/>
      <c r="O251" s="223" t="str">
        <f>IFERROR(VLOOKUP(A251,[1]ورقه2مسجلين!A$3:AV$777,43,0),"")</f>
        <v/>
      </c>
      <c r="P251" s="223"/>
      <c r="Q251" s="226"/>
      <c r="R251" s="222">
        <v>0</v>
      </c>
      <c r="S251" s="223" t="s">
        <v>2979</v>
      </c>
      <c r="T251" s="223" t="s">
        <v>2980</v>
      </c>
      <c r="U251" s="223" t="s">
        <v>2981</v>
      </c>
      <c r="V251" s="223" t="s">
        <v>2982</v>
      </c>
      <c r="W251" s="222"/>
      <c r="X251" s="223"/>
      <c r="Y251" s="222"/>
      <c r="Z251" s="222"/>
      <c r="AA251" s="222"/>
      <c r="AB251" s="222"/>
      <c r="AC251" s="222" t="s">
        <v>1500</v>
      </c>
      <c r="AD251" s="597" t="s">
        <v>227</v>
      </c>
      <c r="AE251" s="232" t="s">
        <v>4546</v>
      </c>
      <c r="AF251" s="228" t="s">
        <v>227</v>
      </c>
      <c r="AG251" s="218"/>
      <c r="AH251" s="232" t="s">
        <v>1500</v>
      </c>
      <c r="AI251" s="223"/>
      <c r="AJ251" s="223"/>
      <c r="AK251" s="229"/>
      <c r="AL251" s="228"/>
      <c r="AM251" s="229"/>
      <c r="AN251" s="229"/>
      <c r="AO251" s="229"/>
    </row>
    <row r="252" spans="1:41" ht="20.100000000000001" customHeight="1" x14ac:dyDescent="0.3">
      <c r="A252" s="222">
        <v>705845</v>
      </c>
      <c r="B252" s="255" t="s">
        <v>4373</v>
      </c>
      <c r="C252" s="223" t="s">
        <v>129</v>
      </c>
      <c r="D252" s="232"/>
      <c r="E252" s="232"/>
      <c r="G252" s="232"/>
      <c r="H252" s="234"/>
      <c r="I252" s="232" t="s">
        <v>247</v>
      </c>
      <c r="J252" s="234"/>
      <c r="L252" s="234"/>
      <c r="M252" s="232"/>
      <c r="N252" s="232"/>
      <c r="O252" s="232"/>
      <c r="P252" s="232"/>
      <c r="R252" s="232"/>
      <c r="S252" s="232"/>
      <c r="T252" s="232"/>
      <c r="U252" s="232"/>
      <c r="V252" s="232"/>
      <c r="W252" s="232"/>
      <c r="X252" s="232"/>
      <c r="Y252" s="232"/>
      <c r="Z252" s="232"/>
      <c r="AA252" s="232"/>
      <c r="AB252" s="232"/>
      <c r="AC252" s="232"/>
      <c r="AD252" s="596"/>
      <c r="AE252" s="232" t="s">
        <v>4546</v>
      </c>
      <c r="AF252" s="238"/>
      <c r="AG252" s="232"/>
      <c r="AH252" s="232"/>
      <c r="AI252" s="232"/>
      <c r="AJ252" s="232"/>
      <c r="AL252" s="238"/>
    </row>
    <row r="253" spans="1:41" ht="20.100000000000001" customHeight="1" x14ac:dyDescent="0.3">
      <c r="A253" s="222">
        <v>705866</v>
      </c>
      <c r="B253" s="255" t="s">
        <v>553</v>
      </c>
      <c r="C253" s="223" t="s">
        <v>225</v>
      </c>
      <c r="D253" s="223" t="s">
        <v>1273</v>
      </c>
      <c r="E253" s="223" t="s">
        <v>174</v>
      </c>
      <c r="F253" s="224">
        <v>29186</v>
      </c>
      <c r="G253" s="223" t="s">
        <v>1274</v>
      </c>
      <c r="H253" s="223" t="s">
        <v>911</v>
      </c>
      <c r="I253" s="232" t="s">
        <v>401</v>
      </c>
      <c r="J253" s="223" t="s">
        <v>203</v>
      </c>
      <c r="K253" s="225">
        <v>2002</v>
      </c>
      <c r="L253" s="223" t="s">
        <v>202</v>
      </c>
      <c r="M253" s="218"/>
      <c r="N253" s="223"/>
      <c r="O253" s="223" t="str">
        <f>IFERROR(VLOOKUP(A253,[1]ورقه2مسجلين!A$3:AV$777,43,0),"")</f>
        <v/>
      </c>
      <c r="P253" s="223"/>
      <c r="Q253" s="226"/>
      <c r="R253" s="222">
        <v>0</v>
      </c>
      <c r="S253" s="223" t="s">
        <v>2983</v>
      </c>
      <c r="T253" s="223" t="s">
        <v>2984</v>
      </c>
      <c r="U253" s="223" t="s">
        <v>2985</v>
      </c>
      <c r="V253" s="223" t="s">
        <v>2986</v>
      </c>
      <c r="W253" s="222"/>
      <c r="X253" s="223"/>
      <c r="Y253" s="222"/>
      <c r="Z253" s="222"/>
      <c r="AA253" s="222"/>
      <c r="AB253" s="222"/>
      <c r="AC253" s="222"/>
      <c r="AD253" s="597" t="s">
        <v>227</v>
      </c>
      <c r="AE253" s="232">
        <v>0</v>
      </c>
      <c r="AF253" s="228" t="s">
        <v>227</v>
      </c>
      <c r="AG253" s="218"/>
      <c r="AH253" s="232"/>
      <c r="AI253" s="223"/>
      <c r="AJ253" s="223"/>
      <c r="AK253" s="229"/>
      <c r="AL253" s="228"/>
      <c r="AM253" s="229"/>
      <c r="AN253" s="229"/>
      <c r="AO253" s="229"/>
    </row>
    <row r="254" spans="1:41" ht="20.100000000000001" customHeight="1" x14ac:dyDescent="0.3">
      <c r="A254" s="222">
        <v>705889</v>
      </c>
      <c r="B254" s="255" t="s">
        <v>783</v>
      </c>
      <c r="C254" s="223" t="s">
        <v>84</v>
      </c>
      <c r="D254" s="223" t="s">
        <v>1115</v>
      </c>
      <c r="E254" s="223" t="s">
        <v>173</v>
      </c>
      <c r="F254" s="224">
        <v>35155</v>
      </c>
      <c r="G254" s="223" t="s">
        <v>200</v>
      </c>
      <c r="H254" s="223" t="s">
        <v>911</v>
      </c>
      <c r="I254" s="232" t="s">
        <v>249</v>
      </c>
      <c r="J254" s="223" t="s">
        <v>201</v>
      </c>
      <c r="K254" s="225">
        <v>2014</v>
      </c>
      <c r="L254" s="223" t="s">
        <v>215</v>
      </c>
      <c r="M254" s="218"/>
      <c r="N254" s="223"/>
      <c r="O254" s="223" t="str">
        <f>IFERROR(VLOOKUP(A254,[1]ورقه2مسجلين!A$3:AV$777,43,0),"")</f>
        <v/>
      </c>
      <c r="P254" s="223"/>
      <c r="Q254" s="226"/>
      <c r="R254" s="222">
        <v>0</v>
      </c>
      <c r="S254" s="223" t="s">
        <v>2517</v>
      </c>
      <c r="T254" s="223" t="s">
        <v>2386</v>
      </c>
      <c r="U254" s="223" t="s">
        <v>2518</v>
      </c>
      <c r="V254" s="223" t="s">
        <v>1963</v>
      </c>
      <c r="W254" s="222"/>
      <c r="X254" s="223"/>
      <c r="Y254" s="222"/>
      <c r="Z254" s="222"/>
      <c r="AA254" s="222"/>
      <c r="AB254" s="222"/>
      <c r="AC254" s="222"/>
      <c r="AD254" s="597" t="s">
        <v>227</v>
      </c>
      <c r="AE254" s="232" t="s">
        <v>4546</v>
      </c>
      <c r="AF254" s="228" t="s">
        <v>227</v>
      </c>
      <c r="AG254" s="218"/>
      <c r="AH254" s="232"/>
      <c r="AI254" s="223"/>
      <c r="AJ254" s="223"/>
      <c r="AK254" s="229"/>
      <c r="AL254" s="228"/>
      <c r="AM254" s="229"/>
      <c r="AN254" s="229"/>
      <c r="AO254" s="229"/>
    </row>
    <row r="255" spans="1:41" ht="20.100000000000001" customHeight="1" x14ac:dyDescent="0.3">
      <c r="A255" s="222">
        <v>705890</v>
      </c>
      <c r="B255" s="255" t="s">
        <v>784</v>
      </c>
      <c r="C255" s="223" t="s">
        <v>123</v>
      </c>
      <c r="D255" s="223" t="s">
        <v>1116</v>
      </c>
      <c r="E255" s="223" t="s">
        <v>173</v>
      </c>
      <c r="F255" s="224">
        <v>34335</v>
      </c>
      <c r="G255" s="223" t="s">
        <v>985</v>
      </c>
      <c r="H255" s="223" t="s">
        <v>911</v>
      </c>
      <c r="I255" s="232" t="s">
        <v>249</v>
      </c>
      <c r="J255" s="223" t="s">
        <v>201</v>
      </c>
      <c r="K255" s="225">
        <v>2012</v>
      </c>
      <c r="L255" s="223" t="s">
        <v>200</v>
      </c>
      <c r="M255" s="218"/>
      <c r="N255" s="251"/>
      <c r="O255" s="223" t="str">
        <f>IFERROR(VLOOKUP(A255,[1]ورقه2مسجلين!A$3:AV$777,43,0),"")</f>
        <v>إيقاف</v>
      </c>
      <c r="P255" s="250"/>
      <c r="Q255" s="226">
        <v>35000</v>
      </c>
      <c r="R255" s="222">
        <v>0</v>
      </c>
      <c r="S255" s="223" t="s">
        <v>2987</v>
      </c>
      <c r="T255" s="223" t="s">
        <v>2988</v>
      </c>
      <c r="U255" s="223" t="s">
        <v>2989</v>
      </c>
      <c r="V255" s="223" t="s">
        <v>2990</v>
      </c>
      <c r="W255" s="222"/>
      <c r="X255" s="223"/>
      <c r="Y255" s="222"/>
      <c r="Z255" s="222"/>
      <c r="AA255" s="222"/>
      <c r="AB255" s="222"/>
      <c r="AC255" s="222"/>
      <c r="AD255" s="597" t="s">
        <v>227</v>
      </c>
      <c r="AE255" s="232">
        <v>0</v>
      </c>
      <c r="AF255" s="228" t="s">
        <v>227</v>
      </c>
      <c r="AG255" s="218"/>
      <c r="AH255" s="232"/>
      <c r="AI255" s="223"/>
      <c r="AJ255" s="223"/>
      <c r="AK255" s="229"/>
      <c r="AL255" s="228"/>
      <c r="AM255" s="229"/>
      <c r="AN255" s="229"/>
      <c r="AO255" s="229"/>
    </row>
    <row r="256" spans="1:41" ht="20.100000000000001" customHeight="1" x14ac:dyDescent="0.3">
      <c r="A256" s="222">
        <v>705903</v>
      </c>
      <c r="B256" s="255" t="s">
        <v>785</v>
      </c>
      <c r="C256" s="223" t="s">
        <v>253</v>
      </c>
      <c r="D256" s="223" t="s">
        <v>1239</v>
      </c>
      <c r="E256" s="223" t="s">
        <v>174</v>
      </c>
      <c r="F256" s="224">
        <v>29174</v>
      </c>
      <c r="G256" s="223" t="s">
        <v>1117</v>
      </c>
      <c r="H256" s="223" t="s">
        <v>911</v>
      </c>
      <c r="I256" s="232" t="s">
        <v>248</v>
      </c>
      <c r="J256" s="223" t="s">
        <v>203</v>
      </c>
      <c r="K256" s="225">
        <v>2006</v>
      </c>
      <c r="L256" s="223" t="s">
        <v>214</v>
      </c>
      <c r="M256" s="218"/>
      <c r="N256" s="251"/>
      <c r="O256" s="251" t="s">
        <v>4543</v>
      </c>
      <c r="P256" s="223"/>
      <c r="Q256" s="226">
        <v>35000</v>
      </c>
      <c r="R256" s="222">
        <v>0</v>
      </c>
      <c r="S256" s="223" t="s">
        <v>2991</v>
      </c>
      <c r="T256" s="223" t="s">
        <v>2992</v>
      </c>
      <c r="U256" s="223" t="s">
        <v>2993</v>
      </c>
      <c r="V256" s="223" t="s">
        <v>2994</v>
      </c>
      <c r="W256" s="222"/>
      <c r="X256" s="223"/>
      <c r="Y256" s="222"/>
      <c r="Z256" s="222"/>
      <c r="AA256" s="222"/>
      <c r="AB256" s="222"/>
      <c r="AC256" s="222"/>
      <c r="AD256" s="597" t="s">
        <v>227</v>
      </c>
      <c r="AE256" s="232">
        <v>0</v>
      </c>
      <c r="AF256" s="228" t="s">
        <v>227</v>
      </c>
      <c r="AG256" s="218"/>
      <c r="AH256" s="232"/>
      <c r="AI256" s="223"/>
      <c r="AJ256" s="223"/>
      <c r="AK256" s="229"/>
      <c r="AL256" s="228"/>
      <c r="AM256" s="229"/>
      <c r="AN256" s="229"/>
      <c r="AO256" s="229"/>
    </row>
    <row r="257" spans="1:41" ht="20.100000000000001" customHeight="1" x14ac:dyDescent="0.3">
      <c r="A257" s="222">
        <v>705913</v>
      </c>
      <c r="B257" s="255" t="s">
        <v>786</v>
      </c>
      <c r="C257" s="223" t="s">
        <v>67</v>
      </c>
      <c r="D257" s="223" t="s">
        <v>1118</v>
      </c>
      <c r="E257" s="223" t="s">
        <v>174</v>
      </c>
      <c r="F257" s="224">
        <v>35633</v>
      </c>
      <c r="G257" s="223" t="s">
        <v>949</v>
      </c>
      <c r="H257" s="223" t="s">
        <v>911</v>
      </c>
      <c r="I257" s="232" t="s">
        <v>249</v>
      </c>
      <c r="J257" s="223" t="s">
        <v>201</v>
      </c>
      <c r="K257" s="225">
        <v>2015</v>
      </c>
      <c r="L257" s="223" t="s">
        <v>214</v>
      </c>
      <c r="M257" s="218"/>
      <c r="N257" s="223"/>
      <c r="O257" s="223" t="str">
        <f>IFERROR(VLOOKUP(A257,[1]ورقه2مسجلين!A$3:AV$777,43,0),"")</f>
        <v/>
      </c>
      <c r="P257" s="223"/>
      <c r="Q257" s="226"/>
      <c r="R257" s="222">
        <v>0</v>
      </c>
      <c r="S257" s="223" t="s">
        <v>2995</v>
      </c>
      <c r="T257" s="223" t="s">
        <v>1992</v>
      </c>
      <c r="U257" s="223" t="s">
        <v>2298</v>
      </c>
      <c r="V257" s="223" t="s">
        <v>2996</v>
      </c>
      <c r="W257" s="222"/>
      <c r="X257" s="223"/>
      <c r="Y257" s="222"/>
      <c r="Z257" s="222"/>
      <c r="AA257" s="222"/>
      <c r="AB257" s="222"/>
      <c r="AC257" s="222"/>
      <c r="AD257" s="597" t="s">
        <v>227</v>
      </c>
      <c r="AE257" s="232">
        <v>0</v>
      </c>
      <c r="AF257" s="228" t="s">
        <v>227</v>
      </c>
      <c r="AG257" s="218"/>
      <c r="AH257" s="232"/>
      <c r="AI257" s="223"/>
      <c r="AJ257" s="223"/>
      <c r="AK257" s="229"/>
      <c r="AL257" s="228"/>
      <c r="AM257" s="229"/>
      <c r="AN257" s="229"/>
      <c r="AO257" s="229"/>
    </row>
    <row r="258" spans="1:41" ht="20.100000000000001" customHeight="1" x14ac:dyDescent="0.3">
      <c r="A258" s="608">
        <v>705919</v>
      </c>
      <c r="B258" s="608" t="s">
        <v>4598</v>
      </c>
      <c r="C258" s="608" t="s">
        <v>99</v>
      </c>
      <c r="D258" s="232"/>
      <c r="E258" s="608"/>
      <c r="F258" s="610" t="s">
        <v>227</v>
      </c>
      <c r="G258" s="608" t="s">
        <v>227</v>
      </c>
      <c r="H258" s="223"/>
      <c r="I258" s="608" t="s">
        <v>401</v>
      </c>
      <c r="J258" s="223"/>
      <c r="K258" s="225"/>
      <c r="L258" s="223"/>
      <c r="M258" s="218"/>
      <c r="N258" s="218"/>
      <c r="O258" s="223"/>
      <c r="P258" s="223"/>
      <c r="Q258" s="226"/>
      <c r="R258" s="222"/>
      <c r="S258" s="223"/>
      <c r="T258" s="223"/>
      <c r="U258" s="223"/>
      <c r="V258" s="223"/>
      <c r="W258" s="222"/>
      <c r="X258" s="223"/>
      <c r="Y258" s="222"/>
      <c r="Z258" s="222"/>
      <c r="AA258" s="222"/>
      <c r="AB258" s="231"/>
      <c r="AC258" s="222"/>
      <c r="AD258" s="597"/>
      <c r="AE258" s="232"/>
      <c r="AF258" s="228"/>
      <c r="AG258" s="218"/>
      <c r="AH258" s="218"/>
      <c r="AI258" s="223"/>
      <c r="AJ258" s="223"/>
      <c r="AK258" s="229"/>
      <c r="AL258" s="228"/>
      <c r="AM258" s="229"/>
      <c r="AN258" s="229"/>
      <c r="AO258" s="229"/>
    </row>
    <row r="259" spans="1:41" ht="20.100000000000001" customHeight="1" x14ac:dyDescent="0.3">
      <c r="A259" s="222">
        <v>705934</v>
      </c>
      <c r="B259" s="255" t="s">
        <v>787</v>
      </c>
      <c r="C259" s="223" t="s">
        <v>776</v>
      </c>
      <c r="D259" s="223" t="s">
        <v>1119</v>
      </c>
      <c r="E259" s="223" t="s">
        <v>173</v>
      </c>
      <c r="F259" s="224">
        <v>35135</v>
      </c>
      <c r="G259" s="223" t="s">
        <v>1041</v>
      </c>
      <c r="H259" s="223" t="s">
        <v>911</v>
      </c>
      <c r="I259" s="232" t="s">
        <v>249</v>
      </c>
      <c r="J259" s="223" t="s">
        <v>201</v>
      </c>
      <c r="K259" s="225">
        <v>2013</v>
      </c>
      <c r="L259" s="223" t="s">
        <v>213</v>
      </c>
      <c r="M259" s="218"/>
      <c r="N259" s="223"/>
      <c r="O259" s="223" t="str">
        <f>IFERROR(VLOOKUP(A259,[1]ورقه2مسجلين!A$3:AV$777,43,0),"")</f>
        <v/>
      </c>
      <c r="P259" s="223"/>
      <c r="Q259" s="226"/>
      <c r="R259" s="222">
        <v>0</v>
      </c>
      <c r="S259" s="223" t="s">
        <v>2506</v>
      </c>
      <c r="T259" s="223" t="s">
        <v>2507</v>
      </c>
      <c r="U259" s="223" t="s">
        <v>2393</v>
      </c>
      <c r="V259" s="223" t="s">
        <v>1963</v>
      </c>
      <c r="W259" s="222"/>
      <c r="X259" s="223"/>
      <c r="Y259" s="222"/>
      <c r="Z259" s="222"/>
      <c r="AA259" s="222"/>
      <c r="AB259" s="222"/>
      <c r="AC259" s="222"/>
      <c r="AD259" s="597" t="s">
        <v>227</v>
      </c>
      <c r="AE259" s="232">
        <v>0</v>
      </c>
      <c r="AF259" s="228" t="s">
        <v>227</v>
      </c>
      <c r="AG259" s="218"/>
      <c r="AH259" s="232"/>
      <c r="AI259" s="223"/>
      <c r="AJ259" s="223"/>
      <c r="AK259" s="229"/>
      <c r="AL259" s="228"/>
      <c r="AM259" s="229"/>
      <c r="AN259" s="229"/>
      <c r="AO259" s="229"/>
    </row>
    <row r="260" spans="1:41" ht="20.100000000000001" customHeight="1" x14ac:dyDescent="0.3">
      <c r="A260" s="222">
        <v>705942</v>
      </c>
      <c r="B260" s="255" t="s">
        <v>788</v>
      </c>
      <c r="C260" s="223" t="s">
        <v>256</v>
      </c>
      <c r="D260" s="223" t="s">
        <v>1121</v>
      </c>
      <c r="E260" s="223" t="s">
        <v>174</v>
      </c>
      <c r="F260" s="224">
        <v>33543</v>
      </c>
      <c r="G260" s="223" t="s">
        <v>1323</v>
      </c>
      <c r="H260" s="223" t="s">
        <v>911</v>
      </c>
      <c r="I260" s="232" t="s">
        <v>249</v>
      </c>
      <c r="J260" s="223" t="s">
        <v>201</v>
      </c>
      <c r="K260" s="225">
        <v>2011</v>
      </c>
      <c r="L260" s="223" t="s">
        <v>202</v>
      </c>
      <c r="M260" s="218"/>
      <c r="N260" s="223"/>
      <c r="O260" s="223" t="str">
        <f>IFERROR(VLOOKUP(A260,[1]ورقه2مسجلين!A$3:AV$777,43,0),"")</f>
        <v/>
      </c>
      <c r="P260" s="223"/>
      <c r="Q260" s="226"/>
      <c r="R260" s="222">
        <v>0</v>
      </c>
      <c r="S260" s="223" t="s">
        <v>2998</v>
      </c>
      <c r="T260" s="223" t="s">
        <v>2593</v>
      </c>
      <c r="U260" s="223" t="s">
        <v>2131</v>
      </c>
      <c r="V260" s="223" t="s">
        <v>2195</v>
      </c>
      <c r="W260" s="222"/>
      <c r="X260" s="223"/>
      <c r="Y260" s="222"/>
      <c r="Z260" s="222"/>
      <c r="AA260" s="222"/>
      <c r="AB260" s="222"/>
      <c r="AC260" s="222"/>
      <c r="AD260" s="597" t="s">
        <v>227</v>
      </c>
      <c r="AE260" s="232">
        <v>0</v>
      </c>
      <c r="AF260" s="228" t="s">
        <v>227</v>
      </c>
      <c r="AG260" s="218"/>
      <c r="AH260" s="232" t="s">
        <v>1500</v>
      </c>
      <c r="AI260" s="223"/>
      <c r="AJ260" s="223"/>
      <c r="AK260" s="229"/>
      <c r="AL260" s="228"/>
      <c r="AM260" s="229"/>
      <c r="AN260" s="229"/>
      <c r="AO260" s="229"/>
    </row>
    <row r="261" spans="1:41" ht="20.100000000000001" customHeight="1" x14ac:dyDescent="0.3">
      <c r="A261" s="222">
        <v>705946</v>
      </c>
      <c r="B261" s="255" t="s">
        <v>789</v>
      </c>
      <c r="C261" s="223" t="s">
        <v>790</v>
      </c>
      <c r="D261" s="223" t="s">
        <v>1162</v>
      </c>
      <c r="E261" s="223" t="s">
        <v>174</v>
      </c>
      <c r="F261" s="224">
        <v>33970</v>
      </c>
      <c r="G261" s="223" t="s">
        <v>200</v>
      </c>
      <c r="H261" s="223" t="s">
        <v>911</v>
      </c>
      <c r="I261" s="232" t="s">
        <v>249</v>
      </c>
      <c r="J261" s="223" t="s">
        <v>201</v>
      </c>
      <c r="K261" s="225">
        <v>2011</v>
      </c>
      <c r="L261" s="223" t="s">
        <v>200</v>
      </c>
      <c r="M261" s="218"/>
      <c r="N261" s="223"/>
      <c r="O261" s="223" t="str">
        <f>IFERROR(VLOOKUP(A261,[1]ورقه2مسجلين!A$3:AV$777,43,0),"")</f>
        <v/>
      </c>
      <c r="P261" s="223"/>
      <c r="Q261" s="226"/>
      <c r="R261" s="222">
        <v>0</v>
      </c>
      <c r="S261" s="223" t="s">
        <v>2495</v>
      </c>
      <c r="T261" s="223" t="s">
        <v>2496</v>
      </c>
      <c r="U261" s="223" t="s">
        <v>2497</v>
      </c>
      <c r="V261" s="223" t="s">
        <v>1963</v>
      </c>
      <c r="W261" s="222"/>
      <c r="X261" s="223"/>
      <c r="Y261" s="222"/>
      <c r="Z261" s="222"/>
      <c r="AA261" s="222"/>
      <c r="AB261" s="222"/>
      <c r="AC261" s="222"/>
      <c r="AD261" s="597" t="s">
        <v>227</v>
      </c>
      <c r="AE261" s="232">
        <v>0</v>
      </c>
      <c r="AF261" s="228" t="s">
        <v>227</v>
      </c>
      <c r="AG261" s="218"/>
      <c r="AH261" s="232"/>
      <c r="AI261" s="223"/>
      <c r="AJ261" s="223"/>
      <c r="AK261" s="229"/>
      <c r="AL261" s="228"/>
      <c r="AM261" s="229"/>
      <c r="AN261" s="229"/>
      <c r="AO261" s="229"/>
    </row>
    <row r="262" spans="1:41" ht="20.100000000000001" customHeight="1" x14ac:dyDescent="0.3">
      <c r="A262" s="222">
        <v>705958</v>
      </c>
      <c r="B262" s="255" t="s">
        <v>4374</v>
      </c>
      <c r="C262" s="223" t="s">
        <v>4375</v>
      </c>
      <c r="D262" s="232"/>
      <c r="E262" s="232"/>
      <c r="G262" s="232"/>
      <c r="H262" s="234"/>
      <c r="I262" s="232" t="s">
        <v>247</v>
      </c>
      <c r="J262" s="234"/>
      <c r="L262" s="234"/>
      <c r="M262" s="232"/>
      <c r="N262" s="232"/>
      <c r="O262" s="232"/>
      <c r="P262" s="232"/>
      <c r="R262" s="232"/>
      <c r="S262" s="232"/>
      <c r="T262" s="232"/>
      <c r="U262" s="232"/>
      <c r="V262" s="232"/>
      <c r="W262" s="232"/>
      <c r="X262" s="232"/>
      <c r="Y262" s="232"/>
      <c r="Z262" s="232"/>
      <c r="AA262" s="232"/>
      <c r="AB262" s="232"/>
      <c r="AC262" s="232"/>
      <c r="AD262" s="596"/>
      <c r="AE262" s="232" t="s">
        <v>4546</v>
      </c>
      <c r="AF262" s="238"/>
      <c r="AG262" s="232"/>
      <c r="AH262" s="232"/>
      <c r="AI262" s="232"/>
      <c r="AJ262" s="232"/>
      <c r="AL262" s="238"/>
    </row>
    <row r="263" spans="1:41" ht="20.100000000000001" customHeight="1" x14ac:dyDescent="0.3">
      <c r="A263" s="222">
        <v>705961</v>
      </c>
      <c r="B263" s="255" t="s">
        <v>791</v>
      </c>
      <c r="C263" s="223" t="s">
        <v>792</v>
      </c>
      <c r="D263" s="223" t="s">
        <v>1303</v>
      </c>
      <c r="E263" s="223" t="s">
        <v>174</v>
      </c>
      <c r="F263" s="224">
        <v>31890</v>
      </c>
      <c r="G263" s="223" t="s">
        <v>1122</v>
      </c>
      <c r="H263" s="223" t="s">
        <v>911</v>
      </c>
      <c r="I263" s="232" t="s">
        <v>401</v>
      </c>
      <c r="J263" s="223" t="s">
        <v>201</v>
      </c>
      <c r="K263" s="225">
        <v>2006</v>
      </c>
      <c r="L263" s="223" t="s">
        <v>213</v>
      </c>
      <c r="M263" s="218"/>
      <c r="N263" s="223"/>
      <c r="O263" s="223" t="str">
        <f>IFERROR(VLOOKUP(A263,[1]ورقه2مسجلين!A$3:AV$777,43,0),"")</f>
        <v/>
      </c>
      <c r="P263" s="223"/>
      <c r="Q263" s="226"/>
      <c r="R263" s="222">
        <v>0</v>
      </c>
      <c r="S263" s="223" t="s">
        <v>2999</v>
      </c>
      <c r="T263" s="223" t="s">
        <v>3000</v>
      </c>
      <c r="U263" s="223" t="s">
        <v>3001</v>
      </c>
      <c r="V263" s="223" t="s">
        <v>3002</v>
      </c>
      <c r="W263" s="222"/>
      <c r="X263" s="223"/>
      <c r="Y263" s="222"/>
      <c r="Z263" s="222"/>
      <c r="AA263" s="222"/>
      <c r="AB263" s="222"/>
      <c r="AC263" s="222"/>
      <c r="AD263" s="597" t="s">
        <v>227</v>
      </c>
      <c r="AE263" s="232">
        <v>0</v>
      </c>
      <c r="AF263" s="228" t="s">
        <v>227</v>
      </c>
      <c r="AG263" s="218"/>
      <c r="AH263" s="232"/>
      <c r="AI263" s="223"/>
      <c r="AJ263" s="223"/>
      <c r="AK263" s="229"/>
      <c r="AL263" s="228"/>
      <c r="AM263" s="229"/>
      <c r="AN263" s="229"/>
      <c r="AO263" s="229"/>
    </row>
    <row r="264" spans="1:41" ht="20.100000000000001" customHeight="1" x14ac:dyDescent="0.3">
      <c r="A264" s="222">
        <v>705966</v>
      </c>
      <c r="B264" s="255" t="s">
        <v>793</v>
      </c>
      <c r="C264" s="223" t="s">
        <v>123</v>
      </c>
      <c r="D264" s="223" t="s">
        <v>1338</v>
      </c>
      <c r="E264" s="223" t="s">
        <v>174</v>
      </c>
      <c r="F264" s="224">
        <v>34348</v>
      </c>
      <c r="G264" s="223" t="s">
        <v>1068</v>
      </c>
      <c r="H264" s="223" t="s">
        <v>911</v>
      </c>
      <c r="I264" s="232" t="s">
        <v>249</v>
      </c>
      <c r="J264" s="223" t="s">
        <v>203</v>
      </c>
      <c r="K264" s="225">
        <v>2015</v>
      </c>
      <c r="L264" s="223" t="s">
        <v>202</v>
      </c>
      <c r="M264" s="218"/>
      <c r="N264" s="223"/>
      <c r="O264" s="223" t="str">
        <f>IFERROR(VLOOKUP(A264,[1]ورقه2مسجلين!A$3:AV$777,43,0),"")</f>
        <v/>
      </c>
      <c r="P264" s="223"/>
      <c r="Q264" s="226"/>
      <c r="R264" s="222">
        <v>0</v>
      </c>
      <c r="S264" s="223" t="s">
        <v>3003</v>
      </c>
      <c r="T264" s="223" t="s">
        <v>2729</v>
      </c>
      <c r="U264" s="223" t="s">
        <v>3004</v>
      </c>
      <c r="V264" s="223" t="s">
        <v>2355</v>
      </c>
      <c r="W264" s="222"/>
      <c r="X264" s="223"/>
      <c r="Y264" s="222"/>
      <c r="Z264" s="222"/>
      <c r="AA264" s="222"/>
      <c r="AB264" s="222"/>
      <c r="AC264" s="222"/>
      <c r="AD264" s="597" t="s">
        <v>227</v>
      </c>
      <c r="AE264" s="232" t="s">
        <v>4583</v>
      </c>
      <c r="AF264" s="228" t="s">
        <v>227</v>
      </c>
      <c r="AG264" s="218"/>
      <c r="AH264" s="232"/>
      <c r="AI264" s="223"/>
      <c r="AJ264" s="223"/>
      <c r="AK264" s="229"/>
      <c r="AL264" s="228"/>
      <c r="AM264" s="229"/>
      <c r="AN264" s="229"/>
      <c r="AO264" s="229"/>
    </row>
    <row r="265" spans="1:41" ht="20.100000000000001" customHeight="1" x14ac:dyDescent="0.3">
      <c r="A265" s="222">
        <v>705984</v>
      </c>
      <c r="B265" s="255" t="s">
        <v>794</v>
      </c>
      <c r="C265" s="223" t="s">
        <v>585</v>
      </c>
      <c r="D265" s="223" t="s">
        <v>964</v>
      </c>
      <c r="E265" s="223" t="s">
        <v>174</v>
      </c>
      <c r="F265" s="224">
        <v>34452</v>
      </c>
      <c r="G265" s="223" t="s">
        <v>994</v>
      </c>
      <c r="H265" s="223" t="s">
        <v>911</v>
      </c>
      <c r="I265" s="232" t="s">
        <v>248</v>
      </c>
      <c r="J265" s="223" t="s">
        <v>203</v>
      </c>
      <c r="K265" s="225">
        <v>2015</v>
      </c>
      <c r="L265" s="223" t="s">
        <v>200</v>
      </c>
      <c r="M265" s="223" t="s">
        <v>227</v>
      </c>
      <c r="N265" s="223"/>
      <c r="O265" s="223" t="str">
        <f>IFERROR(VLOOKUP(A265,[1]ورقه2مسجلين!A$3:AV$777,43,0),"")</f>
        <v/>
      </c>
      <c r="P265" s="223"/>
      <c r="Q265" s="226"/>
      <c r="R265" s="223" t="s">
        <v>227</v>
      </c>
      <c r="S265" s="223" t="s">
        <v>2368</v>
      </c>
      <c r="T265" s="223" t="s">
        <v>2369</v>
      </c>
      <c r="U265" s="223" t="s">
        <v>2370</v>
      </c>
      <c r="V265" s="223" t="s">
        <v>2371</v>
      </c>
      <c r="W265" s="223" t="s">
        <v>227</v>
      </c>
      <c r="X265" s="223" t="s">
        <v>227</v>
      </c>
      <c r="Y265" s="223" t="s">
        <v>227</v>
      </c>
      <c r="Z265" s="223" t="s">
        <v>227</v>
      </c>
      <c r="AA265" s="223" t="s">
        <v>227</v>
      </c>
      <c r="AB265" s="223" t="s">
        <v>227</v>
      </c>
      <c r="AC265" s="223" t="s">
        <v>1500</v>
      </c>
      <c r="AD265" s="597" t="s">
        <v>227</v>
      </c>
      <c r="AE265" s="232" t="s">
        <v>4546</v>
      </c>
      <c r="AF265" s="228" t="s">
        <v>1500</v>
      </c>
      <c r="AG265" s="607" t="s">
        <v>1500</v>
      </c>
      <c r="AH265" s="232" t="s">
        <v>1500</v>
      </c>
      <c r="AI265" s="223"/>
      <c r="AJ265" s="223"/>
      <c r="AK265"/>
      <c r="AL265" s="228"/>
      <c r="AM265"/>
      <c r="AN265"/>
      <c r="AO265"/>
    </row>
    <row r="266" spans="1:41" ht="20.100000000000001" customHeight="1" x14ac:dyDescent="0.3">
      <c r="A266" s="222">
        <v>706011</v>
      </c>
      <c r="B266" s="255" t="s">
        <v>147</v>
      </c>
      <c r="C266" s="223" t="s">
        <v>128</v>
      </c>
      <c r="D266" s="223" t="s">
        <v>1895</v>
      </c>
      <c r="E266" s="223" t="s">
        <v>173</v>
      </c>
      <c r="F266" s="224">
        <v>35318</v>
      </c>
      <c r="G266" s="223" t="s">
        <v>200</v>
      </c>
      <c r="H266" s="223" t="s">
        <v>911</v>
      </c>
      <c r="I266" s="232" t="s">
        <v>248</v>
      </c>
      <c r="J266" s="223" t="s">
        <v>203</v>
      </c>
      <c r="K266" s="225">
        <v>2014</v>
      </c>
      <c r="L266" s="223" t="s">
        <v>200</v>
      </c>
      <c r="M266" s="218"/>
      <c r="N266" s="223"/>
      <c r="O266" s="223" t="str">
        <f>IFERROR(VLOOKUP(A266,[1]ورقه2مسجلين!A$3:AV$777,43,0),"")</f>
        <v/>
      </c>
      <c r="P266" s="223"/>
      <c r="Q266" s="226"/>
      <c r="R266" s="222">
        <v>0</v>
      </c>
      <c r="S266" s="223" t="s">
        <v>3006</v>
      </c>
      <c r="T266" s="223" t="s">
        <v>3007</v>
      </c>
      <c r="U266" s="223" t="s">
        <v>3008</v>
      </c>
      <c r="V266" s="223" t="s">
        <v>1963</v>
      </c>
      <c r="W266" s="222"/>
      <c r="X266" s="223"/>
      <c r="Y266" s="222"/>
      <c r="Z266" s="222"/>
      <c r="AA266" s="222"/>
      <c r="AB266" s="222"/>
      <c r="AC266" s="222"/>
      <c r="AD266" s="597" t="s">
        <v>227</v>
      </c>
      <c r="AE266" s="232" t="s">
        <v>4546</v>
      </c>
      <c r="AF266" s="228" t="s">
        <v>227</v>
      </c>
      <c r="AG266" s="218"/>
      <c r="AH266" s="232"/>
      <c r="AI266" s="223"/>
      <c r="AJ266" s="223"/>
      <c r="AK266" s="229"/>
      <c r="AL266" s="228"/>
      <c r="AM266" s="229"/>
      <c r="AN266" s="229"/>
      <c r="AO266" s="229"/>
    </row>
    <row r="267" spans="1:41" ht="20.100000000000001" customHeight="1" x14ac:dyDescent="0.3">
      <c r="A267" s="222">
        <v>706035</v>
      </c>
      <c r="B267" s="255" t="s">
        <v>795</v>
      </c>
      <c r="C267" s="223" t="s">
        <v>254</v>
      </c>
      <c r="D267" s="223" t="s">
        <v>910</v>
      </c>
      <c r="E267" s="223" t="s">
        <v>173</v>
      </c>
      <c r="F267" s="230">
        <v>35800</v>
      </c>
      <c r="G267" s="223" t="s">
        <v>1068</v>
      </c>
      <c r="H267" s="223" t="s">
        <v>911</v>
      </c>
      <c r="I267" s="232" t="s">
        <v>249</v>
      </c>
      <c r="J267" s="223" t="s">
        <v>201</v>
      </c>
      <c r="K267" s="222">
        <v>2016</v>
      </c>
      <c r="L267" s="223" t="s">
        <v>200</v>
      </c>
      <c r="M267" s="218"/>
      <c r="N267" s="223"/>
      <c r="O267" s="223" t="str">
        <f>IFERROR(VLOOKUP(A267,[1]ورقه2مسجلين!A$3:AV$777,43,0),"")</f>
        <v/>
      </c>
      <c r="P267" s="223"/>
      <c r="Q267" s="226"/>
      <c r="R267" s="222">
        <v>0</v>
      </c>
      <c r="S267" s="223" t="s">
        <v>3009</v>
      </c>
      <c r="T267" s="223" t="s">
        <v>2011</v>
      </c>
      <c r="U267" s="223" t="s">
        <v>2536</v>
      </c>
      <c r="V267" s="223" t="s">
        <v>1963</v>
      </c>
      <c r="W267" s="222"/>
      <c r="X267" s="223"/>
      <c r="Y267" s="222"/>
      <c r="Z267" s="222"/>
      <c r="AA267" s="222"/>
      <c r="AB267" s="222"/>
      <c r="AC267" s="222"/>
      <c r="AD267" s="597" t="s">
        <v>227</v>
      </c>
      <c r="AE267" s="232">
        <v>0</v>
      </c>
      <c r="AF267" s="228" t="s">
        <v>227</v>
      </c>
      <c r="AG267" s="218"/>
      <c r="AH267" s="232"/>
      <c r="AI267" s="223"/>
      <c r="AJ267" s="223"/>
      <c r="AK267" s="229"/>
      <c r="AL267" s="228"/>
      <c r="AM267" s="229"/>
      <c r="AN267" s="229"/>
      <c r="AO267" s="229"/>
    </row>
    <row r="268" spans="1:41" ht="20.100000000000001" customHeight="1" x14ac:dyDescent="0.3">
      <c r="A268" s="222">
        <v>706039</v>
      </c>
      <c r="B268" s="255" t="s">
        <v>796</v>
      </c>
      <c r="C268" s="223" t="s">
        <v>110</v>
      </c>
      <c r="D268" s="223" t="s">
        <v>919</v>
      </c>
      <c r="E268" s="223" t="s">
        <v>174</v>
      </c>
      <c r="F268" s="230">
        <v>35011</v>
      </c>
      <c r="G268" s="223" t="s">
        <v>1124</v>
      </c>
      <c r="H268" s="223" t="s">
        <v>911</v>
      </c>
      <c r="I268" s="232" t="s">
        <v>401</v>
      </c>
      <c r="J268" s="223" t="s">
        <v>203</v>
      </c>
      <c r="K268" s="222">
        <v>2014</v>
      </c>
      <c r="L268" s="223" t="s">
        <v>202</v>
      </c>
      <c r="M268" s="218"/>
      <c r="N268" s="223"/>
      <c r="O268" s="223" t="str">
        <f>IFERROR(VLOOKUP(A268,[1]ورقه2مسجلين!A$3:AV$777,43,0),"")</f>
        <v/>
      </c>
      <c r="P268" s="223"/>
      <c r="Q268" s="226"/>
      <c r="R268" s="222">
        <v>0</v>
      </c>
      <c r="S268" s="223" t="s">
        <v>3010</v>
      </c>
      <c r="T268" s="223" t="s">
        <v>3011</v>
      </c>
      <c r="U268" s="223" t="s">
        <v>2275</v>
      </c>
      <c r="V268" s="223" t="s">
        <v>2029</v>
      </c>
      <c r="W268" s="222"/>
      <c r="X268" s="223"/>
      <c r="Y268" s="222"/>
      <c r="Z268" s="222"/>
      <c r="AA268" s="222"/>
      <c r="AB268" s="222"/>
      <c r="AC268" s="222"/>
      <c r="AD268" s="597" t="s">
        <v>227</v>
      </c>
      <c r="AE268" s="232">
        <v>0</v>
      </c>
      <c r="AF268" s="228" t="s">
        <v>227</v>
      </c>
      <c r="AG268" s="218"/>
      <c r="AH268" s="232"/>
      <c r="AI268" s="223"/>
      <c r="AJ268" s="223"/>
      <c r="AK268" s="229"/>
      <c r="AL268" s="228"/>
      <c r="AM268" s="229"/>
      <c r="AN268" s="229"/>
      <c r="AO268" s="229"/>
    </row>
    <row r="269" spans="1:41" ht="20.100000000000001" customHeight="1" x14ac:dyDescent="0.3">
      <c r="A269" s="222">
        <v>706043</v>
      </c>
      <c r="B269" s="255" t="s">
        <v>797</v>
      </c>
      <c r="C269" s="223" t="s">
        <v>118</v>
      </c>
      <c r="D269" s="223" t="s">
        <v>1257</v>
      </c>
      <c r="E269" s="223" t="s">
        <v>174</v>
      </c>
      <c r="F269" s="224">
        <v>33058</v>
      </c>
      <c r="G269" s="223" t="s">
        <v>200</v>
      </c>
      <c r="H269" s="223" t="s">
        <v>911</v>
      </c>
      <c r="I269" s="232" t="s">
        <v>248</v>
      </c>
      <c r="J269" s="223" t="s">
        <v>203</v>
      </c>
      <c r="K269" s="225">
        <v>2008</v>
      </c>
      <c r="L269" s="223" t="s">
        <v>200</v>
      </c>
      <c r="M269" s="223" t="s">
        <v>227</v>
      </c>
      <c r="N269" s="223"/>
      <c r="O269" s="223" t="str">
        <f>IFERROR(VLOOKUP(A269,[1]ورقه2مسجلين!A$3:AV$777,43,0),"")</f>
        <v/>
      </c>
      <c r="P269" s="223"/>
      <c r="Q269" s="226"/>
      <c r="R269" s="223" t="s">
        <v>227</v>
      </c>
      <c r="S269" s="223" t="s">
        <v>2221</v>
      </c>
      <c r="T269" s="223" t="s">
        <v>2222</v>
      </c>
      <c r="U269" s="223" t="s">
        <v>1980</v>
      </c>
      <c r="V269" s="223" t="s">
        <v>1849</v>
      </c>
      <c r="W269" s="223" t="s">
        <v>227</v>
      </c>
      <c r="X269" s="223" t="s">
        <v>227</v>
      </c>
      <c r="Y269" s="223" t="s">
        <v>227</v>
      </c>
      <c r="Z269" s="223" t="s">
        <v>227</v>
      </c>
      <c r="AA269" s="223" t="s">
        <v>227</v>
      </c>
      <c r="AB269" s="223" t="s">
        <v>227</v>
      </c>
      <c r="AC269" s="223" t="s">
        <v>1500</v>
      </c>
      <c r="AD269" s="597" t="s">
        <v>227</v>
      </c>
      <c r="AE269" s="232">
        <v>0</v>
      </c>
      <c r="AF269" s="228" t="s">
        <v>1500</v>
      </c>
      <c r="AG269" s="607" t="s">
        <v>1500</v>
      </c>
      <c r="AH269" s="232" t="s">
        <v>1500</v>
      </c>
      <c r="AI269" s="223"/>
      <c r="AJ269" s="223"/>
      <c r="AK269"/>
      <c r="AL269" s="228"/>
      <c r="AM269"/>
      <c r="AN269"/>
      <c r="AO269"/>
    </row>
    <row r="270" spans="1:41" ht="20.100000000000001" customHeight="1" x14ac:dyDescent="0.3">
      <c r="A270" s="222">
        <v>706044</v>
      </c>
      <c r="B270" s="255" t="s">
        <v>798</v>
      </c>
      <c r="C270" s="223" t="s">
        <v>799</v>
      </c>
      <c r="D270" s="223" t="s">
        <v>918</v>
      </c>
      <c r="E270" s="223" t="s">
        <v>174</v>
      </c>
      <c r="F270" s="224">
        <v>32183</v>
      </c>
      <c r="G270" s="223" t="s">
        <v>1125</v>
      </c>
      <c r="H270" s="223" t="s">
        <v>911</v>
      </c>
      <c r="I270" s="232" t="s">
        <v>248</v>
      </c>
      <c r="J270" s="223" t="s">
        <v>203</v>
      </c>
      <c r="K270" s="225">
        <v>2008</v>
      </c>
      <c r="L270" s="223" t="s">
        <v>210</v>
      </c>
      <c r="M270" s="218"/>
      <c r="N270" s="223"/>
      <c r="O270" s="223" t="str">
        <f>IFERROR(VLOOKUP(A270,[1]ورقه2مسجلين!A$3:AV$777,43,0),"")</f>
        <v/>
      </c>
      <c r="P270" s="223"/>
      <c r="Q270" s="226"/>
      <c r="R270" s="222">
        <v>0</v>
      </c>
      <c r="S270" s="223" t="s">
        <v>3012</v>
      </c>
      <c r="T270" s="223" t="s">
        <v>2670</v>
      </c>
      <c r="U270" s="223" t="s">
        <v>2838</v>
      </c>
      <c r="V270" s="223" t="s">
        <v>1969</v>
      </c>
      <c r="W270" s="222"/>
      <c r="X270" s="223"/>
      <c r="Y270" s="222"/>
      <c r="Z270" s="222"/>
      <c r="AA270" s="222"/>
      <c r="AB270" s="222"/>
      <c r="AC270" s="222"/>
      <c r="AD270" s="597" t="s">
        <v>227</v>
      </c>
      <c r="AE270" s="232" t="s">
        <v>4546</v>
      </c>
      <c r="AF270" s="228" t="s">
        <v>227</v>
      </c>
      <c r="AG270" s="218"/>
      <c r="AH270" s="232"/>
      <c r="AI270" s="223"/>
      <c r="AJ270" s="223"/>
      <c r="AK270" s="229"/>
      <c r="AL270" s="228"/>
      <c r="AM270" s="229"/>
      <c r="AN270" s="229"/>
      <c r="AO270" s="229"/>
    </row>
    <row r="271" spans="1:41" ht="20.100000000000001" customHeight="1" x14ac:dyDescent="0.3">
      <c r="A271" s="222">
        <v>706082</v>
      </c>
      <c r="B271" s="255" t="s">
        <v>800</v>
      </c>
      <c r="C271" s="223" t="s">
        <v>354</v>
      </c>
      <c r="D271" s="223" t="s">
        <v>931</v>
      </c>
      <c r="E271" s="223" t="s">
        <v>173</v>
      </c>
      <c r="F271" s="224">
        <v>33476</v>
      </c>
      <c r="G271" s="223" t="s">
        <v>920</v>
      </c>
      <c r="H271" s="223" t="s">
        <v>911</v>
      </c>
      <c r="I271" s="232" t="s">
        <v>401</v>
      </c>
      <c r="J271" s="223" t="s">
        <v>201</v>
      </c>
      <c r="K271" s="225">
        <v>2009</v>
      </c>
      <c r="L271" s="223" t="s">
        <v>202</v>
      </c>
      <c r="M271" s="218"/>
      <c r="N271" s="223"/>
      <c r="O271" s="223" t="str">
        <f>IFERROR(VLOOKUP(A271,[1]ورقه2مسجلين!A$3:AV$777,43,0),"")</f>
        <v/>
      </c>
      <c r="P271" s="223"/>
      <c r="Q271" s="226"/>
      <c r="R271" s="222">
        <v>0</v>
      </c>
      <c r="S271" s="223" t="s">
        <v>3016</v>
      </c>
      <c r="T271" s="223" t="s">
        <v>3017</v>
      </c>
      <c r="U271" s="223" t="s">
        <v>3018</v>
      </c>
      <c r="V271" s="223" t="s">
        <v>1994</v>
      </c>
      <c r="W271" s="222"/>
      <c r="X271" s="223"/>
      <c r="Y271" s="222"/>
      <c r="Z271" s="222"/>
      <c r="AA271" s="222"/>
      <c r="AB271" s="222"/>
      <c r="AC271" s="222"/>
      <c r="AD271" s="597" t="s">
        <v>227</v>
      </c>
      <c r="AE271" s="232">
        <v>0</v>
      </c>
      <c r="AF271" s="228" t="s">
        <v>227</v>
      </c>
      <c r="AG271" s="218"/>
      <c r="AH271" s="232"/>
      <c r="AI271" s="223"/>
      <c r="AJ271" s="223"/>
      <c r="AK271" s="229"/>
      <c r="AL271" s="228"/>
      <c r="AM271" s="229"/>
      <c r="AN271" s="229"/>
      <c r="AO271" s="229"/>
    </row>
    <row r="272" spans="1:41" ht="20.100000000000001" customHeight="1" x14ac:dyDescent="0.3">
      <c r="A272" s="222">
        <v>706093</v>
      </c>
      <c r="B272" s="255" t="s">
        <v>801</v>
      </c>
      <c r="C272" s="223" t="s">
        <v>283</v>
      </c>
      <c r="D272" s="223" t="s">
        <v>1127</v>
      </c>
      <c r="E272" s="223" t="s">
        <v>174</v>
      </c>
      <c r="F272" s="224">
        <v>29047</v>
      </c>
      <c r="G272" s="223" t="s">
        <v>1825</v>
      </c>
      <c r="H272" s="223" t="s">
        <v>911</v>
      </c>
      <c r="I272" s="232" t="s">
        <v>248</v>
      </c>
      <c r="J272" s="223" t="s">
        <v>203</v>
      </c>
      <c r="K272" s="225">
        <v>2011</v>
      </c>
      <c r="L272" s="223" t="s">
        <v>214</v>
      </c>
      <c r="M272" s="218"/>
      <c r="N272" s="223"/>
      <c r="O272" s="223" t="str">
        <f>IFERROR(VLOOKUP(A272,[1]ورقه2مسجلين!A$3:AV$777,43,0),"")</f>
        <v/>
      </c>
      <c r="P272" s="223"/>
      <c r="Q272" s="226"/>
      <c r="R272" s="222">
        <v>0</v>
      </c>
      <c r="S272" s="223" t="s">
        <v>2265</v>
      </c>
      <c r="T272" s="223" t="s">
        <v>2266</v>
      </c>
      <c r="U272" s="223" t="s">
        <v>2267</v>
      </c>
      <c r="V272" s="223" t="s">
        <v>2268</v>
      </c>
      <c r="W272" s="222"/>
      <c r="X272" s="223"/>
      <c r="Y272" s="222"/>
      <c r="Z272" s="222"/>
      <c r="AA272" s="222"/>
      <c r="AB272" s="222"/>
      <c r="AC272" s="222"/>
      <c r="AD272" s="597" t="s">
        <v>227</v>
      </c>
      <c r="AE272" s="232">
        <v>0</v>
      </c>
      <c r="AF272" s="228" t="s">
        <v>227</v>
      </c>
      <c r="AG272" s="218"/>
      <c r="AH272" s="232"/>
      <c r="AI272" s="223"/>
      <c r="AJ272" s="223"/>
      <c r="AK272" s="229"/>
      <c r="AL272" s="228"/>
      <c r="AM272" s="229"/>
      <c r="AN272" s="229"/>
      <c r="AO272" s="229"/>
    </row>
    <row r="273" spans="1:41" ht="20.100000000000001" customHeight="1" x14ac:dyDescent="0.3">
      <c r="A273" s="222">
        <v>706106</v>
      </c>
      <c r="B273" s="255" t="s">
        <v>802</v>
      </c>
      <c r="C273" s="223" t="s">
        <v>119</v>
      </c>
      <c r="D273" s="223" t="s">
        <v>1322</v>
      </c>
      <c r="E273" s="223" t="s">
        <v>174</v>
      </c>
      <c r="F273" s="224">
        <v>33434</v>
      </c>
      <c r="G273" s="223" t="s">
        <v>200</v>
      </c>
      <c r="H273" s="223" t="s">
        <v>911</v>
      </c>
      <c r="I273" s="232" t="s">
        <v>249</v>
      </c>
      <c r="J273" s="223" t="s">
        <v>201</v>
      </c>
      <c r="K273" s="225">
        <v>2009</v>
      </c>
      <c r="L273" s="223" t="s">
        <v>200</v>
      </c>
      <c r="M273" s="223" t="s">
        <v>227</v>
      </c>
      <c r="N273" s="223"/>
      <c r="O273" s="223" t="str">
        <f>IFERROR(VLOOKUP(A273,[1]ورقه2مسجلين!A$3:AV$777,43,0),"")</f>
        <v/>
      </c>
      <c r="P273" s="223"/>
      <c r="Q273" s="226"/>
      <c r="R273" s="223" t="s">
        <v>227</v>
      </c>
      <c r="S273" s="223" t="s">
        <v>227</v>
      </c>
      <c r="T273" s="223" t="s">
        <v>227</v>
      </c>
      <c r="U273" s="223" t="s">
        <v>227</v>
      </c>
      <c r="V273" s="223" t="s">
        <v>227</v>
      </c>
      <c r="W273" s="223" t="s">
        <v>227</v>
      </c>
      <c r="X273" s="223" t="s">
        <v>227</v>
      </c>
      <c r="Y273" s="223" t="s">
        <v>227</v>
      </c>
      <c r="Z273" s="223" t="s">
        <v>227</v>
      </c>
      <c r="AA273" s="223" t="s">
        <v>227</v>
      </c>
      <c r="AB273" s="223" t="s">
        <v>227</v>
      </c>
      <c r="AC273" s="223" t="s">
        <v>227</v>
      </c>
      <c r="AD273" s="597" t="s">
        <v>227</v>
      </c>
      <c r="AE273" s="232">
        <v>0</v>
      </c>
      <c r="AF273" s="228" t="s">
        <v>1500</v>
      </c>
      <c r="AG273" s="222"/>
      <c r="AH273" s="232"/>
      <c r="AI273" s="223"/>
      <c r="AJ273" s="223"/>
      <c r="AK273"/>
      <c r="AL273" s="228"/>
      <c r="AM273"/>
      <c r="AN273"/>
      <c r="AO273"/>
    </row>
    <row r="274" spans="1:41" ht="20.100000000000001" customHeight="1" x14ac:dyDescent="0.3">
      <c r="A274" s="222">
        <v>706112</v>
      </c>
      <c r="B274" s="255" t="s">
        <v>803</v>
      </c>
      <c r="C274" s="223" t="s">
        <v>804</v>
      </c>
      <c r="D274" s="223" t="s">
        <v>1129</v>
      </c>
      <c r="E274" s="223" t="s">
        <v>174</v>
      </c>
      <c r="F274" s="224">
        <v>30170</v>
      </c>
      <c r="G274" s="223" t="s">
        <v>200</v>
      </c>
      <c r="H274" s="223" t="s">
        <v>911</v>
      </c>
      <c r="I274" s="232" t="s">
        <v>248</v>
      </c>
      <c r="J274" s="223" t="s">
        <v>201</v>
      </c>
      <c r="K274" s="225">
        <v>2000</v>
      </c>
      <c r="L274" s="223" t="s">
        <v>202</v>
      </c>
      <c r="M274" s="223" t="s">
        <v>227</v>
      </c>
      <c r="N274" s="223"/>
      <c r="O274" s="223" t="str">
        <f>IFERROR(VLOOKUP(A274,[1]ورقه2مسجلين!A$3:AV$777,43,0),"")</f>
        <v/>
      </c>
      <c r="P274" s="223"/>
      <c r="Q274" s="226"/>
      <c r="R274" s="223" t="s">
        <v>227</v>
      </c>
      <c r="S274" s="223" t="s">
        <v>2439</v>
      </c>
      <c r="T274" s="223" t="s">
        <v>2440</v>
      </c>
      <c r="U274" s="223" t="s">
        <v>2441</v>
      </c>
      <c r="V274" s="223" t="s">
        <v>1849</v>
      </c>
      <c r="W274" s="223" t="s">
        <v>227</v>
      </c>
      <c r="X274" s="223" t="s">
        <v>227</v>
      </c>
      <c r="Y274" s="223" t="s">
        <v>227</v>
      </c>
      <c r="Z274" s="223" t="s">
        <v>227</v>
      </c>
      <c r="AA274" s="223" t="s">
        <v>227</v>
      </c>
      <c r="AB274" s="223" t="s">
        <v>227</v>
      </c>
      <c r="AC274" s="223" t="s">
        <v>1500</v>
      </c>
      <c r="AD274" s="597" t="s">
        <v>227</v>
      </c>
      <c r="AE274" s="232" t="s">
        <v>4546</v>
      </c>
      <c r="AF274" s="228" t="s">
        <v>1500</v>
      </c>
      <c r="AG274" s="607" t="s">
        <v>1500</v>
      </c>
      <c r="AH274" s="232" t="s">
        <v>1500</v>
      </c>
      <c r="AI274" s="223"/>
      <c r="AJ274" s="223"/>
      <c r="AK274"/>
      <c r="AL274" s="228"/>
      <c r="AM274"/>
      <c r="AN274"/>
      <c r="AO274"/>
    </row>
    <row r="275" spans="1:41" ht="20.100000000000001" customHeight="1" x14ac:dyDescent="0.3">
      <c r="A275" s="222">
        <v>706116</v>
      </c>
      <c r="B275" s="255" t="s">
        <v>533</v>
      </c>
      <c r="C275" s="223" t="s">
        <v>118</v>
      </c>
      <c r="D275" s="223" t="s">
        <v>1106</v>
      </c>
      <c r="E275" s="223" t="s">
        <v>173</v>
      </c>
      <c r="F275" s="224">
        <v>33711</v>
      </c>
      <c r="G275" s="223" t="s">
        <v>200</v>
      </c>
      <c r="H275" s="223" t="s">
        <v>911</v>
      </c>
      <c r="I275" s="232" t="s">
        <v>248</v>
      </c>
      <c r="J275" s="223" t="s">
        <v>203</v>
      </c>
      <c r="K275" s="225">
        <v>2011</v>
      </c>
      <c r="L275" s="223" t="s">
        <v>200</v>
      </c>
      <c r="M275" s="218"/>
      <c r="N275" s="223"/>
      <c r="O275" s="223" t="str">
        <f>IFERROR(VLOOKUP(A275,[1]ورقه2مسجلين!A$3:AV$777,43,0),"")</f>
        <v/>
      </c>
      <c r="P275" s="223"/>
      <c r="Q275" s="226"/>
      <c r="R275" s="222">
        <v>0</v>
      </c>
      <c r="S275" s="223" t="s">
        <v>2281</v>
      </c>
      <c r="T275" s="223" t="s">
        <v>2282</v>
      </c>
      <c r="U275" s="223" t="s">
        <v>2283</v>
      </c>
      <c r="V275" s="223" t="s">
        <v>2251</v>
      </c>
      <c r="W275" s="222"/>
      <c r="X275" s="223"/>
      <c r="Y275" s="222"/>
      <c r="Z275" s="222"/>
      <c r="AA275" s="222"/>
      <c r="AB275" s="222"/>
      <c r="AC275" s="222"/>
      <c r="AD275" s="597"/>
      <c r="AE275" s="232" t="s">
        <v>4546</v>
      </c>
      <c r="AF275" s="228" t="s">
        <v>227</v>
      </c>
      <c r="AG275" s="218"/>
      <c r="AH275" s="232"/>
      <c r="AI275" s="223"/>
      <c r="AJ275" s="223"/>
      <c r="AK275" s="229"/>
      <c r="AL275" s="228"/>
      <c r="AM275" s="229"/>
      <c r="AN275" s="229"/>
      <c r="AO275" s="229"/>
    </row>
    <row r="276" spans="1:41" ht="20.100000000000001" customHeight="1" x14ac:dyDescent="0.3">
      <c r="A276" s="222">
        <v>706119</v>
      </c>
      <c r="B276" s="255" t="s">
        <v>805</v>
      </c>
      <c r="C276" s="223" t="s">
        <v>105</v>
      </c>
      <c r="D276" s="223" t="s">
        <v>1130</v>
      </c>
      <c r="E276" s="223" t="s">
        <v>174</v>
      </c>
      <c r="F276" s="230">
        <v>33210</v>
      </c>
      <c r="G276" s="223" t="s">
        <v>200</v>
      </c>
      <c r="H276" s="223" t="s">
        <v>935</v>
      </c>
      <c r="I276" s="232" t="s">
        <v>249</v>
      </c>
      <c r="J276" s="223" t="s">
        <v>203</v>
      </c>
      <c r="K276" s="222">
        <v>2008</v>
      </c>
      <c r="L276" s="223" t="s">
        <v>200</v>
      </c>
      <c r="M276" s="218"/>
      <c r="N276" s="223"/>
      <c r="O276" s="223"/>
      <c r="P276" s="250"/>
      <c r="Q276" s="226"/>
      <c r="R276" s="222">
        <v>0</v>
      </c>
      <c r="S276" s="223" t="s">
        <v>3020</v>
      </c>
      <c r="T276" s="223" t="s">
        <v>2000</v>
      </c>
      <c r="U276" s="223" t="s">
        <v>2602</v>
      </c>
      <c r="V276" s="223" t="s">
        <v>2038</v>
      </c>
      <c r="W276" s="222"/>
      <c r="X276" s="223"/>
      <c r="Y276" s="222"/>
      <c r="Z276" s="222"/>
      <c r="AA276" s="222"/>
      <c r="AB276" s="222"/>
      <c r="AC276" s="222"/>
      <c r="AD276" s="597" t="s">
        <v>227</v>
      </c>
      <c r="AE276" s="232">
        <v>0</v>
      </c>
      <c r="AF276" s="228" t="s">
        <v>227</v>
      </c>
      <c r="AG276" s="218"/>
      <c r="AH276" s="232"/>
      <c r="AI276" s="223"/>
      <c r="AJ276" s="223"/>
      <c r="AK276" s="229"/>
      <c r="AL276" s="228"/>
      <c r="AM276" s="229"/>
      <c r="AN276" s="229"/>
      <c r="AO276" s="229"/>
    </row>
    <row r="277" spans="1:41" ht="20.100000000000001" customHeight="1" x14ac:dyDescent="0.3">
      <c r="A277" s="222">
        <v>706129</v>
      </c>
      <c r="B277" s="255" t="s">
        <v>457</v>
      </c>
      <c r="C277" s="223" t="s">
        <v>62</v>
      </c>
      <c r="D277" s="223" t="s">
        <v>1086</v>
      </c>
      <c r="E277" s="223" t="s">
        <v>174</v>
      </c>
      <c r="F277" s="224">
        <v>32009</v>
      </c>
      <c r="G277" s="223" t="s">
        <v>1131</v>
      </c>
      <c r="H277" s="223" t="s">
        <v>911</v>
      </c>
      <c r="I277" s="232" t="s">
        <v>248</v>
      </c>
      <c r="J277" s="223" t="s">
        <v>203</v>
      </c>
      <c r="K277" s="225">
        <v>2007</v>
      </c>
      <c r="L277" s="223" t="s">
        <v>214</v>
      </c>
      <c r="M277" s="223" t="s">
        <v>227</v>
      </c>
      <c r="N277" s="223"/>
      <c r="O277" s="223" t="str">
        <f>IFERROR(VLOOKUP(A277,[1]ورقه2مسجلين!A$3:AV$777,43,0),"")</f>
        <v/>
      </c>
      <c r="P277" s="223"/>
      <c r="Q277" s="226"/>
      <c r="R277" s="223" t="s">
        <v>227</v>
      </c>
      <c r="S277" s="223" t="s">
        <v>2165</v>
      </c>
      <c r="T277" s="223" t="s">
        <v>2048</v>
      </c>
      <c r="U277" s="223" t="s">
        <v>2166</v>
      </c>
      <c r="V277" s="223" t="s">
        <v>2040</v>
      </c>
      <c r="W277" s="223" t="s">
        <v>227</v>
      </c>
      <c r="X277" s="223" t="s">
        <v>227</v>
      </c>
      <c r="Y277" s="223" t="s">
        <v>227</v>
      </c>
      <c r="Z277" s="223" t="s">
        <v>227</v>
      </c>
      <c r="AA277" s="223" t="s">
        <v>227</v>
      </c>
      <c r="AB277" s="223" t="s">
        <v>227</v>
      </c>
      <c r="AC277" s="223" t="s">
        <v>227</v>
      </c>
      <c r="AD277" s="597" t="s">
        <v>227</v>
      </c>
      <c r="AE277" s="232" t="s">
        <v>4546</v>
      </c>
      <c r="AF277" s="228" t="s">
        <v>1500</v>
      </c>
      <c r="AG277" s="607" t="s">
        <v>1500</v>
      </c>
      <c r="AH277" s="232" t="s">
        <v>1500</v>
      </c>
      <c r="AI277" s="223"/>
      <c r="AJ277" s="223"/>
      <c r="AK277"/>
      <c r="AL277" s="228"/>
      <c r="AM277"/>
      <c r="AN277"/>
      <c r="AO277"/>
    </row>
    <row r="278" spans="1:41" ht="20.100000000000001" customHeight="1" x14ac:dyDescent="0.3">
      <c r="A278" s="222">
        <v>706148</v>
      </c>
      <c r="B278" s="255" t="s">
        <v>806</v>
      </c>
      <c r="C278" s="223" t="s">
        <v>807</v>
      </c>
      <c r="D278" s="223" t="s">
        <v>952</v>
      </c>
      <c r="E278" s="223" t="s">
        <v>174</v>
      </c>
      <c r="F278" s="224">
        <v>33972</v>
      </c>
      <c r="G278" s="223" t="s">
        <v>200</v>
      </c>
      <c r="H278" s="223" t="s">
        <v>911</v>
      </c>
      <c r="I278" s="232" t="s">
        <v>249</v>
      </c>
      <c r="J278" s="223" t="s">
        <v>201</v>
      </c>
      <c r="K278" s="225">
        <v>2010</v>
      </c>
      <c r="L278" s="223" t="s">
        <v>200</v>
      </c>
      <c r="M278" s="218"/>
      <c r="N278" s="223"/>
      <c r="O278" s="223" t="str">
        <f>IFERROR(VLOOKUP(A278,[1]ورقه2مسجلين!A$3:AV$777,43,0),"")</f>
        <v/>
      </c>
      <c r="P278" s="223"/>
      <c r="Q278" s="226"/>
      <c r="R278" s="222">
        <v>0</v>
      </c>
      <c r="S278" s="223" t="s">
        <v>3021</v>
      </c>
      <c r="T278" s="223" t="s">
        <v>3022</v>
      </c>
      <c r="U278" s="223" t="s">
        <v>2387</v>
      </c>
      <c r="V278" s="223" t="s">
        <v>1963</v>
      </c>
      <c r="W278" s="222"/>
      <c r="X278" s="223"/>
      <c r="Y278" s="222"/>
      <c r="Z278" s="222"/>
      <c r="AA278" s="222"/>
      <c r="AB278" s="222"/>
      <c r="AC278" s="222"/>
      <c r="AD278" s="597" t="s">
        <v>227</v>
      </c>
      <c r="AE278" s="232">
        <v>0</v>
      </c>
      <c r="AF278" s="228" t="s">
        <v>227</v>
      </c>
      <c r="AG278" s="218"/>
      <c r="AH278" s="232"/>
      <c r="AI278" s="223"/>
      <c r="AJ278" s="223"/>
      <c r="AK278" s="229"/>
      <c r="AL278" s="228"/>
      <c r="AM278" s="229"/>
      <c r="AN278" s="229"/>
      <c r="AO278" s="229"/>
    </row>
    <row r="279" spans="1:41" ht="20.100000000000001" customHeight="1" x14ac:dyDescent="0.3">
      <c r="A279" s="222">
        <v>706173</v>
      </c>
      <c r="B279" s="255" t="s">
        <v>627</v>
      </c>
      <c r="C279" s="223" t="s">
        <v>321</v>
      </c>
      <c r="D279" s="223" t="s">
        <v>1279</v>
      </c>
      <c r="E279" s="223" t="s">
        <v>173</v>
      </c>
      <c r="F279" s="224">
        <v>29625</v>
      </c>
      <c r="G279" s="223" t="s">
        <v>1132</v>
      </c>
      <c r="H279" s="223" t="s">
        <v>911</v>
      </c>
      <c r="I279" s="232" t="s">
        <v>247</v>
      </c>
      <c r="J279" s="223" t="s">
        <v>203</v>
      </c>
      <c r="K279" s="225">
        <v>2005</v>
      </c>
      <c r="L279" s="223" t="s">
        <v>208</v>
      </c>
      <c r="M279" s="218"/>
      <c r="N279" s="223"/>
      <c r="O279" s="223" t="str">
        <f>IFERROR(VLOOKUP(A279,[1]ورقه2مسجلين!A$3:AV$777,43,0),"")</f>
        <v/>
      </c>
      <c r="P279" s="223"/>
      <c r="Q279" s="226"/>
      <c r="R279" s="222">
        <v>0</v>
      </c>
      <c r="S279" s="223" t="s">
        <v>3023</v>
      </c>
      <c r="T279" s="223" t="s">
        <v>3024</v>
      </c>
      <c r="U279" s="223" t="s">
        <v>3025</v>
      </c>
      <c r="V279" s="223" t="s">
        <v>2217</v>
      </c>
      <c r="W279" s="222"/>
      <c r="X279" s="223"/>
      <c r="Y279" s="222"/>
      <c r="Z279" s="222"/>
      <c r="AA279" s="222"/>
      <c r="AB279" s="222"/>
      <c r="AC279" s="222"/>
      <c r="AD279" s="597" t="s">
        <v>227</v>
      </c>
      <c r="AE279" s="232">
        <v>0</v>
      </c>
      <c r="AF279" s="228" t="s">
        <v>227</v>
      </c>
      <c r="AG279" s="218"/>
      <c r="AH279" s="232" t="s">
        <v>1500</v>
      </c>
      <c r="AI279" s="223"/>
      <c r="AJ279" s="223"/>
      <c r="AK279" s="229"/>
      <c r="AL279" s="228"/>
      <c r="AM279" s="229"/>
      <c r="AN279" s="229"/>
      <c r="AO279" s="229"/>
    </row>
    <row r="280" spans="1:41" ht="20.100000000000001" customHeight="1" x14ac:dyDescent="0.3">
      <c r="A280" s="222">
        <v>706175</v>
      </c>
      <c r="B280" s="255" t="s">
        <v>628</v>
      </c>
      <c r="C280" s="223" t="s">
        <v>224</v>
      </c>
      <c r="D280" s="223" t="s">
        <v>1324</v>
      </c>
      <c r="E280" s="223" t="s">
        <v>174</v>
      </c>
      <c r="F280" s="230">
        <v>34048</v>
      </c>
      <c r="G280" s="223" t="s">
        <v>1133</v>
      </c>
      <c r="H280" s="223" t="s">
        <v>911</v>
      </c>
      <c r="I280" s="232" t="s">
        <v>401</v>
      </c>
      <c r="J280" s="223" t="s">
        <v>203</v>
      </c>
      <c r="K280" s="222">
        <v>2011</v>
      </c>
      <c r="L280" s="223" t="s">
        <v>202</v>
      </c>
      <c r="M280" s="218"/>
      <c r="N280" s="223"/>
      <c r="O280" s="223" t="str">
        <f>IFERROR(VLOOKUP(A280,[1]ورقه2مسجلين!A$3:AV$777,43,0),"")</f>
        <v/>
      </c>
      <c r="P280" s="223"/>
      <c r="Q280" s="226"/>
      <c r="R280" s="222">
        <v>0</v>
      </c>
      <c r="S280" s="223" t="s">
        <v>3026</v>
      </c>
      <c r="T280" s="223" t="s">
        <v>3027</v>
      </c>
      <c r="U280" s="223" t="s">
        <v>3028</v>
      </c>
      <c r="V280" s="223" t="s">
        <v>3029</v>
      </c>
      <c r="W280" s="222"/>
      <c r="X280" s="223"/>
      <c r="Y280" s="222"/>
      <c r="Z280" s="222"/>
      <c r="AA280" s="222"/>
      <c r="AB280" s="222"/>
      <c r="AC280" s="222"/>
      <c r="AD280" s="597" t="s">
        <v>227</v>
      </c>
      <c r="AE280" s="232">
        <v>0</v>
      </c>
      <c r="AF280" s="228" t="s">
        <v>227</v>
      </c>
      <c r="AG280" s="218"/>
      <c r="AH280" s="232"/>
      <c r="AI280" s="223"/>
      <c r="AJ280" s="223"/>
      <c r="AK280" s="229"/>
      <c r="AL280" s="228"/>
      <c r="AM280" s="229"/>
      <c r="AN280" s="229"/>
      <c r="AO280" s="229"/>
    </row>
    <row r="281" spans="1:41" ht="20.100000000000001" customHeight="1" x14ac:dyDescent="0.3">
      <c r="A281" s="222">
        <v>706178</v>
      </c>
      <c r="B281" s="255" t="s">
        <v>629</v>
      </c>
      <c r="C281" s="223" t="s">
        <v>191</v>
      </c>
      <c r="D281" s="223" t="s">
        <v>1000</v>
      </c>
      <c r="E281" s="223" t="s">
        <v>173</v>
      </c>
      <c r="F281" s="224">
        <v>26177</v>
      </c>
      <c r="G281" s="223" t="s">
        <v>1134</v>
      </c>
      <c r="H281" s="223" t="s">
        <v>911</v>
      </c>
      <c r="I281" s="232" t="s">
        <v>226</v>
      </c>
      <c r="J281" s="223" t="s">
        <v>203</v>
      </c>
      <c r="K281" s="225">
        <v>1994</v>
      </c>
      <c r="L281" s="223" t="s">
        <v>218</v>
      </c>
      <c r="M281" s="218"/>
      <c r="N281" s="223"/>
      <c r="O281" s="223" t="str">
        <f>IFERROR(VLOOKUP(A281,[1]ورقه2مسجلين!A$3:AV$777,43,0),"")</f>
        <v/>
      </c>
      <c r="P281" s="223"/>
      <c r="Q281" s="226"/>
      <c r="R281" s="222">
        <v>0</v>
      </c>
      <c r="S281" s="223" t="s">
        <v>3641</v>
      </c>
      <c r="T281" s="223" t="s">
        <v>2546</v>
      </c>
      <c r="U281" s="223" t="s">
        <v>3642</v>
      </c>
      <c r="V281" s="223" t="s">
        <v>3643</v>
      </c>
      <c r="W281" s="222"/>
      <c r="X281" s="223"/>
      <c r="Y281" s="222"/>
      <c r="Z281" s="222"/>
      <c r="AA281" s="222"/>
      <c r="AB281" s="222"/>
      <c r="AC281" s="222"/>
      <c r="AD281" s="597" t="s">
        <v>227</v>
      </c>
      <c r="AE281" s="232">
        <v>0</v>
      </c>
      <c r="AF281" s="228" t="s">
        <v>227</v>
      </c>
      <c r="AG281" s="218"/>
      <c r="AH281" s="232"/>
      <c r="AI281" s="223"/>
      <c r="AJ281" s="223"/>
      <c r="AK281" s="229"/>
      <c r="AL281" s="228"/>
      <c r="AM281" s="229"/>
      <c r="AN281" s="229"/>
      <c r="AO281" s="229"/>
    </row>
    <row r="282" spans="1:41" ht="20.100000000000001" customHeight="1" x14ac:dyDescent="0.3">
      <c r="A282" s="222">
        <v>706179</v>
      </c>
      <c r="B282" s="255" t="s">
        <v>574</v>
      </c>
      <c r="C282" s="223" t="s">
        <v>356</v>
      </c>
      <c r="D282" s="223" t="s">
        <v>971</v>
      </c>
      <c r="E282" s="223" t="s">
        <v>173</v>
      </c>
      <c r="F282" s="224">
        <v>29805</v>
      </c>
      <c r="G282" s="223" t="s">
        <v>200</v>
      </c>
      <c r="H282" s="223" t="s">
        <v>911</v>
      </c>
      <c r="I282" s="232" t="s">
        <v>247</v>
      </c>
      <c r="J282" s="223" t="s">
        <v>1813</v>
      </c>
      <c r="K282" s="225">
        <v>1999</v>
      </c>
      <c r="L282" s="223" t="s">
        <v>215</v>
      </c>
      <c r="M282" s="218"/>
      <c r="N282" s="223"/>
      <c r="O282" s="223"/>
      <c r="P282" s="250"/>
      <c r="Q282" s="226"/>
      <c r="R282" s="222">
        <v>0</v>
      </c>
      <c r="S282" s="223" t="s">
        <v>2028</v>
      </c>
      <c r="T282" s="223" t="s">
        <v>3030</v>
      </c>
      <c r="U282" s="223" t="s">
        <v>3031</v>
      </c>
      <c r="V282" s="223" t="s">
        <v>1963</v>
      </c>
      <c r="W282" s="222"/>
      <c r="X282" s="223"/>
      <c r="Y282" s="222"/>
      <c r="Z282" s="222"/>
      <c r="AA282" s="222"/>
      <c r="AB282" s="222"/>
      <c r="AC282" s="222"/>
      <c r="AD282" s="597" t="s">
        <v>227</v>
      </c>
      <c r="AE282" s="232" t="s">
        <v>4546</v>
      </c>
      <c r="AF282" s="228" t="s">
        <v>227</v>
      </c>
      <c r="AG282" s="218"/>
      <c r="AH282" s="232" t="s">
        <v>1500</v>
      </c>
      <c r="AI282" s="223"/>
      <c r="AJ282" s="223"/>
      <c r="AK282" s="229"/>
      <c r="AL282" s="228"/>
      <c r="AM282" s="229"/>
      <c r="AN282" s="229"/>
      <c r="AO282" s="229"/>
    </row>
    <row r="283" spans="1:41" ht="20.100000000000001" customHeight="1" x14ac:dyDescent="0.3">
      <c r="A283" s="222">
        <v>706189</v>
      </c>
      <c r="B283" s="255" t="s">
        <v>575</v>
      </c>
      <c r="C283" s="223" t="s">
        <v>356</v>
      </c>
      <c r="D283" s="223" t="s">
        <v>1135</v>
      </c>
      <c r="E283" s="223" t="s">
        <v>173</v>
      </c>
      <c r="F283" s="224">
        <v>35631</v>
      </c>
      <c r="G283" s="223" t="s">
        <v>200</v>
      </c>
      <c r="H283" s="223" t="s">
        <v>935</v>
      </c>
      <c r="I283" s="232" t="s">
        <v>248</v>
      </c>
      <c r="J283" s="223" t="s">
        <v>201</v>
      </c>
      <c r="K283" s="225">
        <v>2015</v>
      </c>
      <c r="L283" s="223" t="s">
        <v>200</v>
      </c>
      <c r="M283" s="218"/>
      <c r="N283" s="223"/>
      <c r="O283" s="223" t="str">
        <f>IFERROR(VLOOKUP(A283,[1]ورقه2مسجلين!A$3:AV$777,43,0),"")</f>
        <v/>
      </c>
      <c r="P283" s="223"/>
      <c r="Q283" s="226"/>
      <c r="R283" s="222">
        <v>0</v>
      </c>
      <c r="S283" s="223" t="s">
        <v>3032</v>
      </c>
      <c r="T283" s="223" t="s">
        <v>3030</v>
      </c>
      <c r="U283" s="223" t="s">
        <v>3033</v>
      </c>
      <c r="V283" s="223" t="s">
        <v>1963</v>
      </c>
      <c r="W283" s="222"/>
      <c r="X283" s="223"/>
      <c r="Y283" s="222"/>
      <c r="Z283" s="222"/>
      <c r="AA283" s="222"/>
      <c r="AB283" s="222"/>
      <c r="AC283" s="222"/>
      <c r="AD283" s="597" t="s">
        <v>227</v>
      </c>
      <c r="AE283" s="232">
        <v>0</v>
      </c>
      <c r="AF283" s="228" t="s">
        <v>227</v>
      </c>
      <c r="AG283" s="218"/>
      <c r="AH283" s="232" t="s">
        <v>1500</v>
      </c>
      <c r="AI283" s="223"/>
      <c r="AJ283" s="223"/>
      <c r="AK283" s="229"/>
      <c r="AL283" s="228"/>
      <c r="AM283" s="229"/>
      <c r="AN283" s="229"/>
      <c r="AO283" s="229"/>
    </row>
    <row r="284" spans="1:41" ht="20.100000000000001" customHeight="1" x14ac:dyDescent="0.3">
      <c r="A284" s="222">
        <v>706211</v>
      </c>
      <c r="B284" s="255" t="s">
        <v>630</v>
      </c>
      <c r="C284" s="223" t="s">
        <v>336</v>
      </c>
      <c r="D284" s="223" t="s">
        <v>929</v>
      </c>
      <c r="E284" s="223" t="s">
        <v>174</v>
      </c>
      <c r="F284" s="224">
        <v>31138</v>
      </c>
      <c r="G284" s="223" t="s">
        <v>914</v>
      </c>
      <c r="H284" s="223" t="s">
        <v>911</v>
      </c>
      <c r="I284" s="232" t="s">
        <v>249</v>
      </c>
      <c r="J284" s="223" t="s">
        <v>203</v>
      </c>
      <c r="K284" s="225">
        <v>2004</v>
      </c>
      <c r="L284" s="223" t="s">
        <v>213</v>
      </c>
      <c r="M284" s="218"/>
      <c r="N284" s="223"/>
      <c r="O284" s="223" t="str">
        <f>IFERROR(VLOOKUP(A284,[1]ورقه2مسجلين!A$3:AV$777,43,0),"")</f>
        <v/>
      </c>
      <c r="P284" s="223"/>
      <c r="Q284" s="226"/>
      <c r="R284" s="231"/>
      <c r="S284" s="223" t="s">
        <v>3034</v>
      </c>
      <c r="T284" s="223" t="s">
        <v>3035</v>
      </c>
      <c r="U284" s="223" t="s">
        <v>2703</v>
      </c>
      <c r="V284" s="223" t="s">
        <v>3036</v>
      </c>
      <c r="W284" s="222"/>
      <c r="X284" s="223"/>
      <c r="Y284" s="222"/>
      <c r="Z284" s="222"/>
      <c r="AA284" s="222"/>
      <c r="AB284" s="222"/>
      <c r="AC284" s="222"/>
      <c r="AD284" s="597" t="s">
        <v>227</v>
      </c>
      <c r="AE284" s="232" t="s">
        <v>4583</v>
      </c>
      <c r="AF284" s="228" t="s">
        <v>227</v>
      </c>
      <c r="AG284" s="218"/>
      <c r="AH284" s="232"/>
      <c r="AI284" s="223"/>
      <c r="AJ284" s="223"/>
      <c r="AK284" s="229"/>
      <c r="AL284" s="228"/>
      <c r="AM284" s="229"/>
      <c r="AN284" s="229"/>
      <c r="AO284" s="229"/>
    </row>
    <row r="285" spans="1:41" ht="20.100000000000001" customHeight="1" x14ac:dyDescent="0.3">
      <c r="A285" s="222">
        <v>706217</v>
      </c>
      <c r="B285" s="255" t="s">
        <v>631</v>
      </c>
      <c r="C285" s="223" t="s">
        <v>64</v>
      </c>
      <c r="D285" s="223" t="s">
        <v>1138</v>
      </c>
      <c r="E285" s="223" t="s">
        <v>174</v>
      </c>
      <c r="F285" s="224">
        <v>35978</v>
      </c>
      <c r="G285" s="223" t="s">
        <v>200</v>
      </c>
      <c r="H285" s="223" t="s">
        <v>911</v>
      </c>
      <c r="I285" s="232" t="s">
        <v>247</v>
      </c>
      <c r="J285" s="223" t="s">
        <v>203</v>
      </c>
      <c r="K285" s="225">
        <v>2017</v>
      </c>
      <c r="L285" s="223" t="s">
        <v>202</v>
      </c>
      <c r="M285" s="223" t="s">
        <v>227</v>
      </c>
      <c r="N285" s="223"/>
      <c r="O285" s="223" t="str">
        <f>IFERROR(VLOOKUP(A285,[1]ورقه2مسجلين!A$3:AV$777,43,0),"")</f>
        <v/>
      </c>
      <c r="P285" s="223"/>
      <c r="Q285" s="226"/>
      <c r="R285" s="223" t="s">
        <v>227</v>
      </c>
      <c r="S285" s="223" t="s">
        <v>227</v>
      </c>
      <c r="T285" s="223" t="s">
        <v>227</v>
      </c>
      <c r="U285" s="223" t="s">
        <v>227</v>
      </c>
      <c r="V285" s="223" t="s">
        <v>227</v>
      </c>
      <c r="W285" s="223" t="s">
        <v>227</v>
      </c>
      <c r="X285" s="223" t="s">
        <v>227</v>
      </c>
      <c r="Y285" s="223" t="s">
        <v>227</v>
      </c>
      <c r="Z285" s="223" t="s">
        <v>227</v>
      </c>
      <c r="AA285" s="223" t="s">
        <v>227</v>
      </c>
      <c r="AB285" s="223" t="s">
        <v>227</v>
      </c>
      <c r="AC285" s="223" t="s">
        <v>1500</v>
      </c>
      <c r="AD285" s="597" t="s">
        <v>227</v>
      </c>
      <c r="AE285" s="232" t="s">
        <v>4546</v>
      </c>
      <c r="AF285" s="228" t="s">
        <v>1500</v>
      </c>
      <c r="AG285" s="607" t="s">
        <v>1500</v>
      </c>
      <c r="AH285" s="232" t="s">
        <v>1500</v>
      </c>
      <c r="AI285" s="223"/>
      <c r="AJ285" s="223"/>
      <c r="AK285"/>
      <c r="AL285" s="228"/>
      <c r="AM285"/>
      <c r="AN285"/>
      <c r="AO285"/>
    </row>
    <row r="286" spans="1:41" ht="20.100000000000001" customHeight="1" x14ac:dyDescent="0.3">
      <c r="A286" s="222">
        <v>706218</v>
      </c>
      <c r="B286" s="255" t="s">
        <v>1508</v>
      </c>
      <c r="C286" s="223" t="s">
        <v>1509</v>
      </c>
      <c r="D286" s="223" t="s">
        <v>227</v>
      </c>
      <c r="E286" s="223" t="s">
        <v>227</v>
      </c>
      <c r="F286" s="226"/>
      <c r="G286" s="223" t="s">
        <v>227</v>
      </c>
      <c r="H286" s="223" t="s">
        <v>227</v>
      </c>
      <c r="I286" s="232" t="s">
        <v>247</v>
      </c>
      <c r="J286" s="223" t="s">
        <v>227</v>
      </c>
      <c r="K286" s="226"/>
      <c r="L286" s="223" t="s">
        <v>227</v>
      </c>
      <c r="M286" s="223" t="s">
        <v>227</v>
      </c>
      <c r="N286" s="223"/>
      <c r="O286" s="223" t="str">
        <f>IFERROR(VLOOKUP(A286,[1]ورقه2مسجلين!A$3:AV$777,43,0),"")</f>
        <v/>
      </c>
      <c r="P286" s="223"/>
      <c r="Q286" s="226"/>
      <c r="R286" s="223" t="s">
        <v>227</v>
      </c>
      <c r="S286" s="223" t="s">
        <v>227</v>
      </c>
      <c r="T286" s="223" t="s">
        <v>227</v>
      </c>
      <c r="U286" s="223" t="s">
        <v>227</v>
      </c>
      <c r="V286" s="223" t="s">
        <v>227</v>
      </c>
      <c r="W286" s="223" t="s">
        <v>227</v>
      </c>
      <c r="X286" s="223" t="s">
        <v>227</v>
      </c>
      <c r="Y286" s="223" t="s">
        <v>227</v>
      </c>
      <c r="Z286" s="223" t="s">
        <v>227</v>
      </c>
      <c r="AA286" s="223" t="s">
        <v>227</v>
      </c>
      <c r="AB286" s="223" t="s">
        <v>1500</v>
      </c>
      <c r="AC286" s="223" t="s">
        <v>1500</v>
      </c>
      <c r="AD286" s="597" t="s">
        <v>227</v>
      </c>
      <c r="AE286" s="232" t="s">
        <v>4546</v>
      </c>
      <c r="AF286" s="228" t="s">
        <v>1500</v>
      </c>
      <c r="AG286" s="607" t="s">
        <v>1500</v>
      </c>
      <c r="AH286" s="232" t="s">
        <v>1500</v>
      </c>
      <c r="AI286" s="223"/>
      <c r="AJ286" s="223"/>
      <c r="AK286"/>
      <c r="AL286" s="228"/>
      <c r="AM286"/>
      <c r="AN286"/>
      <c r="AO286"/>
    </row>
    <row r="287" spans="1:41" ht="20.100000000000001" customHeight="1" x14ac:dyDescent="0.3">
      <c r="A287" s="222">
        <v>706231</v>
      </c>
      <c r="B287" s="255" t="s">
        <v>632</v>
      </c>
      <c r="C287" s="223" t="s">
        <v>399</v>
      </c>
      <c r="D287" s="223" t="s">
        <v>948</v>
      </c>
      <c r="E287" s="223" t="s">
        <v>227</v>
      </c>
      <c r="F287" s="226"/>
      <c r="G287" s="223" t="s">
        <v>227</v>
      </c>
      <c r="H287" s="223" t="s">
        <v>227</v>
      </c>
      <c r="I287" s="232" t="s">
        <v>247</v>
      </c>
      <c r="J287" s="223" t="s">
        <v>227</v>
      </c>
      <c r="K287" s="226"/>
      <c r="L287" s="223" t="s">
        <v>227</v>
      </c>
      <c r="M287" s="223" t="s">
        <v>227</v>
      </c>
      <c r="N287" s="223"/>
      <c r="O287" s="223" t="str">
        <f>IFERROR(VLOOKUP(A287,[1]ورقه2مسجلين!A$3:AV$777,43,0),"")</f>
        <v/>
      </c>
      <c r="P287" s="223"/>
      <c r="Q287" s="226"/>
      <c r="R287" s="223" t="s">
        <v>227</v>
      </c>
      <c r="S287" s="223" t="s">
        <v>227</v>
      </c>
      <c r="T287" s="223" t="s">
        <v>227</v>
      </c>
      <c r="U287" s="223" t="s">
        <v>227</v>
      </c>
      <c r="V287" s="223" t="s">
        <v>227</v>
      </c>
      <c r="W287" s="223" t="s">
        <v>227</v>
      </c>
      <c r="X287" s="223" t="s">
        <v>227</v>
      </c>
      <c r="Y287" s="223" t="s">
        <v>227</v>
      </c>
      <c r="Z287" s="223" t="s">
        <v>227</v>
      </c>
      <c r="AA287" s="223"/>
      <c r="AB287" s="223"/>
      <c r="AC287" s="223"/>
      <c r="AD287" s="597" t="s">
        <v>3626</v>
      </c>
      <c r="AE287" s="232" t="s">
        <v>4546</v>
      </c>
      <c r="AF287" s="228"/>
      <c r="AG287" s="222"/>
      <c r="AH287" s="232"/>
      <c r="AI287" s="223"/>
      <c r="AJ287" s="223"/>
      <c r="AK287"/>
      <c r="AL287" s="228"/>
      <c r="AM287"/>
      <c r="AN287"/>
      <c r="AO287"/>
    </row>
    <row r="288" spans="1:41" ht="20.100000000000001" customHeight="1" x14ac:dyDescent="0.3">
      <c r="A288" s="222">
        <v>706232</v>
      </c>
      <c r="B288" s="255" t="s">
        <v>1510</v>
      </c>
      <c r="C288" s="223" t="s">
        <v>1511</v>
      </c>
      <c r="D288" s="223" t="s">
        <v>933</v>
      </c>
      <c r="E288" s="223" t="s">
        <v>173</v>
      </c>
      <c r="F288" s="224">
        <v>36006</v>
      </c>
      <c r="G288" s="223" t="s">
        <v>200</v>
      </c>
      <c r="H288" s="223" t="s">
        <v>911</v>
      </c>
      <c r="I288" s="232" t="s">
        <v>247</v>
      </c>
      <c r="J288" s="223" t="s">
        <v>201</v>
      </c>
      <c r="K288" s="225">
        <v>2017</v>
      </c>
      <c r="L288" s="223" t="s">
        <v>200</v>
      </c>
      <c r="M288" s="218"/>
      <c r="N288" s="223"/>
      <c r="O288" s="223"/>
      <c r="P288" s="250"/>
      <c r="Q288" s="226"/>
      <c r="R288" s="222">
        <v>0</v>
      </c>
      <c r="S288" s="223" t="s">
        <v>3037</v>
      </c>
      <c r="T288" s="223" t="s">
        <v>3038</v>
      </c>
      <c r="U288" s="223" t="s">
        <v>2110</v>
      </c>
      <c r="V288" s="223" t="s">
        <v>1963</v>
      </c>
      <c r="W288" s="222"/>
      <c r="X288" s="223"/>
      <c r="Y288" s="222"/>
      <c r="Z288" s="222"/>
      <c r="AA288" s="222"/>
      <c r="AB288" s="222" t="s">
        <v>1500</v>
      </c>
      <c r="AC288" s="222" t="s">
        <v>1500</v>
      </c>
      <c r="AD288" s="597" t="s">
        <v>227</v>
      </c>
      <c r="AE288" s="232" t="s">
        <v>4546</v>
      </c>
      <c r="AF288" s="228" t="s">
        <v>227</v>
      </c>
      <c r="AG288" s="218"/>
      <c r="AH288" s="232" t="s">
        <v>1500</v>
      </c>
      <c r="AI288" s="223"/>
      <c r="AJ288" s="223"/>
      <c r="AK288" s="229"/>
      <c r="AL288" s="228"/>
      <c r="AM288" s="229"/>
      <c r="AN288" s="229"/>
      <c r="AO288" s="229"/>
    </row>
    <row r="289" spans="1:41" ht="20.100000000000001" customHeight="1" x14ac:dyDescent="0.3">
      <c r="A289" s="222">
        <v>706235</v>
      </c>
      <c r="B289" s="255" t="s">
        <v>478</v>
      </c>
      <c r="C289" s="223" t="s">
        <v>364</v>
      </c>
      <c r="D289" s="223" t="s">
        <v>936</v>
      </c>
      <c r="E289" s="223" t="s">
        <v>227</v>
      </c>
      <c r="F289" s="231"/>
      <c r="G289" s="223" t="s">
        <v>227</v>
      </c>
      <c r="H289" s="223" t="s">
        <v>227</v>
      </c>
      <c r="I289" s="232" t="s">
        <v>248</v>
      </c>
      <c r="J289" s="223" t="s">
        <v>227</v>
      </c>
      <c r="K289" s="231"/>
      <c r="L289" s="223" t="s">
        <v>227</v>
      </c>
      <c r="M289" s="223" t="s">
        <v>227</v>
      </c>
      <c r="N289" s="223"/>
      <c r="O289" s="223" t="str">
        <f>IFERROR(VLOOKUP(A289,[1]ورقه2مسجلين!A$3:AV$777,43,0),"")</f>
        <v/>
      </c>
      <c r="P289" s="223"/>
      <c r="Q289" s="226"/>
      <c r="R289" s="223" t="s">
        <v>227</v>
      </c>
      <c r="S289" s="223" t="s">
        <v>227</v>
      </c>
      <c r="T289" s="223" t="s">
        <v>227</v>
      </c>
      <c r="U289" s="223" t="s">
        <v>227</v>
      </c>
      <c r="V289" s="223" t="s">
        <v>227</v>
      </c>
      <c r="W289" s="223" t="s">
        <v>227</v>
      </c>
      <c r="X289" s="223" t="s">
        <v>227</v>
      </c>
      <c r="Y289" s="223" t="s">
        <v>227</v>
      </c>
      <c r="Z289" s="223" t="s">
        <v>227</v>
      </c>
      <c r="AA289" s="223" t="s">
        <v>1500</v>
      </c>
      <c r="AB289" s="223" t="s">
        <v>1500</v>
      </c>
      <c r="AC289" s="223" t="s">
        <v>1500</v>
      </c>
      <c r="AD289" s="597" t="s">
        <v>227</v>
      </c>
      <c r="AE289" s="232" t="s">
        <v>4546</v>
      </c>
      <c r="AF289" s="228" t="s">
        <v>1500</v>
      </c>
      <c r="AG289" s="607" t="s">
        <v>1500</v>
      </c>
      <c r="AH289" s="232" t="s">
        <v>1500</v>
      </c>
      <c r="AI289" s="223"/>
      <c r="AJ289" s="223"/>
      <c r="AK289"/>
      <c r="AL289" s="228"/>
      <c r="AM289"/>
      <c r="AN289"/>
      <c r="AO289"/>
    </row>
    <row r="290" spans="1:41" ht="20.100000000000001" customHeight="1" x14ac:dyDescent="0.3">
      <c r="A290" s="222">
        <v>706237</v>
      </c>
      <c r="B290" s="255" t="s">
        <v>544</v>
      </c>
      <c r="C290" s="223" t="s">
        <v>311</v>
      </c>
      <c r="D290" s="223" t="s">
        <v>1139</v>
      </c>
      <c r="E290" s="223" t="s">
        <v>1818</v>
      </c>
      <c r="F290" s="224">
        <v>1990</v>
      </c>
      <c r="G290" s="223" t="s">
        <v>208</v>
      </c>
      <c r="H290" s="223" t="s">
        <v>3644</v>
      </c>
      <c r="I290" s="232" t="s">
        <v>249</v>
      </c>
      <c r="J290" s="223" t="s">
        <v>203</v>
      </c>
      <c r="K290" s="225">
        <v>2007</v>
      </c>
      <c r="L290" s="223" t="s">
        <v>202</v>
      </c>
      <c r="M290" s="218"/>
      <c r="N290" s="223"/>
      <c r="O290" s="223" t="str">
        <f>IFERROR(VLOOKUP(A290,[1]ورقه2مسجلين!A$3:AV$777,43,0),"")</f>
        <v/>
      </c>
      <c r="P290" s="223"/>
      <c r="Q290" s="226"/>
      <c r="R290" s="231"/>
      <c r="S290" s="223" t="s">
        <v>3039</v>
      </c>
      <c r="T290" s="223" t="s">
        <v>3040</v>
      </c>
      <c r="U290" s="223" t="s">
        <v>3041</v>
      </c>
      <c r="V290" s="223" t="s">
        <v>3042</v>
      </c>
      <c r="W290" s="222"/>
      <c r="X290" s="223"/>
      <c r="Y290" s="222"/>
      <c r="Z290" s="222"/>
      <c r="AA290" s="222"/>
      <c r="AB290" s="222"/>
      <c r="AC290" s="222"/>
      <c r="AD290" s="597" t="s">
        <v>227</v>
      </c>
      <c r="AE290" s="232" t="s">
        <v>4583</v>
      </c>
      <c r="AF290" s="228" t="s">
        <v>227</v>
      </c>
      <c r="AG290" s="218"/>
      <c r="AH290" s="232" t="s">
        <v>1500</v>
      </c>
      <c r="AI290" s="223"/>
      <c r="AJ290" s="223"/>
      <c r="AK290" s="229"/>
      <c r="AL290" s="228"/>
      <c r="AM290" s="229"/>
      <c r="AN290" s="229"/>
      <c r="AO290" s="229"/>
    </row>
    <row r="291" spans="1:41" ht="20.100000000000001" customHeight="1" x14ac:dyDescent="0.3">
      <c r="A291" s="222">
        <v>706244</v>
      </c>
      <c r="B291" s="255" t="s">
        <v>481</v>
      </c>
      <c r="C291" s="223" t="s">
        <v>335</v>
      </c>
      <c r="D291" s="223" t="s">
        <v>1140</v>
      </c>
      <c r="E291" s="223" t="s">
        <v>174</v>
      </c>
      <c r="F291" s="230">
        <v>35031</v>
      </c>
      <c r="G291" s="223" t="s">
        <v>200</v>
      </c>
      <c r="H291" s="223" t="s">
        <v>911</v>
      </c>
      <c r="I291" s="232" t="s">
        <v>248</v>
      </c>
      <c r="J291" s="223" t="s">
        <v>203</v>
      </c>
      <c r="K291" s="222">
        <v>2015</v>
      </c>
      <c r="L291" s="223" t="s">
        <v>202</v>
      </c>
      <c r="M291" s="218"/>
      <c r="N291" s="223"/>
      <c r="O291" s="223" t="str">
        <f>IFERROR(VLOOKUP(A291,[1]ورقه2مسجلين!A$3:AV$777,43,0),"")</f>
        <v/>
      </c>
      <c r="P291" s="223"/>
      <c r="Q291" s="226"/>
      <c r="R291" s="222">
        <v>0</v>
      </c>
      <c r="S291" s="223" t="s">
        <v>3043</v>
      </c>
      <c r="T291" s="223" t="s">
        <v>3044</v>
      </c>
      <c r="U291" s="223" t="s">
        <v>3045</v>
      </c>
      <c r="V291" s="223" t="s">
        <v>2038</v>
      </c>
      <c r="W291" s="222"/>
      <c r="X291" s="223"/>
      <c r="Y291" s="222"/>
      <c r="Z291" s="222"/>
      <c r="AA291" s="222"/>
      <c r="AB291" s="222"/>
      <c r="AC291" s="222"/>
      <c r="AD291" s="597" t="s">
        <v>227</v>
      </c>
      <c r="AE291" s="232">
        <v>0</v>
      </c>
      <c r="AF291" s="228" t="s">
        <v>227</v>
      </c>
      <c r="AG291" s="218"/>
      <c r="AH291" s="232" t="s">
        <v>1500</v>
      </c>
      <c r="AI291" s="223"/>
      <c r="AJ291" s="223"/>
      <c r="AK291" s="229"/>
      <c r="AL291" s="228"/>
      <c r="AM291" s="229"/>
      <c r="AN291" s="229"/>
      <c r="AO291" s="229"/>
    </row>
    <row r="292" spans="1:41" ht="20.100000000000001" customHeight="1" x14ac:dyDescent="0.3">
      <c r="A292" s="222">
        <v>706258</v>
      </c>
      <c r="B292" s="255" t="s">
        <v>495</v>
      </c>
      <c r="C292" s="223" t="s">
        <v>303</v>
      </c>
      <c r="D292" s="223" t="s">
        <v>1112</v>
      </c>
      <c r="E292" s="223" t="s">
        <v>174</v>
      </c>
      <c r="F292" s="224">
        <v>35431</v>
      </c>
      <c r="G292" s="223" t="s">
        <v>200</v>
      </c>
      <c r="H292" s="223" t="s">
        <v>911</v>
      </c>
      <c r="I292" s="232" t="s">
        <v>226</v>
      </c>
      <c r="J292" s="223" t="s">
        <v>203</v>
      </c>
      <c r="K292" s="225">
        <v>2014</v>
      </c>
      <c r="L292" s="223" t="s">
        <v>210</v>
      </c>
      <c r="M292" s="218"/>
      <c r="N292" s="223"/>
      <c r="O292" s="223" t="str">
        <f>IFERROR(VLOOKUP(A292,[1]ورقه2مسجلين!A$3:AV$777,43,0),"")</f>
        <v/>
      </c>
      <c r="P292" s="223"/>
      <c r="Q292" s="226"/>
      <c r="R292" s="231"/>
      <c r="S292" s="223" t="s">
        <v>2337</v>
      </c>
      <c r="T292" s="223" t="s">
        <v>2338</v>
      </c>
      <c r="U292" s="223" t="s">
        <v>2339</v>
      </c>
      <c r="V292" s="223" t="s">
        <v>1963</v>
      </c>
      <c r="W292" s="222"/>
      <c r="X292" s="223"/>
      <c r="Y292" s="222"/>
      <c r="Z292" s="222"/>
      <c r="AA292" s="222"/>
      <c r="AB292" s="222"/>
      <c r="AC292" s="222"/>
      <c r="AD292" s="597" t="s">
        <v>227</v>
      </c>
      <c r="AE292" s="232">
        <v>0</v>
      </c>
      <c r="AF292" s="228" t="s">
        <v>227</v>
      </c>
      <c r="AG292" s="218"/>
      <c r="AH292" s="232"/>
      <c r="AI292" s="223"/>
      <c r="AJ292" s="223"/>
      <c r="AK292" s="229"/>
      <c r="AL292" s="228"/>
      <c r="AM292" s="229"/>
      <c r="AN292" s="229"/>
      <c r="AO292" s="229"/>
    </row>
    <row r="293" spans="1:41" ht="20.100000000000001" customHeight="1" x14ac:dyDescent="0.3">
      <c r="A293" s="222">
        <v>706265</v>
      </c>
      <c r="B293" s="255" t="s">
        <v>633</v>
      </c>
      <c r="C293" s="223" t="s">
        <v>84</v>
      </c>
      <c r="D293" s="223" t="s">
        <v>956</v>
      </c>
      <c r="E293" s="223" t="s">
        <v>173</v>
      </c>
      <c r="F293" s="224">
        <v>36011</v>
      </c>
      <c r="G293" s="223" t="s">
        <v>1141</v>
      </c>
      <c r="H293" s="223" t="s">
        <v>911</v>
      </c>
      <c r="I293" s="232" t="s">
        <v>249</v>
      </c>
      <c r="J293" s="223" t="s">
        <v>201</v>
      </c>
      <c r="K293" s="225">
        <v>2017</v>
      </c>
      <c r="L293" s="223" t="s">
        <v>202</v>
      </c>
      <c r="M293" s="218"/>
      <c r="N293" s="223"/>
      <c r="O293" s="223" t="str">
        <f>IFERROR(VLOOKUP(A293,[1]ورقه2مسجلين!A$3:AV$777,43,0),"")</f>
        <v/>
      </c>
      <c r="P293" s="223"/>
      <c r="Q293" s="226"/>
      <c r="R293" s="222">
        <v>0</v>
      </c>
      <c r="S293" s="223" t="s">
        <v>3046</v>
      </c>
      <c r="T293" s="223" t="s">
        <v>2386</v>
      </c>
      <c r="U293" s="223" t="s">
        <v>2627</v>
      </c>
      <c r="V293" s="223" t="s">
        <v>3047</v>
      </c>
      <c r="W293" s="222"/>
      <c r="X293" s="223"/>
      <c r="Y293" s="222"/>
      <c r="Z293" s="222"/>
      <c r="AA293" s="222"/>
      <c r="AB293" s="222"/>
      <c r="AC293" s="222"/>
      <c r="AD293" s="597" t="s">
        <v>227</v>
      </c>
      <c r="AE293" s="232">
        <v>0</v>
      </c>
      <c r="AF293" s="228" t="s">
        <v>227</v>
      </c>
      <c r="AG293" s="218"/>
      <c r="AH293" s="232"/>
      <c r="AI293" s="223"/>
      <c r="AJ293" s="223"/>
      <c r="AK293" s="229"/>
      <c r="AL293" s="228"/>
      <c r="AM293" s="229"/>
      <c r="AN293" s="229"/>
      <c r="AO293" s="229"/>
    </row>
    <row r="294" spans="1:41" ht="20.100000000000001" customHeight="1" x14ac:dyDescent="0.3">
      <c r="A294" s="222">
        <v>706272</v>
      </c>
      <c r="B294" s="255" t="s">
        <v>634</v>
      </c>
      <c r="C294" s="223" t="s">
        <v>635</v>
      </c>
      <c r="D294" s="223" t="s">
        <v>1142</v>
      </c>
      <c r="E294" s="223" t="s">
        <v>174</v>
      </c>
      <c r="F294" s="224">
        <v>36540</v>
      </c>
      <c r="G294" s="223" t="s">
        <v>1372</v>
      </c>
      <c r="H294" s="223" t="s">
        <v>911</v>
      </c>
      <c r="I294" s="232" t="s">
        <v>403</v>
      </c>
      <c r="J294" s="223" t="s">
        <v>201</v>
      </c>
      <c r="K294" s="225">
        <v>2017</v>
      </c>
      <c r="L294" s="223" t="s">
        <v>202</v>
      </c>
      <c r="M294" s="218"/>
      <c r="N294" s="223"/>
      <c r="O294" s="223" t="str">
        <f>IFERROR(VLOOKUP(A294,[1]ورقه2مسجلين!A$3:AV$777,43,0),"")</f>
        <v/>
      </c>
      <c r="P294" s="223"/>
      <c r="Q294" s="226"/>
      <c r="R294" s="222">
        <v>0</v>
      </c>
      <c r="S294" s="223" t="s">
        <v>3048</v>
      </c>
      <c r="T294" s="223" t="s">
        <v>3049</v>
      </c>
      <c r="U294" s="223" t="s">
        <v>2515</v>
      </c>
      <c r="V294" s="223" t="s">
        <v>1963</v>
      </c>
      <c r="W294" s="222"/>
      <c r="X294" s="223"/>
      <c r="Y294" s="222"/>
      <c r="Z294" s="222"/>
      <c r="AA294" s="222"/>
      <c r="AB294" s="222"/>
      <c r="AC294" s="222"/>
      <c r="AD294" s="597" t="s">
        <v>227</v>
      </c>
      <c r="AE294" s="232">
        <v>0</v>
      </c>
      <c r="AF294" s="228" t="s">
        <v>227</v>
      </c>
      <c r="AG294" s="218"/>
      <c r="AH294" s="232"/>
      <c r="AI294" s="223"/>
      <c r="AJ294" s="223"/>
      <c r="AK294" s="229"/>
      <c r="AL294" s="228"/>
      <c r="AM294" s="229"/>
      <c r="AN294" s="229"/>
      <c r="AO294" s="229"/>
    </row>
    <row r="295" spans="1:41" ht="20.100000000000001" customHeight="1" x14ac:dyDescent="0.3">
      <c r="A295" s="222">
        <v>706273</v>
      </c>
      <c r="B295" s="255" t="s">
        <v>636</v>
      </c>
      <c r="C295" s="223" t="s">
        <v>91</v>
      </c>
      <c r="D295" s="223" t="s">
        <v>1357</v>
      </c>
      <c r="E295" s="223" t="s">
        <v>173</v>
      </c>
      <c r="F295" s="224">
        <v>35820</v>
      </c>
      <c r="G295" s="223" t="s">
        <v>1143</v>
      </c>
      <c r="H295" s="223" t="s">
        <v>911</v>
      </c>
      <c r="I295" s="232" t="s">
        <v>249</v>
      </c>
      <c r="J295" s="223" t="s">
        <v>203</v>
      </c>
      <c r="K295" s="225">
        <v>2016</v>
      </c>
      <c r="L295" s="223" t="s">
        <v>202</v>
      </c>
      <c r="M295" s="218"/>
      <c r="N295" s="223"/>
      <c r="O295" s="223" t="str">
        <f>IFERROR(VLOOKUP(A295,[1]ورقه2مسجلين!A$3:AV$777,43,0),"")</f>
        <v/>
      </c>
      <c r="P295" s="223"/>
      <c r="Q295" s="226"/>
      <c r="R295" s="222">
        <v>0</v>
      </c>
      <c r="S295" s="223" t="s">
        <v>3050</v>
      </c>
      <c r="T295" s="223" t="s">
        <v>3051</v>
      </c>
      <c r="U295" s="223" t="s">
        <v>3052</v>
      </c>
      <c r="V295" s="223" t="s">
        <v>2029</v>
      </c>
      <c r="W295" s="222"/>
      <c r="X295" s="223"/>
      <c r="Y295" s="222"/>
      <c r="Z295" s="222"/>
      <c r="AA295" s="222"/>
      <c r="AB295" s="222"/>
      <c r="AC295" s="222"/>
      <c r="AD295" s="597" t="s">
        <v>227</v>
      </c>
      <c r="AE295" s="232">
        <v>0</v>
      </c>
      <c r="AF295" s="228" t="s">
        <v>227</v>
      </c>
      <c r="AG295" s="218"/>
      <c r="AH295" s="232"/>
      <c r="AI295" s="223"/>
      <c r="AJ295" s="223"/>
      <c r="AK295" s="229"/>
      <c r="AL295" s="228"/>
      <c r="AM295" s="229"/>
      <c r="AN295" s="229"/>
      <c r="AO295" s="229"/>
    </row>
    <row r="296" spans="1:41" ht="20.100000000000001" customHeight="1" x14ac:dyDescent="0.3">
      <c r="A296" s="222">
        <v>706274</v>
      </c>
      <c r="B296" s="255" t="s">
        <v>545</v>
      </c>
      <c r="C296" s="223" t="s">
        <v>394</v>
      </c>
      <c r="D296" s="223" t="s">
        <v>1255</v>
      </c>
      <c r="E296" s="223" t="s">
        <v>174</v>
      </c>
      <c r="F296" s="230">
        <v>32783</v>
      </c>
      <c r="G296" s="223" t="s">
        <v>1144</v>
      </c>
      <c r="H296" s="223" t="s">
        <v>911</v>
      </c>
      <c r="I296" s="232" t="s">
        <v>248</v>
      </c>
      <c r="J296" s="223" t="s">
        <v>201</v>
      </c>
      <c r="K296" s="222">
        <v>2007</v>
      </c>
      <c r="L296" s="223" t="s">
        <v>211</v>
      </c>
      <c r="M296" s="218"/>
      <c r="N296" s="251"/>
      <c r="O296" s="251" t="s">
        <v>4543</v>
      </c>
      <c r="P296" s="223"/>
      <c r="Q296" s="226">
        <v>16000</v>
      </c>
      <c r="R296" s="231"/>
      <c r="S296" s="223" t="s">
        <v>3053</v>
      </c>
      <c r="T296" s="223" t="s">
        <v>3054</v>
      </c>
      <c r="U296" s="223" t="s">
        <v>3055</v>
      </c>
      <c r="V296" s="223" t="s">
        <v>3056</v>
      </c>
      <c r="W296" s="222"/>
      <c r="X296" s="223"/>
      <c r="Y296" s="222"/>
      <c r="Z296" s="222"/>
      <c r="AA296" s="222"/>
      <c r="AB296" s="222"/>
      <c r="AC296" s="222"/>
      <c r="AD296" s="597" t="s">
        <v>227</v>
      </c>
      <c r="AE296" s="232">
        <v>0</v>
      </c>
      <c r="AF296" s="228" t="s">
        <v>227</v>
      </c>
      <c r="AG296" s="218"/>
      <c r="AH296" s="232"/>
      <c r="AI296" s="223"/>
      <c r="AJ296" s="223"/>
      <c r="AK296" s="229"/>
      <c r="AL296" s="228"/>
      <c r="AM296" s="229"/>
      <c r="AN296" s="229"/>
      <c r="AO296" s="229"/>
    </row>
    <row r="297" spans="1:41" ht="20.100000000000001" customHeight="1" x14ac:dyDescent="0.3">
      <c r="A297" s="222">
        <v>706296</v>
      </c>
      <c r="B297" s="255" t="s">
        <v>637</v>
      </c>
      <c r="C297" s="223" t="s">
        <v>638</v>
      </c>
      <c r="D297" s="223" t="s">
        <v>1145</v>
      </c>
      <c r="E297" s="223" t="s">
        <v>174</v>
      </c>
      <c r="F297" s="224">
        <v>34860</v>
      </c>
      <c r="G297" s="223" t="s">
        <v>1146</v>
      </c>
      <c r="H297" s="223" t="s">
        <v>911</v>
      </c>
      <c r="I297" s="232" t="s">
        <v>248</v>
      </c>
      <c r="J297" s="223" t="s">
        <v>201</v>
      </c>
      <c r="K297" s="225">
        <v>2013</v>
      </c>
      <c r="L297" s="223" t="s">
        <v>202</v>
      </c>
      <c r="M297" s="218"/>
      <c r="N297" s="223"/>
      <c r="O297" s="223" t="str">
        <f>IFERROR(VLOOKUP(A297,[1]ورقه2مسجلين!A$3:AV$777,43,0),"")</f>
        <v/>
      </c>
      <c r="P297" s="223"/>
      <c r="Q297" s="226"/>
      <c r="R297" s="222">
        <v>0</v>
      </c>
      <c r="S297" s="223" t="s">
        <v>2510</v>
      </c>
      <c r="T297" s="223" t="s">
        <v>2511</v>
      </c>
      <c r="U297" s="223" t="s">
        <v>2512</v>
      </c>
      <c r="V297" s="223" t="s">
        <v>2466</v>
      </c>
      <c r="W297" s="222"/>
      <c r="X297" s="223"/>
      <c r="Y297" s="222"/>
      <c r="Z297" s="222"/>
      <c r="AA297" s="222"/>
      <c r="AB297" s="222"/>
      <c r="AC297" s="222"/>
      <c r="AD297" s="597" t="s">
        <v>227</v>
      </c>
      <c r="AE297" s="232">
        <v>0</v>
      </c>
      <c r="AF297" s="228" t="s">
        <v>227</v>
      </c>
      <c r="AG297" s="218"/>
      <c r="AH297" s="232"/>
      <c r="AI297" s="223"/>
      <c r="AJ297" s="223"/>
      <c r="AK297" s="229"/>
      <c r="AL297" s="228"/>
      <c r="AM297" s="229"/>
      <c r="AN297" s="229"/>
      <c r="AO297" s="229"/>
    </row>
    <row r="298" spans="1:41" ht="20.100000000000001" customHeight="1" x14ac:dyDescent="0.3">
      <c r="A298" s="222">
        <v>706313</v>
      </c>
      <c r="B298" s="255" t="s">
        <v>639</v>
      </c>
      <c r="C298" s="223" t="s">
        <v>319</v>
      </c>
      <c r="D298" s="223" t="s">
        <v>1035</v>
      </c>
      <c r="E298" s="223" t="s">
        <v>174</v>
      </c>
      <c r="F298" s="224">
        <v>33970</v>
      </c>
      <c r="G298" s="223" t="s">
        <v>1260</v>
      </c>
      <c r="H298" s="223" t="s">
        <v>911</v>
      </c>
      <c r="I298" s="232" t="s">
        <v>248</v>
      </c>
      <c r="J298" s="223" t="s">
        <v>203</v>
      </c>
      <c r="K298" s="225">
        <v>2010</v>
      </c>
      <c r="L298" s="223" t="s">
        <v>202</v>
      </c>
      <c r="M298" s="218"/>
      <c r="N298" s="223"/>
      <c r="O298" s="223" t="str">
        <f>IFERROR(VLOOKUP(A298,[1]ورقه2مسجلين!A$3:AV$777,43,0),"")</f>
        <v/>
      </c>
      <c r="P298" s="223"/>
      <c r="Q298" s="226"/>
      <c r="R298" s="222">
        <v>0</v>
      </c>
      <c r="S298" s="223" t="s">
        <v>3057</v>
      </c>
      <c r="T298" s="223" t="s">
        <v>3058</v>
      </c>
      <c r="U298" s="223" t="s">
        <v>2280</v>
      </c>
      <c r="V298" s="223" t="s">
        <v>2029</v>
      </c>
      <c r="W298" s="222"/>
      <c r="X298" s="223"/>
      <c r="Y298" s="222"/>
      <c r="Z298" s="222"/>
      <c r="AA298" s="222"/>
      <c r="AB298" s="222"/>
      <c r="AC298" s="222"/>
      <c r="AD298" s="597" t="s">
        <v>227</v>
      </c>
      <c r="AE298" s="232" t="s">
        <v>4546</v>
      </c>
      <c r="AF298" s="228" t="s">
        <v>227</v>
      </c>
      <c r="AG298" s="218"/>
      <c r="AH298" s="232"/>
      <c r="AI298" s="223"/>
      <c r="AJ298" s="223"/>
      <c r="AK298" s="229"/>
      <c r="AL298" s="228"/>
      <c r="AM298" s="229"/>
      <c r="AN298" s="229"/>
      <c r="AO298" s="229"/>
    </row>
    <row r="299" spans="1:41" ht="20.100000000000001" customHeight="1" x14ac:dyDescent="0.3">
      <c r="A299" s="222">
        <v>706316</v>
      </c>
      <c r="B299" s="255" t="s">
        <v>640</v>
      </c>
      <c r="C299" s="223" t="s">
        <v>577</v>
      </c>
      <c r="D299" s="223" t="s">
        <v>937</v>
      </c>
      <c r="E299" s="223" t="s">
        <v>174</v>
      </c>
      <c r="F299" s="224">
        <v>30354</v>
      </c>
      <c r="G299" s="223" t="s">
        <v>200</v>
      </c>
      <c r="H299" s="223" t="s">
        <v>911</v>
      </c>
      <c r="I299" s="232" t="s">
        <v>248</v>
      </c>
      <c r="J299" s="223" t="s">
        <v>203</v>
      </c>
      <c r="K299" s="225">
        <v>2003</v>
      </c>
      <c r="L299" s="223" t="s">
        <v>202</v>
      </c>
      <c r="M299" s="218"/>
      <c r="N299" s="223"/>
      <c r="O299" s="223" t="str">
        <f>IFERROR(VLOOKUP(A299,[1]ورقه2مسجلين!A$3:AV$777,43,0),"")</f>
        <v/>
      </c>
      <c r="P299" s="223"/>
      <c r="Q299" s="226"/>
      <c r="R299" s="222">
        <v>0</v>
      </c>
      <c r="S299" s="223" t="s">
        <v>2122</v>
      </c>
      <c r="T299" s="223" t="s">
        <v>2123</v>
      </c>
      <c r="U299" s="223" t="s">
        <v>2124</v>
      </c>
      <c r="V299" s="223" t="s">
        <v>1963</v>
      </c>
      <c r="W299" s="222"/>
      <c r="X299" s="223"/>
      <c r="Y299" s="222"/>
      <c r="Z299" s="222"/>
      <c r="AA299" s="222"/>
      <c r="AB299" s="222"/>
      <c r="AC299" s="222"/>
      <c r="AD299" s="597" t="s">
        <v>227</v>
      </c>
      <c r="AE299" s="232">
        <v>0</v>
      </c>
      <c r="AF299" s="228" t="s">
        <v>227</v>
      </c>
      <c r="AG299" s="218"/>
      <c r="AH299" s="232"/>
      <c r="AI299" s="223"/>
      <c r="AJ299" s="223"/>
      <c r="AK299" s="229"/>
      <c r="AL299" s="228"/>
      <c r="AM299" s="229"/>
      <c r="AN299" s="229"/>
      <c r="AO299" s="229"/>
    </row>
    <row r="300" spans="1:41" ht="20.100000000000001" customHeight="1" x14ac:dyDescent="0.3">
      <c r="A300" s="222">
        <v>706319</v>
      </c>
      <c r="B300" s="255" t="s">
        <v>641</v>
      </c>
      <c r="C300" s="223" t="s">
        <v>285</v>
      </c>
      <c r="D300" s="223" t="s">
        <v>1359</v>
      </c>
      <c r="E300" s="223" t="s">
        <v>174</v>
      </c>
      <c r="F300" s="224">
        <v>35886</v>
      </c>
      <c r="G300" s="223" t="s">
        <v>994</v>
      </c>
      <c r="H300" s="223" t="s">
        <v>911</v>
      </c>
      <c r="I300" s="232" t="s">
        <v>401</v>
      </c>
      <c r="J300" s="223" t="s">
        <v>201</v>
      </c>
      <c r="K300" s="225">
        <v>2017</v>
      </c>
      <c r="L300" s="223" t="s">
        <v>202</v>
      </c>
      <c r="M300" s="218"/>
      <c r="N300" s="223"/>
      <c r="O300" s="223" t="str">
        <f>IFERROR(VLOOKUP(A300,[1]ورقه2مسجلين!A$3:AV$777,43,0),"")</f>
        <v/>
      </c>
      <c r="P300" s="223"/>
      <c r="Q300" s="226"/>
      <c r="R300" s="222">
        <v>0</v>
      </c>
      <c r="S300" s="223" t="s">
        <v>3059</v>
      </c>
      <c r="T300" s="223" t="s">
        <v>2363</v>
      </c>
      <c r="U300" s="223" t="s">
        <v>3060</v>
      </c>
      <c r="V300" s="223" t="s">
        <v>1963</v>
      </c>
      <c r="W300" s="222"/>
      <c r="X300" s="223"/>
      <c r="Y300" s="222"/>
      <c r="Z300" s="222"/>
      <c r="AA300" s="222"/>
      <c r="AB300" s="222"/>
      <c r="AC300" s="222"/>
      <c r="AD300" s="597" t="s">
        <v>227</v>
      </c>
      <c r="AE300" s="232">
        <v>0</v>
      </c>
      <c r="AF300" s="228" t="s">
        <v>227</v>
      </c>
      <c r="AG300" s="218"/>
      <c r="AH300" s="232"/>
      <c r="AI300" s="223"/>
      <c r="AJ300" s="223"/>
      <c r="AK300" s="229"/>
      <c r="AL300" s="228"/>
      <c r="AM300" s="229"/>
      <c r="AN300" s="229"/>
      <c r="AO300" s="229"/>
    </row>
    <row r="301" spans="1:41" ht="20.100000000000001" customHeight="1" x14ac:dyDescent="0.3">
      <c r="A301" s="222">
        <v>706322</v>
      </c>
      <c r="B301" s="255" t="s">
        <v>642</v>
      </c>
      <c r="C301" s="223" t="s">
        <v>132</v>
      </c>
      <c r="D301" s="223" t="s">
        <v>1331</v>
      </c>
      <c r="E301" s="223" t="s">
        <v>174</v>
      </c>
      <c r="F301" s="224">
        <v>33985</v>
      </c>
      <c r="G301" s="223" t="s">
        <v>214</v>
      </c>
      <c r="H301" s="223" t="s">
        <v>911</v>
      </c>
      <c r="I301" s="232" t="s">
        <v>249</v>
      </c>
      <c r="J301" s="223" t="s">
        <v>203</v>
      </c>
      <c r="K301" s="225">
        <v>2012</v>
      </c>
      <c r="L301" s="223" t="s">
        <v>214</v>
      </c>
      <c r="M301" s="218"/>
      <c r="N301" s="223"/>
      <c r="O301" s="223" t="str">
        <f>IFERROR(VLOOKUP(A301,[1]ورقه2مسجلين!A$3:AV$777,43,0),"")</f>
        <v/>
      </c>
      <c r="P301" s="223"/>
      <c r="Q301" s="226"/>
      <c r="R301" s="222">
        <v>0</v>
      </c>
      <c r="S301" s="223" t="s">
        <v>3061</v>
      </c>
      <c r="T301" s="223" t="s">
        <v>3062</v>
      </c>
      <c r="U301" s="223" t="s">
        <v>3063</v>
      </c>
      <c r="V301" s="223" t="s">
        <v>2052</v>
      </c>
      <c r="W301" s="222"/>
      <c r="X301" s="223"/>
      <c r="Y301" s="222"/>
      <c r="Z301" s="222"/>
      <c r="AA301" s="222"/>
      <c r="AB301" s="222"/>
      <c r="AC301" s="222"/>
      <c r="AD301" s="597" t="s">
        <v>227</v>
      </c>
      <c r="AE301" s="232">
        <v>0</v>
      </c>
      <c r="AF301" s="228" t="s">
        <v>227</v>
      </c>
      <c r="AG301" s="218"/>
      <c r="AH301" s="232"/>
      <c r="AI301" s="223"/>
      <c r="AJ301" s="223"/>
      <c r="AK301" s="229"/>
      <c r="AL301" s="228"/>
      <c r="AM301" s="229"/>
      <c r="AN301" s="229"/>
      <c r="AO301" s="229"/>
    </row>
    <row r="302" spans="1:41" ht="20.100000000000001" customHeight="1" x14ac:dyDescent="0.3">
      <c r="A302" s="222">
        <v>706329</v>
      </c>
      <c r="B302" s="255" t="s">
        <v>643</v>
      </c>
      <c r="C302" s="223" t="s">
        <v>99</v>
      </c>
      <c r="D302" s="223" t="s">
        <v>1147</v>
      </c>
      <c r="E302" s="223" t="s">
        <v>174</v>
      </c>
      <c r="F302" s="224">
        <v>30449</v>
      </c>
      <c r="G302" s="223" t="s">
        <v>1148</v>
      </c>
      <c r="H302" s="223" t="s">
        <v>911</v>
      </c>
      <c r="I302" s="232" t="s">
        <v>248</v>
      </c>
      <c r="J302" s="223" t="s">
        <v>203</v>
      </c>
      <c r="K302" s="225">
        <v>2003</v>
      </c>
      <c r="L302" s="223" t="s">
        <v>216</v>
      </c>
      <c r="M302" s="223" t="s">
        <v>227</v>
      </c>
      <c r="N302" s="223"/>
      <c r="O302" s="223" t="str">
        <f>IFERROR(VLOOKUP(A302,[1]ورقه2مسجلين!A$3:AV$777,43,0),"")</f>
        <v/>
      </c>
      <c r="P302" s="223"/>
      <c r="Q302" s="226"/>
      <c r="R302" s="223" t="s">
        <v>227</v>
      </c>
      <c r="S302" s="223" t="s">
        <v>2104</v>
      </c>
      <c r="T302" s="223" t="s">
        <v>2005</v>
      </c>
      <c r="U302" s="223" t="s">
        <v>2105</v>
      </c>
      <c r="V302" s="223" t="s">
        <v>1976</v>
      </c>
      <c r="W302" s="223" t="s">
        <v>227</v>
      </c>
      <c r="X302" s="223" t="s">
        <v>227</v>
      </c>
      <c r="Y302" s="223" t="s">
        <v>227</v>
      </c>
      <c r="Z302" s="223" t="s">
        <v>227</v>
      </c>
      <c r="AA302" s="223" t="s">
        <v>227</v>
      </c>
      <c r="AB302" s="223" t="s">
        <v>227</v>
      </c>
      <c r="AC302" s="223" t="s">
        <v>227</v>
      </c>
      <c r="AD302" s="597" t="s">
        <v>227</v>
      </c>
      <c r="AE302" s="232">
        <v>0</v>
      </c>
      <c r="AF302" s="228" t="s">
        <v>1500</v>
      </c>
      <c r="AG302" s="607" t="s">
        <v>1500</v>
      </c>
      <c r="AH302" s="232" t="s">
        <v>1500</v>
      </c>
      <c r="AI302" s="223"/>
      <c r="AJ302" s="223"/>
      <c r="AK302"/>
      <c r="AL302" s="228"/>
      <c r="AM302"/>
      <c r="AN302"/>
      <c r="AO302"/>
    </row>
    <row r="303" spans="1:41" ht="20.100000000000001" customHeight="1" x14ac:dyDescent="0.3">
      <c r="A303" s="222">
        <v>706331</v>
      </c>
      <c r="B303" s="255" t="s">
        <v>644</v>
      </c>
      <c r="C303" s="223" t="s">
        <v>89</v>
      </c>
      <c r="D303" s="223" t="s">
        <v>947</v>
      </c>
      <c r="E303" s="223" t="s">
        <v>174</v>
      </c>
      <c r="F303" s="224">
        <v>31686</v>
      </c>
      <c r="G303" s="223" t="s">
        <v>1297</v>
      </c>
      <c r="H303" s="223" t="s">
        <v>911</v>
      </c>
      <c r="I303" s="232" t="s">
        <v>249</v>
      </c>
      <c r="J303" s="223" t="s">
        <v>203</v>
      </c>
      <c r="K303" s="225">
        <v>2005</v>
      </c>
      <c r="L303" s="223" t="s">
        <v>219</v>
      </c>
      <c r="M303" s="218"/>
      <c r="N303" s="223"/>
      <c r="O303" s="223" t="str">
        <f>IFERROR(VLOOKUP(A303,[1]ورقه2مسجلين!A$3:AV$777,43,0),"")</f>
        <v/>
      </c>
      <c r="P303" s="223"/>
      <c r="Q303" s="226"/>
      <c r="R303" s="222">
        <v>0</v>
      </c>
      <c r="S303" s="223" t="s">
        <v>3064</v>
      </c>
      <c r="T303" s="223" t="s">
        <v>3065</v>
      </c>
      <c r="U303" s="223" t="s">
        <v>1985</v>
      </c>
      <c r="V303" s="223" t="s">
        <v>3066</v>
      </c>
      <c r="W303" s="222"/>
      <c r="X303" s="223"/>
      <c r="Y303" s="222"/>
      <c r="Z303" s="222"/>
      <c r="AA303" s="222"/>
      <c r="AB303" s="222"/>
      <c r="AC303" s="222"/>
      <c r="AD303" s="597" t="s">
        <v>227</v>
      </c>
      <c r="AE303" s="232">
        <v>0</v>
      </c>
      <c r="AF303" s="228" t="s">
        <v>227</v>
      </c>
      <c r="AG303" s="218"/>
      <c r="AH303" s="232"/>
      <c r="AI303" s="223"/>
      <c r="AJ303" s="223"/>
      <c r="AK303" s="229"/>
      <c r="AL303" s="228"/>
      <c r="AM303" s="229"/>
      <c r="AN303" s="229"/>
      <c r="AO303" s="229"/>
    </row>
    <row r="304" spans="1:41" ht="20.100000000000001" customHeight="1" x14ac:dyDescent="0.3">
      <c r="A304" s="222">
        <v>706334</v>
      </c>
      <c r="B304" s="255" t="s">
        <v>645</v>
      </c>
      <c r="C304" s="223" t="s">
        <v>166</v>
      </c>
      <c r="D304" s="223" t="s">
        <v>1290</v>
      </c>
      <c r="E304" s="223" t="s">
        <v>174</v>
      </c>
      <c r="F304" s="224">
        <v>30895</v>
      </c>
      <c r="G304" s="223" t="s">
        <v>200</v>
      </c>
      <c r="H304" s="223" t="s">
        <v>911</v>
      </c>
      <c r="I304" s="232" t="s">
        <v>401</v>
      </c>
      <c r="J304" s="223" t="s">
        <v>203</v>
      </c>
      <c r="K304" s="225">
        <v>2004</v>
      </c>
      <c r="L304" s="223" t="s">
        <v>200</v>
      </c>
      <c r="M304" s="218"/>
      <c r="N304" s="223"/>
      <c r="O304" s="223" t="str">
        <f>IFERROR(VLOOKUP(A304,[1]ورقه2مسجلين!A$3:AV$777,43,0),"")</f>
        <v/>
      </c>
      <c r="P304" s="223"/>
      <c r="Q304" s="226"/>
      <c r="R304" s="222">
        <v>0</v>
      </c>
      <c r="S304" s="223" t="s">
        <v>3067</v>
      </c>
      <c r="T304" s="223" t="s">
        <v>3005</v>
      </c>
      <c r="U304" s="223" t="s">
        <v>3068</v>
      </c>
      <c r="V304" s="223" t="s">
        <v>1963</v>
      </c>
      <c r="W304" s="222"/>
      <c r="X304" s="223"/>
      <c r="Y304" s="222"/>
      <c r="Z304" s="222"/>
      <c r="AA304" s="222"/>
      <c r="AB304" s="222"/>
      <c r="AC304" s="222"/>
      <c r="AD304" s="597" t="s">
        <v>227</v>
      </c>
      <c r="AE304" s="232">
        <v>0</v>
      </c>
      <c r="AF304" s="228" t="s">
        <v>227</v>
      </c>
      <c r="AG304" s="218"/>
      <c r="AH304" s="232"/>
      <c r="AI304" s="223"/>
      <c r="AJ304" s="223"/>
      <c r="AK304" s="229"/>
      <c r="AL304" s="228"/>
      <c r="AM304" s="229"/>
      <c r="AN304" s="229"/>
      <c r="AO304" s="229"/>
    </row>
    <row r="305" spans="1:41" ht="20.100000000000001" customHeight="1" x14ac:dyDescent="0.3">
      <c r="A305" s="222">
        <v>706342</v>
      </c>
      <c r="B305" s="255" t="s">
        <v>646</v>
      </c>
      <c r="C305" s="223" t="s">
        <v>400</v>
      </c>
      <c r="D305" s="223" t="s">
        <v>933</v>
      </c>
      <c r="E305" s="223" t="s">
        <v>174</v>
      </c>
      <c r="F305" s="224">
        <v>32327</v>
      </c>
      <c r="G305" s="223" t="s">
        <v>1149</v>
      </c>
      <c r="H305" s="223" t="s">
        <v>911</v>
      </c>
      <c r="I305" s="232" t="s">
        <v>226</v>
      </c>
      <c r="J305" s="223" t="s">
        <v>203</v>
      </c>
      <c r="K305" s="225">
        <v>2006</v>
      </c>
      <c r="L305" s="223" t="s">
        <v>211</v>
      </c>
      <c r="M305" s="218"/>
      <c r="N305" s="223"/>
      <c r="O305" s="223" t="str">
        <f>IFERROR(VLOOKUP(A305,[1]ورقه2مسجلين!A$3:AV$777,43,0),"")</f>
        <v/>
      </c>
      <c r="P305" s="223"/>
      <c r="Q305" s="226"/>
      <c r="R305" s="222">
        <v>0</v>
      </c>
      <c r="S305" s="223" t="s">
        <v>3069</v>
      </c>
      <c r="T305" s="223" t="s">
        <v>2984</v>
      </c>
      <c r="U305" s="223" t="s">
        <v>3070</v>
      </c>
      <c r="V305" s="223" t="s">
        <v>2201</v>
      </c>
      <c r="W305" s="222"/>
      <c r="X305" s="223"/>
      <c r="Y305" s="222"/>
      <c r="Z305" s="222"/>
      <c r="AA305" s="222"/>
      <c r="AB305" s="222"/>
      <c r="AC305" s="222"/>
      <c r="AD305" s="597" t="s">
        <v>227</v>
      </c>
      <c r="AE305" s="232">
        <v>0</v>
      </c>
      <c r="AF305" s="228" t="s">
        <v>227</v>
      </c>
      <c r="AG305" s="218"/>
      <c r="AH305" s="232"/>
      <c r="AI305" s="223"/>
      <c r="AJ305" s="223"/>
      <c r="AK305" s="229"/>
      <c r="AL305" s="228"/>
      <c r="AM305" s="229"/>
      <c r="AN305" s="229"/>
      <c r="AO305" s="229"/>
    </row>
    <row r="306" spans="1:41" ht="20.100000000000001" customHeight="1" x14ac:dyDescent="0.3">
      <c r="A306" s="222">
        <v>706346</v>
      </c>
      <c r="B306" s="255" t="s">
        <v>496</v>
      </c>
      <c r="C306" s="223" t="s">
        <v>279</v>
      </c>
      <c r="D306" s="223" t="s">
        <v>1307</v>
      </c>
      <c r="E306" s="223" t="s">
        <v>174</v>
      </c>
      <c r="F306" s="224">
        <v>32156</v>
      </c>
      <c r="G306" s="223" t="s">
        <v>1150</v>
      </c>
      <c r="H306" s="223" t="s">
        <v>911</v>
      </c>
      <c r="I306" s="232" t="s">
        <v>248</v>
      </c>
      <c r="J306" s="223" t="s">
        <v>203</v>
      </c>
      <c r="K306" s="225">
        <v>2007</v>
      </c>
      <c r="L306" s="223" t="s">
        <v>210</v>
      </c>
      <c r="M306" s="218"/>
      <c r="N306" s="223"/>
      <c r="O306" s="223" t="str">
        <f>IFERROR(VLOOKUP(A306,[1]ورقه2مسجلين!A$3:AV$777,43,0),"")</f>
        <v/>
      </c>
      <c r="P306" s="223"/>
      <c r="Q306" s="226"/>
      <c r="R306" s="231"/>
      <c r="S306" s="223" t="s">
        <v>3071</v>
      </c>
      <c r="T306" s="223" t="s">
        <v>2605</v>
      </c>
      <c r="U306" s="223" t="s">
        <v>2075</v>
      </c>
      <c r="V306" s="223" t="s">
        <v>2173</v>
      </c>
      <c r="W306" s="222"/>
      <c r="X306" s="223"/>
      <c r="Y306" s="222"/>
      <c r="Z306" s="222"/>
      <c r="AA306" s="222"/>
      <c r="AB306" s="222"/>
      <c r="AC306" s="222"/>
      <c r="AD306" s="597" t="s">
        <v>227</v>
      </c>
      <c r="AE306" s="232">
        <v>0</v>
      </c>
      <c r="AF306" s="228" t="s">
        <v>227</v>
      </c>
      <c r="AG306" s="218"/>
      <c r="AH306" s="232" t="s">
        <v>1500</v>
      </c>
      <c r="AI306" s="223"/>
      <c r="AJ306" s="223"/>
      <c r="AK306" s="229"/>
      <c r="AL306" s="228"/>
      <c r="AM306" s="229"/>
      <c r="AN306" s="229"/>
      <c r="AO306" s="229"/>
    </row>
    <row r="307" spans="1:41" ht="20.100000000000001" customHeight="1" x14ac:dyDescent="0.3">
      <c r="A307" s="222">
        <v>706354</v>
      </c>
      <c r="B307" s="255" t="s">
        <v>647</v>
      </c>
      <c r="C307" s="223" t="s">
        <v>648</v>
      </c>
      <c r="D307" s="223" t="s">
        <v>1151</v>
      </c>
      <c r="E307" s="223" t="s">
        <v>174</v>
      </c>
      <c r="F307" s="224">
        <v>34852</v>
      </c>
      <c r="G307" s="223" t="s">
        <v>200</v>
      </c>
      <c r="H307" s="223" t="s">
        <v>911</v>
      </c>
      <c r="I307" s="232" t="s">
        <v>248</v>
      </c>
      <c r="J307" s="223" t="s">
        <v>203</v>
      </c>
      <c r="K307" s="225">
        <v>2015</v>
      </c>
      <c r="L307" s="223" t="s">
        <v>200</v>
      </c>
      <c r="M307" s="218"/>
      <c r="N307" s="251"/>
      <c r="O307" s="251" t="s">
        <v>4543</v>
      </c>
      <c r="P307" s="223"/>
      <c r="Q307" s="226">
        <v>45000</v>
      </c>
      <c r="R307" s="222">
        <v>0</v>
      </c>
      <c r="S307" s="223" t="s">
        <v>3072</v>
      </c>
      <c r="T307" s="223" t="s">
        <v>3073</v>
      </c>
      <c r="U307" s="223" t="s">
        <v>3074</v>
      </c>
      <c r="V307" s="223" t="s">
        <v>1963</v>
      </c>
      <c r="W307" s="222"/>
      <c r="X307" s="223"/>
      <c r="Y307" s="222"/>
      <c r="Z307" s="222"/>
      <c r="AA307" s="222"/>
      <c r="AB307" s="222"/>
      <c r="AC307" s="222"/>
      <c r="AD307" s="597" t="s">
        <v>227</v>
      </c>
      <c r="AE307" s="232">
        <v>0</v>
      </c>
      <c r="AF307" s="228"/>
      <c r="AG307" s="218"/>
      <c r="AH307" s="232"/>
      <c r="AI307" s="223"/>
      <c r="AJ307" s="223"/>
      <c r="AK307" s="229"/>
      <c r="AL307" s="228"/>
      <c r="AM307" s="229"/>
      <c r="AN307" s="229"/>
      <c r="AO307" s="229"/>
    </row>
    <row r="308" spans="1:41" ht="20.100000000000001" customHeight="1" x14ac:dyDescent="0.3">
      <c r="A308" s="222">
        <v>706359</v>
      </c>
      <c r="B308" s="255" t="s">
        <v>649</v>
      </c>
      <c r="C308" s="223" t="s">
        <v>80</v>
      </c>
      <c r="D308" s="223" t="s">
        <v>1111</v>
      </c>
      <c r="E308" s="223" t="s">
        <v>173</v>
      </c>
      <c r="F308" s="224">
        <v>29750</v>
      </c>
      <c r="G308" s="223" t="s">
        <v>200</v>
      </c>
      <c r="H308" s="223" t="s">
        <v>911</v>
      </c>
      <c r="I308" s="232" t="s">
        <v>249</v>
      </c>
      <c r="J308" s="223" t="s">
        <v>203</v>
      </c>
      <c r="K308" s="225">
        <v>1999</v>
      </c>
      <c r="L308" s="223" t="s">
        <v>200</v>
      </c>
      <c r="M308" s="218"/>
      <c r="N308" s="223"/>
      <c r="O308" s="223" t="str">
        <f>IFERROR(VLOOKUP(A308,[1]ورقه2مسجلين!A$3:AV$777,43,0),"")</f>
        <v/>
      </c>
      <c r="P308" s="223"/>
      <c r="Q308" s="226"/>
      <c r="R308" s="222">
        <v>0</v>
      </c>
      <c r="S308" s="223" t="s">
        <v>2806</v>
      </c>
      <c r="T308" s="223" t="s">
        <v>2807</v>
      </c>
      <c r="U308" s="223" t="s">
        <v>2808</v>
      </c>
      <c r="V308" s="223" t="s">
        <v>1963</v>
      </c>
      <c r="W308" s="222"/>
      <c r="X308" s="223"/>
      <c r="Y308" s="222"/>
      <c r="Z308" s="222"/>
      <c r="AA308" s="222"/>
      <c r="AB308" s="222"/>
      <c r="AC308" s="222"/>
      <c r="AD308" s="597" t="s">
        <v>227</v>
      </c>
      <c r="AE308" s="232">
        <v>0</v>
      </c>
      <c r="AF308" s="228" t="s">
        <v>227</v>
      </c>
      <c r="AG308" s="218"/>
      <c r="AH308" s="232"/>
      <c r="AI308" s="223"/>
      <c r="AJ308" s="223"/>
      <c r="AK308" s="229"/>
      <c r="AL308" s="228"/>
      <c r="AM308" s="229"/>
      <c r="AN308" s="229"/>
      <c r="AO308" s="229"/>
    </row>
    <row r="309" spans="1:41" ht="20.100000000000001" customHeight="1" x14ac:dyDescent="0.3">
      <c r="A309" s="222">
        <v>706363</v>
      </c>
      <c r="B309" s="255" t="s">
        <v>650</v>
      </c>
      <c r="C309" s="223" t="s">
        <v>651</v>
      </c>
      <c r="D309" s="223" t="s">
        <v>940</v>
      </c>
      <c r="E309" s="223" t="s">
        <v>174</v>
      </c>
      <c r="F309" s="230">
        <v>28587</v>
      </c>
      <c r="G309" s="223" t="s">
        <v>214</v>
      </c>
      <c r="H309" s="223" t="s">
        <v>911</v>
      </c>
      <c r="I309" s="232" t="s">
        <v>248</v>
      </c>
      <c r="J309" s="223" t="s">
        <v>203</v>
      </c>
      <c r="K309" s="222">
        <v>1996</v>
      </c>
      <c r="L309" s="223" t="s">
        <v>214</v>
      </c>
      <c r="M309" s="218"/>
      <c r="N309" s="223"/>
      <c r="O309" s="223" t="str">
        <f>IFERROR(VLOOKUP(A309,[1]ورقه2مسجلين!A$3:AV$777,43,0),"")</f>
        <v/>
      </c>
      <c r="P309" s="223"/>
      <c r="Q309" s="226"/>
      <c r="R309" s="222">
        <v>0</v>
      </c>
      <c r="S309" s="223" t="s">
        <v>3075</v>
      </c>
      <c r="T309" s="223" t="s">
        <v>3076</v>
      </c>
      <c r="U309" s="223" t="s">
        <v>2866</v>
      </c>
      <c r="V309" s="223" t="s">
        <v>2052</v>
      </c>
      <c r="W309" s="222"/>
      <c r="X309" s="223"/>
      <c r="Y309" s="222"/>
      <c r="Z309" s="222"/>
      <c r="AA309" s="222"/>
      <c r="AB309" s="222"/>
      <c r="AC309" s="222"/>
      <c r="AD309" s="597" t="s">
        <v>227</v>
      </c>
      <c r="AE309" s="232">
        <v>0</v>
      </c>
      <c r="AF309" s="228" t="s">
        <v>227</v>
      </c>
      <c r="AG309" s="218"/>
      <c r="AH309" s="232" t="s">
        <v>1500</v>
      </c>
      <c r="AI309" s="223"/>
      <c r="AJ309" s="223"/>
      <c r="AK309" s="229"/>
      <c r="AL309" s="228"/>
      <c r="AM309" s="229"/>
      <c r="AN309" s="229"/>
      <c r="AO309" s="229"/>
    </row>
    <row r="310" spans="1:41" ht="20.100000000000001" customHeight="1" x14ac:dyDescent="0.3">
      <c r="A310" s="222">
        <v>706381</v>
      </c>
      <c r="B310" s="255" t="s">
        <v>652</v>
      </c>
      <c r="C310" s="223" t="s">
        <v>87</v>
      </c>
      <c r="D310" s="223" t="s">
        <v>1316</v>
      </c>
      <c r="E310" s="223" t="s">
        <v>174</v>
      </c>
      <c r="F310" s="224">
        <v>32874</v>
      </c>
      <c r="G310" s="223" t="s">
        <v>1152</v>
      </c>
      <c r="H310" s="223" t="s">
        <v>1153</v>
      </c>
      <c r="I310" s="232" t="s">
        <v>401</v>
      </c>
      <c r="J310" s="223" t="s">
        <v>203</v>
      </c>
      <c r="K310" s="225">
        <v>2007</v>
      </c>
      <c r="L310" s="223" t="s">
        <v>202</v>
      </c>
      <c r="M310" s="218"/>
      <c r="N310" s="223"/>
      <c r="O310" s="223" t="str">
        <f>IFERROR(VLOOKUP(A310,[1]ورقه2مسجلين!A$3:AV$777,43,0),"")</f>
        <v/>
      </c>
      <c r="P310" s="223"/>
      <c r="Q310" s="226"/>
      <c r="R310" s="222">
        <v>0</v>
      </c>
      <c r="S310" s="223" t="s">
        <v>3078</v>
      </c>
      <c r="T310" s="223" t="s">
        <v>2891</v>
      </c>
      <c r="U310" s="223" t="s">
        <v>3079</v>
      </c>
      <c r="V310" s="223" t="s">
        <v>3080</v>
      </c>
      <c r="W310" s="222"/>
      <c r="X310" s="223"/>
      <c r="Y310" s="222"/>
      <c r="Z310" s="222"/>
      <c r="AA310" s="222"/>
      <c r="AB310" s="222"/>
      <c r="AC310" s="222"/>
      <c r="AD310" s="597" t="s">
        <v>227</v>
      </c>
      <c r="AE310" s="232">
        <v>0</v>
      </c>
      <c r="AF310" s="228" t="s">
        <v>227</v>
      </c>
      <c r="AG310" s="218"/>
      <c r="AH310" s="232"/>
      <c r="AI310" s="223"/>
      <c r="AJ310" s="223"/>
      <c r="AK310" s="229"/>
      <c r="AL310" s="228"/>
      <c r="AM310" s="229"/>
      <c r="AN310" s="229"/>
      <c r="AO310" s="229"/>
    </row>
    <row r="311" spans="1:41" ht="20.100000000000001" customHeight="1" x14ac:dyDescent="0.3">
      <c r="A311" s="222">
        <v>706382</v>
      </c>
      <c r="B311" s="255" t="s">
        <v>3645</v>
      </c>
      <c r="C311" s="223" t="s">
        <v>99</v>
      </c>
      <c r="D311" s="223" t="s">
        <v>227</v>
      </c>
      <c r="E311" s="223" t="s">
        <v>227</v>
      </c>
      <c r="F311" s="226"/>
      <c r="G311" s="223" t="s">
        <v>227</v>
      </c>
      <c r="H311" s="223" t="s">
        <v>227</v>
      </c>
      <c r="I311" s="232" t="s">
        <v>248</v>
      </c>
      <c r="J311" s="223" t="s">
        <v>227</v>
      </c>
      <c r="K311" s="226"/>
      <c r="L311" s="223" t="s">
        <v>227</v>
      </c>
      <c r="M311" s="218"/>
      <c r="N311" s="223"/>
      <c r="O311" s="223"/>
      <c r="P311" s="223"/>
      <c r="Q311" s="226"/>
      <c r="R311" s="231"/>
      <c r="S311" s="223" t="s">
        <v>227</v>
      </c>
      <c r="T311" s="223" t="s">
        <v>227</v>
      </c>
      <c r="U311" s="223" t="s">
        <v>227</v>
      </c>
      <c r="V311" s="223" t="s">
        <v>227</v>
      </c>
      <c r="W311" s="231"/>
      <c r="X311" s="223"/>
      <c r="Y311" s="231"/>
      <c r="Z311" s="231"/>
      <c r="AA311" s="231"/>
      <c r="AB311" s="231"/>
      <c r="AC311" s="231"/>
      <c r="AD311" s="597" t="s">
        <v>227</v>
      </c>
      <c r="AE311" s="232">
        <v>0</v>
      </c>
      <c r="AF311" s="228" t="s">
        <v>227</v>
      </c>
      <c r="AG311" s="218"/>
      <c r="AH311" s="232"/>
      <c r="AI311" s="223"/>
      <c r="AJ311" s="223"/>
      <c r="AK311" s="229"/>
      <c r="AL311" s="228"/>
      <c r="AM311" s="229"/>
      <c r="AN311" s="229"/>
      <c r="AO311" s="229"/>
    </row>
    <row r="312" spans="1:41" ht="20.100000000000001" customHeight="1" x14ac:dyDescent="0.3">
      <c r="A312" s="222">
        <v>706384</v>
      </c>
      <c r="B312" s="255" t="s">
        <v>653</v>
      </c>
      <c r="C312" s="223" t="s">
        <v>108</v>
      </c>
      <c r="D312" s="223" t="s">
        <v>1366</v>
      </c>
      <c r="E312" s="223" t="s">
        <v>174</v>
      </c>
      <c r="F312" s="224">
        <v>36163</v>
      </c>
      <c r="G312" s="223" t="s">
        <v>1154</v>
      </c>
      <c r="H312" s="223" t="s">
        <v>911</v>
      </c>
      <c r="I312" s="232" t="s">
        <v>249</v>
      </c>
      <c r="J312" s="223" t="s">
        <v>203</v>
      </c>
      <c r="K312" s="225">
        <v>2016</v>
      </c>
      <c r="L312" s="223" t="s">
        <v>212</v>
      </c>
      <c r="M312" s="218"/>
      <c r="N312" s="223"/>
      <c r="O312" s="223" t="str">
        <f>IFERROR(VLOOKUP(A312,[1]ورقه2مسجلين!A$3:AV$777,43,0),"")</f>
        <v/>
      </c>
      <c r="P312" s="223"/>
      <c r="Q312" s="226"/>
      <c r="R312" s="222">
        <v>0</v>
      </c>
      <c r="S312" s="223" t="s">
        <v>3081</v>
      </c>
      <c r="T312" s="223" t="s">
        <v>3082</v>
      </c>
      <c r="U312" s="223" t="s">
        <v>3083</v>
      </c>
      <c r="V312" s="223" t="s">
        <v>3084</v>
      </c>
      <c r="W312" s="222"/>
      <c r="X312" s="223"/>
      <c r="Y312" s="222"/>
      <c r="Z312" s="222"/>
      <c r="AA312" s="222"/>
      <c r="AB312" s="222"/>
      <c r="AC312" s="222"/>
      <c r="AD312" s="597" t="s">
        <v>227</v>
      </c>
      <c r="AE312" s="232">
        <v>0</v>
      </c>
      <c r="AF312" s="228" t="s">
        <v>227</v>
      </c>
      <c r="AG312" s="218"/>
      <c r="AH312" s="232"/>
      <c r="AI312" s="223"/>
      <c r="AJ312" s="223"/>
      <c r="AK312" s="229"/>
      <c r="AL312" s="228"/>
      <c r="AM312" s="229"/>
      <c r="AN312" s="229"/>
      <c r="AO312" s="229"/>
    </row>
    <row r="313" spans="1:41" ht="20.100000000000001" customHeight="1" x14ac:dyDescent="0.3">
      <c r="A313" s="222">
        <v>706386</v>
      </c>
      <c r="B313" s="255" t="s">
        <v>654</v>
      </c>
      <c r="C313" s="223" t="s">
        <v>98</v>
      </c>
      <c r="D313" s="223" t="s">
        <v>991</v>
      </c>
      <c r="E313" s="223" t="s">
        <v>174</v>
      </c>
      <c r="F313" s="224">
        <v>33239</v>
      </c>
      <c r="G313" s="223" t="s">
        <v>216</v>
      </c>
      <c r="H313" s="223" t="s">
        <v>911</v>
      </c>
      <c r="I313" s="232" t="s">
        <v>401</v>
      </c>
      <c r="J313" s="223" t="s">
        <v>203</v>
      </c>
      <c r="K313" s="225">
        <v>2008</v>
      </c>
      <c r="L313" s="223" t="s">
        <v>202</v>
      </c>
      <c r="M313" s="218"/>
      <c r="N313" s="223"/>
      <c r="O313" s="223" t="str">
        <f>IFERROR(VLOOKUP(A313,[1]ورقه2مسجلين!A$3:AV$777,43,0),"")</f>
        <v/>
      </c>
      <c r="P313" s="223"/>
      <c r="Q313" s="226"/>
      <c r="R313" s="222">
        <v>0</v>
      </c>
      <c r="S313" s="223" t="s">
        <v>2233</v>
      </c>
      <c r="T313" s="223" t="s">
        <v>2234</v>
      </c>
      <c r="U313" s="223" t="s">
        <v>2235</v>
      </c>
      <c r="V313" s="223" t="s">
        <v>1986</v>
      </c>
      <c r="W313" s="222"/>
      <c r="X313" s="223"/>
      <c r="Y313" s="222"/>
      <c r="Z313" s="222"/>
      <c r="AA313" s="222"/>
      <c r="AB313" s="222"/>
      <c r="AC313" s="222"/>
      <c r="AD313" s="597" t="s">
        <v>227</v>
      </c>
      <c r="AE313" s="232">
        <v>0</v>
      </c>
      <c r="AF313" s="228" t="s">
        <v>227</v>
      </c>
      <c r="AG313" s="218"/>
      <c r="AH313" s="232"/>
      <c r="AI313" s="223"/>
      <c r="AJ313" s="223"/>
      <c r="AK313" s="229"/>
      <c r="AL313" s="228"/>
      <c r="AM313" s="229"/>
      <c r="AN313" s="229"/>
      <c r="AO313" s="229"/>
    </row>
    <row r="314" spans="1:41" ht="20.100000000000001" customHeight="1" x14ac:dyDescent="0.3">
      <c r="A314" s="222">
        <v>706389</v>
      </c>
      <c r="B314" s="255" t="s">
        <v>655</v>
      </c>
      <c r="C314" s="223" t="s">
        <v>190</v>
      </c>
      <c r="D314" s="223" t="s">
        <v>1155</v>
      </c>
      <c r="E314" s="223" t="s">
        <v>174</v>
      </c>
      <c r="F314" s="224">
        <v>30331</v>
      </c>
      <c r="G314" s="223" t="s">
        <v>200</v>
      </c>
      <c r="H314" s="223" t="s">
        <v>911</v>
      </c>
      <c r="I314" s="232" t="s">
        <v>248</v>
      </c>
      <c r="J314" s="223" t="s">
        <v>203</v>
      </c>
      <c r="K314" s="225">
        <v>2002</v>
      </c>
      <c r="L314" s="223" t="s">
        <v>200</v>
      </c>
      <c r="M314" s="218"/>
      <c r="N314" s="223"/>
      <c r="O314" s="223" t="str">
        <f>IFERROR(VLOOKUP(A314,[1]ورقه2مسجلين!A$3:AV$777,43,0),"")</f>
        <v/>
      </c>
      <c r="P314" s="223"/>
      <c r="Q314" s="226"/>
      <c r="R314" s="222">
        <v>0</v>
      </c>
      <c r="S314" s="223" t="s">
        <v>3085</v>
      </c>
      <c r="T314" s="223" t="s">
        <v>2028</v>
      </c>
      <c r="U314" s="223" t="s">
        <v>3086</v>
      </c>
      <c r="V314" s="223" t="s">
        <v>2038</v>
      </c>
      <c r="W314" s="222"/>
      <c r="X314" s="223"/>
      <c r="Y314" s="222"/>
      <c r="Z314" s="222"/>
      <c r="AA314" s="222"/>
      <c r="AB314" s="222"/>
      <c r="AC314" s="222"/>
      <c r="AD314" s="597" t="s">
        <v>227</v>
      </c>
      <c r="AE314" s="232">
        <v>0</v>
      </c>
      <c r="AF314" s="228" t="s">
        <v>227</v>
      </c>
      <c r="AG314" s="218"/>
      <c r="AH314" s="232"/>
      <c r="AI314" s="223"/>
      <c r="AJ314" s="223"/>
      <c r="AK314" s="229"/>
      <c r="AL314" s="228"/>
      <c r="AM314" s="229"/>
      <c r="AN314" s="229"/>
      <c r="AO314" s="229"/>
    </row>
    <row r="315" spans="1:41" ht="20.100000000000001" customHeight="1" x14ac:dyDescent="0.3">
      <c r="A315" s="222">
        <v>706392</v>
      </c>
      <c r="B315" s="255" t="s">
        <v>656</v>
      </c>
      <c r="C315" s="223" t="s">
        <v>261</v>
      </c>
      <c r="D315" s="223" t="s">
        <v>1369</v>
      </c>
      <c r="E315" s="223" t="s">
        <v>174</v>
      </c>
      <c r="F315" s="224">
        <v>36526</v>
      </c>
      <c r="G315" s="223" t="s">
        <v>200</v>
      </c>
      <c r="H315" s="223" t="s">
        <v>911</v>
      </c>
      <c r="I315" s="232" t="s">
        <v>249</v>
      </c>
      <c r="J315" s="223" t="s">
        <v>201</v>
      </c>
      <c r="K315" s="225">
        <v>2017</v>
      </c>
      <c r="L315" s="223" t="s">
        <v>200</v>
      </c>
      <c r="M315" s="218"/>
      <c r="N315" s="223"/>
      <c r="O315" s="223" t="str">
        <f>IFERROR(VLOOKUP(A315,[1]ورقه2مسجلين!A$3:AV$777,43,0),"")</f>
        <v/>
      </c>
      <c r="P315" s="223"/>
      <c r="Q315" s="226"/>
      <c r="R315" s="222">
        <v>0</v>
      </c>
      <c r="S315" s="223" t="s">
        <v>3087</v>
      </c>
      <c r="T315" s="223" t="s">
        <v>3088</v>
      </c>
      <c r="U315" s="223" t="s">
        <v>3089</v>
      </c>
      <c r="V315" s="223" t="s">
        <v>1963</v>
      </c>
      <c r="W315" s="222"/>
      <c r="X315" s="223"/>
      <c r="Y315" s="222"/>
      <c r="Z315" s="222"/>
      <c r="AA315" s="222"/>
      <c r="AB315" s="222"/>
      <c r="AC315" s="222"/>
      <c r="AD315" s="597" t="s">
        <v>227</v>
      </c>
      <c r="AE315" s="232">
        <v>0</v>
      </c>
      <c r="AF315" s="228" t="s">
        <v>227</v>
      </c>
      <c r="AG315" s="218"/>
      <c r="AH315" s="232" t="s">
        <v>1500</v>
      </c>
      <c r="AI315" s="223"/>
      <c r="AJ315" s="223"/>
      <c r="AK315" s="229"/>
      <c r="AL315" s="228"/>
      <c r="AM315" s="229"/>
      <c r="AN315" s="229"/>
      <c r="AO315" s="229"/>
    </row>
    <row r="316" spans="1:41" ht="20.100000000000001" customHeight="1" x14ac:dyDescent="0.3">
      <c r="A316" s="222">
        <v>706396</v>
      </c>
      <c r="B316" s="255" t="s">
        <v>657</v>
      </c>
      <c r="C316" s="223" t="s">
        <v>190</v>
      </c>
      <c r="D316" s="223" t="s">
        <v>1018</v>
      </c>
      <c r="E316" s="223" t="s">
        <v>174</v>
      </c>
      <c r="F316" s="224">
        <v>35596</v>
      </c>
      <c r="G316" s="223" t="s">
        <v>925</v>
      </c>
      <c r="H316" s="223" t="s">
        <v>911</v>
      </c>
      <c r="I316" s="232" t="s">
        <v>248</v>
      </c>
      <c r="J316" s="223" t="s">
        <v>203</v>
      </c>
      <c r="K316" s="225">
        <v>2017</v>
      </c>
      <c r="L316" s="223" t="s">
        <v>1337</v>
      </c>
      <c r="M316" s="218"/>
      <c r="N316" s="223"/>
      <c r="O316" s="223" t="str">
        <f>IFERROR(VLOOKUP(A316,[1]ورقه2مسجلين!A$3:AV$777,43,0),"")</f>
        <v/>
      </c>
      <c r="P316" s="223"/>
      <c r="Q316" s="226"/>
      <c r="R316" s="222">
        <v>0</v>
      </c>
      <c r="S316" s="223" t="s">
        <v>3090</v>
      </c>
      <c r="T316" s="223" t="s">
        <v>2028</v>
      </c>
      <c r="U316" s="223" t="s">
        <v>2426</v>
      </c>
      <c r="V316" s="223" t="s">
        <v>1986</v>
      </c>
      <c r="W316" s="222"/>
      <c r="X316" s="223"/>
      <c r="Y316" s="222"/>
      <c r="Z316" s="222"/>
      <c r="AA316" s="222"/>
      <c r="AB316" s="222"/>
      <c r="AC316" s="222"/>
      <c r="AD316" s="597" t="s">
        <v>227</v>
      </c>
      <c r="AE316" s="232">
        <v>0</v>
      </c>
      <c r="AF316" s="228" t="s">
        <v>227</v>
      </c>
      <c r="AG316" s="218"/>
      <c r="AH316" s="232"/>
      <c r="AI316" s="223"/>
      <c r="AJ316" s="223"/>
      <c r="AK316" s="229"/>
      <c r="AL316" s="228"/>
      <c r="AM316" s="229"/>
      <c r="AN316" s="229"/>
      <c r="AO316" s="229"/>
    </row>
    <row r="317" spans="1:41" ht="20.100000000000001" customHeight="1" x14ac:dyDescent="0.3">
      <c r="A317" s="222">
        <v>706404</v>
      </c>
      <c r="B317" s="255" t="s">
        <v>4376</v>
      </c>
      <c r="C317" s="223" t="s">
        <v>272</v>
      </c>
      <c r="D317" s="232"/>
      <c r="E317" s="232"/>
      <c r="G317" s="232"/>
      <c r="H317" s="234"/>
      <c r="I317" s="232" t="s">
        <v>247</v>
      </c>
      <c r="J317" s="234"/>
      <c r="L317" s="234"/>
      <c r="M317" s="232"/>
      <c r="N317" s="232"/>
      <c r="O317" s="232"/>
      <c r="P317" s="232"/>
      <c r="R317" s="232"/>
      <c r="S317" s="232"/>
      <c r="T317" s="232"/>
      <c r="U317" s="232"/>
      <c r="V317" s="232"/>
      <c r="W317" s="232"/>
      <c r="X317" s="232"/>
      <c r="Y317" s="232"/>
      <c r="Z317" s="232"/>
      <c r="AA317" s="232"/>
      <c r="AB317" s="232"/>
      <c r="AC317" s="232"/>
      <c r="AD317" s="596"/>
      <c r="AE317" s="232" t="s">
        <v>4546</v>
      </c>
      <c r="AF317" s="238"/>
      <c r="AG317" s="232"/>
      <c r="AH317" s="232"/>
      <c r="AI317" s="232"/>
      <c r="AJ317" s="232"/>
      <c r="AL317" s="238"/>
    </row>
    <row r="318" spans="1:41" ht="20.100000000000001" customHeight="1" x14ac:dyDescent="0.3">
      <c r="A318" s="222">
        <v>706413</v>
      </c>
      <c r="B318" s="255" t="s">
        <v>658</v>
      </c>
      <c r="C318" s="223" t="s">
        <v>361</v>
      </c>
      <c r="D318" s="223" t="s">
        <v>1008</v>
      </c>
      <c r="E318" s="223" t="s">
        <v>174</v>
      </c>
      <c r="F318" s="224">
        <v>31778</v>
      </c>
      <c r="G318" s="223" t="s">
        <v>1157</v>
      </c>
      <c r="H318" s="223" t="s">
        <v>911</v>
      </c>
      <c r="I318" s="232" t="s">
        <v>247</v>
      </c>
      <c r="J318" s="223" t="s">
        <v>203</v>
      </c>
      <c r="K318" s="225">
        <v>2012</v>
      </c>
      <c r="L318" s="223" t="s">
        <v>214</v>
      </c>
      <c r="M318" s="218"/>
      <c r="N318" s="223"/>
      <c r="O318" s="223" t="str">
        <f>IFERROR(VLOOKUP(A318,[1]ورقه2مسجلين!A$3:AV$777,43,0),"")</f>
        <v/>
      </c>
      <c r="P318" s="223"/>
      <c r="Q318" s="226"/>
      <c r="R318" s="222">
        <v>0</v>
      </c>
      <c r="S318" s="223" t="s">
        <v>3091</v>
      </c>
      <c r="T318" s="223" t="s">
        <v>3092</v>
      </c>
      <c r="U318" s="223" t="s">
        <v>2358</v>
      </c>
      <c r="V318" s="223" t="s">
        <v>3093</v>
      </c>
      <c r="W318" s="222"/>
      <c r="X318" s="223"/>
      <c r="Y318" s="222"/>
      <c r="Z318" s="222"/>
      <c r="AA318" s="222"/>
      <c r="AB318" s="222"/>
      <c r="AC318" s="222"/>
      <c r="AD318" s="597" t="s">
        <v>227</v>
      </c>
      <c r="AE318" s="232" t="s">
        <v>4546</v>
      </c>
      <c r="AF318" s="228" t="s">
        <v>227</v>
      </c>
      <c r="AG318" s="218"/>
      <c r="AH318" s="232" t="s">
        <v>1500</v>
      </c>
      <c r="AI318" s="223"/>
      <c r="AJ318" s="223"/>
      <c r="AK318" s="229"/>
      <c r="AL318" s="228"/>
      <c r="AM318" s="229"/>
      <c r="AN318" s="229"/>
      <c r="AO318" s="229"/>
    </row>
    <row r="319" spans="1:41" ht="20.100000000000001" customHeight="1" x14ac:dyDescent="0.3">
      <c r="A319" s="222">
        <v>706416</v>
      </c>
      <c r="B319" s="255" t="s">
        <v>808</v>
      </c>
      <c r="C319" s="223" t="s">
        <v>260</v>
      </c>
      <c r="D319" s="223" t="s">
        <v>1364</v>
      </c>
      <c r="E319" s="223" t="s">
        <v>174</v>
      </c>
      <c r="F319" s="224">
        <v>36080</v>
      </c>
      <c r="G319" s="223" t="s">
        <v>200</v>
      </c>
      <c r="H319" s="223" t="s">
        <v>935</v>
      </c>
      <c r="I319" s="232" t="s">
        <v>401</v>
      </c>
      <c r="J319" s="223" t="s">
        <v>201</v>
      </c>
      <c r="K319" s="225">
        <v>2016</v>
      </c>
      <c r="L319" s="223" t="s">
        <v>200</v>
      </c>
      <c r="M319" s="218"/>
      <c r="N319" s="223"/>
      <c r="O319" s="223" t="str">
        <f>IFERROR(VLOOKUP(A319,[1]ورقه2مسجلين!A$3:AV$777,43,0),"")</f>
        <v/>
      </c>
      <c r="P319" s="223"/>
      <c r="Q319" s="226"/>
      <c r="R319" s="222">
        <v>0</v>
      </c>
      <c r="S319" s="223" t="s">
        <v>3094</v>
      </c>
      <c r="T319" s="223" t="s">
        <v>2711</v>
      </c>
      <c r="U319" s="223" t="s">
        <v>3095</v>
      </c>
      <c r="V319" s="223" t="s">
        <v>2706</v>
      </c>
      <c r="W319" s="222"/>
      <c r="X319" s="223"/>
      <c r="Y319" s="222"/>
      <c r="Z319" s="222"/>
      <c r="AA319" s="222"/>
      <c r="AB319" s="222"/>
      <c r="AC319" s="222"/>
      <c r="AD319" s="597" t="s">
        <v>227</v>
      </c>
      <c r="AE319" s="232">
        <v>0</v>
      </c>
      <c r="AF319" s="228" t="s">
        <v>227</v>
      </c>
      <c r="AG319" s="218"/>
      <c r="AH319" s="232"/>
      <c r="AI319" s="223"/>
      <c r="AJ319" s="223"/>
      <c r="AK319" s="229"/>
      <c r="AL319" s="228"/>
      <c r="AM319" s="229"/>
      <c r="AN319" s="229"/>
      <c r="AO319" s="229"/>
    </row>
    <row r="320" spans="1:41" ht="20.100000000000001" customHeight="1" x14ac:dyDescent="0.3">
      <c r="A320" s="222">
        <v>706426</v>
      </c>
      <c r="B320" s="255" t="s">
        <v>554</v>
      </c>
      <c r="C320" s="223" t="s">
        <v>555</v>
      </c>
      <c r="D320" s="223" t="s">
        <v>1028</v>
      </c>
      <c r="E320" s="223" t="s">
        <v>174</v>
      </c>
      <c r="F320" s="224">
        <v>29596</v>
      </c>
      <c r="G320" s="223" t="s">
        <v>1158</v>
      </c>
      <c r="H320" s="223" t="s">
        <v>911</v>
      </c>
      <c r="I320" s="232" t="s">
        <v>248</v>
      </c>
      <c r="J320" s="223" t="s">
        <v>203</v>
      </c>
      <c r="K320" s="225">
        <v>2015</v>
      </c>
      <c r="L320" s="223" t="s">
        <v>202</v>
      </c>
      <c r="M320" s="218"/>
      <c r="N320" s="223"/>
      <c r="O320" s="223" t="str">
        <f>IFERROR(VLOOKUP(A320,[1]ورقه2مسجلين!A$3:AV$777,43,0),"")</f>
        <v/>
      </c>
      <c r="P320" s="223"/>
      <c r="Q320" s="226"/>
      <c r="R320" s="231"/>
      <c r="S320" s="223" t="s">
        <v>3096</v>
      </c>
      <c r="T320" s="223" t="s">
        <v>3097</v>
      </c>
      <c r="U320" s="223" t="s">
        <v>2718</v>
      </c>
      <c r="V320" s="223" t="s">
        <v>3098</v>
      </c>
      <c r="W320" s="222"/>
      <c r="X320" s="223"/>
      <c r="Y320" s="222"/>
      <c r="Z320" s="222"/>
      <c r="AA320" s="222"/>
      <c r="AB320" s="222"/>
      <c r="AC320" s="222"/>
      <c r="AD320" s="597" t="s">
        <v>3626</v>
      </c>
      <c r="AE320" s="232" t="s">
        <v>4582</v>
      </c>
      <c r="AF320" s="228" t="s">
        <v>227</v>
      </c>
      <c r="AG320" s="218"/>
      <c r="AH320" s="232"/>
      <c r="AI320" s="223"/>
      <c r="AJ320" s="223"/>
      <c r="AK320" s="229"/>
      <c r="AL320" s="228"/>
      <c r="AM320" s="229"/>
      <c r="AN320" s="229"/>
      <c r="AO320" s="229"/>
    </row>
    <row r="321" spans="1:41" ht="20.100000000000001" customHeight="1" x14ac:dyDescent="0.3">
      <c r="A321" s="222">
        <v>706430</v>
      </c>
      <c r="B321" s="255" t="s">
        <v>809</v>
      </c>
      <c r="C321" s="223" t="s">
        <v>252</v>
      </c>
      <c r="D321" s="223" t="s">
        <v>1032</v>
      </c>
      <c r="E321" s="223" t="s">
        <v>174</v>
      </c>
      <c r="F321" s="224">
        <v>27407</v>
      </c>
      <c r="G321" s="223" t="s">
        <v>200</v>
      </c>
      <c r="H321" s="223" t="s">
        <v>911</v>
      </c>
      <c r="I321" s="232" t="s">
        <v>247</v>
      </c>
      <c r="J321" s="223" t="s">
        <v>203</v>
      </c>
      <c r="K321" s="225">
        <v>2005</v>
      </c>
      <c r="L321" s="223" t="s">
        <v>200</v>
      </c>
      <c r="M321" s="218"/>
      <c r="N321" s="223"/>
      <c r="O321" s="223" t="str">
        <f>IFERROR(VLOOKUP(A321,[1]ورقه2مسجلين!A$3:AV$777,43,0),"")</f>
        <v/>
      </c>
      <c r="P321" s="223"/>
      <c r="Q321" s="226"/>
      <c r="R321" s="222">
        <v>0</v>
      </c>
      <c r="S321" s="223" t="s">
        <v>3099</v>
      </c>
      <c r="T321" s="223" t="s">
        <v>3100</v>
      </c>
      <c r="U321" s="223" t="s">
        <v>3101</v>
      </c>
      <c r="V321" s="223" t="s">
        <v>1963</v>
      </c>
      <c r="W321" s="222"/>
      <c r="X321" s="223"/>
      <c r="Y321" s="222"/>
      <c r="Z321" s="222"/>
      <c r="AA321" s="222"/>
      <c r="AB321" s="222"/>
      <c r="AC321" s="222"/>
      <c r="AD321" s="597" t="s">
        <v>227</v>
      </c>
      <c r="AE321" s="232" t="s">
        <v>4546</v>
      </c>
      <c r="AF321" s="228" t="s">
        <v>227</v>
      </c>
      <c r="AG321" s="218"/>
      <c r="AH321" s="232"/>
      <c r="AI321" s="223"/>
      <c r="AJ321" s="223"/>
      <c r="AK321" s="229"/>
      <c r="AL321" s="228"/>
      <c r="AM321" s="229"/>
      <c r="AN321" s="229"/>
      <c r="AO321" s="229"/>
    </row>
    <row r="322" spans="1:41" ht="20.100000000000001" customHeight="1" x14ac:dyDescent="0.3">
      <c r="A322" s="222">
        <v>706433</v>
      </c>
      <c r="B322" s="255" t="s">
        <v>810</v>
      </c>
      <c r="C322" s="223" t="s">
        <v>132</v>
      </c>
      <c r="D322" s="223" t="s">
        <v>1886</v>
      </c>
      <c r="E322" s="223" t="s">
        <v>174</v>
      </c>
      <c r="F322" s="224">
        <v>33240</v>
      </c>
      <c r="G322" s="223" t="s">
        <v>1826</v>
      </c>
      <c r="H322" s="223" t="s">
        <v>911</v>
      </c>
      <c r="I322" s="232" t="s">
        <v>248</v>
      </c>
      <c r="J322" s="223" t="s">
        <v>203</v>
      </c>
      <c r="K322" s="225">
        <v>2008</v>
      </c>
      <c r="L322" s="223" t="s">
        <v>202</v>
      </c>
      <c r="M322" s="218"/>
      <c r="N322" s="223"/>
      <c r="O322" s="223" t="str">
        <f>IFERROR(VLOOKUP(A322,[1]ورقه2مسجلين!A$3:AV$777,43,0),"")</f>
        <v/>
      </c>
      <c r="P322" s="223"/>
      <c r="Q322" s="226"/>
      <c r="R322" s="222">
        <v>0</v>
      </c>
      <c r="S322" s="223" t="s">
        <v>3646</v>
      </c>
      <c r="T322" s="223" t="s">
        <v>3062</v>
      </c>
      <c r="U322" s="223" t="s">
        <v>3647</v>
      </c>
      <c r="V322" s="223" t="s">
        <v>3648</v>
      </c>
      <c r="W322" s="222"/>
      <c r="X322" s="223"/>
      <c r="Y322" s="222"/>
      <c r="Z322" s="222"/>
      <c r="AA322" s="222"/>
      <c r="AB322" s="222"/>
      <c r="AC322" s="222"/>
      <c r="AD322" s="597" t="s">
        <v>3626</v>
      </c>
      <c r="AE322" s="232" t="s">
        <v>4582</v>
      </c>
      <c r="AF322" s="228" t="s">
        <v>227</v>
      </c>
      <c r="AG322" s="218"/>
      <c r="AH322" s="232"/>
      <c r="AI322" s="223"/>
      <c r="AJ322" s="223"/>
      <c r="AK322" s="229"/>
      <c r="AL322" s="228"/>
      <c r="AM322" s="229"/>
      <c r="AN322" s="229"/>
      <c r="AO322" s="229"/>
    </row>
    <row r="323" spans="1:41" ht="20.100000000000001" customHeight="1" x14ac:dyDescent="0.3">
      <c r="A323" s="222">
        <v>706439</v>
      </c>
      <c r="B323" s="255" t="s">
        <v>591</v>
      </c>
      <c r="C323" s="223" t="s">
        <v>73</v>
      </c>
      <c r="D323" s="223" t="s">
        <v>1159</v>
      </c>
      <c r="E323" s="223" t="s">
        <v>173</v>
      </c>
      <c r="F323" s="224">
        <v>30842</v>
      </c>
      <c r="G323" s="223" t="s">
        <v>200</v>
      </c>
      <c r="H323" s="223" t="s">
        <v>911</v>
      </c>
      <c r="I323" s="232" t="s">
        <v>249</v>
      </c>
      <c r="J323" s="223" t="s">
        <v>201</v>
      </c>
      <c r="K323" s="225">
        <v>2002</v>
      </c>
      <c r="L323" s="223" t="s">
        <v>200</v>
      </c>
      <c r="M323" s="218"/>
      <c r="N323" s="223"/>
      <c r="O323" s="223" t="str">
        <f>IFERROR(VLOOKUP(A323,[1]ورقه2مسجلين!A$3:AV$777,43,0),"")</f>
        <v/>
      </c>
      <c r="P323" s="223"/>
      <c r="Q323" s="226"/>
      <c r="R323" s="231"/>
      <c r="S323" s="223" t="s">
        <v>3102</v>
      </c>
      <c r="T323" s="223" t="s">
        <v>1992</v>
      </c>
      <c r="U323" s="223" t="s">
        <v>2718</v>
      </c>
      <c r="V323" s="223" t="s">
        <v>1963</v>
      </c>
      <c r="W323" s="222"/>
      <c r="X323" s="223"/>
      <c r="Y323" s="222"/>
      <c r="Z323" s="222"/>
      <c r="AA323" s="222"/>
      <c r="AB323" s="222"/>
      <c r="AC323" s="222"/>
      <c r="AD323" s="597" t="s">
        <v>227</v>
      </c>
      <c r="AE323" s="232">
        <v>0</v>
      </c>
      <c r="AF323" s="228" t="s">
        <v>227</v>
      </c>
      <c r="AG323" s="218"/>
      <c r="AH323" s="232"/>
      <c r="AI323" s="223"/>
      <c r="AJ323" s="223"/>
      <c r="AK323" s="229"/>
      <c r="AL323" s="228"/>
      <c r="AM323" s="229"/>
      <c r="AN323" s="229"/>
      <c r="AO323" s="229"/>
    </row>
    <row r="324" spans="1:41" ht="20.100000000000001" customHeight="1" x14ac:dyDescent="0.3">
      <c r="A324" s="222">
        <v>706456</v>
      </c>
      <c r="B324" s="255" t="s">
        <v>461</v>
      </c>
      <c r="C324" s="223" t="s">
        <v>462</v>
      </c>
      <c r="D324" s="223" t="s">
        <v>1099</v>
      </c>
      <c r="E324" s="223" t="s">
        <v>173</v>
      </c>
      <c r="F324" s="224">
        <v>30989</v>
      </c>
      <c r="G324" s="223" t="s">
        <v>200</v>
      </c>
      <c r="H324" s="223" t="s">
        <v>911</v>
      </c>
      <c r="I324" s="232" t="s">
        <v>226</v>
      </c>
      <c r="J324" s="223" t="s">
        <v>203</v>
      </c>
      <c r="K324" s="225">
        <v>2003</v>
      </c>
      <c r="L324" s="223" t="s">
        <v>200</v>
      </c>
      <c r="M324" s="218"/>
      <c r="N324" s="223"/>
      <c r="O324" s="223" t="str">
        <f>IFERROR(VLOOKUP(A324,[1]ورقه2مسجلين!A$3:AV$777,43,0),"")</f>
        <v/>
      </c>
      <c r="P324" s="223"/>
      <c r="Q324" s="226"/>
      <c r="R324" s="231"/>
      <c r="S324" s="223" t="s">
        <v>3103</v>
      </c>
      <c r="T324" s="223" t="s">
        <v>3104</v>
      </c>
      <c r="U324" s="223" t="s">
        <v>3105</v>
      </c>
      <c r="V324" s="223" t="s">
        <v>2706</v>
      </c>
      <c r="W324" s="222"/>
      <c r="X324" s="223"/>
      <c r="Y324" s="222"/>
      <c r="Z324" s="222"/>
      <c r="AA324" s="222"/>
      <c r="AB324" s="222"/>
      <c r="AC324" s="222"/>
      <c r="AD324" s="597" t="s">
        <v>227</v>
      </c>
      <c r="AE324" s="232">
        <v>0</v>
      </c>
      <c r="AF324" s="228" t="s">
        <v>227</v>
      </c>
      <c r="AG324" s="218"/>
      <c r="AH324" s="232"/>
      <c r="AI324" s="223"/>
      <c r="AJ324" s="223"/>
      <c r="AK324" s="229"/>
      <c r="AL324" s="228"/>
      <c r="AM324" s="229"/>
      <c r="AN324" s="229"/>
      <c r="AO324" s="229"/>
    </row>
    <row r="325" spans="1:41" ht="20.100000000000001" customHeight="1" x14ac:dyDescent="0.3">
      <c r="A325" s="222">
        <v>706459</v>
      </c>
      <c r="B325" s="255" t="s">
        <v>811</v>
      </c>
      <c r="C325" s="223" t="s">
        <v>99</v>
      </c>
      <c r="D325" s="223" t="s">
        <v>964</v>
      </c>
      <c r="E325" s="223" t="s">
        <v>173</v>
      </c>
      <c r="F325" s="224">
        <v>36181</v>
      </c>
      <c r="G325" s="223" t="s">
        <v>1160</v>
      </c>
      <c r="H325" s="223" t="s">
        <v>911</v>
      </c>
      <c r="I325" s="232" t="s">
        <v>226</v>
      </c>
      <c r="J325" s="223" t="s">
        <v>203</v>
      </c>
      <c r="K325" s="225">
        <v>2016</v>
      </c>
      <c r="L325" s="223" t="s">
        <v>216</v>
      </c>
      <c r="M325" s="218"/>
      <c r="N325" s="223"/>
      <c r="O325" s="223" t="str">
        <f>IFERROR(VLOOKUP(A325,[1]ورقه2مسجلين!A$3:AV$777,43,0),"")</f>
        <v/>
      </c>
      <c r="P325" s="223"/>
      <c r="Q325" s="226"/>
      <c r="R325" s="222">
        <v>0</v>
      </c>
      <c r="S325" s="223" t="s">
        <v>3106</v>
      </c>
      <c r="T325" s="223" t="s">
        <v>2028</v>
      </c>
      <c r="U325" s="223" t="s">
        <v>3107</v>
      </c>
      <c r="V325" s="223" t="s">
        <v>1986</v>
      </c>
      <c r="W325" s="222"/>
      <c r="X325" s="223"/>
      <c r="Y325" s="222"/>
      <c r="Z325" s="222"/>
      <c r="AA325" s="222"/>
      <c r="AB325" s="222"/>
      <c r="AC325" s="222"/>
      <c r="AD325" s="597" t="s">
        <v>227</v>
      </c>
      <c r="AE325" s="232">
        <v>0</v>
      </c>
      <c r="AF325" s="228" t="s">
        <v>227</v>
      </c>
      <c r="AG325" s="218"/>
      <c r="AH325" s="232"/>
      <c r="AI325" s="223"/>
      <c r="AJ325" s="223"/>
      <c r="AK325" s="229"/>
      <c r="AL325" s="228"/>
      <c r="AM325" s="229"/>
      <c r="AN325" s="229"/>
      <c r="AO325" s="229"/>
    </row>
    <row r="326" spans="1:41" ht="20.100000000000001" customHeight="1" x14ac:dyDescent="0.3">
      <c r="A326" s="222">
        <v>706469</v>
      </c>
      <c r="B326" s="255" t="s">
        <v>812</v>
      </c>
      <c r="C326" s="223" t="s">
        <v>223</v>
      </c>
      <c r="D326" s="223" t="s">
        <v>1298</v>
      </c>
      <c r="E326" s="223" t="s">
        <v>173</v>
      </c>
      <c r="F326" s="224">
        <v>31511</v>
      </c>
      <c r="G326" s="223" t="s">
        <v>1161</v>
      </c>
      <c r="H326" s="223" t="s">
        <v>911</v>
      </c>
      <c r="I326" s="232" t="s">
        <v>247</v>
      </c>
      <c r="J326" s="223" t="s">
        <v>203</v>
      </c>
      <c r="K326" s="225">
        <v>2006</v>
      </c>
      <c r="L326" s="223" t="s">
        <v>217</v>
      </c>
      <c r="M326" s="218"/>
      <c r="N326" s="223"/>
      <c r="O326" s="223"/>
      <c r="P326" s="250"/>
      <c r="Q326" s="226"/>
      <c r="R326" s="222">
        <v>0</v>
      </c>
      <c r="S326" s="223" t="s">
        <v>3108</v>
      </c>
      <c r="T326" s="223" t="s">
        <v>3109</v>
      </c>
      <c r="U326" s="223" t="s">
        <v>2616</v>
      </c>
      <c r="V326" s="223" t="s">
        <v>3110</v>
      </c>
      <c r="W326" s="222"/>
      <c r="X326" s="223"/>
      <c r="Y326" s="222"/>
      <c r="Z326" s="222"/>
      <c r="AA326" s="222"/>
      <c r="AB326" s="222"/>
      <c r="AC326" s="222"/>
      <c r="AD326" s="597" t="s">
        <v>227</v>
      </c>
      <c r="AE326" s="232" t="s">
        <v>4546</v>
      </c>
      <c r="AF326" s="228" t="s">
        <v>227</v>
      </c>
      <c r="AG326" s="218"/>
      <c r="AH326" s="232" t="s">
        <v>1500</v>
      </c>
      <c r="AI326" s="223"/>
      <c r="AJ326" s="223"/>
      <c r="AK326" s="229"/>
      <c r="AL326" s="228"/>
      <c r="AM326" s="229"/>
      <c r="AN326" s="229"/>
      <c r="AO326" s="229"/>
    </row>
    <row r="327" spans="1:41" ht="20.100000000000001" customHeight="1" x14ac:dyDescent="0.3">
      <c r="A327" s="222">
        <v>706471</v>
      </c>
      <c r="B327" s="255" t="s">
        <v>556</v>
      </c>
      <c r="C327" s="223" t="s">
        <v>336</v>
      </c>
      <c r="D327" s="223" t="s">
        <v>910</v>
      </c>
      <c r="E327" s="223" t="s">
        <v>173</v>
      </c>
      <c r="F327" s="224">
        <v>28670</v>
      </c>
      <c r="G327" s="223" t="s">
        <v>200</v>
      </c>
      <c r="H327" s="223" t="s">
        <v>911</v>
      </c>
      <c r="I327" s="232" t="s">
        <v>248</v>
      </c>
      <c r="J327" s="223" t="s">
        <v>201</v>
      </c>
      <c r="K327" s="225">
        <v>1996</v>
      </c>
      <c r="L327" s="223" t="s">
        <v>200</v>
      </c>
      <c r="M327" s="218"/>
      <c r="N327" s="251"/>
      <c r="O327" s="251" t="s">
        <v>4543</v>
      </c>
      <c r="P327" s="223"/>
      <c r="Q327" s="226">
        <v>95000</v>
      </c>
      <c r="R327" s="222">
        <v>0</v>
      </c>
      <c r="S327" s="223" t="s">
        <v>3111</v>
      </c>
      <c r="T327" s="223" t="s">
        <v>2365</v>
      </c>
      <c r="U327" s="223" t="s">
        <v>2497</v>
      </c>
      <c r="V327" s="223" t="s">
        <v>1963</v>
      </c>
      <c r="W327" s="222"/>
      <c r="X327" s="223"/>
      <c r="Y327" s="222"/>
      <c r="Z327" s="222"/>
      <c r="AA327" s="222"/>
      <c r="AB327" s="222"/>
      <c r="AC327" s="222"/>
      <c r="AD327" s="597" t="s">
        <v>227</v>
      </c>
      <c r="AE327" s="232">
        <v>0</v>
      </c>
      <c r="AF327" s="228" t="s">
        <v>227</v>
      </c>
      <c r="AG327" s="218"/>
      <c r="AH327" s="232"/>
      <c r="AI327" s="223"/>
      <c r="AJ327" s="223"/>
      <c r="AK327" s="229"/>
      <c r="AL327" s="228"/>
      <c r="AM327" s="229"/>
      <c r="AN327" s="229"/>
      <c r="AO327" s="229"/>
    </row>
    <row r="328" spans="1:41" ht="20.100000000000001" customHeight="1" x14ac:dyDescent="0.3">
      <c r="A328" s="222">
        <v>706483</v>
      </c>
      <c r="B328" s="255" t="s">
        <v>557</v>
      </c>
      <c r="C328" s="223" t="s">
        <v>67</v>
      </c>
      <c r="D328" s="223" t="s">
        <v>913</v>
      </c>
      <c r="E328" s="223" t="s">
        <v>174</v>
      </c>
      <c r="F328" s="224">
        <v>28975</v>
      </c>
      <c r="G328" s="223" t="s">
        <v>212</v>
      </c>
      <c r="H328" s="223" t="s">
        <v>911</v>
      </c>
      <c r="I328" s="232" t="s">
        <v>248</v>
      </c>
      <c r="J328" s="223" t="s">
        <v>201</v>
      </c>
      <c r="K328" s="225">
        <v>1998</v>
      </c>
      <c r="L328" s="223" t="s">
        <v>212</v>
      </c>
      <c r="M328" s="218"/>
      <c r="N328" s="223"/>
      <c r="O328" s="223" t="str">
        <f>IFERROR(VLOOKUP(A328,[1]ورقه2مسجلين!A$3:AV$777,43,0),"")</f>
        <v/>
      </c>
      <c r="P328" s="223"/>
      <c r="Q328" s="226"/>
      <c r="R328" s="231"/>
      <c r="S328" s="223" t="s">
        <v>3112</v>
      </c>
      <c r="T328" s="223" t="s">
        <v>1992</v>
      </c>
      <c r="U328" s="223" t="s">
        <v>2220</v>
      </c>
      <c r="V328" s="223" t="s">
        <v>2209</v>
      </c>
      <c r="W328" s="222"/>
      <c r="X328" s="223"/>
      <c r="Y328" s="222"/>
      <c r="Z328" s="222"/>
      <c r="AA328" s="222"/>
      <c r="AB328" s="222"/>
      <c r="AC328" s="222"/>
      <c r="AD328" s="597" t="s">
        <v>227</v>
      </c>
      <c r="AE328" s="232">
        <v>0</v>
      </c>
      <c r="AF328" s="228" t="s">
        <v>227</v>
      </c>
      <c r="AG328" s="218"/>
      <c r="AH328" s="232"/>
      <c r="AI328" s="223"/>
      <c r="AJ328" s="223"/>
      <c r="AK328" s="229"/>
      <c r="AL328" s="228"/>
      <c r="AM328" s="229"/>
      <c r="AN328" s="229"/>
      <c r="AO328" s="229"/>
    </row>
    <row r="329" spans="1:41" ht="20.100000000000001" customHeight="1" x14ac:dyDescent="0.3">
      <c r="A329" s="222">
        <v>706484</v>
      </c>
      <c r="B329" s="255" t="s">
        <v>1512</v>
      </c>
      <c r="C329" s="223" t="s">
        <v>64</v>
      </c>
      <c r="D329" s="223" t="s">
        <v>227</v>
      </c>
      <c r="E329" s="223" t="s">
        <v>227</v>
      </c>
      <c r="F329" s="226"/>
      <c r="G329" s="223" t="s">
        <v>227</v>
      </c>
      <c r="H329" s="223" t="s">
        <v>227</v>
      </c>
      <c r="I329" s="232" t="s">
        <v>247</v>
      </c>
      <c r="J329" s="223" t="s">
        <v>227</v>
      </c>
      <c r="K329" s="226"/>
      <c r="L329" s="223" t="s">
        <v>227</v>
      </c>
      <c r="M329" s="223" t="s">
        <v>227</v>
      </c>
      <c r="N329" s="223"/>
      <c r="O329" s="223" t="str">
        <f>IFERROR(VLOOKUP(A329,[1]ورقه2مسجلين!A$3:AV$777,43,0),"")</f>
        <v/>
      </c>
      <c r="P329" s="223"/>
      <c r="Q329" s="226"/>
      <c r="R329" s="223" t="s">
        <v>227</v>
      </c>
      <c r="S329" s="223" t="s">
        <v>227</v>
      </c>
      <c r="T329" s="223" t="s">
        <v>227</v>
      </c>
      <c r="U329" s="223" t="s">
        <v>227</v>
      </c>
      <c r="V329" s="223" t="s">
        <v>227</v>
      </c>
      <c r="W329" s="223" t="s">
        <v>227</v>
      </c>
      <c r="X329" s="223" t="s">
        <v>227</v>
      </c>
      <c r="Y329" s="223" t="s">
        <v>227</v>
      </c>
      <c r="Z329" s="223" t="s">
        <v>227</v>
      </c>
      <c r="AA329" s="223" t="s">
        <v>227</v>
      </c>
      <c r="AB329" s="223" t="s">
        <v>227</v>
      </c>
      <c r="AC329" s="223" t="s">
        <v>1500</v>
      </c>
      <c r="AD329" s="597" t="s">
        <v>227</v>
      </c>
      <c r="AE329" s="232">
        <v>0</v>
      </c>
      <c r="AF329" s="228" t="s">
        <v>1500</v>
      </c>
      <c r="AG329" s="607" t="s">
        <v>1500</v>
      </c>
      <c r="AH329" s="232" t="s">
        <v>1500</v>
      </c>
      <c r="AI329" s="223"/>
      <c r="AJ329" s="223"/>
      <c r="AK329"/>
      <c r="AL329" s="228"/>
      <c r="AM329"/>
      <c r="AN329"/>
      <c r="AO329"/>
    </row>
    <row r="330" spans="1:41" ht="20.100000000000001" customHeight="1" x14ac:dyDescent="0.3">
      <c r="A330" s="222">
        <v>706489</v>
      </c>
      <c r="B330" s="255" t="s">
        <v>1513</v>
      </c>
      <c r="C330" s="223" t="s">
        <v>1514</v>
      </c>
      <c r="D330" s="223" t="s">
        <v>1885</v>
      </c>
      <c r="E330" s="223" t="s">
        <v>174</v>
      </c>
      <c r="F330" s="224">
        <v>31787</v>
      </c>
      <c r="G330" s="223" t="s">
        <v>200</v>
      </c>
      <c r="H330" s="223" t="s">
        <v>911</v>
      </c>
      <c r="I330" s="232" t="s">
        <v>248</v>
      </c>
      <c r="J330" s="223" t="s">
        <v>203</v>
      </c>
      <c r="K330" s="225">
        <v>2009</v>
      </c>
      <c r="L330" s="223" t="s">
        <v>200</v>
      </c>
      <c r="M330" s="218"/>
      <c r="N330" s="223"/>
      <c r="O330" s="223" t="str">
        <f>IFERROR(VLOOKUP(A330,[1]ورقه2مسجلين!A$3:AV$777,43,0),"")</f>
        <v/>
      </c>
      <c r="P330" s="223"/>
      <c r="Q330" s="226"/>
      <c r="R330" s="222">
        <v>0</v>
      </c>
      <c r="S330" s="223" t="s">
        <v>3113</v>
      </c>
      <c r="T330" s="223" t="s">
        <v>3114</v>
      </c>
      <c r="U330" s="223" t="s">
        <v>3115</v>
      </c>
      <c r="V330" s="223" t="s">
        <v>1963</v>
      </c>
      <c r="W330" s="222"/>
      <c r="X330" s="223"/>
      <c r="Y330" s="222"/>
      <c r="Z330" s="222"/>
      <c r="AA330" s="222"/>
      <c r="AB330" s="222"/>
      <c r="AC330" s="222"/>
      <c r="AD330" s="597" t="s">
        <v>227</v>
      </c>
      <c r="AE330" s="232" t="s">
        <v>4583</v>
      </c>
      <c r="AF330" s="228" t="s">
        <v>227</v>
      </c>
      <c r="AG330" s="218"/>
      <c r="AH330" s="232"/>
      <c r="AI330" s="223"/>
      <c r="AJ330" s="223"/>
      <c r="AK330" s="229"/>
      <c r="AL330" s="228"/>
      <c r="AM330" s="229"/>
      <c r="AN330" s="229"/>
      <c r="AO330" s="229"/>
    </row>
    <row r="331" spans="1:41" ht="20.100000000000001" customHeight="1" x14ac:dyDescent="0.3">
      <c r="A331" s="222">
        <v>706493</v>
      </c>
      <c r="B331" s="255" t="s">
        <v>813</v>
      </c>
      <c r="C331" s="223" t="s">
        <v>814</v>
      </c>
      <c r="D331" s="223" t="s">
        <v>1317</v>
      </c>
      <c r="E331" s="223" t="s">
        <v>173</v>
      </c>
      <c r="F331" s="224">
        <v>32874</v>
      </c>
      <c r="G331" s="223" t="s">
        <v>200</v>
      </c>
      <c r="H331" s="223" t="s">
        <v>911</v>
      </c>
      <c r="I331" s="232" t="s">
        <v>248</v>
      </c>
      <c r="J331" s="223" t="s">
        <v>203</v>
      </c>
      <c r="K331" s="225">
        <v>2009</v>
      </c>
      <c r="L331" s="223" t="s">
        <v>202</v>
      </c>
      <c r="M331" s="223" t="s">
        <v>227</v>
      </c>
      <c r="N331" s="223"/>
      <c r="O331" s="223" t="str">
        <f>IFERROR(VLOOKUP(A331,[1]ورقه2مسجلين!A$3:AV$777,43,0),"")</f>
        <v/>
      </c>
      <c r="P331" s="223"/>
      <c r="Q331" s="226"/>
      <c r="R331" s="223" t="s">
        <v>227</v>
      </c>
      <c r="S331" s="223" t="s">
        <v>227</v>
      </c>
      <c r="T331" s="223" t="s">
        <v>227</v>
      </c>
      <c r="U331" s="223" t="s">
        <v>227</v>
      </c>
      <c r="V331" s="223" t="s">
        <v>227</v>
      </c>
      <c r="W331" s="223" t="s">
        <v>227</v>
      </c>
      <c r="X331" s="223" t="s">
        <v>227</v>
      </c>
      <c r="Y331" s="223" t="s">
        <v>227</v>
      </c>
      <c r="Z331" s="223" t="s">
        <v>227</v>
      </c>
      <c r="AA331" s="223" t="s">
        <v>227</v>
      </c>
      <c r="AB331" s="223" t="s">
        <v>1500</v>
      </c>
      <c r="AC331" s="223" t="s">
        <v>1500</v>
      </c>
      <c r="AD331" s="597" t="s">
        <v>227</v>
      </c>
      <c r="AE331" s="232">
        <v>0</v>
      </c>
      <c r="AF331" s="228" t="s">
        <v>1500</v>
      </c>
      <c r="AG331" s="607" t="s">
        <v>1500</v>
      </c>
      <c r="AH331" s="232" t="s">
        <v>1500</v>
      </c>
      <c r="AI331" s="223"/>
      <c r="AJ331" s="223"/>
      <c r="AK331"/>
      <c r="AL331" s="228"/>
      <c r="AM331"/>
      <c r="AN331"/>
      <c r="AO331"/>
    </row>
    <row r="332" spans="1:41" ht="20.100000000000001" customHeight="1" x14ac:dyDescent="0.3">
      <c r="A332" s="222">
        <v>706502</v>
      </c>
      <c r="B332" s="255" t="s">
        <v>815</v>
      </c>
      <c r="C332" s="223" t="s">
        <v>66</v>
      </c>
      <c r="D332" s="223" t="s">
        <v>1163</v>
      </c>
      <c r="E332" s="223" t="s">
        <v>173</v>
      </c>
      <c r="F332" s="224">
        <v>33719</v>
      </c>
      <c r="G332" s="223" t="s">
        <v>1136</v>
      </c>
      <c r="H332" s="223" t="s">
        <v>911</v>
      </c>
      <c r="I332" s="232" t="s">
        <v>248</v>
      </c>
      <c r="J332" s="223" t="s">
        <v>203</v>
      </c>
      <c r="K332" s="225">
        <v>2010</v>
      </c>
      <c r="L332" s="223" t="s">
        <v>200</v>
      </c>
      <c r="M332" s="218"/>
      <c r="N332" s="223"/>
      <c r="O332" s="223" t="str">
        <f>IFERROR(VLOOKUP(A332,[1]ورقه2مسجلين!A$3:AV$777,43,0),"")</f>
        <v/>
      </c>
      <c r="P332" s="223"/>
      <c r="Q332" s="226"/>
      <c r="R332" s="222">
        <v>0</v>
      </c>
      <c r="S332" s="223" t="s">
        <v>3116</v>
      </c>
      <c r="T332" s="223" t="s">
        <v>2665</v>
      </c>
      <c r="U332" s="223" t="s">
        <v>3117</v>
      </c>
      <c r="V332" s="223" t="s">
        <v>3118</v>
      </c>
      <c r="W332" s="222"/>
      <c r="X332" s="223"/>
      <c r="Y332" s="222"/>
      <c r="Z332" s="222"/>
      <c r="AA332" s="222"/>
      <c r="AB332" s="222"/>
      <c r="AC332" s="222"/>
      <c r="AD332" s="597" t="s">
        <v>227</v>
      </c>
      <c r="AE332" s="232" t="s">
        <v>4546</v>
      </c>
      <c r="AF332" s="228" t="s">
        <v>227</v>
      </c>
      <c r="AG332" s="218"/>
      <c r="AH332" s="232" t="s">
        <v>1500</v>
      </c>
      <c r="AI332" s="223"/>
      <c r="AJ332" s="223"/>
      <c r="AK332" s="229"/>
      <c r="AL332" s="228"/>
      <c r="AM332" s="229"/>
      <c r="AN332" s="229"/>
      <c r="AO332" s="229"/>
    </row>
    <row r="333" spans="1:41" ht="20.100000000000001" customHeight="1" x14ac:dyDescent="0.3">
      <c r="A333" s="222">
        <v>706504</v>
      </c>
      <c r="B333" s="255" t="s">
        <v>816</v>
      </c>
      <c r="C333" s="223" t="s">
        <v>371</v>
      </c>
      <c r="D333" s="223" t="s">
        <v>1164</v>
      </c>
      <c r="E333" s="223" t="s">
        <v>173</v>
      </c>
      <c r="F333" s="224">
        <v>36108</v>
      </c>
      <c r="G333" s="223" t="s">
        <v>200</v>
      </c>
      <c r="H333" s="223" t="s">
        <v>911</v>
      </c>
      <c r="I333" s="232" t="s">
        <v>249</v>
      </c>
      <c r="J333" s="223" t="s">
        <v>201</v>
      </c>
      <c r="K333" s="225">
        <v>2017</v>
      </c>
      <c r="L333" s="223" t="s">
        <v>200</v>
      </c>
      <c r="M333" s="218"/>
      <c r="N333" s="223"/>
      <c r="O333" s="223" t="str">
        <f>IFERROR(VLOOKUP(A333,[1]ورقه2مسجلين!A$3:AV$777,43,0),"")</f>
        <v/>
      </c>
      <c r="P333" s="223"/>
      <c r="Q333" s="226"/>
      <c r="R333" s="222">
        <v>0</v>
      </c>
      <c r="S333" s="223" t="s">
        <v>3119</v>
      </c>
      <c r="T333" s="223" t="s">
        <v>2282</v>
      </c>
      <c r="U333" s="223" t="s">
        <v>3120</v>
      </c>
      <c r="V333" s="223" t="s">
        <v>1963</v>
      </c>
      <c r="W333" s="222"/>
      <c r="X333" s="223"/>
      <c r="Y333" s="222"/>
      <c r="Z333" s="222"/>
      <c r="AA333" s="222"/>
      <c r="AB333" s="222"/>
      <c r="AC333" s="222"/>
      <c r="AD333" s="597" t="s">
        <v>227</v>
      </c>
      <c r="AE333" s="232" t="s">
        <v>4583</v>
      </c>
      <c r="AF333" s="228" t="s">
        <v>227</v>
      </c>
      <c r="AG333" s="218"/>
      <c r="AH333" s="232"/>
      <c r="AI333" s="223"/>
      <c r="AJ333" s="223"/>
      <c r="AK333" s="229"/>
      <c r="AL333" s="228"/>
      <c r="AM333" s="229"/>
      <c r="AN333" s="229"/>
      <c r="AO333" s="229"/>
    </row>
    <row r="334" spans="1:41" ht="20.100000000000001" customHeight="1" x14ac:dyDescent="0.3">
      <c r="A334" s="222">
        <v>706506</v>
      </c>
      <c r="B334" s="255" t="s">
        <v>589</v>
      </c>
      <c r="C334" s="223" t="s">
        <v>142</v>
      </c>
      <c r="D334" s="223" t="s">
        <v>1165</v>
      </c>
      <c r="E334" s="223" t="s">
        <v>173</v>
      </c>
      <c r="F334" s="224">
        <v>33633</v>
      </c>
      <c r="G334" s="223" t="s">
        <v>1166</v>
      </c>
      <c r="H334" s="223" t="s">
        <v>911</v>
      </c>
      <c r="I334" s="232" t="s">
        <v>248</v>
      </c>
      <c r="J334" s="223" t="s">
        <v>201</v>
      </c>
      <c r="K334" s="225">
        <v>2010</v>
      </c>
      <c r="L334" s="223" t="s">
        <v>212</v>
      </c>
      <c r="M334" s="218"/>
      <c r="N334" s="251"/>
      <c r="O334" s="251" t="s">
        <v>4543</v>
      </c>
      <c r="P334" s="223"/>
      <c r="Q334" s="226">
        <v>90000</v>
      </c>
      <c r="R334" s="222">
        <v>0</v>
      </c>
      <c r="S334" s="223" t="s">
        <v>3121</v>
      </c>
      <c r="T334" s="223" t="s">
        <v>3122</v>
      </c>
      <c r="U334" s="223" t="s">
        <v>3123</v>
      </c>
      <c r="V334" s="223" t="s">
        <v>3124</v>
      </c>
      <c r="W334" s="222"/>
      <c r="X334" s="223"/>
      <c r="Y334" s="222"/>
      <c r="Z334" s="222"/>
      <c r="AA334" s="222"/>
      <c r="AB334" s="222"/>
      <c r="AC334" s="222"/>
      <c r="AD334" s="597" t="s">
        <v>227</v>
      </c>
      <c r="AE334" s="232">
        <v>0</v>
      </c>
      <c r="AF334" s="228" t="s">
        <v>227</v>
      </c>
      <c r="AG334" s="218"/>
      <c r="AH334" s="232"/>
      <c r="AI334" s="223"/>
      <c r="AJ334" s="223"/>
      <c r="AK334" s="229"/>
      <c r="AL334" s="228"/>
      <c r="AM334" s="229"/>
      <c r="AN334" s="229"/>
      <c r="AO334" s="229"/>
    </row>
    <row r="335" spans="1:41" ht="20.100000000000001" customHeight="1" x14ac:dyDescent="0.3">
      <c r="A335" s="222">
        <v>706519</v>
      </c>
      <c r="B335" s="255" t="s">
        <v>817</v>
      </c>
      <c r="C335" s="223" t="s">
        <v>66</v>
      </c>
      <c r="D335" s="223" t="s">
        <v>998</v>
      </c>
      <c r="E335" s="223" t="s">
        <v>173</v>
      </c>
      <c r="F335" s="224">
        <v>36164</v>
      </c>
      <c r="G335" s="223" t="s">
        <v>211</v>
      </c>
      <c r="H335" s="223" t="s">
        <v>911</v>
      </c>
      <c r="I335" s="232" t="s">
        <v>247</v>
      </c>
      <c r="J335" s="223" t="s">
        <v>201</v>
      </c>
      <c r="K335" s="225">
        <v>2017</v>
      </c>
      <c r="L335" s="223" t="s">
        <v>211</v>
      </c>
      <c r="M335" s="218"/>
      <c r="N335" s="251"/>
      <c r="O335" s="251" t="s">
        <v>4543</v>
      </c>
      <c r="P335" s="223"/>
      <c r="Q335" s="226">
        <v>140000</v>
      </c>
      <c r="R335" s="222">
        <v>0</v>
      </c>
      <c r="S335" s="223" t="s">
        <v>3125</v>
      </c>
      <c r="T335" s="223" t="s">
        <v>2091</v>
      </c>
      <c r="U335" s="223" t="s">
        <v>2089</v>
      </c>
      <c r="V335" s="223" t="s">
        <v>2251</v>
      </c>
      <c r="W335" s="222"/>
      <c r="X335" s="223"/>
      <c r="Y335" s="222"/>
      <c r="Z335" s="222"/>
      <c r="AA335" s="222"/>
      <c r="AB335" s="222"/>
      <c r="AC335" s="222"/>
      <c r="AD335" s="597"/>
      <c r="AE335" s="232" t="s">
        <v>4546</v>
      </c>
      <c r="AF335" s="228" t="s">
        <v>227</v>
      </c>
      <c r="AG335" s="218"/>
      <c r="AH335" s="232"/>
      <c r="AI335" s="223"/>
      <c r="AJ335" s="223"/>
      <c r="AK335" s="229"/>
      <c r="AL335" s="228"/>
      <c r="AM335" s="229"/>
      <c r="AN335" s="229"/>
      <c r="AO335" s="229"/>
    </row>
    <row r="336" spans="1:41" ht="20.100000000000001" customHeight="1" x14ac:dyDescent="0.3">
      <c r="A336" s="222">
        <v>706526</v>
      </c>
      <c r="B336" s="255" t="s">
        <v>818</v>
      </c>
      <c r="C336" s="223" t="s">
        <v>80</v>
      </c>
      <c r="D336" s="223" t="s">
        <v>1167</v>
      </c>
      <c r="E336" s="223" t="s">
        <v>174</v>
      </c>
      <c r="F336" s="224">
        <v>30320</v>
      </c>
      <c r="G336" s="223" t="s">
        <v>1168</v>
      </c>
      <c r="H336" s="223" t="s">
        <v>911</v>
      </c>
      <c r="I336" s="232" t="s">
        <v>401</v>
      </c>
      <c r="J336" s="223" t="s">
        <v>203</v>
      </c>
      <c r="K336" s="225">
        <v>2011</v>
      </c>
      <c r="L336" s="223" t="s">
        <v>202</v>
      </c>
      <c r="M336" s="218"/>
      <c r="N336" s="223"/>
      <c r="O336" s="223" t="str">
        <f>IFERROR(VLOOKUP(A336,[1]ورقه2مسجلين!A$3:AV$777,43,0),"")</f>
        <v/>
      </c>
      <c r="P336" s="223"/>
      <c r="Q336" s="226"/>
      <c r="R336" s="222">
        <v>0</v>
      </c>
      <c r="S336" s="223" t="s">
        <v>3126</v>
      </c>
      <c r="T336" s="223" t="s">
        <v>2091</v>
      </c>
      <c r="U336" s="223" t="s">
        <v>3127</v>
      </c>
      <c r="V336" s="223" t="s">
        <v>3128</v>
      </c>
      <c r="W336" s="222"/>
      <c r="X336" s="223"/>
      <c r="Y336" s="222"/>
      <c r="Z336" s="222"/>
      <c r="AA336" s="222"/>
      <c r="AB336" s="222"/>
      <c r="AC336" s="222"/>
      <c r="AD336" s="597" t="s">
        <v>227</v>
      </c>
      <c r="AE336" s="232">
        <v>0</v>
      </c>
      <c r="AF336" s="228" t="s">
        <v>227</v>
      </c>
      <c r="AG336" s="218"/>
      <c r="AH336" s="232"/>
      <c r="AI336" s="223"/>
      <c r="AJ336" s="223"/>
      <c r="AK336" s="229"/>
      <c r="AL336" s="228"/>
      <c r="AM336" s="229"/>
      <c r="AN336" s="229"/>
      <c r="AO336" s="229"/>
    </row>
    <row r="337" spans="1:41" ht="20.100000000000001" customHeight="1" x14ac:dyDescent="0.3">
      <c r="A337" s="222">
        <v>706537</v>
      </c>
      <c r="B337" s="255" t="s">
        <v>558</v>
      </c>
      <c r="C337" s="223" t="s">
        <v>314</v>
      </c>
      <c r="D337" s="223" t="s">
        <v>1169</v>
      </c>
      <c r="E337" s="223" t="s">
        <v>173</v>
      </c>
      <c r="F337" s="224">
        <v>35796</v>
      </c>
      <c r="G337" s="223" t="s">
        <v>1827</v>
      </c>
      <c r="H337" s="223" t="s">
        <v>911</v>
      </c>
      <c r="I337" s="232" t="s">
        <v>249</v>
      </c>
      <c r="J337" s="223" t="s">
        <v>201</v>
      </c>
      <c r="K337" s="225">
        <v>2016</v>
      </c>
      <c r="L337" s="223" t="s">
        <v>210</v>
      </c>
      <c r="M337" s="218"/>
      <c r="N337" s="223"/>
      <c r="O337" s="223" t="str">
        <f>IFERROR(VLOOKUP(A337,[1]ورقه2مسجلين!A$3:AV$777,43,0),"")</f>
        <v/>
      </c>
      <c r="P337" s="223"/>
      <c r="Q337" s="226"/>
      <c r="R337" s="231"/>
      <c r="S337" s="223" t="s">
        <v>3129</v>
      </c>
      <c r="T337" s="223" t="s">
        <v>2732</v>
      </c>
      <c r="U337" s="223" t="s">
        <v>3130</v>
      </c>
      <c r="V337" s="223" t="s">
        <v>3131</v>
      </c>
      <c r="W337" s="222"/>
      <c r="X337" s="223"/>
      <c r="Y337" s="222"/>
      <c r="Z337" s="222"/>
      <c r="AA337" s="222"/>
      <c r="AB337" s="222"/>
      <c r="AC337" s="222"/>
      <c r="AD337" s="597" t="s">
        <v>227</v>
      </c>
      <c r="AE337" s="232">
        <v>0</v>
      </c>
      <c r="AF337" s="228"/>
      <c r="AG337" s="218"/>
      <c r="AH337" s="232"/>
      <c r="AI337" s="223"/>
      <c r="AJ337" s="223"/>
      <c r="AK337" s="229"/>
      <c r="AL337" s="228"/>
      <c r="AM337" s="229"/>
      <c r="AN337" s="229"/>
      <c r="AO337" s="229"/>
    </row>
    <row r="338" spans="1:41" ht="20.100000000000001" customHeight="1" x14ac:dyDescent="0.3">
      <c r="A338" s="222">
        <v>706538</v>
      </c>
      <c r="B338" s="255" t="s">
        <v>1515</v>
      </c>
      <c r="C338" s="223" t="s">
        <v>1516</v>
      </c>
      <c r="D338" s="223" t="s">
        <v>227</v>
      </c>
      <c r="E338" s="223" t="s">
        <v>227</v>
      </c>
      <c r="F338" s="231"/>
      <c r="G338" s="223" t="s">
        <v>227</v>
      </c>
      <c r="H338" s="223" t="s">
        <v>227</v>
      </c>
      <c r="I338" s="232" t="s">
        <v>247</v>
      </c>
      <c r="J338" s="223" t="s">
        <v>227</v>
      </c>
      <c r="K338" s="231"/>
      <c r="L338" s="223" t="s">
        <v>227</v>
      </c>
      <c r="M338" s="223" t="s">
        <v>227</v>
      </c>
      <c r="N338" s="223"/>
      <c r="O338" s="223" t="str">
        <f>IFERROR(VLOOKUP(A338,[1]ورقه2مسجلين!A$3:AV$777,43,0),"")</f>
        <v/>
      </c>
      <c r="P338" s="223"/>
      <c r="Q338" s="226"/>
      <c r="R338" s="223" t="s">
        <v>227</v>
      </c>
      <c r="S338" s="223" t="s">
        <v>227</v>
      </c>
      <c r="T338" s="223" t="s">
        <v>227</v>
      </c>
      <c r="U338" s="223" t="s">
        <v>227</v>
      </c>
      <c r="V338" s="223" t="s">
        <v>227</v>
      </c>
      <c r="W338" s="223" t="s">
        <v>227</v>
      </c>
      <c r="X338" s="223" t="s">
        <v>227</v>
      </c>
      <c r="Y338" s="223" t="s">
        <v>227</v>
      </c>
      <c r="Z338" s="223" t="s">
        <v>227</v>
      </c>
      <c r="AA338" s="223" t="s">
        <v>227</v>
      </c>
      <c r="AB338" s="223" t="s">
        <v>1500</v>
      </c>
      <c r="AC338" s="223" t="s">
        <v>1500</v>
      </c>
      <c r="AD338" s="597" t="s">
        <v>227</v>
      </c>
      <c r="AE338" s="232" t="s">
        <v>4546</v>
      </c>
      <c r="AF338" s="228" t="s">
        <v>1500</v>
      </c>
      <c r="AG338" s="607" t="s">
        <v>1500</v>
      </c>
      <c r="AH338" s="232" t="s">
        <v>1500</v>
      </c>
      <c r="AI338" s="223"/>
      <c r="AJ338" s="223"/>
      <c r="AK338"/>
      <c r="AL338" s="228"/>
      <c r="AM338"/>
      <c r="AN338"/>
      <c r="AO338"/>
    </row>
    <row r="339" spans="1:41" ht="20.100000000000001" customHeight="1" x14ac:dyDescent="0.3">
      <c r="A339" s="222">
        <v>706543</v>
      </c>
      <c r="B339" s="255" t="s">
        <v>819</v>
      </c>
      <c r="C339" s="223" t="s">
        <v>593</v>
      </c>
      <c r="D339" s="223" t="s">
        <v>1171</v>
      </c>
      <c r="E339" s="223" t="s">
        <v>174</v>
      </c>
      <c r="F339" s="224">
        <v>35722</v>
      </c>
      <c r="G339" s="223" t="s">
        <v>208</v>
      </c>
      <c r="H339" s="223" t="s">
        <v>911</v>
      </c>
      <c r="I339" s="232" t="s">
        <v>249</v>
      </c>
      <c r="J339" s="223" t="s">
        <v>203</v>
      </c>
      <c r="K339" s="225">
        <v>2015</v>
      </c>
      <c r="L339" s="223" t="s">
        <v>202</v>
      </c>
      <c r="M339" s="218"/>
      <c r="N339" s="223"/>
      <c r="O339" s="223" t="str">
        <f>IFERROR(VLOOKUP(A339,[1]ورقه2مسجلين!A$3:AV$777,43,0),"")</f>
        <v/>
      </c>
      <c r="P339" s="223"/>
      <c r="Q339" s="226"/>
      <c r="R339" s="222">
        <v>0</v>
      </c>
      <c r="S339" s="223" t="s">
        <v>3132</v>
      </c>
      <c r="T339" s="223" t="s">
        <v>2626</v>
      </c>
      <c r="U339" s="223" t="s">
        <v>3133</v>
      </c>
      <c r="V339" s="223" t="s">
        <v>2217</v>
      </c>
      <c r="W339" s="222"/>
      <c r="X339" s="223"/>
      <c r="Y339" s="222"/>
      <c r="Z339" s="222"/>
      <c r="AA339" s="222"/>
      <c r="AB339" s="222"/>
      <c r="AC339" s="222"/>
      <c r="AD339" s="597" t="s">
        <v>227</v>
      </c>
      <c r="AE339" s="232" t="s">
        <v>4583</v>
      </c>
      <c r="AF339" s="228" t="s">
        <v>227</v>
      </c>
      <c r="AG339" s="218"/>
      <c r="AH339" s="232"/>
      <c r="AI339" s="223"/>
      <c r="AJ339" s="223"/>
      <c r="AK339" s="229"/>
      <c r="AL339" s="228"/>
      <c r="AM339" s="229"/>
      <c r="AN339" s="229"/>
      <c r="AO339" s="229"/>
    </row>
    <row r="340" spans="1:41" ht="20.100000000000001" customHeight="1" x14ac:dyDescent="0.3">
      <c r="A340" s="222">
        <v>706560</v>
      </c>
      <c r="B340" s="255" t="s">
        <v>820</v>
      </c>
      <c r="C340" s="223" t="s">
        <v>821</v>
      </c>
      <c r="D340" s="223" t="s">
        <v>1320</v>
      </c>
      <c r="E340" s="223" t="s">
        <v>174</v>
      </c>
      <c r="F340" s="224">
        <v>33082</v>
      </c>
      <c r="G340" s="223" t="s">
        <v>200</v>
      </c>
      <c r="H340" s="223" t="s">
        <v>911</v>
      </c>
      <c r="I340" s="232" t="s">
        <v>249</v>
      </c>
      <c r="J340" s="223" t="s">
        <v>203</v>
      </c>
      <c r="K340" s="225">
        <v>2008</v>
      </c>
      <c r="L340" s="223" t="s">
        <v>200</v>
      </c>
      <c r="M340" s="218"/>
      <c r="N340" s="223"/>
      <c r="O340" s="223" t="str">
        <f>IFERROR(VLOOKUP(A340,[1]ورقه2مسجلين!A$3:AV$777,43,0),"")</f>
        <v/>
      </c>
      <c r="P340" s="223"/>
      <c r="Q340" s="226"/>
      <c r="R340" s="222">
        <v>0</v>
      </c>
      <c r="S340" s="223" t="s">
        <v>3134</v>
      </c>
      <c r="T340" s="223" t="s">
        <v>3135</v>
      </c>
      <c r="U340" s="223" t="s">
        <v>3136</v>
      </c>
      <c r="V340" s="223" t="s">
        <v>1963</v>
      </c>
      <c r="W340" s="222"/>
      <c r="X340" s="223"/>
      <c r="Y340" s="222"/>
      <c r="Z340" s="222"/>
      <c r="AA340" s="222"/>
      <c r="AB340" s="222"/>
      <c r="AC340" s="222"/>
      <c r="AD340" s="597" t="s">
        <v>227</v>
      </c>
      <c r="AE340" s="232" t="s">
        <v>4583</v>
      </c>
      <c r="AF340" s="228" t="s">
        <v>227</v>
      </c>
      <c r="AG340" s="218"/>
      <c r="AH340" s="232" t="s">
        <v>1500</v>
      </c>
      <c r="AI340" s="223"/>
      <c r="AJ340" s="223"/>
      <c r="AK340" s="229"/>
      <c r="AL340" s="228"/>
      <c r="AM340" s="229"/>
      <c r="AN340" s="229"/>
      <c r="AO340" s="229"/>
    </row>
    <row r="341" spans="1:41" ht="20.100000000000001" customHeight="1" x14ac:dyDescent="0.3">
      <c r="A341" s="222">
        <v>706561</v>
      </c>
      <c r="B341" s="255" t="s">
        <v>822</v>
      </c>
      <c r="C341" s="223" t="s">
        <v>87</v>
      </c>
      <c r="D341" s="223" t="s">
        <v>1053</v>
      </c>
      <c r="E341" s="223" t="s">
        <v>174</v>
      </c>
      <c r="F341" s="224">
        <v>34344</v>
      </c>
      <c r="G341" s="223" t="s">
        <v>1173</v>
      </c>
      <c r="H341" s="223" t="s">
        <v>911</v>
      </c>
      <c r="I341" s="232" t="s">
        <v>401</v>
      </c>
      <c r="J341" s="223" t="s">
        <v>203</v>
      </c>
      <c r="K341" s="225">
        <v>2012</v>
      </c>
      <c r="L341" s="223" t="s">
        <v>210</v>
      </c>
      <c r="M341" s="218"/>
      <c r="N341" s="223"/>
      <c r="O341" s="223" t="str">
        <f>IFERROR(VLOOKUP(A341,[1]ورقه2مسجلين!A$3:AV$777,43,0),"")</f>
        <v/>
      </c>
      <c r="P341" s="223"/>
      <c r="Q341" s="226"/>
      <c r="R341" s="222">
        <v>0</v>
      </c>
      <c r="S341" s="223" t="s">
        <v>3137</v>
      </c>
      <c r="T341" s="223" t="s">
        <v>2608</v>
      </c>
      <c r="U341" s="223" t="s">
        <v>2280</v>
      </c>
      <c r="V341" s="223" t="s">
        <v>3138</v>
      </c>
      <c r="W341" s="222"/>
      <c r="X341" s="223"/>
      <c r="Y341" s="222"/>
      <c r="Z341" s="222"/>
      <c r="AA341" s="222"/>
      <c r="AB341" s="222"/>
      <c r="AC341" s="222"/>
      <c r="AD341" s="597" t="s">
        <v>227</v>
      </c>
      <c r="AE341" s="232">
        <v>0</v>
      </c>
      <c r="AF341" s="228" t="s">
        <v>227</v>
      </c>
      <c r="AG341" s="218"/>
      <c r="AH341" s="232"/>
      <c r="AI341" s="223"/>
      <c r="AJ341" s="223"/>
      <c r="AK341" s="229"/>
      <c r="AL341" s="228"/>
      <c r="AM341" s="229"/>
      <c r="AN341" s="229"/>
      <c r="AO341" s="229"/>
    </row>
    <row r="342" spans="1:41" ht="20.100000000000001" customHeight="1" x14ac:dyDescent="0.3">
      <c r="A342" s="222">
        <v>706563</v>
      </c>
      <c r="B342" s="255" t="s">
        <v>823</v>
      </c>
      <c r="C342" s="223" t="s">
        <v>225</v>
      </c>
      <c r="D342" s="223" t="s">
        <v>1174</v>
      </c>
      <c r="E342" s="223" t="s">
        <v>174</v>
      </c>
      <c r="F342" s="224">
        <v>35652</v>
      </c>
      <c r="G342" s="223" t="s">
        <v>1175</v>
      </c>
      <c r="H342" s="223" t="s">
        <v>911</v>
      </c>
      <c r="I342" s="232" t="s">
        <v>403</v>
      </c>
      <c r="J342" s="223" t="s">
        <v>203</v>
      </c>
      <c r="K342" s="225">
        <v>2015</v>
      </c>
      <c r="L342" s="223" t="s">
        <v>202</v>
      </c>
      <c r="M342" s="218"/>
      <c r="N342" s="223"/>
      <c r="O342" s="223" t="str">
        <f>IFERROR(VLOOKUP(A342,[1]ورقه2مسجلين!A$3:AV$777,43,0),"")</f>
        <v/>
      </c>
      <c r="P342" s="223"/>
      <c r="Q342" s="226"/>
      <c r="R342" s="222">
        <v>0</v>
      </c>
      <c r="S342" s="223" t="s">
        <v>3139</v>
      </c>
      <c r="T342" s="223" t="s">
        <v>2795</v>
      </c>
      <c r="U342" s="223" t="s">
        <v>3140</v>
      </c>
      <c r="V342" s="223" t="s">
        <v>3141</v>
      </c>
      <c r="W342" s="222"/>
      <c r="X342" s="223"/>
      <c r="Y342" s="222"/>
      <c r="Z342" s="222"/>
      <c r="AA342" s="222"/>
      <c r="AB342" s="222"/>
      <c r="AC342" s="222"/>
      <c r="AD342" s="597" t="s">
        <v>227</v>
      </c>
      <c r="AE342" s="232">
        <v>0</v>
      </c>
      <c r="AF342" s="228" t="s">
        <v>227</v>
      </c>
      <c r="AG342" s="218"/>
      <c r="AH342" s="232"/>
      <c r="AI342" s="223"/>
      <c r="AJ342" s="223"/>
      <c r="AK342" s="229"/>
      <c r="AL342" s="228"/>
      <c r="AM342" s="229"/>
      <c r="AN342" s="229"/>
      <c r="AO342" s="229"/>
    </row>
    <row r="343" spans="1:41" ht="20.100000000000001" customHeight="1" x14ac:dyDescent="0.3">
      <c r="A343" s="222">
        <v>706572</v>
      </c>
      <c r="B343" s="255" t="s">
        <v>824</v>
      </c>
      <c r="C343" s="223" t="s">
        <v>64</v>
      </c>
      <c r="D343" s="223" t="s">
        <v>1176</v>
      </c>
      <c r="E343" s="223" t="s">
        <v>173</v>
      </c>
      <c r="F343" s="224">
        <v>28352</v>
      </c>
      <c r="G343" s="223" t="s">
        <v>1177</v>
      </c>
      <c r="H343" s="223" t="s">
        <v>911</v>
      </c>
      <c r="I343" s="232" t="s">
        <v>403</v>
      </c>
      <c r="J343" s="223" t="s">
        <v>201</v>
      </c>
      <c r="K343" s="225">
        <v>1996</v>
      </c>
      <c r="L343" s="223" t="s">
        <v>200</v>
      </c>
      <c r="M343" s="218"/>
      <c r="N343" s="223"/>
      <c r="O343" s="223" t="str">
        <f>IFERROR(VLOOKUP(A343,[1]ورقه2مسجلين!A$3:AV$777,43,0),"")</f>
        <v/>
      </c>
      <c r="P343" s="223"/>
      <c r="Q343" s="226"/>
      <c r="R343" s="222">
        <v>0</v>
      </c>
      <c r="S343" s="223" t="s">
        <v>3142</v>
      </c>
      <c r="T343" s="223" t="s">
        <v>2597</v>
      </c>
      <c r="U343" s="223" t="s">
        <v>3143</v>
      </c>
      <c r="V343" s="223" t="s">
        <v>1963</v>
      </c>
      <c r="W343" s="222"/>
      <c r="X343" s="223"/>
      <c r="Y343" s="222"/>
      <c r="Z343" s="222"/>
      <c r="AA343" s="222"/>
      <c r="AB343" s="222"/>
      <c r="AC343" s="222"/>
      <c r="AD343" s="597" t="s">
        <v>227</v>
      </c>
      <c r="AE343" s="232">
        <v>0</v>
      </c>
      <c r="AF343" s="228" t="s">
        <v>227</v>
      </c>
      <c r="AG343" s="218"/>
      <c r="AH343" s="232"/>
      <c r="AI343" s="223"/>
      <c r="AJ343" s="223"/>
      <c r="AK343" s="229"/>
      <c r="AL343" s="228"/>
      <c r="AM343" s="229"/>
      <c r="AN343" s="229"/>
      <c r="AO343" s="229"/>
    </row>
    <row r="344" spans="1:41" ht="20.100000000000001" customHeight="1" x14ac:dyDescent="0.3">
      <c r="A344" s="222">
        <v>706574</v>
      </c>
      <c r="B344" s="255" t="s">
        <v>825</v>
      </c>
      <c r="C344" s="223" t="s">
        <v>70</v>
      </c>
      <c r="D344" s="223" t="s">
        <v>933</v>
      </c>
      <c r="E344" s="223" t="s">
        <v>173</v>
      </c>
      <c r="F344" s="224">
        <v>34650</v>
      </c>
      <c r="G344" s="223" t="s">
        <v>1178</v>
      </c>
      <c r="H344" s="223" t="s">
        <v>911</v>
      </c>
      <c r="I344" s="232" t="s">
        <v>226</v>
      </c>
      <c r="J344" s="223" t="s">
        <v>203</v>
      </c>
      <c r="K344" s="225">
        <v>2011</v>
      </c>
      <c r="L344" s="223" t="s">
        <v>202</v>
      </c>
      <c r="M344" s="218"/>
      <c r="N344" s="223"/>
      <c r="O344" s="223" t="str">
        <f>IFERROR(VLOOKUP(A344,[1]ورقه2مسجلين!A$3:AV$777,43,0),"")</f>
        <v/>
      </c>
      <c r="P344" s="223"/>
      <c r="Q344" s="226"/>
      <c r="R344" s="222">
        <v>0</v>
      </c>
      <c r="S344" s="223" t="s">
        <v>3144</v>
      </c>
      <c r="T344" s="223" t="s">
        <v>2028</v>
      </c>
      <c r="U344" s="223" t="s">
        <v>2089</v>
      </c>
      <c r="V344" s="223" t="s">
        <v>2038</v>
      </c>
      <c r="W344" s="222"/>
      <c r="X344" s="223"/>
      <c r="Y344" s="222"/>
      <c r="Z344" s="222"/>
      <c r="AA344" s="222"/>
      <c r="AB344" s="222"/>
      <c r="AC344" s="222"/>
      <c r="AD344" s="597" t="s">
        <v>227</v>
      </c>
      <c r="AE344" s="232">
        <v>0</v>
      </c>
      <c r="AF344" s="228" t="s">
        <v>227</v>
      </c>
      <c r="AG344" s="218"/>
      <c r="AH344" s="232"/>
      <c r="AI344" s="223"/>
      <c r="AJ344" s="223"/>
      <c r="AK344" s="229"/>
      <c r="AL344" s="228"/>
      <c r="AM344" s="229"/>
      <c r="AN344" s="229"/>
      <c r="AO344" s="229"/>
    </row>
    <row r="345" spans="1:41" ht="20.100000000000001" customHeight="1" x14ac:dyDescent="0.3">
      <c r="A345" s="222">
        <v>706580</v>
      </c>
      <c r="B345" s="255" t="s">
        <v>826</v>
      </c>
      <c r="C345" s="223" t="s">
        <v>244</v>
      </c>
      <c r="D345" s="223" t="s">
        <v>1179</v>
      </c>
      <c r="E345" s="223" t="s">
        <v>173</v>
      </c>
      <c r="F345" s="224">
        <v>36526</v>
      </c>
      <c r="G345" s="223" t="s">
        <v>1371</v>
      </c>
      <c r="H345" s="223" t="s">
        <v>911</v>
      </c>
      <c r="I345" s="232" t="s">
        <v>247</v>
      </c>
      <c r="J345" s="223" t="s">
        <v>201</v>
      </c>
      <c r="K345" s="225">
        <v>2017</v>
      </c>
      <c r="L345" s="223" t="s">
        <v>202</v>
      </c>
      <c r="M345" s="218"/>
      <c r="N345" s="251"/>
      <c r="O345" s="223" t="str">
        <f>IFERROR(VLOOKUP(A345,[1]ورقه2مسجلين!A$3:AV$777,43,0),"")</f>
        <v>إيقاف</v>
      </c>
      <c r="P345" s="250"/>
      <c r="Q345" s="226">
        <v>40000</v>
      </c>
      <c r="R345" s="222">
        <v>0</v>
      </c>
      <c r="S345" s="223" t="s">
        <v>2550</v>
      </c>
      <c r="T345" s="223" t="s">
        <v>2551</v>
      </c>
      <c r="U345" s="223" t="s">
        <v>2552</v>
      </c>
      <c r="V345" s="223" t="s">
        <v>2553</v>
      </c>
      <c r="W345" s="222"/>
      <c r="X345" s="223"/>
      <c r="Y345" s="222"/>
      <c r="Z345" s="222"/>
      <c r="AA345" s="222"/>
      <c r="AB345" s="222"/>
      <c r="AC345" s="222"/>
      <c r="AD345" s="597" t="s">
        <v>227</v>
      </c>
      <c r="AE345" s="232">
        <v>0</v>
      </c>
      <c r="AF345" s="228" t="s">
        <v>227</v>
      </c>
      <c r="AG345" s="218"/>
      <c r="AH345" s="232"/>
      <c r="AI345" s="223"/>
      <c r="AJ345" s="223"/>
      <c r="AK345" s="229"/>
      <c r="AL345" s="228"/>
      <c r="AM345" s="229"/>
      <c r="AN345" s="229"/>
      <c r="AO345" s="229"/>
    </row>
    <row r="346" spans="1:41" ht="20.100000000000001" customHeight="1" x14ac:dyDescent="0.3">
      <c r="A346" s="222">
        <v>706587</v>
      </c>
      <c r="B346" s="255" t="s">
        <v>559</v>
      </c>
      <c r="C346" s="223" t="s">
        <v>560</v>
      </c>
      <c r="D346" s="223" t="s">
        <v>1386</v>
      </c>
      <c r="E346" s="223" t="s">
        <v>227</v>
      </c>
      <c r="F346" s="226"/>
      <c r="G346" s="223" t="s">
        <v>227</v>
      </c>
      <c r="H346" s="223" t="s">
        <v>227</v>
      </c>
      <c r="I346" s="232" t="s">
        <v>247</v>
      </c>
      <c r="J346" s="223" t="s">
        <v>227</v>
      </c>
      <c r="K346" s="226"/>
      <c r="L346" s="223" t="s">
        <v>227</v>
      </c>
      <c r="M346" s="223" t="s">
        <v>227</v>
      </c>
      <c r="N346" s="223"/>
      <c r="O346" s="223" t="str">
        <f>IFERROR(VLOOKUP(A346,[1]ورقه2مسجلين!A$3:AV$777,43,0),"")</f>
        <v/>
      </c>
      <c r="P346" s="223"/>
      <c r="Q346" s="226"/>
      <c r="R346" s="223" t="s">
        <v>227</v>
      </c>
      <c r="S346" s="223" t="s">
        <v>227</v>
      </c>
      <c r="T346" s="223" t="s">
        <v>227</v>
      </c>
      <c r="U346" s="223" t="s">
        <v>227</v>
      </c>
      <c r="V346" s="223" t="s">
        <v>227</v>
      </c>
      <c r="W346" s="223" t="s">
        <v>227</v>
      </c>
      <c r="X346" s="223" t="s">
        <v>227</v>
      </c>
      <c r="Y346" s="223" t="s">
        <v>227</v>
      </c>
      <c r="Z346" s="223" t="s">
        <v>227</v>
      </c>
      <c r="AA346" s="223" t="s">
        <v>227</v>
      </c>
      <c r="AB346" s="223" t="s">
        <v>227</v>
      </c>
      <c r="AC346" s="223"/>
      <c r="AD346" s="597" t="s">
        <v>3626</v>
      </c>
      <c r="AE346" s="232" t="s">
        <v>4546</v>
      </c>
      <c r="AF346" s="228"/>
      <c r="AG346" s="222"/>
      <c r="AH346" s="232"/>
      <c r="AI346" s="223"/>
      <c r="AJ346" s="223"/>
      <c r="AK346"/>
      <c r="AL346" s="228"/>
      <c r="AM346"/>
      <c r="AN346"/>
      <c r="AO346"/>
    </row>
    <row r="347" spans="1:41" ht="20.100000000000001" customHeight="1" x14ac:dyDescent="0.3">
      <c r="A347" s="222">
        <v>706596</v>
      </c>
      <c r="B347" s="255" t="s">
        <v>592</v>
      </c>
      <c r="C347" s="223" t="s">
        <v>394</v>
      </c>
      <c r="D347" s="223" t="s">
        <v>1180</v>
      </c>
      <c r="E347" s="223" t="s">
        <v>173</v>
      </c>
      <c r="F347" s="224">
        <v>35511</v>
      </c>
      <c r="G347" s="223" t="s">
        <v>1058</v>
      </c>
      <c r="H347" s="223" t="s">
        <v>911</v>
      </c>
      <c r="I347" s="232" t="s">
        <v>403</v>
      </c>
      <c r="J347" s="223" t="s">
        <v>201</v>
      </c>
      <c r="K347" s="225">
        <v>2016</v>
      </c>
      <c r="L347" s="223" t="s">
        <v>202</v>
      </c>
      <c r="M347" s="218"/>
      <c r="N347" s="223"/>
      <c r="O347" s="223" t="str">
        <f>IFERROR(VLOOKUP(A347,[1]ورقه2مسجلين!A$3:AV$777,43,0),"")</f>
        <v/>
      </c>
      <c r="P347" s="223"/>
      <c r="Q347" s="226"/>
      <c r="R347" s="222">
        <v>0</v>
      </c>
      <c r="S347" s="223" t="s">
        <v>3145</v>
      </c>
      <c r="T347" s="223" t="s">
        <v>3146</v>
      </c>
      <c r="U347" s="223" t="s">
        <v>3147</v>
      </c>
      <c r="V347" s="223" t="s">
        <v>2025</v>
      </c>
      <c r="W347" s="222"/>
      <c r="X347" s="223"/>
      <c r="Y347" s="222"/>
      <c r="Z347" s="222"/>
      <c r="AA347" s="222"/>
      <c r="AB347" s="222"/>
      <c r="AC347" s="222"/>
      <c r="AD347" s="597" t="s">
        <v>227</v>
      </c>
      <c r="AE347" s="232">
        <v>0</v>
      </c>
      <c r="AF347" s="228" t="s">
        <v>227</v>
      </c>
      <c r="AG347" s="218"/>
      <c r="AH347" s="232"/>
      <c r="AI347" s="223"/>
      <c r="AJ347" s="223"/>
      <c r="AK347" s="229"/>
      <c r="AL347" s="228"/>
      <c r="AM347" s="229"/>
      <c r="AN347" s="229"/>
      <c r="AO347" s="229"/>
    </row>
    <row r="348" spans="1:41" ht="20.100000000000001" customHeight="1" x14ac:dyDescent="0.3">
      <c r="A348" s="222">
        <v>706598</v>
      </c>
      <c r="B348" s="255" t="s">
        <v>827</v>
      </c>
      <c r="C348" s="223" t="s">
        <v>66</v>
      </c>
      <c r="D348" s="223" t="s">
        <v>227</v>
      </c>
      <c r="E348" s="223" t="s">
        <v>227</v>
      </c>
      <c r="F348" s="226"/>
      <c r="G348" s="223" t="s">
        <v>227</v>
      </c>
      <c r="H348" s="223" t="s">
        <v>227</v>
      </c>
      <c r="I348" s="232" t="s">
        <v>247</v>
      </c>
      <c r="J348" s="223" t="s">
        <v>227</v>
      </c>
      <c r="K348" s="226"/>
      <c r="L348" s="223" t="s">
        <v>227</v>
      </c>
      <c r="M348" s="218"/>
      <c r="N348" s="223"/>
      <c r="O348" s="223" t="str">
        <f>IFERROR(VLOOKUP(A348,[1]ورقه2مسجلين!A$3:AV$777,43,0),"")</f>
        <v/>
      </c>
      <c r="P348" s="223"/>
      <c r="Q348" s="226"/>
      <c r="R348" s="231"/>
      <c r="S348" s="223" t="s">
        <v>227</v>
      </c>
      <c r="T348" s="223" t="s">
        <v>227</v>
      </c>
      <c r="U348" s="223" t="s">
        <v>227</v>
      </c>
      <c r="V348" s="223" t="s">
        <v>227</v>
      </c>
      <c r="W348" s="231"/>
      <c r="X348" s="223"/>
      <c r="Y348" s="231"/>
      <c r="Z348" s="231"/>
      <c r="AA348" s="231"/>
      <c r="AB348" s="231"/>
      <c r="AC348" s="231"/>
      <c r="AD348" s="597" t="s">
        <v>227</v>
      </c>
      <c r="AE348" s="232" t="s">
        <v>4546</v>
      </c>
      <c r="AF348" s="228" t="s">
        <v>227</v>
      </c>
      <c r="AG348" s="218"/>
      <c r="AH348" s="232" t="s">
        <v>1500</v>
      </c>
      <c r="AI348" s="223"/>
      <c r="AJ348" s="223"/>
      <c r="AK348" s="229"/>
      <c r="AL348" s="228"/>
      <c r="AM348" s="229"/>
      <c r="AN348" s="229"/>
      <c r="AO348" s="229"/>
    </row>
    <row r="349" spans="1:41" ht="20.100000000000001" customHeight="1" x14ac:dyDescent="0.3">
      <c r="A349" s="222">
        <v>706609</v>
      </c>
      <c r="B349" s="255" t="s">
        <v>561</v>
      </c>
      <c r="C349" s="223" t="s">
        <v>562</v>
      </c>
      <c r="D349" s="223" t="s">
        <v>1181</v>
      </c>
      <c r="E349" s="223" t="s">
        <v>173</v>
      </c>
      <c r="F349" s="224">
        <v>33672</v>
      </c>
      <c r="G349" s="223" t="s">
        <v>200</v>
      </c>
      <c r="H349" s="223" t="s">
        <v>911</v>
      </c>
      <c r="I349" s="232" t="s">
        <v>248</v>
      </c>
      <c r="J349" s="223" t="s">
        <v>203</v>
      </c>
      <c r="K349" s="226"/>
      <c r="L349" s="223" t="s">
        <v>200</v>
      </c>
      <c r="M349" s="223" t="s">
        <v>227</v>
      </c>
      <c r="N349" s="223"/>
      <c r="O349" s="223" t="str">
        <f>IFERROR(VLOOKUP(A349,[1]ورقه2مسجلين!A$3:AV$777,43,0),"")</f>
        <v/>
      </c>
      <c r="P349" s="223"/>
      <c r="Q349" s="226"/>
      <c r="R349" s="223" t="s">
        <v>227</v>
      </c>
      <c r="S349" s="223" t="s">
        <v>2008</v>
      </c>
      <c r="T349" s="223" t="s">
        <v>2009</v>
      </c>
      <c r="U349" s="223" t="s">
        <v>2003</v>
      </c>
      <c r="V349" s="223" t="s">
        <v>1963</v>
      </c>
      <c r="W349" s="223" t="s">
        <v>227</v>
      </c>
      <c r="X349" s="223" t="s">
        <v>227</v>
      </c>
      <c r="Y349" s="223" t="s">
        <v>227</v>
      </c>
      <c r="Z349" s="223" t="s">
        <v>227</v>
      </c>
      <c r="AA349" s="223" t="s">
        <v>227</v>
      </c>
      <c r="AB349" s="223" t="s">
        <v>1500</v>
      </c>
      <c r="AC349" s="223" t="s">
        <v>1500</v>
      </c>
      <c r="AD349" s="597" t="s">
        <v>227</v>
      </c>
      <c r="AE349" s="232" t="s">
        <v>4546</v>
      </c>
      <c r="AF349" s="228" t="s">
        <v>1500</v>
      </c>
      <c r="AG349" s="607" t="s">
        <v>1500</v>
      </c>
      <c r="AH349" s="232" t="s">
        <v>1500</v>
      </c>
      <c r="AI349" s="223"/>
      <c r="AJ349" s="223"/>
      <c r="AK349"/>
      <c r="AL349" s="228"/>
      <c r="AM349"/>
      <c r="AN349"/>
      <c r="AO349"/>
    </row>
    <row r="350" spans="1:41" ht="20.100000000000001" customHeight="1" x14ac:dyDescent="0.3">
      <c r="A350" s="222">
        <v>706612</v>
      </c>
      <c r="B350" s="255" t="s">
        <v>828</v>
      </c>
      <c r="C350" s="223" t="s">
        <v>270</v>
      </c>
      <c r="D350" s="223" t="s">
        <v>1348</v>
      </c>
      <c r="E350" s="223" t="s">
        <v>173</v>
      </c>
      <c r="F350" s="224">
        <v>35312</v>
      </c>
      <c r="G350" s="223" t="s">
        <v>200</v>
      </c>
      <c r="H350" s="223" t="s">
        <v>911</v>
      </c>
      <c r="I350" s="232" t="s">
        <v>248</v>
      </c>
      <c r="J350" s="223" t="s">
        <v>203</v>
      </c>
      <c r="K350" s="225">
        <v>2013</v>
      </c>
      <c r="L350" s="223" t="s">
        <v>200</v>
      </c>
      <c r="M350" s="223" t="s">
        <v>227</v>
      </c>
      <c r="N350" s="251"/>
      <c r="O350" s="251" t="s">
        <v>4543</v>
      </c>
      <c r="P350" s="223"/>
      <c r="Q350" s="226">
        <v>20000</v>
      </c>
      <c r="R350" s="223" t="s">
        <v>227</v>
      </c>
      <c r="S350" s="223" t="s">
        <v>2311</v>
      </c>
      <c r="T350" s="223" t="s">
        <v>2152</v>
      </c>
      <c r="U350" s="223" t="s">
        <v>2312</v>
      </c>
      <c r="V350" s="223" t="s">
        <v>1849</v>
      </c>
      <c r="W350" s="223" t="s">
        <v>227</v>
      </c>
      <c r="X350" s="223" t="s">
        <v>227</v>
      </c>
      <c r="Y350" s="223" t="s">
        <v>227</v>
      </c>
      <c r="Z350" s="223" t="s">
        <v>227</v>
      </c>
      <c r="AA350" s="223" t="s">
        <v>227</v>
      </c>
      <c r="AB350" s="223" t="s">
        <v>227</v>
      </c>
      <c r="AC350" s="223" t="s">
        <v>227</v>
      </c>
      <c r="AD350" s="597" t="s">
        <v>227</v>
      </c>
      <c r="AE350" s="232">
        <v>0</v>
      </c>
      <c r="AF350" s="228" t="s">
        <v>1500</v>
      </c>
      <c r="AG350" s="222"/>
      <c r="AH350" s="232"/>
      <c r="AI350" s="223"/>
      <c r="AJ350" s="223"/>
      <c r="AK350"/>
      <c r="AL350" s="228"/>
      <c r="AM350"/>
      <c r="AN350"/>
      <c r="AO350"/>
    </row>
    <row r="351" spans="1:41" ht="20.100000000000001" customHeight="1" x14ac:dyDescent="0.3">
      <c r="A351" s="222">
        <v>706614</v>
      </c>
      <c r="B351" s="255" t="s">
        <v>829</v>
      </c>
      <c r="C351" s="223" t="s">
        <v>337</v>
      </c>
      <c r="D351" s="223" t="s">
        <v>1170</v>
      </c>
      <c r="E351" s="223" t="s">
        <v>173</v>
      </c>
      <c r="F351" s="224">
        <v>34335</v>
      </c>
      <c r="G351" s="223" t="s">
        <v>209</v>
      </c>
      <c r="H351" s="223" t="s">
        <v>911</v>
      </c>
      <c r="I351" s="232" t="s">
        <v>249</v>
      </c>
      <c r="J351" s="223" t="s">
        <v>201</v>
      </c>
      <c r="K351" s="225">
        <v>2011</v>
      </c>
      <c r="L351" s="223" t="s">
        <v>209</v>
      </c>
      <c r="M351" s="218"/>
      <c r="N351" s="223"/>
      <c r="O351" s="223" t="str">
        <f>IFERROR(VLOOKUP(A351,[1]ورقه2مسجلين!A$3:AV$777,43,0),"")</f>
        <v/>
      </c>
      <c r="P351" s="223"/>
      <c r="Q351" s="226"/>
      <c r="R351" s="222">
        <v>0</v>
      </c>
      <c r="S351" s="223" t="s">
        <v>3148</v>
      </c>
      <c r="T351" s="223" t="s">
        <v>3149</v>
      </c>
      <c r="U351" s="223" t="s">
        <v>3150</v>
      </c>
      <c r="V351" s="223" t="s">
        <v>2030</v>
      </c>
      <c r="W351" s="222"/>
      <c r="X351" s="223"/>
      <c r="Y351" s="222"/>
      <c r="Z351" s="222"/>
      <c r="AA351" s="222"/>
      <c r="AB351" s="222"/>
      <c r="AC351" s="222"/>
      <c r="AD351" s="597" t="s">
        <v>227</v>
      </c>
      <c r="AE351" s="232" t="s">
        <v>4583</v>
      </c>
      <c r="AF351" s="228" t="s">
        <v>227</v>
      </c>
      <c r="AG351" s="218"/>
      <c r="AH351" s="232" t="s">
        <v>1500</v>
      </c>
      <c r="AI351" s="223"/>
      <c r="AJ351" s="223"/>
      <c r="AK351" s="229"/>
      <c r="AL351" s="228"/>
      <c r="AM351" s="229"/>
      <c r="AN351" s="229"/>
      <c r="AO351" s="229"/>
    </row>
    <row r="352" spans="1:41" ht="20.100000000000001" customHeight="1" x14ac:dyDescent="0.3">
      <c r="A352" s="222">
        <v>706621</v>
      </c>
      <c r="B352" s="255" t="s">
        <v>534</v>
      </c>
      <c r="C352" s="223" t="s">
        <v>66</v>
      </c>
      <c r="D352" s="223" t="s">
        <v>957</v>
      </c>
      <c r="E352" s="223" t="s">
        <v>173</v>
      </c>
      <c r="F352" s="224">
        <v>34342</v>
      </c>
      <c r="G352" s="223" t="s">
        <v>212</v>
      </c>
      <c r="H352" s="223" t="s">
        <v>911</v>
      </c>
      <c r="I352" s="232" t="s">
        <v>248</v>
      </c>
      <c r="J352" s="223" t="s">
        <v>201</v>
      </c>
      <c r="K352" s="225">
        <v>2012</v>
      </c>
      <c r="L352" s="223" t="s">
        <v>212</v>
      </c>
      <c r="M352" s="223" t="s">
        <v>227</v>
      </c>
      <c r="N352" s="223"/>
      <c r="O352" s="223" t="str">
        <f>IFERROR(VLOOKUP(A352,[1]ورقه2مسجلين!A$3:AV$777,43,0),"")</f>
        <v/>
      </c>
      <c r="P352" s="223"/>
      <c r="Q352" s="226"/>
      <c r="R352" s="223" t="s">
        <v>227</v>
      </c>
      <c r="S352" s="223" t="s">
        <v>2504</v>
      </c>
      <c r="T352" s="223" t="s">
        <v>2253</v>
      </c>
      <c r="U352" s="223" t="s">
        <v>2505</v>
      </c>
      <c r="V352" s="223" t="s">
        <v>1849</v>
      </c>
      <c r="W352" s="223" t="s">
        <v>227</v>
      </c>
      <c r="X352" s="223" t="s">
        <v>227</v>
      </c>
      <c r="Y352" s="223" t="s">
        <v>227</v>
      </c>
      <c r="Z352" s="223" t="s">
        <v>227</v>
      </c>
      <c r="AA352" s="223" t="s">
        <v>227</v>
      </c>
      <c r="AB352" s="223" t="s">
        <v>227</v>
      </c>
      <c r="AC352" s="223" t="s">
        <v>1500</v>
      </c>
      <c r="AD352" s="597" t="s">
        <v>227</v>
      </c>
      <c r="AE352" s="232" t="s">
        <v>4546</v>
      </c>
      <c r="AF352" s="228" t="s">
        <v>1500</v>
      </c>
      <c r="AG352" s="607" t="s">
        <v>1500</v>
      </c>
      <c r="AH352" s="232" t="s">
        <v>1500</v>
      </c>
      <c r="AI352" s="223"/>
      <c r="AJ352" s="223"/>
      <c r="AK352"/>
      <c r="AL352" s="228"/>
      <c r="AM352"/>
      <c r="AN352"/>
      <c r="AO352"/>
    </row>
    <row r="353" spans="1:41" ht="20.100000000000001" customHeight="1" x14ac:dyDescent="0.3">
      <c r="A353" s="222">
        <v>706625</v>
      </c>
      <c r="B353" s="255" t="s">
        <v>1566</v>
      </c>
      <c r="C353" s="223" t="s">
        <v>398</v>
      </c>
      <c r="D353" s="223" t="s">
        <v>1888</v>
      </c>
      <c r="E353" s="223" t="s">
        <v>174</v>
      </c>
      <c r="F353" s="230">
        <v>34299</v>
      </c>
      <c r="G353" s="223" t="s">
        <v>214</v>
      </c>
      <c r="H353" s="223" t="s">
        <v>911</v>
      </c>
      <c r="I353" s="232" t="s">
        <v>248</v>
      </c>
      <c r="J353" s="223" t="s">
        <v>203</v>
      </c>
      <c r="K353" s="222">
        <v>2011</v>
      </c>
      <c r="L353" s="223" t="s">
        <v>214</v>
      </c>
      <c r="M353" s="223" t="s">
        <v>227</v>
      </c>
      <c r="N353" s="223"/>
      <c r="O353" s="223" t="str">
        <f>IFERROR(VLOOKUP(A353,[1]ورقه2مسجلين!A$3:AV$777,43,0),"")</f>
        <v/>
      </c>
      <c r="P353" s="223"/>
      <c r="Q353" s="226"/>
      <c r="R353" s="223" t="s">
        <v>227</v>
      </c>
      <c r="S353" s="223" t="s">
        <v>2261</v>
      </c>
      <c r="T353" s="223" t="s">
        <v>2262</v>
      </c>
      <c r="U353" s="223" t="s">
        <v>2263</v>
      </c>
      <c r="V353" s="223" t="s">
        <v>2264</v>
      </c>
      <c r="W353" s="223" t="s">
        <v>227</v>
      </c>
      <c r="X353" s="223" t="s">
        <v>227</v>
      </c>
      <c r="Y353" s="223" t="s">
        <v>227</v>
      </c>
      <c r="Z353" s="223" t="s">
        <v>227</v>
      </c>
      <c r="AA353" s="223" t="s">
        <v>227</v>
      </c>
      <c r="AB353" s="223" t="s">
        <v>227</v>
      </c>
      <c r="AC353" s="223" t="s">
        <v>1500</v>
      </c>
      <c r="AD353" s="597" t="s">
        <v>227</v>
      </c>
      <c r="AE353" s="232">
        <v>0</v>
      </c>
      <c r="AF353" s="228" t="s">
        <v>1500</v>
      </c>
      <c r="AG353" s="607" t="s">
        <v>1500</v>
      </c>
      <c r="AH353" s="232" t="s">
        <v>1500</v>
      </c>
      <c r="AI353" s="223"/>
      <c r="AJ353" s="223"/>
      <c r="AK353"/>
      <c r="AL353" s="228"/>
      <c r="AM353"/>
      <c r="AN353"/>
      <c r="AO353"/>
    </row>
    <row r="354" spans="1:41" ht="20.100000000000001" customHeight="1" x14ac:dyDescent="0.3">
      <c r="A354" s="222">
        <v>706631</v>
      </c>
      <c r="B354" s="255" t="s">
        <v>830</v>
      </c>
      <c r="C354" s="223" t="s">
        <v>831</v>
      </c>
      <c r="D354" s="223" t="s">
        <v>1294</v>
      </c>
      <c r="E354" s="223" t="s">
        <v>173</v>
      </c>
      <c r="F354" s="224">
        <v>31340</v>
      </c>
      <c r="G354" s="223" t="s">
        <v>1182</v>
      </c>
      <c r="H354" s="223" t="s">
        <v>911</v>
      </c>
      <c r="I354" s="232" t="s">
        <v>247</v>
      </c>
      <c r="J354" s="223" t="s">
        <v>1295</v>
      </c>
      <c r="K354" s="225">
        <v>2002</v>
      </c>
      <c r="L354" s="223" t="s">
        <v>217</v>
      </c>
      <c r="M354" s="218"/>
      <c r="N354" s="223"/>
      <c r="O354" s="223"/>
      <c r="P354" s="250"/>
      <c r="Q354" s="226"/>
      <c r="R354" s="222">
        <v>0</v>
      </c>
      <c r="S354" s="223" t="s">
        <v>3151</v>
      </c>
      <c r="T354" s="223" t="s">
        <v>3152</v>
      </c>
      <c r="U354" s="223" t="s">
        <v>3153</v>
      </c>
      <c r="V354" s="223" t="s">
        <v>3154</v>
      </c>
      <c r="W354" s="222"/>
      <c r="X354" s="223"/>
      <c r="Y354" s="222"/>
      <c r="Z354" s="222"/>
      <c r="AA354" s="222"/>
      <c r="AB354" s="222"/>
      <c r="AC354" s="222"/>
      <c r="AD354" s="597" t="s">
        <v>227</v>
      </c>
      <c r="AE354" s="232" t="s">
        <v>4546</v>
      </c>
      <c r="AF354" s="228" t="s">
        <v>227</v>
      </c>
      <c r="AG354" s="218"/>
      <c r="AH354" s="232" t="s">
        <v>1500</v>
      </c>
      <c r="AI354" s="223"/>
      <c r="AJ354" s="223"/>
      <c r="AK354" s="229"/>
      <c r="AL354" s="228"/>
      <c r="AM354" s="229"/>
      <c r="AN354" s="229"/>
      <c r="AO354" s="229"/>
    </row>
    <row r="355" spans="1:41" ht="20.100000000000001" customHeight="1" x14ac:dyDescent="0.3">
      <c r="A355" s="222">
        <v>706636</v>
      </c>
      <c r="B355" s="255" t="s">
        <v>1517</v>
      </c>
      <c r="C355" s="223" t="s">
        <v>66</v>
      </c>
      <c r="D355" s="223" t="s">
        <v>933</v>
      </c>
      <c r="E355" s="223" t="s">
        <v>174</v>
      </c>
      <c r="F355" s="224">
        <v>29752</v>
      </c>
      <c r="G355" s="223" t="s">
        <v>980</v>
      </c>
      <c r="H355" s="223" t="s">
        <v>911</v>
      </c>
      <c r="I355" s="232" t="s">
        <v>247</v>
      </c>
      <c r="J355" s="223" t="s">
        <v>201</v>
      </c>
      <c r="K355" s="225">
        <v>1999</v>
      </c>
      <c r="L355" s="223" t="s">
        <v>202</v>
      </c>
      <c r="M355" s="218"/>
      <c r="N355" s="223"/>
      <c r="O355" s="223"/>
      <c r="P355" s="250"/>
      <c r="Q355" s="226"/>
      <c r="R355" s="222">
        <v>0</v>
      </c>
      <c r="S355" s="223" t="s">
        <v>3156</v>
      </c>
      <c r="T355" s="223" t="s">
        <v>2091</v>
      </c>
      <c r="U355" s="223" t="s">
        <v>2089</v>
      </c>
      <c r="V355" s="223" t="s">
        <v>2394</v>
      </c>
      <c r="W355" s="222"/>
      <c r="X355" s="223"/>
      <c r="Y355" s="222"/>
      <c r="Z355" s="222"/>
      <c r="AA355" s="222"/>
      <c r="AB355" s="222"/>
      <c r="AC355" s="222"/>
      <c r="AD355" s="597" t="s">
        <v>227</v>
      </c>
      <c r="AE355" s="232">
        <v>0</v>
      </c>
      <c r="AF355" s="228" t="s">
        <v>227</v>
      </c>
      <c r="AG355" s="218"/>
      <c r="AH355" s="232"/>
      <c r="AI355" s="223"/>
      <c r="AJ355" s="223"/>
      <c r="AK355" s="229"/>
      <c r="AL355" s="228"/>
      <c r="AM355" s="229"/>
      <c r="AN355" s="229"/>
      <c r="AO355" s="229"/>
    </row>
    <row r="356" spans="1:41" ht="20.100000000000001" customHeight="1" x14ac:dyDescent="0.3">
      <c r="A356" s="222">
        <v>706637</v>
      </c>
      <c r="B356" s="255" t="s">
        <v>832</v>
      </c>
      <c r="C356" s="223" t="s">
        <v>338</v>
      </c>
      <c r="D356" s="223" t="s">
        <v>1183</v>
      </c>
      <c r="E356" s="223" t="s">
        <v>174</v>
      </c>
      <c r="F356" s="230">
        <v>31778</v>
      </c>
      <c r="G356" s="223" t="s">
        <v>214</v>
      </c>
      <c r="H356" s="223" t="s">
        <v>911</v>
      </c>
      <c r="I356" s="232" t="s">
        <v>248</v>
      </c>
      <c r="J356" s="223" t="s">
        <v>203</v>
      </c>
      <c r="K356" s="222">
        <v>2005</v>
      </c>
      <c r="L356" s="223" t="s">
        <v>214</v>
      </c>
      <c r="M356" s="218"/>
      <c r="N356" s="223"/>
      <c r="O356" s="223" t="str">
        <f>IFERROR(VLOOKUP(A356,[1]ورقه2مسجلين!A$3:AV$777,43,0),"")</f>
        <v/>
      </c>
      <c r="P356" s="223"/>
      <c r="Q356" s="226"/>
      <c r="R356" s="222">
        <v>0</v>
      </c>
      <c r="S356" s="223" t="s">
        <v>3157</v>
      </c>
      <c r="T356" s="223" t="s">
        <v>3158</v>
      </c>
      <c r="U356" s="223" t="s">
        <v>3159</v>
      </c>
      <c r="V356" s="223" t="s">
        <v>2996</v>
      </c>
      <c r="W356" s="222"/>
      <c r="X356" s="223"/>
      <c r="Y356" s="222"/>
      <c r="Z356" s="222"/>
      <c r="AA356" s="222"/>
      <c r="AB356" s="222"/>
      <c r="AC356" s="222"/>
      <c r="AD356" s="597" t="s">
        <v>227</v>
      </c>
      <c r="AE356" s="232" t="s">
        <v>4546</v>
      </c>
      <c r="AF356" s="228" t="s">
        <v>227</v>
      </c>
      <c r="AG356" s="218"/>
      <c r="AH356" s="232"/>
      <c r="AI356" s="223"/>
      <c r="AJ356" s="223"/>
      <c r="AK356" s="229"/>
      <c r="AL356" s="228"/>
      <c r="AM356" s="229"/>
      <c r="AN356" s="229"/>
      <c r="AO356" s="229"/>
    </row>
    <row r="357" spans="1:41" ht="20.100000000000001" customHeight="1" x14ac:dyDescent="0.3">
      <c r="A357" s="222">
        <v>706647</v>
      </c>
      <c r="B357" s="255" t="s">
        <v>833</v>
      </c>
      <c r="C357" s="223" t="s">
        <v>156</v>
      </c>
      <c r="D357" s="223" t="s">
        <v>1008</v>
      </c>
      <c r="E357" s="223" t="s">
        <v>174</v>
      </c>
      <c r="F357" s="224">
        <v>28487</v>
      </c>
      <c r="G357" s="223" t="s">
        <v>1184</v>
      </c>
      <c r="H357" s="223" t="s">
        <v>911</v>
      </c>
      <c r="I357" s="232" t="s">
        <v>248</v>
      </c>
      <c r="J357" s="223" t="s">
        <v>201</v>
      </c>
      <c r="K357" s="225">
        <v>1994</v>
      </c>
      <c r="L357" s="223" t="s">
        <v>1337</v>
      </c>
      <c r="M357" s="223" t="s">
        <v>227</v>
      </c>
      <c r="N357" s="223"/>
      <c r="O357" s="223" t="str">
        <f>IFERROR(VLOOKUP(A357,[1]ورقه2مسجلين!A$3:AV$777,43,0),"")</f>
        <v/>
      </c>
      <c r="P357" s="223"/>
      <c r="Q357" s="226"/>
      <c r="R357" s="223" t="s">
        <v>227</v>
      </c>
      <c r="S357" s="223" t="s">
        <v>2427</v>
      </c>
      <c r="T357" s="223" t="s">
        <v>2428</v>
      </c>
      <c r="U357" s="223" t="s">
        <v>2289</v>
      </c>
      <c r="V357" s="223" t="s">
        <v>2429</v>
      </c>
      <c r="W357" s="223" t="s">
        <v>227</v>
      </c>
      <c r="X357" s="223" t="s">
        <v>227</v>
      </c>
      <c r="Y357" s="223" t="s">
        <v>227</v>
      </c>
      <c r="Z357" s="223" t="s">
        <v>227</v>
      </c>
      <c r="AA357" s="223" t="s">
        <v>227</v>
      </c>
      <c r="AB357" s="223" t="s">
        <v>227</v>
      </c>
      <c r="AC357" s="223" t="s">
        <v>1500</v>
      </c>
      <c r="AD357" s="597" t="s">
        <v>227</v>
      </c>
      <c r="AE357" s="232">
        <v>0</v>
      </c>
      <c r="AF357" s="228" t="s">
        <v>1500</v>
      </c>
      <c r="AG357" s="607" t="s">
        <v>1500</v>
      </c>
      <c r="AH357" s="232" t="s">
        <v>1500</v>
      </c>
      <c r="AI357" s="223"/>
      <c r="AJ357" s="223"/>
      <c r="AK357"/>
      <c r="AL357" s="228"/>
      <c r="AM357"/>
      <c r="AN357"/>
      <c r="AO357"/>
    </row>
    <row r="358" spans="1:41" ht="20.100000000000001" customHeight="1" x14ac:dyDescent="0.3">
      <c r="A358" s="222">
        <v>706648</v>
      </c>
      <c r="B358" s="255" t="s">
        <v>535</v>
      </c>
      <c r="C358" s="223" t="s">
        <v>536</v>
      </c>
      <c r="D358" s="223" t="s">
        <v>1185</v>
      </c>
      <c r="E358" s="223" t="s">
        <v>173</v>
      </c>
      <c r="F358" s="224">
        <v>34335</v>
      </c>
      <c r="G358" s="223" t="s">
        <v>209</v>
      </c>
      <c r="H358" s="223" t="s">
        <v>911</v>
      </c>
      <c r="I358" s="232" t="s">
        <v>401</v>
      </c>
      <c r="J358" s="223" t="s">
        <v>201</v>
      </c>
      <c r="K358" s="225">
        <v>2011</v>
      </c>
      <c r="L358" s="223" t="s">
        <v>209</v>
      </c>
      <c r="M358" s="218"/>
      <c r="N358" s="223"/>
      <c r="O358" s="223" t="str">
        <f>IFERROR(VLOOKUP(A358,[1]ورقه2مسجلين!A$3:AV$777,43,0),"")</f>
        <v/>
      </c>
      <c r="P358" s="223"/>
      <c r="Q358" s="226"/>
      <c r="R358" s="231"/>
      <c r="S358" s="223" t="s">
        <v>3160</v>
      </c>
      <c r="T358" s="223" t="s">
        <v>3161</v>
      </c>
      <c r="U358" s="223" t="s">
        <v>3162</v>
      </c>
      <c r="V358" s="223" t="s">
        <v>3163</v>
      </c>
      <c r="W358" s="222"/>
      <c r="X358" s="223"/>
      <c r="Y358" s="222"/>
      <c r="Z358" s="222"/>
      <c r="AA358" s="222"/>
      <c r="AB358" s="222"/>
      <c r="AC358" s="222"/>
      <c r="AD358" s="597" t="s">
        <v>227</v>
      </c>
      <c r="AE358" s="232" t="s">
        <v>4583</v>
      </c>
      <c r="AF358" s="228" t="s">
        <v>227</v>
      </c>
      <c r="AG358" s="218"/>
      <c r="AH358" s="232"/>
      <c r="AI358" s="223"/>
      <c r="AJ358" s="223"/>
      <c r="AK358" s="229"/>
      <c r="AL358" s="228"/>
      <c r="AM358" s="229"/>
      <c r="AN358" s="229"/>
      <c r="AO358" s="229"/>
    </row>
    <row r="359" spans="1:41" ht="20.100000000000001" customHeight="1" x14ac:dyDescent="0.3">
      <c r="A359" s="222">
        <v>706651</v>
      </c>
      <c r="B359" s="255" t="s">
        <v>506</v>
      </c>
      <c r="C359" s="223" t="s">
        <v>138</v>
      </c>
      <c r="D359" s="223" t="s">
        <v>1032</v>
      </c>
      <c r="E359" s="223" t="s">
        <v>174</v>
      </c>
      <c r="F359" s="224">
        <v>28828</v>
      </c>
      <c r="G359" s="223" t="s">
        <v>1271</v>
      </c>
      <c r="H359" s="223" t="s">
        <v>911</v>
      </c>
      <c r="I359" s="232" t="s">
        <v>248</v>
      </c>
      <c r="J359" s="223" t="s">
        <v>203</v>
      </c>
      <c r="K359" s="225">
        <v>1999</v>
      </c>
      <c r="L359" s="223" t="s">
        <v>211</v>
      </c>
      <c r="M359" s="223" t="s">
        <v>227</v>
      </c>
      <c r="N359" s="223"/>
      <c r="O359" s="223" t="str">
        <f>IFERROR(VLOOKUP(A359,[1]ورقه2مسجلين!A$3:AV$777,43,0),"")</f>
        <v/>
      </c>
      <c r="P359" s="223"/>
      <c r="Q359" s="226"/>
      <c r="R359" s="223" t="s">
        <v>227</v>
      </c>
      <c r="S359" s="223" t="s">
        <v>2012</v>
      </c>
      <c r="T359" s="223" t="s">
        <v>2013</v>
      </c>
      <c r="U359" s="223" t="s">
        <v>2014</v>
      </c>
      <c r="V359" s="223" t="s">
        <v>227</v>
      </c>
      <c r="W359" s="223" t="s">
        <v>227</v>
      </c>
      <c r="X359" s="223" t="s">
        <v>227</v>
      </c>
      <c r="Y359" s="223" t="s">
        <v>227</v>
      </c>
      <c r="Z359" s="223" t="s">
        <v>227</v>
      </c>
      <c r="AA359" s="223" t="s">
        <v>227</v>
      </c>
      <c r="AB359" s="223" t="s">
        <v>1500</v>
      </c>
      <c r="AC359" s="223" t="s">
        <v>1500</v>
      </c>
      <c r="AD359" s="597" t="s">
        <v>227</v>
      </c>
      <c r="AE359" s="232" t="s">
        <v>4546</v>
      </c>
      <c r="AF359" s="228" t="s">
        <v>1500</v>
      </c>
      <c r="AG359" s="607" t="s">
        <v>1500</v>
      </c>
      <c r="AH359" s="232" t="s">
        <v>1500</v>
      </c>
      <c r="AI359" s="223"/>
      <c r="AJ359" s="223"/>
      <c r="AK359"/>
      <c r="AL359" s="228"/>
      <c r="AM359"/>
      <c r="AN359"/>
      <c r="AO359"/>
    </row>
    <row r="360" spans="1:41" ht="20.100000000000001" customHeight="1" x14ac:dyDescent="0.3">
      <c r="A360" s="222">
        <v>706664</v>
      </c>
      <c r="B360" s="255" t="s">
        <v>834</v>
      </c>
      <c r="C360" s="223" t="s">
        <v>343</v>
      </c>
      <c r="D360" s="223" t="s">
        <v>1186</v>
      </c>
      <c r="E360" s="223" t="s">
        <v>174</v>
      </c>
      <c r="F360" s="224">
        <v>31601</v>
      </c>
      <c r="G360" s="223" t="s">
        <v>200</v>
      </c>
      <c r="H360" s="223" t="s">
        <v>911</v>
      </c>
      <c r="I360" s="232" t="s">
        <v>247</v>
      </c>
      <c r="J360" s="223" t="s">
        <v>203</v>
      </c>
      <c r="K360" s="225">
        <v>2004</v>
      </c>
      <c r="L360" s="223" t="s">
        <v>211</v>
      </c>
      <c r="M360" s="218"/>
      <c r="N360" s="251"/>
      <c r="O360" s="223" t="str">
        <f>IFERROR(VLOOKUP(A360,[1]ورقه2مسجلين!A$3:AV$777,43,0),"")</f>
        <v>إيقاف</v>
      </c>
      <c r="P360" s="250"/>
      <c r="Q360" s="226">
        <v>65000</v>
      </c>
      <c r="R360" s="222">
        <v>0</v>
      </c>
      <c r="S360" s="223" t="s">
        <v>3164</v>
      </c>
      <c r="T360" s="223" t="s">
        <v>3165</v>
      </c>
      <c r="U360" s="223" t="s">
        <v>3166</v>
      </c>
      <c r="V360" s="223" t="s">
        <v>1963</v>
      </c>
      <c r="W360" s="222"/>
      <c r="X360" s="223"/>
      <c r="Y360" s="222"/>
      <c r="Z360" s="222"/>
      <c r="AA360" s="222"/>
      <c r="AB360" s="222"/>
      <c r="AC360" s="222"/>
      <c r="AD360" s="597" t="s">
        <v>227</v>
      </c>
      <c r="AE360" s="232">
        <v>0</v>
      </c>
      <c r="AF360" s="228" t="s">
        <v>227</v>
      </c>
      <c r="AG360" s="218"/>
      <c r="AH360" s="232"/>
      <c r="AI360" s="223"/>
      <c r="AJ360" s="223"/>
      <c r="AK360" s="229"/>
      <c r="AL360" s="228"/>
      <c r="AM360" s="229"/>
      <c r="AN360" s="229"/>
      <c r="AO360" s="229"/>
    </row>
    <row r="361" spans="1:41" ht="20.100000000000001" customHeight="1" x14ac:dyDescent="0.3">
      <c r="A361" s="222">
        <v>706681</v>
      </c>
      <c r="B361" s="255" t="s">
        <v>835</v>
      </c>
      <c r="C361" s="223" t="s">
        <v>836</v>
      </c>
      <c r="D361" s="223" t="s">
        <v>1079</v>
      </c>
      <c r="E361" s="223" t="s">
        <v>174</v>
      </c>
      <c r="F361" s="224">
        <v>34075</v>
      </c>
      <c r="G361" s="223" t="s">
        <v>200</v>
      </c>
      <c r="H361" s="223" t="s">
        <v>911</v>
      </c>
      <c r="I361" s="232" t="s">
        <v>248</v>
      </c>
      <c r="J361" s="223" t="s">
        <v>203</v>
      </c>
      <c r="K361" s="225">
        <v>2013</v>
      </c>
      <c r="L361" s="223" t="s">
        <v>200</v>
      </c>
      <c r="M361" s="218"/>
      <c r="N361" s="223"/>
      <c r="O361" s="223" t="str">
        <f>IFERROR(VLOOKUP(A361,[1]ورقه2مسجلين!A$3:AV$777,43,0),"")</f>
        <v/>
      </c>
      <c r="P361" s="223"/>
      <c r="Q361" s="226"/>
      <c r="R361" s="222">
        <v>0</v>
      </c>
      <c r="S361" s="223" t="s">
        <v>3167</v>
      </c>
      <c r="T361" s="223" t="s">
        <v>3168</v>
      </c>
      <c r="U361" s="223" t="s">
        <v>3169</v>
      </c>
      <c r="V361" s="223" t="s">
        <v>1963</v>
      </c>
      <c r="W361" s="222"/>
      <c r="X361" s="223"/>
      <c r="Y361" s="222"/>
      <c r="Z361" s="222"/>
      <c r="AA361" s="222"/>
      <c r="AB361" s="222"/>
      <c r="AC361" s="222"/>
      <c r="AD361" s="597" t="s">
        <v>227</v>
      </c>
      <c r="AE361" s="232">
        <v>0</v>
      </c>
      <c r="AF361" s="228" t="s">
        <v>227</v>
      </c>
      <c r="AG361" s="218"/>
      <c r="AH361" s="232" t="s">
        <v>1500</v>
      </c>
      <c r="AI361" s="223"/>
      <c r="AJ361" s="223"/>
      <c r="AK361" s="229"/>
      <c r="AL361" s="228"/>
      <c r="AM361" s="229"/>
      <c r="AN361" s="229"/>
      <c r="AO361" s="229"/>
    </row>
    <row r="362" spans="1:41" ht="20.100000000000001" customHeight="1" x14ac:dyDescent="0.3">
      <c r="A362" s="222">
        <v>706687</v>
      </c>
      <c r="B362" s="255" t="s">
        <v>1518</v>
      </c>
      <c r="C362" s="223" t="s">
        <v>1519</v>
      </c>
      <c r="D362" s="223" t="s">
        <v>227</v>
      </c>
      <c r="E362" s="223" t="s">
        <v>227</v>
      </c>
      <c r="F362" s="226"/>
      <c r="G362" s="223" t="s">
        <v>227</v>
      </c>
      <c r="H362" s="223" t="s">
        <v>227</v>
      </c>
      <c r="I362" s="232" t="s">
        <v>247</v>
      </c>
      <c r="J362" s="223" t="s">
        <v>227</v>
      </c>
      <c r="K362" s="226"/>
      <c r="L362" s="223" t="s">
        <v>227</v>
      </c>
      <c r="M362" s="223" t="s">
        <v>227</v>
      </c>
      <c r="N362" s="223"/>
      <c r="O362" s="223" t="str">
        <f>IFERROR(VLOOKUP(A362,[1]ورقه2مسجلين!A$3:AV$777,43,0),"")</f>
        <v/>
      </c>
      <c r="P362" s="223"/>
      <c r="Q362" s="226"/>
      <c r="R362" s="223" t="s">
        <v>227</v>
      </c>
      <c r="S362" s="223" t="s">
        <v>227</v>
      </c>
      <c r="T362" s="223" t="s">
        <v>227</v>
      </c>
      <c r="U362" s="223" t="s">
        <v>227</v>
      </c>
      <c r="V362" s="223" t="s">
        <v>227</v>
      </c>
      <c r="W362" s="223" t="s">
        <v>227</v>
      </c>
      <c r="X362" s="223" t="s">
        <v>227</v>
      </c>
      <c r="Y362" s="223" t="s">
        <v>227</v>
      </c>
      <c r="Z362" s="223" t="s">
        <v>227</v>
      </c>
      <c r="AA362" s="223" t="s">
        <v>227</v>
      </c>
      <c r="AB362" s="223" t="s">
        <v>227</v>
      </c>
      <c r="AC362" s="223" t="s">
        <v>1500</v>
      </c>
      <c r="AD362" s="597" t="s">
        <v>227</v>
      </c>
      <c r="AE362" s="232">
        <v>0</v>
      </c>
      <c r="AF362" s="228" t="s">
        <v>1500</v>
      </c>
      <c r="AG362" s="607" t="s">
        <v>1500</v>
      </c>
      <c r="AH362" s="232" t="s">
        <v>1500</v>
      </c>
      <c r="AI362" s="223"/>
      <c r="AJ362" s="223"/>
      <c r="AK362"/>
      <c r="AL362" s="228"/>
      <c r="AM362"/>
      <c r="AN362"/>
      <c r="AO362"/>
    </row>
    <row r="363" spans="1:41" ht="20.100000000000001" customHeight="1" x14ac:dyDescent="0.3">
      <c r="A363" s="222">
        <v>706688</v>
      </c>
      <c r="B363" s="255" t="s">
        <v>563</v>
      </c>
      <c r="C363" s="223" t="s">
        <v>564</v>
      </c>
      <c r="D363" s="223" t="s">
        <v>984</v>
      </c>
      <c r="E363" s="223" t="s">
        <v>174</v>
      </c>
      <c r="F363" s="224">
        <v>28280</v>
      </c>
      <c r="G363" s="223" t="s">
        <v>1187</v>
      </c>
      <c r="H363" s="223" t="s">
        <v>911</v>
      </c>
      <c r="I363" s="232" t="s">
        <v>248</v>
      </c>
      <c r="J363" s="223" t="s">
        <v>203</v>
      </c>
      <c r="K363" s="225">
        <v>2005</v>
      </c>
      <c r="L363" s="223" t="s">
        <v>214</v>
      </c>
      <c r="M363" s="218"/>
      <c r="N363" s="223"/>
      <c r="O363" s="223"/>
      <c r="P363" s="250"/>
      <c r="Q363" s="226"/>
      <c r="R363" s="222">
        <v>0</v>
      </c>
      <c r="S363" s="223" t="s">
        <v>3170</v>
      </c>
      <c r="T363" s="223" t="s">
        <v>3171</v>
      </c>
      <c r="U363" s="223" t="s">
        <v>3014</v>
      </c>
      <c r="V363" s="223" t="s">
        <v>2996</v>
      </c>
      <c r="W363" s="222"/>
      <c r="X363" s="223"/>
      <c r="Y363" s="222"/>
      <c r="Z363" s="222"/>
      <c r="AA363" s="222"/>
      <c r="AB363" s="222"/>
      <c r="AC363" s="222"/>
      <c r="AD363" s="597" t="s">
        <v>227</v>
      </c>
      <c r="AE363" s="232">
        <v>0</v>
      </c>
      <c r="AF363" s="228" t="s">
        <v>227</v>
      </c>
      <c r="AG363" s="218"/>
      <c r="AH363" s="232" t="s">
        <v>1500</v>
      </c>
      <c r="AI363" s="223"/>
      <c r="AJ363" s="223"/>
      <c r="AK363" s="229"/>
      <c r="AL363" s="228"/>
      <c r="AM363" s="229"/>
      <c r="AN363" s="229"/>
      <c r="AO363" s="229"/>
    </row>
    <row r="364" spans="1:41" ht="20.100000000000001" customHeight="1" x14ac:dyDescent="0.3">
      <c r="A364" s="222">
        <v>706691</v>
      </c>
      <c r="B364" s="255" t="s">
        <v>469</v>
      </c>
      <c r="C364" s="223" t="s">
        <v>322</v>
      </c>
      <c r="D364" s="223" t="s">
        <v>1188</v>
      </c>
      <c r="E364" s="223" t="s">
        <v>174</v>
      </c>
      <c r="F364" s="224">
        <v>28374</v>
      </c>
      <c r="G364" s="223" t="s">
        <v>1189</v>
      </c>
      <c r="H364" s="223" t="s">
        <v>911</v>
      </c>
      <c r="I364" s="232" t="s">
        <v>247</v>
      </c>
      <c r="J364" s="223" t="s">
        <v>203</v>
      </c>
      <c r="K364" s="225">
        <v>2000</v>
      </c>
      <c r="L364" s="223" t="s">
        <v>209</v>
      </c>
      <c r="M364" s="218"/>
      <c r="N364" s="223"/>
      <c r="O364" s="223" t="str">
        <f>IFERROR(VLOOKUP(A364,[1]ورقه2مسجلين!A$3:AV$777,43,0),"")</f>
        <v/>
      </c>
      <c r="P364" s="223"/>
      <c r="Q364" s="226"/>
      <c r="R364" s="222">
        <v>0</v>
      </c>
      <c r="S364" s="223" t="s">
        <v>3172</v>
      </c>
      <c r="T364" s="223" t="s">
        <v>3173</v>
      </c>
      <c r="U364" s="223" t="s">
        <v>2465</v>
      </c>
      <c r="V364" s="223" t="s">
        <v>2209</v>
      </c>
      <c r="W364" s="222"/>
      <c r="X364" s="223"/>
      <c r="Y364" s="222"/>
      <c r="Z364" s="222"/>
      <c r="AA364" s="222"/>
      <c r="AB364" s="222"/>
      <c r="AC364" s="222"/>
      <c r="AD364" s="597" t="s">
        <v>227</v>
      </c>
      <c r="AE364" s="232" t="s">
        <v>4546</v>
      </c>
      <c r="AF364" s="228" t="s">
        <v>227</v>
      </c>
      <c r="AG364" s="218"/>
      <c r="AH364" s="232" t="s">
        <v>1500</v>
      </c>
      <c r="AI364" s="223"/>
      <c r="AJ364" s="223"/>
      <c r="AK364" s="229"/>
      <c r="AL364" s="228"/>
      <c r="AM364" s="229"/>
      <c r="AN364" s="229"/>
      <c r="AO364" s="229"/>
    </row>
    <row r="365" spans="1:41" ht="20.100000000000001" customHeight="1" x14ac:dyDescent="0.3">
      <c r="A365" s="222">
        <v>706692</v>
      </c>
      <c r="B365" s="255" t="s">
        <v>1809</v>
      </c>
      <c r="C365" s="223" t="s">
        <v>64</v>
      </c>
      <c r="D365" s="223" t="s">
        <v>1884</v>
      </c>
      <c r="E365" s="223" t="s">
        <v>174</v>
      </c>
      <c r="F365" s="224">
        <v>31794</v>
      </c>
      <c r="G365" s="223" t="s">
        <v>200</v>
      </c>
      <c r="H365" s="223" t="s">
        <v>911</v>
      </c>
      <c r="I365" s="232" t="s">
        <v>248</v>
      </c>
      <c r="J365" s="223" t="s">
        <v>203</v>
      </c>
      <c r="K365" s="225">
        <v>2014</v>
      </c>
      <c r="L365" s="223" t="s">
        <v>215</v>
      </c>
      <c r="M365" s="218"/>
      <c r="N365" s="223"/>
      <c r="O365" s="223" t="str">
        <f>IFERROR(VLOOKUP(A365,[1]ورقه2مسجلين!A$3:AV$777,43,0),"")</f>
        <v/>
      </c>
      <c r="P365" s="223"/>
      <c r="Q365" s="226"/>
      <c r="R365" s="222">
        <v>0</v>
      </c>
      <c r="S365" s="223" t="s">
        <v>3174</v>
      </c>
      <c r="T365" s="223" t="s">
        <v>2738</v>
      </c>
      <c r="U365" s="223" t="s">
        <v>3175</v>
      </c>
      <c r="V365" s="223" t="s">
        <v>1963</v>
      </c>
      <c r="W365" s="222"/>
      <c r="X365" s="223"/>
      <c r="Y365" s="222"/>
      <c r="Z365" s="222"/>
      <c r="AA365" s="222"/>
      <c r="AB365" s="222"/>
      <c r="AC365" s="222"/>
      <c r="AD365" s="597" t="s">
        <v>227</v>
      </c>
      <c r="AE365" s="232">
        <v>0</v>
      </c>
      <c r="AF365" s="228" t="s">
        <v>227</v>
      </c>
      <c r="AG365" s="218"/>
      <c r="AH365" s="232"/>
      <c r="AI365" s="223"/>
      <c r="AJ365" s="223"/>
      <c r="AK365" s="229"/>
      <c r="AL365" s="228"/>
      <c r="AM365" s="229"/>
      <c r="AN365" s="229"/>
      <c r="AO365" s="229"/>
    </row>
    <row r="366" spans="1:41" ht="20.100000000000001" customHeight="1" x14ac:dyDescent="0.3">
      <c r="A366" s="222">
        <v>706699</v>
      </c>
      <c r="B366" s="255" t="s">
        <v>837</v>
      </c>
      <c r="C366" s="223" t="s">
        <v>307</v>
      </c>
      <c r="D366" s="223" t="s">
        <v>1215</v>
      </c>
      <c r="E366" s="223" t="s">
        <v>174</v>
      </c>
      <c r="F366" s="224">
        <v>32512</v>
      </c>
      <c r="G366" s="223" t="s">
        <v>208</v>
      </c>
      <c r="H366" s="223" t="s">
        <v>911</v>
      </c>
      <c r="I366" s="232" t="s">
        <v>249</v>
      </c>
      <c r="J366" s="223" t="s">
        <v>203</v>
      </c>
      <c r="K366" s="225">
        <v>2006</v>
      </c>
      <c r="L366" s="223" t="s">
        <v>208</v>
      </c>
      <c r="M366" s="218"/>
      <c r="N366" s="223"/>
      <c r="O366" s="223" t="str">
        <f>IFERROR(VLOOKUP(A366,[1]ورقه2مسجلين!A$3:AV$777,43,0),"")</f>
        <v/>
      </c>
      <c r="P366" s="223"/>
      <c r="Q366" s="226"/>
      <c r="R366" s="222">
        <v>0</v>
      </c>
      <c r="S366" s="223" t="s">
        <v>3176</v>
      </c>
      <c r="T366" s="223" t="s">
        <v>3177</v>
      </c>
      <c r="U366" s="223" t="s">
        <v>2397</v>
      </c>
      <c r="V366" s="223" t="s">
        <v>2217</v>
      </c>
      <c r="W366" s="222"/>
      <c r="X366" s="223"/>
      <c r="Y366" s="222"/>
      <c r="Z366" s="222"/>
      <c r="AA366" s="222"/>
      <c r="AB366" s="222"/>
      <c r="AC366" s="222"/>
      <c r="AD366" s="597" t="s">
        <v>227</v>
      </c>
      <c r="AE366" s="232" t="s">
        <v>4583</v>
      </c>
      <c r="AF366" s="228" t="s">
        <v>227</v>
      </c>
      <c r="AG366" s="218"/>
      <c r="AH366" s="232"/>
      <c r="AI366" s="223"/>
      <c r="AJ366" s="223"/>
      <c r="AK366" s="229"/>
      <c r="AL366" s="228"/>
      <c r="AM366" s="229"/>
      <c r="AN366" s="229"/>
      <c r="AO366" s="229"/>
    </row>
    <row r="367" spans="1:41" ht="20.100000000000001" customHeight="1" x14ac:dyDescent="0.3">
      <c r="A367" s="222">
        <v>706716</v>
      </c>
      <c r="B367" s="255" t="s">
        <v>507</v>
      </c>
      <c r="C367" s="223" t="s">
        <v>508</v>
      </c>
      <c r="D367" s="223" t="s">
        <v>1190</v>
      </c>
      <c r="E367" s="223" t="s">
        <v>174</v>
      </c>
      <c r="F367" s="224">
        <v>33730</v>
      </c>
      <c r="G367" s="223" t="s">
        <v>1191</v>
      </c>
      <c r="H367" s="223" t="s">
        <v>911</v>
      </c>
      <c r="I367" s="232" t="s">
        <v>247</v>
      </c>
      <c r="J367" s="223" t="s">
        <v>203</v>
      </c>
      <c r="K367" s="225">
        <v>2010</v>
      </c>
      <c r="L367" s="223" t="s">
        <v>212</v>
      </c>
      <c r="M367" s="218"/>
      <c r="N367" s="223"/>
      <c r="O367" s="223" t="str">
        <f>IFERROR(VLOOKUP(A367,[1]ورقه2مسجلين!A$3:AV$777,43,0),"")</f>
        <v/>
      </c>
      <c r="P367" s="223"/>
      <c r="Q367" s="226"/>
      <c r="R367" s="222">
        <v>0</v>
      </c>
      <c r="S367" s="223" t="s">
        <v>3178</v>
      </c>
      <c r="T367" s="223" t="s">
        <v>3179</v>
      </c>
      <c r="U367" s="223" t="s">
        <v>3180</v>
      </c>
      <c r="V367" s="223" t="s">
        <v>3181</v>
      </c>
      <c r="W367" s="222"/>
      <c r="X367" s="223"/>
      <c r="Y367" s="222"/>
      <c r="Z367" s="222"/>
      <c r="AA367" s="222"/>
      <c r="AB367" s="222"/>
      <c r="AC367" s="222"/>
      <c r="AD367" s="597"/>
      <c r="AE367" s="232" t="s">
        <v>4546</v>
      </c>
      <c r="AF367" s="228" t="s">
        <v>227</v>
      </c>
      <c r="AG367" s="218"/>
      <c r="AH367" s="232"/>
      <c r="AI367" s="223"/>
      <c r="AJ367" s="223"/>
      <c r="AK367" s="229"/>
      <c r="AL367" s="228"/>
      <c r="AM367" s="229"/>
      <c r="AN367" s="229"/>
      <c r="AO367" s="229"/>
    </row>
    <row r="368" spans="1:41" ht="20.100000000000001" customHeight="1" x14ac:dyDescent="0.3">
      <c r="A368" s="222">
        <v>706717</v>
      </c>
      <c r="B368" s="255" t="s">
        <v>1579</v>
      </c>
      <c r="C368" s="223" t="s">
        <v>578</v>
      </c>
      <c r="D368" s="223" t="s">
        <v>1941</v>
      </c>
      <c r="E368" s="223" t="s">
        <v>173</v>
      </c>
      <c r="F368" s="224">
        <v>31554</v>
      </c>
      <c r="G368" s="223" t="s">
        <v>200</v>
      </c>
      <c r="H368" s="223" t="s">
        <v>911</v>
      </c>
      <c r="I368" s="232" t="s">
        <v>247</v>
      </c>
      <c r="J368" s="223" t="s">
        <v>203</v>
      </c>
      <c r="K368" s="225">
        <v>2018</v>
      </c>
      <c r="L368" s="223" t="s">
        <v>211</v>
      </c>
      <c r="M368" s="223" t="s">
        <v>227</v>
      </c>
      <c r="N368" s="223"/>
      <c r="O368" s="223" t="str">
        <f>IFERROR(VLOOKUP(A368,[1]ورقه2مسجلين!A$3:AV$777,43,0),"")</f>
        <v/>
      </c>
      <c r="P368" s="223"/>
      <c r="Q368" s="226"/>
      <c r="R368" s="223" t="s">
        <v>227</v>
      </c>
      <c r="S368" s="223" t="s">
        <v>227</v>
      </c>
      <c r="T368" s="223" t="s">
        <v>227</v>
      </c>
      <c r="U368" s="223" t="s">
        <v>227</v>
      </c>
      <c r="V368" s="223" t="s">
        <v>227</v>
      </c>
      <c r="W368" s="223" t="s">
        <v>227</v>
      </c>
      <c r="X368" s="223" t="s">
        <v>227</v>
      </c>
      <c r="Y368" s="223" t="s">
        <v>227</v>
      </c>
      <c r="Z368" s="223" t="s">
        <v>227</v>
      </c>
      <c r="AA368" s="223" t="s">
        <v>227</v>
      </c>
      <c r="AB368" s="223" t="s">
        <v>227</v>
      </c>
      <c r="AC368" s="223" t="s">
        <v>1500</v>
      </c>
      <c r="AD368" s="597" t="s">
        <v>227</v>
      </c>
      <c r="AE368" s="232" t="s">
        <v>4546</v>
      </c>
      <c r="AF368" s="228" t="s">
        <v>1500</v>
      </c>
      <c r="AG368" s="607" t="s">
        <v>1500</v>
      </c>
      <c r="AH368" s="232" t="s">
        <v>1500</v>
      </c>
      <c r="AI368" s="223"/>
      <c r="AJ368" s="223"/>
      <c r="AK368"/>
      <c r="AL368" s="228"/>
      <c r="AM368"/>
      <c r="AN368"/>
      <c r="AO368"/>
    </row>
    <row r="369" spans="1:41" ht="20.100000000000001" customHeight="1" x14ac:dyDescent="0.3">
      <c r="A369" s="222">
        <v>706719</v>
      </c>
      <c r="B369" s="255" t="s">
        <v>838</v>
      </c>
      <c r="C369" s="223" t="s">
        <v>308</v>
      </c>
      <c r="D369" s="223" t="s">
        <v>1192</v>
      </c>
      <c r="E369" s="223" t="s">
        <v>174</v>
      </c>
      <c r="F369" s="224">
        <v>30225</v>
      </c>
      <c r="G369" s="223" t="s">
        <v>1193</v>
      </c>
      <c r="H369" s="223" t="s">
        <v>911</v>
      </c>
      <c r="I369" s="232" t="s">
        <v>401</v>
      </c>
      <c r="J369" s="223" t="s">
        <v>203</v>
      </c>
      <c r="K369" s="225">
        <v>2003</v>
      </c>
      <c r="L369" s="223" t="s">
        <v>214</v>
      </c>
      <c r="M369" s="218"/>
      <c r="N369" s="223"/>
      <c r="O369" s="223" t="str">
        <f>IFERROR(VLOOKUP(A369,[1]ورقه2مسجلين!A$3:AV$777,43,0),"")</f>
        <v/>
      </c>
      <c r="P369" s="223"/>
      <c r="Q369" s="226"/>
      <c r="R369" s="222">
        <v>0</v>
      </c>
      <c r="S369" s="223" t="s">
        <v>2100</v>
      </c>
      <c r="T369" s="223" t="s">
        <v>2101</v>
      </c>
      <c r="U369" s="223" t="s">
        <v>2102</v>
      </c>
      <c r="V369" s="223" t="s">
        <v>2103</v>
      </c>
      <c r="W369" s="222"/>
      <c r="X369" s="223"/>
      <c r="Y369" s="222"/>
      <c r="Z369" s="222"/>
      <c r="AA369" s="222"/>
      <c r="AB369" s="222"/>
      <c r="AC369" s="222"/>
      <c r="AD369" s="597" t="s">
        <v>227</v>
      </c>
      <c r="AE369" s="232">
        <v>0</v>
      </c>
      <c r="AF369" s="228" t="s">
        <v>227</v>
      </c>
      <c r="AG369" s="218"/>
      <c r="AH369" s="232"/>
      <c r="AI369" s="223"/>
      <c r="AJ369" s="223"/>
      <c r="AK369" s="229"/>
      <c r="AL369" s="228"/>
      <c r="AM369" s="229"/>
      <c r="AN369" s="229"/>
      <c r="AO369" s="229"/>
    </row>
    <row r="370" spans="1:41" ht="20.100000000000001" customHeight="1" x14ac:dyDescent="0.3">
      <c r="A370" s="222">
        <v>706723</v>
      </c>
      <c r="B370" s="255" t="s">
        <v>839</v>
      </c>
      <c r="C370" s="223" t="s">
        <v>840</v>
      </c>
      <c r="D370" s="223" t="s">
        <v>1195</v>
      </c>
      <c r="E370" s="223" t="s">
        <v>174</v>
      </c>
      <c r="F370" s="224">
        <v>33312</v>
      </c>
      <c r="G370" s="223" t="s">
        <v>1196</v>
      </c>
      <c r="H370" s="223" t="s">
        <v>911</v>
      </c>
      <c r="I370" s="232" t="s">
        <v>401</v>
      </c>
      <c r="J370" s="223" t="s">
        <v>201</v>
      </c>
      <c r="K370" s="225">
        <v>2008</v>
      </c>
      <c r="L370" s="223" t="s">
        <v>200</v>
      </c>
      <c r="M370" s="218"/>
      <c r="N370" s="223"/>
      <c r="O370" s="223" t="str">
        <f>IFERROR(VLOOKUP(A370,[1]ورقه2مسجلين!A$3:AV$777,43,0),"")</f>
        <v/>
      </c>
      <c r="P370" s="223"/>
      <c r="Q370" s="226"/>
      <c r="R370" s="222">
        <v>0</v>
      </c>
      <c r="S370" s="223" t="s">
        <v>3182</v>
      </c>
      <c r="T370" s="223" t="s">
        <v>3183</v>
      </c>
      <c r="U370" s="223" t="s">
        <v>3184</v>
      </c>
      <c r="V370" s="223" t="s">
        <v>2038</v>
      </c>
      <c r="W370" s="222"/>
      <c r="X370" s="223"/>
      <c r="Y370" s="222"/>
      <c r="Z370" s="222"/>
      <c r="AA370" s="222"/>
      <c r="AB370" s="222"/>
      <c r="AC370" s="222"/>
      <c r="AD370" s="597" t="s">
        <v>227</v>
      </c>
      <c r="AE370" s="232">
        <v>0</v>
      </c>
      <c r="AF370" s="228" t="s">
        <v>227</v>
      </c>
      <c r="AG370" s="218"/>
      <c r="AH370" s="232"/>
      <c r="AI370" s="223"/>
      <c r="AJ370" s="223"/>
      <c r="AK370" s="229"/>
      <c r="AL370" s="228"/>
      <c r="AM370" s="229"/>
      <c r="AN370" s="229"/>
      <c r="AO370" s="229"/>
    </row>
    <row r="371" spans="1:41" ht="20.100000000000001" customHeight="1" x14ac:dyDescent="0.3">
      <c r="A371" s="222">
        <v>706732</v>
      </c>
      <c r="B371" s="255" t="s">
        <v>3649</v>
      </c>
      <c r="C371" s="223" t="s">
        <v>66</v>
      </c>
      <c r="D371" s="223" t="s">
        <v>1198</v>
      </c>
      <c r="E371" s="223" t="s">
        <v>173</v>
      </c>
      <c r="F371" s="224">
        <v>36555</v>
      </c>
      <c r="G371" s="223" t="s">
        <v>1373</v>
      </c>
      <c r="H371" s="223" t="s">
        <v>911</v>
      </c>
      <c r="I371" s="232" t="s">
        <v>248</v>
      </c>
      <c r="J371" s="223" t="s">
        <v>203</v>
      </c>
      <c r="K371" s="225">
        <v>2017</v>
      </c>
      <c r="L371" s="223" t="s">
        <v>212</v>
      </c>
      <c r="M371" s="218"/>
      <c r="N371" s="251"/>
      <c r="O371" s="251" t="s">
        <v>4543</v>
      </c>
      <c r="P371" s="223"/>
      <c r="Q371" s="226">
        <v>35000</v>
      </c>
      <c r="R371" s="222">
        <v>0</v>
      </c>
      <c r="S371" s="223" t="s">
        <v>3185</v>
      </c>
      <c r="T371" s="223" t="s">
        <v>2004</v>
      </c>
      <c r="U371" s="223" t="s">
        <v>3186</v>
      </c>
      <c r="V371" s="223" t="s">
        <v>2209</v>
      </c>
      <c r="W371" s="222"/>
      <c r="X371" s="223"/>
      <c r="Y371" s="222"/>
      <c r="Z371" s="222"/>
      <c r="AA371" s="222"/>
      <c r="AB371" s="222"/>
      <c r="AC371" s="222"/>
      <c r="AD371" s="597" t="s">
        <v>227</v>
      </c>
      <c r="AE371" s="232">
        <v>0</v>
      </c>
      <c r="AF371" s="228" t="s">
        <v>227</v>
      </c>
      <c r="AG371" s="218"/>
      <c r="AH371" s="232"/>
      <c r="AI371" s="223"/>
      <c r="AJ371" s="223"/>
      <c r="AK371" s="229"/>
      <c r="AL371" s="228"/>
      <c r="AM371" s="229"/>
      <c r="AN371" s="229"/>
      <c r="AO371" s="229"/>
    </row>
    <row r="372" spans="1:41" ht="20.100000000000001" customHeight="1" x14ac:dyDescent="0.3">
      <c r="A372" s="222">
        <v>706748</v>
      </c>
      <c r="B372" s="255" t="s">
        <v>1580</v>
      </c>
      <c r="C372" s="223" t="s">
        <v>67</v>
      </c>
      <c r="D372" s="223" t="s">
        <v>1942</v>
      </c>
      <c r="E372" s="223" t="s">
        <v>174</v>
      </c>
      <c r="F372" s="224">
        <v>34602</v>
      </c>
      <c r="G372" s="223" t="s">
        <v>200</v>
      </c>
      <c r="H372" s="223" t="s">
        <v>911</v>
      </c>
      <c r="I372" s="232" t="s">
        <v>247</v>
      </c>
      <c r="J372" s="223" t="s">
        <v>201</v>
      </c>
      <c r="K372" s="225">
        <v>2011</v>
      </c>
      <c r="L372" s="223" t="s">
        <v>1337</v>
      </c>
      <c r="M372" s="218"/>
      <c r="N372" s="223"/>
      <c r="O372" s="223" t="str">
        <f>IFERROR(VLOOKUP(A372,[1]ورقه2مسجلين!A$3:AV$777,43,0),"")</f>
        <v/>
      </c>
      <c r="P372" s="223"/>
      <c r="Q372" s="226"/>
      <c r="R372" s="222">
        <v>0</v>
      </c>
      <c r="S372" s="223" t="s">
        <v>3187</v>
      </c>
      <c r="T372" s="223" t="s">
        <v>1992</v>
      </c>
      <c r="U372" s="223" t="s">
        <v>2558</v>
      </c>
      <c r="V372" s="223" t="s">
        <v>1963</v>
      </c>
      <c r="W372" s="222"/>
      <c r="X372" s="223"/>
      <c r="Y372" s="222"/>
      <c r="Z372" s="222"/>
      <c r="AA372" s="222"/>
      <c r="AB372" s="222"/>
      <c r="AC372" s="222"/>
      <c r="AD372" s="597" t="s">
        <v>3626</v>
      </c>
      <c r="AE372" s="232" t="s">
        <v>4546</v>
      </c>
      <c r="AF372" s="228"/>
      <c r="AG372" s="218"/>
      <c r="AH372" s="232"/>
      <c r="AI372" s="223"/>
      <c r="AJ372" s="223"/>
      <c r="AK372" s="229"/>
      <c r="AL372" s="228"/>
      <c r="AM372" s="229"/>
      <c r="AN372" s="229"/>
      <c r="AO372" s="229"/>
    </row>
    <row r="373" spans="1:41" ht="20.100000000000001" customHeight="1" x14ac:dyDescent="0.3">
      <c r="A373" s="222">
        <v>706752</v>
      </c>
      <c r="B373" s="255" t="s">
        <v>1520</v>
      </c>
      <c r="C373" s="223" t="s">
        <v>66</v>
      </c>
      <c r="D373" s="223" t="s">
        <v>227</v>
      </c>
      <c r="E373" s="223" t="s">
        <v>227</v>
      </c>
      <c r="F373" s="226"/>
      <c r="G373" s="223" t="s">
        <v>227</v>
      </c>
      <c r="H373" s="223" t="s">
        <v>227</v>
      </c>
      <c r="I373" s="232" t="s">
        <v>247</v>
      </c>
      <c r="J373" s="223" t="s">
        <v>227</v>
      </c>
      <c r="K373" s="226"/>
      <c r="L373" s="223" t="s">
        <v>227</v>
      </c>
      <c r="M373" s="223" t="s">
        <v>227</v>
      </c>
      <c r="N373" s="223"/>
      <c r="O373" s="223" t="str">
        <f>IFERROR(VLOOKUP(A373,[1]ورقه2مسجلين!A$3:AV$777,43,0),"")</f>
        <v/>
      </c>
      <c r="P373" s="223"/>
      <c r="Q373" s="226"/>
      <c r="R373" s="223" t="s">
        <v>227</v>
      </c>
      <c r="S373" s="223" t="s">
        <v>227</v>
      </c>
      <c r="T373" s="223" t="s">
        <v>227</v>
      </c>
      <c r="U373" s="223" t="s">
        <v>227</v>
      </c>
      <c r="V373" s="223" t="s">
        <v>227</v>
      </c>
      <c r="W373" s="223" t="s">
        <v>227</v>
      </c>
      <c r="X373" s="223" t="s">
        <v>227</v>
      </c>
      <c r="Y373" s="223" t="s">
        <v>227</v>
      </c>
      <c r="Z373" s="223" t="s">
        <v>227</v>
      </c>
      <c r="AA373" s="223" t="s">
        <v>227</v>
      </c>
      <c r="AB373" s="223" t="s">
        <v>227</v>
      </c>
      <c r="AC373" s="223" t="s">
        <v>1500</v>
      </c>
      <c r="AD373" s="597" t="s">
        <v>227</v>
      </c>
      <c r="AE373" s="232">
        <v>0</v>
      </c>
      <c r="AF373" s="228" t="s">
        <v>1500</v>
      </c>
      <c r="AG373" s="607" t="s">
        <v>1500</v>
      </c>
      <c r="AH373" s="232" t="s">
        <v>1500</v>
      </c>
      <c r="AI373" s="223"/>
      <c r="AJ373" s="223"/>
      <c r="AK373"/>
      <c r="AL373" s="228"/>
      <c r="AM373"/>
      <c r="AN373"/>
      <c r="AO373"/>
    </row>
    <row r="374" spans="1:41" ht="20.100000000000001" customHeight="1" x14ac:dyDescent="0.3">
      <c r="A374" s="222">
        <v>706753</v>
      </c>
      <c r="B374" s="255" t="s">
        <v>330</v>
      </c>
      <c r="C374" s="223" t="s">
        <v>121</v>
      </c>
      <c r="D374" s="223" t="s">
        <v>1009</v>
      </c>
      <c r="E374" s="223" t="s">
        <v>173</v>
      </c>
      <c r="F374" s="230">
        <v>34895</v>
      </c>
      <c r="G374" s="223" t="s">
        <v>200</v>
      </c>
      <c r="H374" s="223" t="s">
        <v>911</v>
      </c>
      <c r="I374" s="232" t="s">
        <v>247</v>
      </c>
      <c r="J374" s="223" t="s">
        <v>203</v>
      </c>
      <c r="K374" s="222">
        <v>2013</v>
      </c>
      <c r="L374" s="223" t="s">
        <v>202</v>
      </c>
      <c r="M374" s="218"/>
      <c r="N374" s="251"/>
      <c r="O374" s="223" t="str">
        <f>IFERROR(VLOOKUP(A374,[1]ورقه2مسجلين!A$3:AV$777,43,0),"")</f>
        <v>إيقاف</v>
      </c>
      <c r="P374" s="250"/>
      <c r="Q374" s="226">
        <v>70000</v>
      </c>
      <c r="R374" s="222">
        <v>0</v>
      </c>
      <c r="S374" s="223" t="s">
        <v>2327</v>
      </c>
      <c r="T374" s="223" t="s">
        <v>2328</v>
      </c>
      <c r="U374" s="223" t="s">
        <v>2329</v>
      </c>
      <c r="V374" s="223" t="s">
        <v>1963</v>
      </c>
      <c r="W374" s="222"/>
      <c r="X374" s="223"/>
      <c r="Y374" s="222"/>
      <c r="Z374" s="222"/>
      <c r="AA374" s="222"/>
      <c r="AB374" s="222"/>
      <c r="AC374" s="222"/>
      <c r="AD374" s="597" t="s">
        <v>227</v>
      </c>
      <c r="AE374" s="232">
        <v>0</v>
      </c>
      <c r="AF374" s="228" t="s">
        <v>227</v>
      </c>
      <c r="AG374" s="218"/>
      <c r="AH374" s="232"/>
      <c r="AI374" s="223"/>
      <c r="AJ374" s="223"/>
      <c r="AK374" s="229"/>
      <c r="AL374" s="228"/>
      <c r="AM374" s="229"/>
      <c r="AN374" s="229"/>
      <c r="AO374" s="229"/>
    </row>
    <row r="375" spans="1:41" ht="20.100000000000001" customHeight="1" x14ac:dyDescent="0.3">
      <c r="A375" s="222">
        <v>706755</v>
      </c>
      <c r="B375" s="255" t="s">
        <v>522</v>
      </c>
      <c r="C375" s="223" t="s">
        <v>523</v>
      </c>
      <c r="D375" s="223" t="s">
        <v>1199</v>
      </c>
      <c r="E375" s="223" t="s">
        <v>173</v>
      </c>
      <c r="F375" s="224">
        <v>33212</v>
      </c>
      <c r="G375" s="223" t="s">
        <v>1107</v>
      </c>
      <c r="H375" s="223" t="s">
        <v>911</v>
      </c>
      <c r="I375" s="232" t="s">
        <v>247</v>
      </c>
      <c r="J375" s="223" t="s">
        <v>203</v>
      </c>
      <c r="K375" s="225">
        <v>2009</v>
      </c>
      <c r="L375" s="223" t="s">
        <v>213</v>
      </c>
      <c r="M375" s="223" t="s">
        <v>227</v>
      </c>
      <c r="N375" s="223"/>
      <c r="O375" s="223" t="str">
        <f>IFERROR(VLOOKUP(A375,[1]ورقه2مسجلين!A$3:AV$777,43,0),"")</f>
        <v/>
      </c>
      <c r="P375" s="223"/>
      <c r="Q375" s="226"/>
      <c r="R375" s="223" t="s">
        <v>227</v>
      </c>
      <c r="S375" s="223" t="s">
        <v>2239</v>
      </c>
      <c r="T375" s="223" t="s">
        <v>2240</v>
      </c>
      <c r="U375" s="223" t="s">
        <v>2241</v>
      </c>
      <c r="V375" s="223" t="s">
        <v>2242</v>
      </c>
      <c r="W375" s="223" t="s">
        <v>227</v>
      </c>
      <c r="X375" s="223" t="s">
        <v>227</v>
      </c>
      <c r="Y375" s="223" t="s">
        <v>227</v>
      </c>
      <c r="Z375" s="223" t="s">
        <v>227</v>
      </c>
      <c r="AA375" s="223" t="s">
        <v>227</v>
      </c>
      <c r="AB375" s="223" t="s">
        <v>227</v>
      </c>
      <c r="AC375" s="223" t="s">
        <v>1500</v>
      </c>
      <c r="AD375" s="597" t="s">
        <v>227</v>
      </c>
      <c r="AE375" s="232" t="s">
        <v>4546</v>
      </c>
      <c r="AF375" s="228" t="s">
        <v>1500</v>
      </c>
      <c r="AG375" s="607" t="s">
        <v>1500</v>
      </c>
      <c r="AH375" s="232" t="s">
        <v>1500</v>
      </c>
      <c r="AI375" s="223"/>
      <c r="AJ375" s="223"/>
      <c r="AK375"/>
      <c r="AL375" s="228"/>
      <c r="AM375"/>
      <c r="AN375"/>
      <c r="AO375"/>
    </row>
    <row r="376" spans="1:41" ht="20.100000000000001" customHeight="1" x14ac:dyDescent="0.3">
      <c r="A376" s="222">
        <v>706759</v>
      </c>
      <c r="B376" s="255" t="s">
        <v>841</v>
      </c>
      <c r="C376" s="223" t="s">
        <v>130</v>
      </c>
      <c r="D376" s="223" t="s">
        <v>937</v>
      </c>
      <c r="E376" s="223" t="s">
        <v>173</v>
      </c>
      <c r="F376" s="224">
        <v>30446</v>
      </c>
      <c r="G376" s="223" t="s">
        <v>200</v>
      </c>
      <c r="H376" s="223" t="s">
        <v>911</v>
      </c>
      <c r="I376" s="232" t="s">
        <v>401</v>
      </c>
      <c r="J376" s="223" t="s">
        <v>201</v>
      </c>
      <c r="K376" s="225">
        <v>2002</v>
      </c>
      <c r="L376" s="223" t="s">
        <v>200</v>
      </c>
      <c r="M376" s="218"/>
      <c r="N376" s="223"/>
      <c r="O376" s="223" t="str">
        <f>IFERROR(VLOOKUP(A376,[1]ورقه2مسجلين!A$3:AV$777,43,0),"")</f>
        <v/>
      </c>
      <c r="P376" s="223"/>
      <c r="Q376" s="226"/>
      <c r="R376" s="222">
        <v>0</v>
      </c>
      <c r="S376" s="223" t="s">
        <v>3188</v>
      </c>
      <c r="T376" s="223" t="s">
        <v>3189</v>
      </c>
      <c r="U376" s="223" t="s">
        <v>2256</v>
      </c>
      <c r="V376" s="223" t="s">
        <v>1963</v>
      </c>
      <c r="W376" s="222"/>
      <c r="X376" s="223"/>
      <c r="Y376" s="222"/>
      <c r="Z376" s="222"/>
      <c r="AA376" s="222"/>
      <c r="AB376" s="222"/>
      <c r="AC376" s="222"/>
      <c r="AD376" s="597" t="s">
        <v>227</v>
      </c>
      <c r="AE376" s="232">
        <v>0</v>
      </c>
      <c r="AF376" s="228" t="s">
        <v>227</v>
      </c>
      <c r="AG376" s="218"/>
      <c r="AH376" s="232"/>
      <c r="AI376" s="223"/>
      <c r="AJ376" s="223"/>
      <c r="AK376" s="229"/>
      <c r="AL376" s="228"/>
      <c r="AM376" s="229"/>
      <c r="AN376" s="229"/>
      <c r="AO376" s="229"/>
    </row>
    <row r="377" spans="1:41" ht="20.100000000000001" customHeight="1" x14ac:dyDescent="0.3">
      <c r="A377" s="222">
        <v>706760</v>
      </c>
      <c r="B377" s="255" t="s">
        <v>331</v>
      </c>
      <c r="C377" s="223" t="s">
        <v>101</v>
      </c>
      <c r="D377" s="223" t="s">
        <v>227</v>
      </c>
      <c r="E377" s="223" t="s">
        <v>227</v>
      </c>
      <c r="F377" s="226"/>
      <c r="G377" s="223" t="s">
        <v>227</v>
      </c>
      <c r="H377" s="223" t="s">
        <v>227</v>
      </c>
      <c r="I377" s="232" t="s">
        <v>247</v>
      </c>
      <c r="J377" s="223" t="s">
        <v>227</v>
      </c>
      <c r="K377" s="226"/>
      <c r="L377" s="223" t="s">
        <v>227</v>
      </c>
      <c r="M377" s="218"/>
      <c r="N377" s="223"/>
      <c r="O377" s="223" t="str">
        <f>IFERROR(VLOOKUP(A377,[1]ورقه2مسجلين!A$3:AV$777,43,0),"")</f>
        <v/>
      </c>
      <c r="P377" s="223"/>
      <c r="Q377" s="226"/>
      <c r="R377" s="231"/>
      <c r="S377" s="223" t="s">
        <v>227</v>
      </c>
      <c r="T377" s="223" t="s">
        <v>227</v>
      </c>
      <c r="U377" s="223" t="s">
        <v>227</v>
      </c>
      <c r="V377" s="223" t="s">
        <v>227</v>
      </c>
      <c r="W377" s="231"/>
      <c r="X377" s="223"/>
      <c r="Y377" s="231"/>
      <c r="Z377" s="231"/>
      <c r="AA377" s="231"/>
      <c r="AB377" s="231"/>
      <c r="AC377" s="231"/>
      <c r="AD377" s="597" t="s">
        <v>227</v>
      </c>
      <c r="AE377" s="232">
        <v>0</v>
      </c>
      <c r="AF377" s="228" t="s">
        <v>227</v>
      </c>
      <c r="AG377" s="218"/>
      <c r="AH377" s="232" t="s">
        <v>1500</v>
      </c>
      <c r="AI377" s="223"/>
      <c r="AJ377" s="223"/>
      <c r="AK377" s="229"/>
      <c r="AL377" s="228"/>
      <c r="AM377" s="229"/>
      <c r="AN377" s="229"/>
      <c r="AO377" s="229"/>
    </row>
    <row r="378" spans="1:41" ht="20.100000000000001" customHeight="1" x14ac:dyDescent="0.3">
      <c r="A378" s="222">
        <v>706762</v>
      </c>
      <c r="B378" s="255" t="s">
        <v>509</v>
      </c>
      <c r="C378" s="223" t="s">
        <v>66</v>
      </c>
      <c r="D378" s="223" t="s">
        <v>1200</v>
      </c>
      <c r="E378" s="223" t="s">
        <v>173</v>
      </c>
      <c r="F378" s="224">
        <v>33052</v>
      </c>
      <c r="G378" s="223" t="s">
        <v>1041</v>
      </c>
      <c r="H378" s="223" t="s">
        <v>911</v>
      </c>
      <c r="I378" s="232" t="s">
        <v>248</v>
      </c>
      <c r="J378" s="223" t="s">
        <v>201</v>
      </c>
      <c r="K378" s="225">
        <v>2008</v>
      </c>
      <c r="L378" s="223" t="s">
        <v>213</v>
      </c>
      <c r="M378" s="218"/>
      <c r="N378" s="223"/>
      <c r="O378" s="223" t="str">
        <f>IFERROR(VLOOKUP(A378,[1]ورقه2مسجلين!A$3:AV$777,43,0),"")</f>
        <v/>
      </c>
      <c r="P378" s="223"/>
      <c r="Q378" s="226"/>
      <c r="R378" s="222">
        <v>0</v>
      </c>
      <c r="S378" s="223" t="s">
        <v>3190</v>
      </c>
      <c r="T378" s="223" t="s">
        <v>3191</v>
      </c>
      <c r="U378" s="223" t="s">
        <v>3192</v>
      </c>
      <c r="V378" s="223" t="s">
        <v>3193</v>
      </c>
      <c r="W378" s="222"/>
      <c r="X378" s="223"/>
      <c r="Y378" s="222"/>
      <c r="Z378" s="222"/>
      <c r="AA378" s="222"/>
      <c r="AB378" s="222"/>
      <c r="AC378" s="222"/>
      <c r="AD378" s="597" t="s">
        <v>227</v>
      </c>
      <c r="AE378" s="232">
        <v>0</v>
      </c>
      <c r="AF378" s="228" t="s">
        <v>227</v>
      </c>
      <c r="AG378" s="218"/>
      <c r="AH378" s="232" t="s">
        <v>1500</v>
      </c>
      <c r="AI378" s="223"/>
      <c r="AJ378" s="223"/>
      <c r="AK378" s="229"/>
      <c r="AL378" s="228"/>
      <c r="AM378" s="229"/>
      <c r="AN378" s="229"/>
      <c r="AO378" s="229"/>
    </row>
    <row r="379" spans="1:41" ht="20.100000000000001" customHeight="1" x14ac:dyDescent="0.3">
      <c r="A379" s="222">
        <v>706770</v>
      </c>
      <c r="B379" s="255" t="s">
        <v>491</v>
      </c>
      <c r="C379" s="223" t="s">
        <v>77</v>
      </c>
      <c r="D379" s="223" t="s">
        <v>1315</v>
      </c>
      <c r="E379" s="223" t="s">
        <v>174</v>
      </c>
      <c r="F379" s="224">
        <v>32822</v>
      </c>
      <c r="G379" s="223" t="s">
        <v>1947</v>
      </c>
      <c r="H379" s="223" t="s">
        <v>911</v>
      </c>
      <c r="I379" s="232" t="s">
        <v>247</v>
      </c>
      <c r="J379" s="223" t="s">
        <v>203</v>
      </c>
      <c r="K379" s="225">
        <v>2007</v>
      </c>
      <c r="L379" s="223" t="s">
        <v>202</v>
      </c>
      <c r="M379" s="223" t="s">
        <v>227</v>
      </c>
      <c r="N379" s="223"/>
      <c r="O379" s="223" t="str">
        <f>IFERROR(VLOOKUP(A379,[1]ورقه2مسجلين!A$3:AV$777,43,0),"")</f>
        <v/>
      </c>
      <c r="P379" s="223"/>
      <c r="Q379" s="226"/>
      <c r="R379" s="223" t="s">
        <v>227</v>
      </c>
      <c r="S379" s="223" t="s">
        <v>227</v>
      </c>
      <c r="T379" s="223" t="s">
        <v>227</v>
      </c>
      <c r="U379" s="223" t="s">
        <v>227</v>
      </c>
      <c r="V379" s="223" t="s">
        <v>227</v>
      </c>
      <c r="W379" s="223" t="s">
        <v>227</v>
      </c>
      <c r="X379" s="223" t="s">
        <v>227</v>
      </c>
      <c r="Y379" s="223" t="s">
        <v>227</v>
      </c>
      <c r="Z379" s="223" t="s">
        <v>227</v>
      </c>
      <c r="AA379" s="223" t="s">
        <v>227</v>
      </c>
      <c r="AB379" s="223" t="s">
        <v>227</v>
      </c>
      <c r="AC379" s="223" t="s">
        <v>1500</v>
      </c>
      <c r="AD379" s="597" t="s">
        <v>227</v>
      </c>
      <c r="AE379" s="232" t="s">
        <v>4546</v>
      </c>
      <c r="AF379" s="228" t="s">
        <v>1500</v>
      </c>
      <c r="AG379" s="607" t="s">
        <v>1500</v>
      </c>
      <c r="AH379" s="232" t="s">
        <v>1500</v>
      </c>
      <c r="AI379" s="223"/>
      <c r="AJ379" s="223"/>
      <c r="AK379"/>
      <c r="AL379" s="228"/>
      <c r="AM379"/>
      <c r="AN379"/>
      <c r="AO379"/>
    </row>
    <row r="380" spans="1:41" ht="20.100000000000001" customHeight="1" x14ac:dyDescent="0.3">
      <c r="A380" s="222">
        <v>706772</v>
      </c>
      <c r="B380" s="255" t="s">
        <v>510</v>
      </c>
      <c r="C380" s="223" t="s">
        <v>511</v>
      </c>
      <c r="D380" s="223" t="s">
        <v>1201</v>
      </c>
      <c r="E380" s="223" t="s">
        <v>173</v>
      </c>
      <c r="F380" s="224">
        <v>30634</v>
      </c>
      <c r="G380" s="223" t="s">
        <v>1287</v>
      </c>
      <c r="H380" s="223" t="s">
        <v>911</v>
      </c>
      <c r="I380" s="232" t="s">
        <v>249</v>
      </c>
      <c r="J380" s="223" t="s">
        <v>203</v>
      </c>
      <c r="K380" s="225">
        <v>2007</v>
      </c>
      <c r="L380" s="223" t="s">
        <v>213</v>
      </c>
      <c r="M380" s="218"/>
      <c r="N380" s="223"/>
      <c r="O380" s="223" t="str">
        <f>IFERROR(VLOOKUP(A380,[1]ورقه2مسجلين!A$3:AV$777,43,0),"")</f>
        <v/>
      </c>
      <c r="P380" s="223"/>
      <c r="Q380" s="226"/>
      <c r="R380" s="231"/>
      <c r="S380" s="223" t="s">
        <v>3194</v>
      </c>
      <c r="T380" s="223" t="s">
        <v>3195</v>
      </c>
      <c r="U380" s="223" t="s">
        <v>1985</v>
      </c>
      <c r="V380" s="223" t="s">
        <v>3155</v>
      </c>
      <c r="W380" s="222"/>
      <c r="X380" s="223"/>
      <c r="Y380" s="222"/>
      <c r="Z380" s="222"/>
      <c r="AA380" s="222"/>
      <c r="AB380" s="222"/>
      <c r="AC380" s="222"/>
      <c r="AD380" s="597" t="s">
        <v>227</v>
      </c>
      <c r="AE380" s="232">
        <v>0</v>
      </c>
      <c r="AF380" s="228" t="s">
        <v>227</v>
      </c>
      <c r="AG380" s="218"/>
      <c r="AH380" s="232"/>
      <c r="AI380" s="223"/>
      <c r="AJ380" s="223"/>
      <c r="AK380" s="229"/>
      <c r="AL380" s="228"/>
      <c r="AM380" s="229"/>
      <c r="AN380" s="229"/>
      <c r="AO380" s="229"/>
    </row>
    <row r="381" spans="1:41" ht="20.100000000000001" customHeight="1" x14ac:dyDescent="0.3">
      <c r="A381" s="222">
        <v>706773</v>
      </c>
      <c r="B381" s="255" t="s">
        <v>842</v>
      </c>
      <c r="C381" s="223" t="s">
        <v>352</v>
      </c>
      <c r="D381" s="223" t="s">
        <v>1342</v>
      </c>
      <c r="E381" s="223" t="s">
        <v>174</v>
      </c>
      <c r="F381" s="224">
        <v>34895</v>
      </c>
      <c r="G381" s="223" t="s">
        <v>1343</v>
      </c>
      <c r="H381" s="223" t="s">
        <v>911</v>
      </c>
      <c r="I381" s="232" t="s">
        <v>247</v>
      </c>
      <c r="J381" s="223" t="s">
        <v>203</v>
      </c>
      <c r="K381" s="225">
        <v>2014</v>
      </c>
      <c r="L381" s="223" t="s">
        <v>218</v>
      </c>
      <c r="M381" s="223" t="s">
        <v>227</v>
      </c>
      <c r="N381" s="223"/>
      <c r="O381" s="223" t="str">
        <f>IFERROR(VLOOKUP(A381,[1]ورقه2مسجلين!A$3:AV$777,43,0),"")</f>
        <v/>
      </c>
      <c r="P381" s="223"/>
      <c r="Q381" s="226"/>
      <c r="R381" s="223" t="s">
        <v>227</v>
      </c>
      <c r="S381" s="223" t="s">
        <v>2344</v>
      </c>
      <c r="T381" s="223" t="s">
        <v>2345</v>
      </c>
      <c r="U381" s="223" t="s">
        <v>2346</v>
      </c>
      <c r="V381" s="223" t="s">
        <v>2347</v>
      </c>
      <c r="W381" s="223" t="s">
        <v>227</v>
      </c>
      <c r="X381" s="223" t="s">
        <v>227</v>
      </c>
      <c r="Y381" s="223" t="s">
        <v>227</v>
      </c>
      <c r="Z381" s="223" t="s">
        <v>227</v>
      </c>
      <c r="AA381" s="223" t="s">
        <v>227</v>
      </c>
      <c r="AB381" s="223" t="s">
        <v>227</v>
      </c>
      <c r="AC381" s="223" t="s">
        <v>1500</v>
      </c>
      <c r="AD381" s="597" t="s">
        <v>227</v>
      </c>
      <c r="AE381" s="232" t="s">
        <v>4546</v>
      </c>
      <c r="AF381" s="228" t="s">
        <v>1500</v>
      </c>
      <c r="AG381" s="607" t="s">
        <v>1500</v>
      </c>
      <c r="AH381" s="232" t="s">
        <v>1500</v>
      </c>
      <c r="AI381" s="223"/>
      <c r="AJ381" s="223"/>
      <c r="AK381"/>
      <c r="AL381" s="228"/>
      <c r="AM381"/>
      <c r="AN381"/>
      <c r="AO381"/>
    </row>
    <row r="382" spans="1:41" ht="20.100000000000001" customHeight="1" x14ac:dyDescent="0.3">
      <c r="A382" s="222">
        <v>706777</v>
      </c>
      <c r="B382" s="255" t="s">
        <v>843</v>
      </c>
      <c r="C382" s="223" t="s">
        <v>99</v>
      </c>
      <c r="D382" s="223" t="s">
        <v>1202</v>
      </c>
      <c r="E382" s="223" t="s">
        <v>173</v>
      </c>
      <c r="F382" s="224">
        <v>27364</v>
      </c>
      <c r="G382" s="223" t="s">
        <v>969</v>
      </c>
      <c r="H382" s="223" t="s">
        <v>911</v>
      </c>
      <c r="I382" s="232" t="s">
        <v>401</v>
      </c>
      <c r="J382" s="223" t="s">
        <v>203</v>
      </c>
      <c r="K382" s="225">
        <v>1992</v>
      </c>
      <c r="L382" s="223" t="s">
        <v>210</v>
      </c>
      <c r="M382" s="218"/>
      <c r="N382" s="223"/>
      <c r="O382" s="223" t="str">
        <f>IFERROR(VLOOKUP(A382,[1]ورقه2مسجلين!A$3:AV$777,43,0),"")</f>
        <v/>
      </c>
      <c r="P382" s="223"/>
      <c r="Q382" s="226"/>
      <c r="R382" s="222">
        <v>0</v>
      </c>
      <c r="S382" s="223" t="s">
        <v>3196</v>
      </c>
      <c r="T382" s="223" t="s">
        <v>2028</v>
      </c>
      <c r="U382" s="223" t="s">
        <v>3197</v>
      </c>
      <c r="V382" s="223" t="s">
        <v>1969</v>
      </c>
      <c r="W382" s="222"/>
      <c r="X382" s="223"/>
      <c r="Y382" s="222"/>
      <c r="Z382" s="222"/>
      <c r="AA382" s="222"/>
      <c r="AB382" s="222"/>
      <c r="AC382" s="222"/>
      <c r="AD382" s="597" t="s">
        <v>227</v>
      </c>
      <c r="AE382" s="232">
        <v>0</v>
      </c>
      <c r="AF382" s="228" t="s">
        <v>227</v>
      </c>
      <c r="AG382" s="218"/>
      <c r="AH382" s="232"/>
      <c r="AI382" s="223"/>
      <c r="AJ382" s="223"/>
      <c r="AK382" s="229"/>
      <c r="AL382" s="228"/>
      <c r="AM382" s="229"/>
      <c r="AN382" s="229"/>
      <c r="AO382" s="229"/>
    </row>
    <row r="383" spans="1:41" ht="20.100000000000001" customHeight="1" x14ac:dyDescent="0.3">
      <c r="A383" s="222">
        <v>706778</v>
      </c>
      <c r="B383" s="255" t="s">
        <v>844</v>
      </c>
      <c r="C383" s="223" t="s">
        <v>126</v>
      </c>
      <c r="D383" s="223" t="s">
        <v>952</v>
      </c>
      <c r="E383" s="223" t="s">
        <v>174</v>
      </c>
      <c r="F383" s="224">
        <v>30742</v>
      </c>
      <c r="G383" s="223" t="s">
        <v>920</v>
      </c>
      <c r="H383" s="223" t="s">
        <v>911</v>
      </c>
      <c r="I383" s="232" t="s">
        <v>248</v>
      </c>
      <c r="J383" s="223" t="s">
        <v>203</v>
      </c>
      <c r="K383" s="225">
        <v>2005</v>
      </c>
      <c r="L383" s="223" t="s">
        <v>202</v>
      </c>
      <c r="M383" s="218"/>
      <c r="N383" s="223"/>
      <c r="O383" s="223" t="str">
        <f>IFERROR(VLOOKUP(A383,[1]ورقه2مسجلين!A$3:AV$777,43,0),"")</f>
        <v/>
      </c>
      <c r="P383" s="223"/>
      <c r="Q383" s="226"/>
      <c r="R383" s="222">
        <v>0</v>
      </c>
      <c r="S383" s="223" t="s">
        <v>2144</v>
      </c>
      <c r="T383" s="223" t="s">
        <v>2145</v>
      </c>
      <c r="U383" s="223" t="s">
        <v>2146</v>
      </c>
      <c r="V383" s="223" t="s">
        <v>2147</v>
      </c>
      <c r="W383" s="222"/>
      <c r="X383" s="223"/>
      <c r="Y383" s="222"/>
      <c r="Z383" s="222"/>
      <c r="AA383" s="222"/>
      <c r="AB383" s="222"/>
      <c r="AC383" s="222"/>
      <c r="AD383" s="597" t="s">
        <v>227</v>
      </c>
      <c r="AE383" s="232">
        <v>0</v>
      </c>
      <c r="AF383" s="228" t="s">
        <v>227</v>
      </c>
      <c r="AG383" s="218"/>
      <c r="AH383" s="232" t="s">
        <v>1500</v>
      </c>
      <c r="AI383" s="223"/>
      <c r="AJ383" s="223"/>
      <c r="AK383" s="229"/>
      <c r="AL383" s="228"/>
      <c r="AM383" s="229"/>
      <c r="AN383" s="229"/>
      <c r="AO383" s="229"/>
    </row>
    <row r="384" spans="1:41" ht="20.100000000000001" customHeight="1" x14ac:dyDescent="0.3">
      <c r="A384" s="222">
        <v>706790</v>
      </c>
      <c r="B384" s="255" t="s">
        <v>537</v>
      </c>
      <c r="C384" s="223" t="s">
        <v>133</v>
      </c>
      <c r="D384" s="223" t="s">
        <v>1203</v>
      </c>
      <c r="E384" s="223" t="s">
        <v>174</v>
      </c>
      <c r="F384" s="224">
        <v>28039</v>
      </c>
      <c r="G384" s="223" t="s">
        <v>920</v>
      </c>
      <c r="H384" s="223" t="s">
        <v>911</v>
      </c>
      <c r="I384" s="232" t="s">
        <v>403</v>
      </c>
      <c r="J384" s="223" t="s">
        <v>203</v>
      </c>
      <c r="K384" s="225">
        <v>1995</v>
      </c>
      <c r="L384" s="223" t="s">
        <v>202</v>
      </c>
      <c r="M384" s="218"/>
      <c r="N384" s="223"/>
      <c r="O384" s="223" t="str">
        <f>IFERROR(VLOOKUP(A384,[1]ورقه2مسجلين!A$3:AV$777,43,0),"")</f>
        <v/>
      </c>
      <c r="P384" s="223"/>
      <c r="Q384" s="226"/>
      <c r="R384" s="231"/>
      <c r="S384" s="223" t="s">
        <v>3198</v>
      </c>
      <c r="T384" s="223" t="s">
        <v>2365</v>
      </c>
      <c r="U384" s="223" t="s">
        <v>3199</v>
      </c>
      <c r="V384" s="223" t="s">
        <v>3200</v>
      </c>
      <c r="W384" s="222"/>
      <c r="X384" s="223"/>
      <c r="Y384" s="222"/>
      <c r="Z384" s="222"/>
      <c r="AA384" s="222"/>
      <c r="AB384" s="222"/>
      <c r="AC384" s="222"/>
      <c r="AD384" s="597" t="s">
        <v>227</v>
      </c>
      <c r="AE384" s="232">
        <v>0</v>
      </c>
      <c r="AF384" s="228" t="s">
        <v>227</v>
      </c>
      <c r="AG384" s="218"/>
      <c r="AH384" s="232"/>
      <c r="AI384" s="223"/>
      <c r="AJ384" s="223"/>
      <c r="AK384" s="229"/>
      <c r="AL384" s="228"/>
      <c r="AM384" s="229"/>
      <c r="AN384" s="229"/>
      <c r="AO384" s="229"/>
    </row>
    <row r="385" spans="1:41" ht="20.100000000000001" customHeight="1" x14ac:dyDescent="0.3">
      <c r="A385" s="222">
        <v>706791</v>
      </c>
      <c r="B385" s="255" t="s">
        <v>845</v>
      </c>
      <c r="C385" s="223" t="s">
        <v>67</v>
      </c>
      <c r="D385" s="223" t="s">
        <v>1204</v>
      </c>
      <c r="E385" s="223" t="s">
        <v>174</v>
      </c>
      <c r="F385" s="224">
        <v>28875</v>
      </c>
      <c r="G385" s="223" t="s">
        <v>943</v>
      </c>
      <c r="H385" s="223" t="s">
        <v>911</v>
      </c>
      <c r="I385" s="232" t="s">
        <v>401</v>
      </c>
      <c r="J385" s="223" t="s">
        <v>203</v>
      </c>
      <c r="K385" s="225">
        <v>1996</v>
      </c>
      <c r="L385" s="223" t="s">
        <v>200</v>
      </c>
      <c r="M385" s="218"/>
      <c r="N385" s="223"/>
      <c r="O385" s="223" t="str">
        <f>IFERROR(VLOOKUP(A385,[1]ورقه2مسجلين!A$3:AV$777,43,0),"")</f>
        <v/>
      </c>
      <c r="P385" s="223"/>
      <c r="Q385" s="226"/>
      <c r="R385" s="231"/>
      <c r="S385" s="223" t="s">
        <v>3201</v>
      </c>
      <c r="T385" s="223" t="s">
        <v>1992</v>
      </c>
      <c r="U385" s="223" t="s">
        <v>3202</v>
      </c>
      <c r="V385" s="223" t="s">
        <v>2730</v>
      </c>
      <c r="W385" s="222"/>
      <c r="X385" s="223"/>
      <c r="Y385" s="222"/>
      <c r="Z385" s="222"/>
      <c r="AA385" s="222"/>
      <c r="AB385" s="222"/>
      <c r="AC385" s="222"/>
      <c r="AD385" s="597" t="s">
        <v>227</v>
      </c>
      <c r="AE385" s="232">
        <v>0</v>
      </c>
      <c r="AF385" s="228" t="s">
        <v>227</v>
      </c>
      <c r="AG385" s="218"/>
      <c r="AH385" s="232"/>
      <c r="AI385" s="223"/>
      <c r="AJ385" s="223"/>
      <c r="AK385" s="229"/>
      <c r="AL385" s="228"/>
      <c r="AM385" s="229"/>
      <c r="AN385" s="229"/>
      <c r="AO385" s="229"/>
    </row>
    <row r="386" spans="1:41" ht="20.100000000000001" customHeight="1" x14ac:dyDescent="0.3">
      <c r="A386" s="222">
        <v>706792</v>
      </c>
      <c r="B386" s="255" t="s">
        <v>846</v>
      </c>
      <c r="C386" s="223" t="s">
        <v>99</v>
      </c>
      <c r="D386" s="223" t="s">
        <v>1199</v>
      </c>
      <c r="E386" s="223" t="s">
        <v>174</v>
      </c>
      <c r="F386" s="224">
        <v>33402</v>
      </c>
      <c r="G386" s="223" t="s">
        <v>1205</v>
      </c>
      <c r="H386" s="223" t="s">
        <v>911</v>
      </c>
      <c r="I386" s="232" t="s">
        <v>402</v>
      </c>
      <c r="J386" s="223" t="s">
        <v>201</v>
      </c>
      <c r="K386" s="225">
        <v>2010</v>
      </c>
      <c r="L386" s="223" t="s">
        <v>1041</v>
      </c>
      <c r="M386" s="218"/>
      <c r="N386" s="223"/>
      <c r="O386" s="223" t="str">
        <f>IFERROR(VLOOKUP(A386,[1]ورقه2مسجلين!A$3:AV$777,43,0),"")</f>
        <v/>
      </c>
      <c r="P386" s="223"/>
      <c r="Q386" s="226"/>
      <c r="R386" s="222">
        <v>0</v>
      </c>
      <c r="S386" s="223" t="s">
        <v>3203</v>
      </c>
      <c r="T386" s="223" t="s">
        <v>2028</v>
      </c>
      <c r="U386" s="223" t="s">
        <v>2322</v>
      </c>
      <c r="V386" s="223" t="s">
        <v>3204</v>
      </c>
      <c r="W386" s="222"/>
      <c r="X386" s="223"/>
      <c r="Y386" s="222"/>
      <c r="Z386" s="222"/>
      <c r="AA386" s="222"/>
      <c r="AB386" s="222"/>
      <c r="AC386" s="222"/>
      <c r="AD386" s="597" t="s">
        <v>227</v>
      </c>
      <c r="AE386" s="232">
        <v>0</v>
      </c>
      <c r="AF386" s="228" t="s">
        <v>227</v>
      </c>
      <c r="AG386" s="218"/>
      <c r="AH386" s="232"/>
      <c r="AI386" s="223"/>
      <c r="AJ386" s="223"/>
      <c r="AK386" s="229"/>
      <c r="AL386" s="228"/>
      <c r="AM386" s="229"/>
      <c r="AN386" s="229"/>
      <c r="AO386" s="229"/>
    </row>
    <row r="387" spans="1:41" ht="20.100000000000001" customHeight="1" x14ac:dyDescent="0.3">
      <c r="A387" s="222">
        <v>706797</v>
      </c>
      <c r="B387" s="255" t="s">
        <v>512</v>
      </c>
      <c r="C387" s="223" t="s">
        <v>125</v>
      </c>
      <c r="D387" s="223" t="s">
        <v>1269</v>
      </c>
      <c r="E387" s="223" t="s">
        <v>173</v>
      </c>
      <c r="F387" s="224">
        <v>28700</v>
      </c>
      <c r="G387" s="223" t="s">
        <v>200</v>
      </c>
      <c r="H387" s="223" t="s">
        <v>911</v>
      </c>
      <c r="I387" s="232" t="s">
        <v>403</v>
      </c>
      <c r="J387" s="223" t="s">
        <v>201</v>
      </c>
      <c r="K387" s="225">
        <v>1997</v>
      </c>
      <c r="L387" s="223" t="s">
        <v>217</v>
      </c>
      <c r="M387" s="218"/>
      <c r="N387" s="223"/>
      <c r="O387" s="223" t="str">
        <f>IFERROR(VLOOKUP(A387,[1]ورقه2مسجلين!A$3:AV$777,43,0),"")</f>
        <v/>
      </c>
      <c r="P387" s="223"/>
      <c r="Q387" s="226"/>
      <c r="R387" s="231"/>
      <c r="S387" s="223" t="s">
        <v>3205</v>
      </c>
      <c r="T387" s="223" t="s">
        <v>3158</v>
      </c>
      <c r="U387" s="223" t="s">
        <v>2243</v>
      </c>
      <c r="V387" s="223" t="s">
        <v>1963</v>
      </c>
      <c r="W387" s="222"/>
      <c r="X387" s="223"/>
      <c r="Y387" s="222"/>
      <c r="Z387" s="222"/>
      <c r="AA387" s="222"/>
      <c r="AB387" s="222"/>
      <c r="AC387" s="222"/>
      <c r="AD387" s="597" t="s">
        <v>227</v>
      </c>
      <c r="AE387" s="232">
        <v>0</v>
      </c>
      <c r="AF387" s="228" t="s">
        <v>227</v>
      </c>
      <c r="AG387" s="218"/>
      <c r="AH387" s="232"/>
      <c r="AI387" s="223"/>
      <c r="AJ387" s="223"/>
      <c r="AK387" s="229"/>
      <c r="AL387" s="228"/>
      <c r="AM387" s="229"/>
      <c r="AN387" s="229"/>
      <c r="AO387" s="229"/>
    </row>
    <row r="388" spans="1:41" ht="20.100000000000001" customHeight="1" x14ac:dyDescent="0.3">
      <c r="A388" s="222">
        <v>706799</v>
      </c>
      <c r="B388" s="255" t="s">
        <v>565</v>
      </c>
      <c r="C388" s="223" t="s">
        <v>68</v>
      </c>
      <c r="D388" s="223" t="s">
        <v>1197</v>
      </c>
      <c r="E388" s="223" t="s">
        <v>174</v>
      </c>
      <c r="F388" s="224">
        <v>31177</v>
      </c>
      <c r="G388" s="223" t="s">
        <v>1206</v>
      </c>
      <c r="H388" s="223" t="s">
        <v>911</v>
      </c>
      <c r="I388" s="232" t="s">
        <v>247</v>
      </c>
      <c r="J388" s="223" t="s">
        <v>203</v>
      </c>
      <c r="K388" s="225">
        <v>2006</v>
      </c>
      <c r="L388" s="223" t="s">
        <v>208</v>
      </c>
      <c r="M388" s="223" t="s">
        <v>227</v>
      </c>
      <c r="N388" s="223"/>
      <c r="O388" s="223" t="str">
        <f>IFERROR(VLOOKUP(A388,[1]ورقه2مسجلين!A$3:AV$777,43,0),"")</f>
        <v/>
      </c>
      <c r="P388" s="223"/>
      <c r="Q388" s="226"/>
      <c r="R388" s="223" t="s">
        <v>227</v>
      </c>
      <c r="S388" s="223" t="s">
        <v>2153</v>
      </c>
      <c r="T388" s="223" t="s">
        <v>2013</v>
      </c>
      <c r="U388" s="223" t="s">
        <v>2154</v>
      </c>
      <c r="V388" s="223" t="s">
        <v>1983</v>
      </c>
      <c r="W388" s="223" t="s">
        <v>227</v>
      </c>
      <c r="X388" s="223" t="s">
        <v>227</v>
      </c>
      <c r="Y388" s="223" t="s">
        <v>227</v>
      </c>
      <c r="Z388" s="223" t="s">
        <v>227</v>
      </c>
      <c r="AA388" s="223" t="s">
        <v>227</v>
      </c>
      <c r="AB388" s="223" t="s">
        <v>227</v>
      </c>
      <c r="AC388" s="223" t="s">
        <v>1500</v>
      </c>
      <c r="AD388" s="597" t="s">
        <v>227</v>
      </c>
      <c r="AE388" s="232" t="s">
        <v>4546</v>
      </c>
      <c r="AF388" s="228" t="s">
        <v>1500</v>
      </c>
      <c r="AG388" s="607" t="s">
        <v>1500</v>
      </c>
      <c r="AH388" s="232" t="s">
        <v>1500</v>
      </c>
      <c r="AI388" s="223"/>
      <c r="AJ388" s="223"/>
      <c r="AK388"/>
      <c r="AL388" s="228"/>
      <c r="AM388"/>
      <c r="AN388"/>
      <c r="AO388"/>
    </row>
    <row r="389" spans="1:41" ht="20.100000000000001" customHeight="1" x14ac:dyDescent="0.3">
      <c r="A389" s="222">
        <v>706800</v>
      </c>
      <c r="B389" s="255" t="s">
        <v>1521</v>
      </c>
      <c r="C389" s="223" t="s">
        <v>157</v>
      </c>
      <c r="D389" s="223" t="s">
        <v>227</v>
      </c>
      <c r="E389" s="223" t="s">
        <v>227</v>
      </c>
      <c r="F389" s="226"/>
      <c r="G389" s="223" t="s">
        <v>227</v>
      </c>
      <c r="H389" s="223" t="s">
        <v>227</v>
      </c>
      <c r="I389" s="232" t="s">
        <v>247</v>
      </c>
      <c r="J389" s="223" t="s">
        <v>227</v>
      </c>
      <c r="K389" s="226"/>
      <c r="L389" s="223" t="s">
        <v>227</v>
      </c>
      <c r="M389" s="223" t="s">
        <v>227</v>
      </c>
      <c r="N389" s="223"/>
      <c r="O389" s="223" t="str">
        <f>IFERROR(VLOOKUP(A389,[1]ورقه2مسجلين!A$3:AV$777,43,0),"")</f>
        <v/>
      </c>
      <c r="P389" s="223"/>
      <c r="Q389" s="226"/>
      <c r="R389" s="223" t="s">
        <v>227</v>
      </c>
      <c r="S389" s="223" t="s">
        <v>227</v>
      </c>
      <c r="T389" s="223" t="s">
        <v>227</v>
      </c>
      <c r="U389" s="223" t="s">
        <v>227</v>
      </c>
      <c r="V389" s="223" t="s">
        <v>227</v>
      </c>
      <c r="W389" s="223" t="s">
        <v>227</v>
      </c>
      <c r="X389" s="223" t="s">
        <v>227</v>
      </c>
      <c r="Y389" s="223" t="s">
        <v>227</v>
      </c>
      <c r="Z389" s="223" t="s">
        <v>227</v>
      </c>
      <c r="AA389" s="223" t="s">
        <v>227</v>
      </c>
      <c r="AB389" s="223" t="s">
        <v>227</v>
      </c>
      <c r="AC389" s="223" t="s">
        <v>1500</v>
      </c>
      <c r="AD389" s="597" t="s">
        <v>227</v>
      </c>
      <c r="AE389" s="232">
        <v>0</v>
      </c>
      <c r="AF389" s="228" t="s">
        <v>1500</v>
      </c>
      <c r="AG389" s="607" t="s">
        <v>1500</v>
      </c>
      <c r="AH389" s="232" t="s">
        <v>1500</v>
      </c>
      <c r="AI389" s="223"/>
      <c r="AJ389" s="223"/>
      <c r="AK389"/>
      <c r="AL389" s="228"/>
      <c r="AM389"/>
      <c r="AN389"/>
      <c r="AO389"/>
    </row>
    <row r="390" spans="1:41" ht="20.100000000000001" customHeight="1" x14ac:dyDescent="0.3">
      <c r="A390" s="222">
        <v>706802</v>
      </c>
      <c r="B390" s="255" t="s">
        <v>847</v>
      </c>
      <c r="C390" s="223" t="s">
        <v>346</v>
      </c>
      <c r="D390" s="223" t="s">
        <v>918</v>
      </c>
      <c r="E390" s="223" t="s">
        <v>174</v>
      </c>
      <c r="F390" s="224">
        <v>28145</v>
      </c>
      <c r="G390" s="223" t="s">
        <v>200</v>
      </c>
      <c r="H390" s="223" t="s">
        <v>911</v>
      </c>
      <c r="I390" s="232" t="s">
        <v>401</v>
      </c>
      <c r="J390" s="223" t="s">
        <v>201</v>
      </c>
      <c r="K390" s="225">
        <v>1995</v>
      </c>
      <c r="L390" s="223" t="s">
        <v>200</v>
      </c>
      <c r="M390" s="218"/>
      <c r="N390" s="223"/>
      <c r="O390" s="223" t="str">
        <f>IFERROR(VLOOKUP(A390,[1]ورقه2مسجلين!A$3:AV$777,43,0),"")</f>
        <v/>
      </c>
      <c r="P390" s="223"/>
      <c r="Q390" s="226"/>
      <c r="R390" s="231"/>
      <c r="S390" s="223" t="s">
        <v>3206</v>
      </c>
      <c r="T390" s="223" t="s">
        <v>2091</v>
      </c>
      <c r="U390" s="223" t="s">
        <v>3207</v>
      </c>
      <c r="V390" s="223" t="s">
        <v>2038</v>
      </c>
      <c r="W390" s="222"/>
      <c r="X390" s="223"/>
      <c r="Y390" s="222"/>
      <c r="Z390" s="222"/>
      <c r="AA390" s="222"/>
      <c r="AB390" s="222"/>
      <c r="AC390" s="222"/>
      <c r="AD390" s="597" t="s">
        <v>227</v>
      </c>
      <c r="AE390" s="232">
        <v>0</v>
      </c>
      <c r="AF390" s="228" t="s">
        <v>227</v>
      </c>
      <c r="AG390" s="218"/>
      <c r="AH390" s="232"/>
      <c r="AI390" s="223"/>
      <c r="AJ390" s="223"/>
      <c r="AK390" s="229"/>
      <c r="AL390" s="228"/>
      <c r="AM390" s="229"/>
      <c r="AN390" s="229"/>
      <c r="AO390" s="229"/>
    </row>
    <row r="391" spans="1:41" ht="20.100000000000001" customHeight="1" x14ac:dyDescent="0.3">
      <c r="A391" s="222">
        <v>706803</v>
      </c>
      <c r="B391" s="255" t="s">
        <v>616</v>
      </c>
      <c r="C391" s="223" t="s">
        <v>377</v>
      </c>
      <c r="D391" s="223" t="s">
        <v>1210</v>
      </c>
      <c r="E391" s="223" t="s">
        <v>174</v>
      </c>
      <c r="F391" s="230">
        <v>21924</v>
      </c>
      <c r="G391" s="223" t="s">
        <v>1207</v>
      </c>
      <c r="H391" s="223" t="s">
        <v>911</v>
      </c>
      <c r="I391" s="232" t="s">
        <v>249</v>
      </c>
      <c r="J391" s="223" t="s">
        <v>201</v>
      </c>
      <c r="K391" s="222">
        <v>1981</v>
      </c>
      <c r="L391" s="223" t="s">
        <v>212</v>
      </c>
      <c r="M391" s="218"/>
      <c r="N391" s="223"/>
      <c r="O391" s="223" t="str">
        <f>IFERROR(VLOOKUP(A391,[1]ورقه2مسجلين!A$3:AV$777,43,0),"")</f>
        <v/>
      </c>
      <c r="P391" s="223"/>
      <c r="Q391" s="226"/>
      <c r="R391" s="231"/>
      <c r="S391" s="223" t="s">
        <v>2419</v>
      </c>
      <c r="T391" s="223" t="s">
        <v>2420</v>
      </c>
      <c r="U391" s="223" t="s">
        <v>2421</v>
      </c>
      <c r="V391" s="223" t="s">
        <v>2422</v>
      </c>
      <c r="W391" s="222"/>
      <c r="X391" s="223"/>
      <c r="Y391" s="222"/>
      <c r="Z391" s="222"/>
      <c r="AA391" s="222"/>
      <c r="AB391" s="222"/>
      <c r="AC391" s="222"/>
      <c r="AD391" s="597" t="s">
        <v>227</v>
      </c>
      <c r="AE391" s="232" t="s">
        <v>4583</v>
      </c>
      <c r="AF391" s="228" t="s">
        <v>227</v>
      </c>
      <c r="AG391" s="218"/>
      <c r="AH391" s="232"/>
      <c r="AI391" s="223"/>
      <c r="AJ391" s="223"/>
      <c r="AK391" s="229"/>
      <c r="AL391" s="228"/>
      <c r="AM391" s="229"/>
      <c r="AN391" s="229"/>
      <c r="AO391" s="229"/>
    </row>
    <row r="392" spans="1:41" s="594" customFormat="1" ht="20.100000000000001" customHeight="1" x14ac:dyDescent="0.3">
      <c r="A392" s="222">
        <v>706804</v>
      </c>
      <c r="B392" s="255" t="s">
        <v>848</v>
      </c>
      <c r="C392" s="223" t="s">
        <v>66</v>
      </c>
      <c r="D392" s="223" t="s">
        <v>1120</v>
      </c>
      <c r="E392" s="223" t="s">
        <v>173</v>
      </c>
      <c r="F392" s="224">
        <v>29550</v>
      </c>
      <c r="G392" s="223" t="s">
        <v>1953</v>
      </c>
      <c r="H392" s="223" t="s">
        <v>911</v>
      </c>
      <c r="I392" s="232" t="s">
        <v>248</v>
      </c>
      <c r="J392" s="223" t="s">
        <v>203</v>
      </c>
      <c r="K392" s="225">
        <v>2004</v>
      </c>
      <c r="L392" s="223" t="s">
        <v>216</v>
      </c>
      <c r="M392" s="218"/>
      <c r="N392" s="223"/>
      <c r="O392" s="223" t="str">
        <f>IFERROR(VLOOKUP(A392,[1]ورقه2مسجلين!A$3:AV$777,43,0),"")</f>
        <v/>
      </c>
      <c r="P392" s="223"/>
      <c r="Q392" s="226"/>
      <c r="R392" s="222">
        <v>0</v>
      </c>
      <c r="S392" s="223" t="s">
        <v>3208</v>
      </c>
      <c r="T392" s="223" t="s">
        <v>2363</v>
      </c>
      <c r="U392" s="223" t="s">
        <v>2997</v>
      </c>
      <c r="V392" s="223" t="s">
        <v>3209</v>
      </c>
      <c r="W392" s="222"/>
      <c r="X392" s="223"/>
      <c r="Y392" s="222"/>
      <c r="Z392" s="222"/>
      <c r="AA392" s="222"/>
      <c r="AB392" s="222"/>
      <c r="AC392" s="222"/>
      <c r="AD392" s="597" t="s">
        <v>227</v>
      </c>
      <c r="AE392" s="232">
        <v>0</v>
      </c>
      <c r="AF392" s="228" t="s">
        <v>227</v>
      </c>
      <c r="AG392" s="218"/>
      <c r="AH392" s="232"/>
      <c r="AI392" s="223"/>
      <c r="AJ392" s="223"/>
      <c r="AK392" s="229"/>
      <c r="AL392" s="228"/>
      <c r="AM392" s="229"/>
      <c r="AN392" s="229"/>
      <c r="AO392" s="229"/>
    </row>
    <row r="393" spans="1:41" ht="20.100000000000001" customHeight="1" x14ac:dyDescent="0.3">
      <c r="A393" s="222">
        <v>706805</v>
      </c>
      <c r="B393" s="255" t="s">
        <v>849</v>
      </c>
      <c r="C393" s="223" t="s">
        <v>94</v>
      </c>
      <c r="D393" s="223" t="s">
        <v>1300</v>
      </c>
      <c r="E393" s="223" t="s">
        <v>174</v>
      </c>
      <c r="F393" s="224">
        <v>31594</v>
      </c>
      <c r="G393" s="223" t="s">
        <v>1208</v>
      </c>
      <c r="H393" s="223" t="s">
        <v>911</v>
      </c>
      <c r="I393" s="232" t="s">
        <v>226</v>
      </c>
      <c r="J393" s="223" t="s">
        <v>201</v>
      </c>
      <c r="K393" s="225">
        <v>2006</v>
      </c>
      <c r="L393" s="223" t="s">
        <v>217</v>
      </c>
      <c r="M393" s="218"/>
      <c r="N393" s="223"/>
      <c r="O393" s="223" t="str">
        <f>IFERROR(VLOOKUP(A393,[1]ورقه2مسجلين!A$3:AV$777,43,0),"")</f>
        <v/>
      </c>
      <c r="P393" s="223"/>
      <c r="Q393" s="226"/>
      <c r="R393" s="222">
        <v>0</v>
      </c>
      <c r="S393" s="223" t="s">
        <v>3210</v>
      </c>
      <c r="T393" s="223" t="s">
        <v>2595</v>
      </c>
      <c r="U393" s="223" t="s">
        <v>3211</v>
      </c>
      <c r="V393" s="223" t="s">
        <v>2455</v>
      </c>
      <c r="W393" s="222"/>
      <c r="X393" s="223"/>
      <c r="Y393" s="222"/>
      <c r="Z393" s="222"/>
      <c r="AA393" s="222"/>
      <c r="AB393" s="222"/>
      <c r="AC393" s="222"/>
      <c r="AD393" s="597" t="s">
        <v>227</v>
      </c>
      <c r="AE393" s="232">
        <v>0</v>
      </c>
      <c r="AF393" s="228" t="s">
        <v>227</v>
      </c>
      <c r="AG393" s="218"/>
      <c r="AH393" s="232"/>
      <c r="AI393" s="223"/>
      <c r="AJ393" s="223"/>
      <c r="AK393" s="229"/>
      <c r="AL393" s="228"/>
      <c r="AM393" s="229"/>
      <c r="AN393" s="229"/>
      <c r="AO393" s="229"/>
    </row>
    <row r="394" spans="1:41" ht="20.100000000000001" customHeight="1" x14ac:dyDescent="0.3">
      <c r="A394" s="222">
        <v>706807</v>
      </c>
      <c r="B394" s="255" t="s">
        <v>594</v>
      </c>
      <c r="C394" s="223" t="s">
        <v>66</v>
      </c>
      <c r="D394" s="223" t="s">
        <v>1288</v>
      </c>
      <c r="E394" s="223" t="s">
        <v>174</v>
      </c>
      <c r="F394" s="224">
        <v>30640</v>
      </c>
      <c r="G394" s="223" t="s">
        <v>200</v>
      </c>
      <c r="H394" s="223" t="s">
        <v>911</v>
      </c>
      <c r="I394" s="232" t="s">
        <v>248</v>
      </c>
      <c r="J394" s="223" t="s">
        <v>203</v>
      </c>
      <c r="K394" s="225">
        <v>2001</v>
      </c>
      <c r="L394" s="223" t="s">
        <v>200</v>
      </c>
      <c r="M394" s="218"/>
      <c r="N394" s="223"/>
      <c r="O394" s="223"/>
      <c r="P394" s="250"/>
      <c r="Q394" s="226"/>
      <c r="R394" s="222">
        <v>0</v>
      </c>
      <c r="S394" s="223" t="s">
        <v>3212</v>
      </c>
      <c r="T394" s="223" t="s">
        <v>2091</v>
      </c>
      <c r="U394" s="223" t="s">
        <v>3213</v>
      </c>
      <c r="V394" s="223" t="s">
        <v>1963</v>
      </c>
      <c r="W394" s="222"/>
      <c r="X394" s="223"/>
      <c r="Y394" s="222"/>
      <c r="Z394" s="222"/>
      <c r="AA394" s="222"/>
      <c r="AB394" s="222"/>
      <c r="AC394" s="222"/>
      <c r="AD394" s="597" t="s">
        <v>227</v>
      </c>
      <c r="AE394" s="232">
        <v>0</v>
      </c>
      <c r="AF394" s="228" t="s">
        <v>227</v>
      </c>
      <c r="AG394" s="218"/>
      <c r="AH394" s="232"/>
      <c r="AI394" s="223"/>
      <c r="AJ394" s="223"/>
      <c r="AK394" s="229"/>
      <c r="AL394" s="228"/>
      <c r="AM394" s="229"/>
      <c r="AN394" s="229"/>
      <c r="AO394" s="229"/>
    </row>
    <row r="395" spans="1:41" ht="20.100000000000001" customHeight="1" x14ac:dyDescent="0.3">
      <c r="A395" s="585">
        <v>706810</v>
      </c>
      <c r="B395" s="586" t="s">
        <v>1581</v>
      </c>
      <c r="C395" s="227" t="s">
        <v>350</v>
      </c>
      <c r="D395" s="227" t="s">
        <v>1358</v>
      </c>
      <c r="E395" s="227" t="s">
        <v>174</v>
      </c>
      <c r="F395" s="587">
        <v>33986</v>
      </c>
      <c r="G395" s="227" t="s">
        <v>200</v>
      </c>
      <c r="H395" s="227" t="s">
        <v>1222</v>
      </c>
      <c r="I395" s="588" t="s">
        <v>247</v>
      </c>
      <c r="J395" s="227" t="s">
        <v>203</v>
      </c>
      <c r="K395" s="589">
        <v>2020</v>
      </c>
      <c r="L395" s="227" t="s">
        <v>200</v>
      </c>
      <c r="M395" s="248"/>
      <c r="N395" s="227"/>
      <c r="O395" s="227" t="str">
        <f>IFERROR(VLOOKUP(A395,[1]ورقه2مسجلين!A$3:AV$777,43,0),"")</f>
        <v/>
      </c>
      <c r="P395" s="227"/>
      <c r="Q395" s="590"/>
      <c r="R395" s="585">
        <v>0</v>
      </c>
      <c r="S395" s="227" t="s">
        <v>3214</v>
      </c>
      <c r="T395" s="227" t="s">
        <v>2417</v>
      </c>
      <c r="U395" s="227" t="s">
        <v>2418</v>
      </c>
      <c r="V395" s="227" t="s">
        <v>1849</v>
      </c>
      <c r="W395" s="591"/>
      <c r="X395" s="227"/>
      <c r="Y395" s="591"/>
      <c r="Z395" s="591"/>
      <c r="AA395" s="591"/>
      <c r="AB395" s="585"/>
      <c r="AC395" s="585"/>
      <c r="AD395" s="597" t="s">
        <v>227</v>
      </c>
      <c r="AE395" s="588" t="s">
        <v>4559</v>
      </c>
      <c r="AF395" s="592"/>
      <c r="AG395" s="248"/>
      <c r="AH395" s="232" t="s">
        <v>1500</v>
      </c>
      <c r="AI395" s="227"/>
      <c r="AJ395" s="227"/>
      <c r="AK395" s="593"/>
      <c r="AL395" s="592"/>
      <c r="AM395" s="593"/>
      <c r="AN395" s="593"/>
      <c r="AO395" s="593"/>
    </row>
    <row r="396" spans="1:41" ht="20.100000000000001" customHeight="1" x14ac:dyDescent="0.3">
      <c r="A396" s="222">
        <v>706812</v>
      </c>
      <c r="B396" s="255" t="s">
        <v>460</v>
      </c>
      <c r="C396" s="223" t="s">
        <v>61</v>
      </c>
      <c r="D396" s="223" t="s">
        <v>1291</v>
      </c>
      <c r="E396" s="223" t="s">
        <v>174</v>
      </c>
      <c r="F396" s="224">
        <v>30911</v>
      </c>
      <c r="G396" s="223" t="s">
        <v>200</v>
      </c>
      <c r="H396" s="223" t="s">
        <v>911</v>
      </c>
      <c r="I396" s="232" t="s">
        <v>247</v>
      </c>
      <c r="J396" s="223" t="s">
        <v>203</v>
      </c>
      <c r="K396" s="225">
        <v>2003</v>
      </c>
      <c r="L396" s="223" t="s">
        <v>202</v>
      </c>
      <c r="M396" s="218"/>
      <c r="N396" s="223"/>
      <c r="O396" s="223" t="str">
        <f>IFERROR(VLOOKUP(A396,[1]ورقه2مسجلين!A$3:AV$777,43,0),"")</f>
        <v/>
      </c>
      <c r="P396" s="223"/>
      <c r="Q396" s="226"/>
      <c r="R396" s="231"/>
      <c r="S396" s="223" t="s">
        <v>2117</v>
      </c>
      <c r="T396" s="223" t="s">
        <v>2118</v>
      </c>
      <c r="U396" s="223" t="s">
        <v>2119</v>
      </c>
      <c r="V396" s="223" t="s">
        <v>1963</v>
      </c>
      <c r="W396" s="222"/>
      <c r="X396" s="223"/>
      <c r="Y396" s="222"/>
      <c r="Z396" s="222"/>
      <c r="AA396" s="222"/>
      <c r="AB396" s="222"/>
      <c r="AC396" s="222"/>
      <c r="AD396" s="597" t="s">
        <v>227</v>
      </c>
      <c r="AE396" s="232">
        <v>0</v>
      </c>
      <c r="AF396" s="228" t="s">
        <v>227</v>
      </c>
      <c r="AG396" s="218"/>
      <c r="AH396" s="232" t="s">
        <v>1500</v>
      </c>
      <c r="AI396" s="223"/>
      <c r="AJ396" s="223"/>
      <c r="AK396" s="229"/>
      <c r="AL396" s="228"/>
      <c r="AM396" s="229"/>
      <c r="AN396" s="229"/>
      <c r="AO396" s="229"/>
    </row>
    <row r="397" spans="1:41" ht="20.100000000000001" customHeight="1" x14ac:dyDescent="0.3">
      <c r="A397" s="222">
        <v>706814</v>
      </c>
      <c r="B397" s="255" t="s">
        <v>539</v>
      </c>
      <c r="C397" s="223" t="s">
        <v>540</v>
      </c>
      <c r="D397" s="223" t="s">
        <v>1263</v>
      </c>
      <c r="E397" s="223" t="s">
        <v>174</v>
      </c>
      <c r="F397" s="224">
        <v>27273</v>
      </c>
      <c r="G397" s="223" t="s">
        <v>1209</v>
      </c>
      <c r="H397" s="223" t="s">
        <v>911</v>
      </c>
      <c r="I397" s="232" t="s">
        <v>401</v>
      </c>
      <c r="J397" s="223" t="s">
        <v>203</v>
      </c>
      <c r="K397" s="225">
        <v>1992</v>
      </c>
      <c r="L397" s="223" t="s">
        <v>214</v>
      </c>
      <c r="M397" s="218"/>
      <c r="N397" s="223"/>
      <c r="O397" s="223" t="str">
        <f>IFERROR(VLOOKUP(A397,[1]ورقه2مسجلين!A$3:AV$777,43,0),"")</f>
        <v/>
      </c>
      <c r="P397" s="223"/>
      <c r="Q397" s="226"/>
      <c r="R397" s="231"/>
      <c r="S397" s="223" t="s">
        <v>3215</v>
      </c>
      <c r="T397" s="223" t="s">
        <v>3216</v>
      </c>
      <c r="U397" s="223" t="s">
        <v>3217</v>
      </c>
      <c r="V397" s="223" t="s">
        <v>2996</v>
      </c>
      <c r="W397" s="222"/>
      <c r="X397" s="223"/>
      <c r="Y397" s="222"/>
      <c r="Z397" s="222"/>
      <c r="AA397" s="222"/>
      <c r="AB397" s="222"/>
      <c r="AC397" s="222"/>
      <c r="AD397" s="597" t="s">
        <v>227</v>
      </c>
      <c r="AE397" s="232">
        <v>0</v>
      </c>
      <c r="AF397" s="228" t="s">
        <v>227</v>
      </c>
      <c r="AG397" s="218"/>
      <c r="AH397" s="232"/>
      <c r="AI397" s="223"/>
      <c r="AJ397" s="223"/>
      <c r="AK397" s="229"/>
      <c r="AL397" s="228"/>
      <c r="AM397" s="229"/>
      <c r="AN397" s="229"/>
      <c r="AO397" s="229"/>
    </row>
    <row r="398" spans="1:41" ht="20.100000000000001" customHeight="1" x14ac:dyDescent="0.3">
      <c r="A398" s="222">
        <v>706815</v>
      </c>
      <c r="B398" s="255" t="s">
        <v>850</v>
      </c>
      <c r="C398" s="223" t="s">
        <v>68</v>
      </c>
      <c r="D398" s="223" t="s">
        <v>227</v>
      </c>
      <c r="E398" s="223" t="s">
        <v>227</v>
      </c>
      <c r="F398" s="226"/>
      <c r="G398" s="223" t="s">
        <v>227</v>
      </c>
      <c r="H398" s="223" t="s">
        <v>227</v>
      </c>
      <c r="I398" s="232" t="s">
        <v>248</v>
      </c>
      <c r="J398" s="223" t="s">
        <v>227</v>
      </c>
      <c r="K398" s="226"/>
      <c r="L398" s="223" t="s">
        <v>227</v>
      </c>
      <c r="M398" s="218"/>
      <c r="N398" s="223"/>
      <c r="O398" s="223" t="str">
        <f>IFERROR(VLOOKUP(A398,[1]ورقه2مسجلين!A$3:AV$777,43,0),"")</f>
        <v/>
      </c>
      <c r="P398" s="223"/>
      <c r="Q398" s="226"/>
      <c r="R398" s="231"/>
      <c r="S398" s="223" t="s">
        <v>227</v>
      </c>
      <c r="T398" s="223" t="s">
        <v>227</v>
      </c>
      <c r="U398" s="223" t="s">
        <v>227</v>
      </c>
      <c r="V398" s="223" t="s">
        <v>227</v>
      </c>
      <c r="W398" s="231"/>
      <c r="X398" s="223"/>
      <c r="Y398" s="231"/>
      <c r="Z398" s="231"/>
      <c r="AA398" s="231"/>
      <c r="AB398" s="231"/>
      <c r="AC398" s="231"/>
      <c r="AD398" s="597" t="s">
        <v>227</v>
      </c>
      <c r="AE398" s="232">
        <v>0</v>
      </c>
      <c r="AF398" s="228" t="s">
        <v>227</v>
      </c>
      <c r="AG398" s="218"/>
      <c r="AH398" s="232" t="s">
        <v>1500</v>
      </c>
      <c r="AI398" s="223"/>
      <c r="AJ398" s="223"/>
      <c r="AK398" s="229"/>
      <c r="AL398" s="228"/>
      <c r="AM398" s="229"/>
      <c r="AN398" s="229"/>
      <c r="AO398" s="229"/>
    </row>
    <row r="399" spans="1:41" ht="20.100000000000001" customHeight="1" x14ac:dyDescent="0.3">
      <c r="A399" s="222">
        <v>706822</v>
      </c>
      <c r="B399" s="255" t="s">
        <v>620</v>
      </c>
      <c r="C399" s="223" t="s">
        <v>108</v>
      </c>
      <c r="D399" s="223" t="s">
        <v>1211</v>
      </c>
      <c r="E399" s="223" t="s">
        <v>173</v>
      </c>
      <c r="F399" s="230">
        <v>34042</v>
      </c>
      <c r="G399" s="223" t="s">
        <v>1829</v>
      </c>
      <c r="H399" s="223" t="s">
        <v>911</v>
      </c>
      <c r="I399" s="232" t="s">
        <v>401</v>
      </c>
      <c r="J399" s="223" t="s">
        <v>203</v>
      </c>
      <c r="K399" s="222">
        <v>2011</v>
      </c>
      <c r="L399" s="223" t="s">
        <v>1337</v>
      </c>
      <c r="M399" s="218"/>
      <c r="N399" s="223"/>
      <c r="O399" s="223" t="str">
        <f>IFERROR(VLOOKUP(A399,[1]ورقه2مسجلين!A$3:AV$777,43,0),"")</f>
        <v/>
      </c>
      <c r="P399" s="223"/>
      <c r="Q399" s="226"/>
      <c r="R399" s="222">
        <v>0</v>
      </c>
      <c r="S399" s="223" t="s">
        <v>3218</v>
      </c>
      <c r="T399" s="223" t="s">
        <v>2514</v>
      </c>
      <c r="U399" s="223" t="s">
        <v>3219</v>
      </c>
      <c r="V399" s="223" t="s">
        <v>2217</v>
      </c>
      <c r="W399" s="222"/>
      <c r="X399" s="223"/>
      <c r="Y399" s="222"/>
      <c r="Z399" s="222"/>
      <c r="AA399" s="222"/>
      <c r="AB399" s="222"/>
      <c r="AC399" s="222"/>
      <c r="AD399" s="597" t="s">
        <v>227</v>
      </c>
      <c r="AE399" s="232">
        <v>0</v>
      </c>
      <c r="AF399" s="228" t="s">
        <v>227</v>
      </c>
      <c r="AG399" s="218"/>
      <c r="AH399" s="232"/>
      <c r="AI399" s="223"/>
      <c r="AJ399" s="223"/>
      <c r="AK399" s="229"/>
      <c r="AL399" s="228"/>
      <c r="AM399" s="229"/>
      <c r="AN399" s="229"/>
      <c r="AO399" s="229"/>
    </row>
    <row r="400" spans="1:41" ht="20.100000000000001" customHeight="1" x14ac:dyDescent="0.3">
      <c r="A400" s="222">
        <v>706823</v>
      </c>
      <c r="B400" s="255" t="s">
        <v>584</v>
      </c>
      <c r="C400" s="223" t="s">
        <v>265</v>
      </c>
      <c r="D400" s="223" t="s">
        <v>1212</v>
      </c>
      <c r="E400" s="223" t="s">
        <v>173</v>
      </c>
      <c r="F400" s="224">
        <v>30058</v>
      </c>
      <c r="G400" s="223" t="s">
        <v>200</v>
      </c>
      <c r="H400" s="223" t="s">
        <v>911</v>
      </c>
      <c r="I400" s="232" t="s">
        <v>248</v>
      </c>
      <c r="J400" s="223" t="s">
        <v>201</v>
      </c>
      <c r="K400" s="225">
        <v>2001</v>
      </c>
      <c r="L400" s="223" t="s">
        <v>200</v>
      </c>
      <c r="M400" s="223" t="s">
        <v>227</v>
      </c>
      <c r="N400" s="223"/>
      <c r="O400" s="223" t="str">
        <f>IFERROR(VLOOKUP(A400,[1]ورقه2مسجلين!A$3:AV$777,43,0),"")</f>
        <v/>
      </c>
      <c r="P400" s="223"/>
      <c r="Q400" s="226"/>
      <c r="R400" s="223" t="s">
        <v>227</v>
      </c>
      <c r="S400" s="223" t="s">
        <v>2442</v>
      </c>
      <c r="T400" s="223" t="s">
        <v>2433</v>
      </c>
      <c r="U400" s="223" t="s">
        <v>2443</v>
      </c>
      <c r="V400" s="223" t="s">
        <v>1849</v>
      </c>
      <c r="W400" s="223" t="s">
        <v>227</v>
      </c>
      <c r="X400" s="223" t="s">
        <v>227</v>
      </c>
      <c r="Y400" s="223" t="s">
        <v>227</v>
      </c>
      <c r="Z400" s="223" t="s">
        <v>227</v>
      </c>
      <c r="AA400" s="223" t="s">
        <v>227</v>
      </c>
      <c r="AB400" s="223" t="s">
        <v>227</v>
      </c>
      <c r="AC400" s="223" t="s">
        <v>227</v>
      </c>
      <c r="AD400" s="597" t="s">
        <v>227</v>
      </c>
      <c r="AE400" s="232">
        <v>0</v>
      </c>
      <c r="AF400" s="228" t="s">
        <v>1500</v>
      </c>
      <c r="AG400" s="222"/>
      <c r="AH400" s="232"/>
      <c r="AI400" s="223"/>
      <c r="AJ400" s="223"/>
      <c r="AK400"/>
      <c r="AL400" s="228"/>
      <c r="AM400"/>
      <c r="AN400"/>
      <c r="AO400"/>
    </row>
    <row r="401" spans="1:41" ht="20.100000000000001" customHeight="1" x14ac:dyDescent="0.3">
      <c r="A401" s="222">
        <v>706829</v>
      </c>
      <c r="B401" s="255" t="s">
        <v>1522</v>
      </c>
      <c r="C401" s="223" t="s">
        <v>1523</v>
      </c>
      <c r="D401" s="223" t="s">
        <v>227</v>
      </c>
      <c r="E401" s="223" t="s">
        <v>227</v>
      </c>
      <c r="F401" s="226"/>
      <c r="G401" s="223" t="s">
        <v>227</v>
      </c>
      <c r="H401" s="223" t="s">
        <v>227</v>
      </c>
      <c r="I401" s="232" t="s">
        <v>247</v>
      </c>
      <c r="J401" s="223" t="s">
        <v>227</v>
      </c>
      <c r="K401" s="226"/>
      <c r="L401" s="223" t="s">
        <v>227</v>
      </c>
      <c r="M401" s="223" t="s">
        <v>227</v>
      </c>
      <c r="N401" s="223"/>
      <c r="O401" s="223" t="str">
        <f>IFERROR(VLOOKUP(A401,[1]ورقه2مسجلين!A$3:AV$777,43,0),"")</f>
        <v/>
      </c>
      <c r="P401" s="223"/>
      <c r="Q401" s="226"/>
      <c r="R401" s="223" t="s">
        <v>227</v>
      </c>
      <c r="S401" s="223" t="s">
        <v>227</v>
      </c>
      <c r="T401" s="223" t="s">
        <v>227</v>
      </c>
      <c r="U401" s="223" t="s">
        <v>227</v>
      </c>
      <c r="V401" s="223" t="s">
        <v>227</v>
      </c>
      <c r="W401" s="223" t="s">
        <v>227</v>
      </c>
      <c r="X401" s="223" t="s">
        <v>227</v>
      </c>
      <c r="Y401" s="223" t="s">
        <v>227</v>
      </c>
      <c r="Z401" s="223" t="s">
        <v>227</v>
      </c>
      <c r="AA401" s="223" t="s">
        <v>227</v>
      </c>
      <c r="AB401" s="223" t="s">
        <v>1500</v>
      </c>
      <c r="AC401" s="223" t="s">
        <v>1500</v>
      </c>
      <c r="AD401" s="597" t="s">
        <v>227</v>
      </c>
      <c r="AE401" s="232" t="s">
        <v>4546</v>
      </c>
      <c r="AF401" s="228" t="s">
        <v>1500</v>
      </c>
      <c r="AG401" s="607" t="s">
        <v>1500</v>
      </c>
      <c r="AH401" s="232" t="s">
        <v>1500</v>
      </c>
      <c r="AI401" s="223"/>
      <c r="AJ401" s="223"/>
      <c r="AK401"/>
      <c r="AL401" s="228"/>
      <c r="AM401"/>
      <c r="AN401"/>
      <c r="AO401"/>
    </row>
    <row r="402" spans="1:41" ht="20.100000000000001" customHeight="1" x14ac:dyDescent="0.3">
      <c r="A402" s="222">
        <v>706830</v>
      </c>
      <c r="B402" s="255" t="s">
        <v>851</v>
      </c>
      <c r="C402" s="223" t="s">
        <v>127</v>
      </c>
      <c r="D402" s="223" t="s">
        <v>227</v>
      </c>
      <c r="E402" s="223" t="s">
        <v>227</v>
      </c>
      <c r="F402" s="226"/>
      <c r="G402" s="223" t="s">
        <v>227</v>
      </c>
      <c r="H402" s="223" t="s">
        <v>227</v>
      </c>
      <c r="I402" s="232" t="s">
        <v>247</v>
      </c>
      <c r="J402" s="223" t="s">
        <v>227</v>
      </c>
      <c r="K402" s="226"/>
      <c r="L402" s="223" t="s">
        <v>227</v>
      </c>
      <c r="M402" s="218"/>
      <c r="N402" s="223"/>
      <c r="O402" s="223" t="str">
        <f>IFERROR(VLOOKUP(A402,[1]ورقه2مسجلين!A$3:AV$777,43,0),"")</f>
        <v/>
      </c>
      <c r="P402" s="223"/>
      <c r="Q402" s="226"/>
      <c r="R402" s="231"/>
      <c r="S402" s="223" t="s">
        <v>227</v>
      </c>
      <c r="T402" s="223" t="s">
        <v>227</v>
      </c>
      <c r="U402" s="223" t="s">
        <v>227</v>
      </c>
      <c r="V402" s="223" t="s">
        <v>227</v>
      </c>
      <c r="W402" s="231"/>
      <c r="X402" s="223"/>
      <c r="Y402" s="231"/>
      <c r="Z402" s="231"/>
      <c r="AA402" s="231"/>
      <c r="AB402" s="231"/>
      <c r="AC402" s="231"/>
      <c r="AD402" s="597" t="s">
        <v>227</v>
      </c>
      <c r="AE402" s="232">
        <v>0</v>
      </c>
      <c r="AF402" s="228" t="s">
        <v>227</v>
      </c>
      <c r="AG402" s="218"/>
      <c r="AH402" s="232" t="s">
        <v>1500</v>
      </c>
      <c r="AI402" s="223"/>
      <c r="AJ402" s="223"/>
      <c r="AK402" s="229"/>
      <c r="AL402" s="228"/>
      <c r="AM402" s="229"/>
      <c r="AN402" s="229"/>
      <c r="AO402" s="229"/>
    </row>
    <row r="403" spans="1:41" ht="20.100000000000001" customHeight="1" x14ac:dyDescent="0.3">
      <c r="A403" s="222">
        <v>706833</v>
      </c>
      <c r="B403" s="255" t="s">
        <v>852</v>
      </c>
      <c r="C403" s="223" t="s">
        <v>317</v>
      </c>
      <c r="D403" s="223" t="s">
        <v>1230</v>
      </c>
      <c r="E403" s="223" t="s">
        <v>174</v>
      </c>
      <c r="F403" s="224">
        <v>32387</v>
      </c>
      <c r="G403" s="223" t="s">
        <v>216</v>
      </c>
      <c r="H403" s="223" t="s">
        <v>911</v>
      </c>
      <c r="I403" s="232" t="s">
        <v>247</v>
      </c>
      <c r="J403" s="223" t="s">
        <v>203</v>
      </c>
      <c r="K403" s="225">
        <v>2006</v>
      </c>
      <c r="L403" s="223" t="s">
        <v>216</v>
      </c>
      <c r="M403" s="218"/>
      <c r="N403" s="223"/>
      <c r="O403" s="223" t="str">
        <f>IFERROR(VLOOKUP(A403,[1]ورقه2مسجلين!A$3:AV$777,43,0),"")</f>
        <v/>
      </c>
      <c r="P403" s="223"/>
      <c r="Q403" s="226"/>
      <c r="R403" s="222">
        <v>0</v>
      </c>
      <c r="S403" s="223" t="s">
        <v>3220</v>
      </c>
      <c r="T403" s="223" t="s">
        <v>3221</v>
      </c>
      <c r="U403" s="223" t="s">
        <v>3222</v>
      </c>
      <c r="V403" s="223" t="s">
        <v>1986</v>
      </c>
      <c r="W403" s="222"/>
      <c r="X403" s="223"/>
      <c r="Y403" s="222"/>
      <c r="Z403" s="222"/>
      <c r="AA403" s="222"/>
      <c r="AB403" s="222"/>
      <c r="AC403" s="222"/>
      <c r="AD403" s="597" t="s">
        <v>227</v>
      </c>
      <c r="AE403" s="232" t="s">
        <v>4546</v>
      </c>
      <c r="AF403" s="228" t="s">
        <v>227</v>
      </c>
      <c r="AG403" s="218"/>
      <c r="AH403" s="232" t="s">
        <v>1500</v>
      </c>
      <c r="AI403" s="223"/>
      <c r="AJ403" s="223"/>
      <c r="AK403" s="229"/>
      <c r="AL403" s="228"/>
      <c r="AM403" s="229"/>
      <c r="AN403" s="229"/>
      <c r="AO403" s="229"/>
    </row>
    <row r="404" spans="1:41" ht="20.100000000000001" customHeight="1" x14ac:dyDescent="0.3">
      <c r="A404" s="222">
        <v>706835</v>
      </c>
      <c r="B404" s="255" t="s">
        <v>369</v>
      </c>
      <c r="C404" s="223" t="s">
        <v>124</v>
      </c>
      <c r="D404" s="223" t="s">
        <v>913</v>
      </c>
      <c r="E404" s="223" t="s">
        <v>173</v>
      </c>
      <c r="F404" s="224">
        <v>34123</v>
      </c>
      <c r="G404" s="223" t="s">
        <v>1332</v>
      </c>
      <c r="H404" s="223" t="s">
        <v>911</v>
      </c>
      <c r="I404" s="232" t="s">
        <v>248</v>
      </c>
      <c r="J404" s="223" t="s">
        <v>203</v>
      </c>
      <c r="K404" s="225">
        <v>2011</v>
      </c>
      <c r="L404" s="223" t="s">
        <v>212</v>
      </c>
      <c r="M404" s="218"/>
      <c r="N404" s="223"/>
      <c r="O404" s="223" t="str">
        <f>IFERROR(VLOOKUP(A404,[1]ورقه2مسجلين!A$3:AV$777,43,0),"")</f>
        <v/>
      </c>
      <c r="P404" s="223"/>
      <c r="Q404" s="226"/>
      <c r="R404" s="222">
        <v>0</v>
      </c>
      <c r="S404" s="223" t="s">
        <v>3223</v>
      </c>
      <c r="T404" s="223" t="s">
        <v>2180</v>
      </c>
      <c r="U404" s="223" t="s">
        <v>2220</v>
      </c>
      <c r="V404" s="223" t="s">
        <v>2209</v>
      </c>
      <c r="W404" s="222"/>
      <c r="X404" s="223"/>
      <c r="Y404" s="222"/>
      <c r="Z404" s="222"/>
      <c r="AA404" s="222"/>
      <c r="AB404" s="222"/>
      <c r="AC404" s="222"/>
      <c r="AD404" s="597" t="s">
        <v>227</v>
      </c>
      <c r="AE404" s="232">
        <v>0</v>
      </c>
      <c r="AF404" s="228" t="s">
        <v>227</v>
      </c>
      <c r="AG404" s="218"/>
      <c r="AH404" s="232" t="s">
        <v>1500</v>
      </c>
      <c r="AI404" s="223"/>
      <c r="AJ404" s="223"/>
      <c r="AK404" s="229"/>
      <c r="AL404" s="228"/>
      <c r="AM404" s="229"/>
      <c r="AN404" s="229"/>
      <c r="AO404" s="229"/>
    </row>
    <row r="405" spans="1:41" ht="20.100000000000001" customHeight="1" x14ac:dyDescent="0.3">
      <c r="A405" s="222">
        <v>706836</v>
      </c>
      <c r="B405" s="255" t="s">
        <v>853</v>
      </c>
      <c r="C405" s="223" t="s">
        <v>259</v>
      </c>
      <c r="D405" s="223" t="s">
        <v>227</v>
      </c>
      <c r="E405" s="223" t="s">
        <v>227</v>
      </c>
      <c r="F405" s="226"/>
      <c r="G405" s="223" t="s">
        <v>227</v>
      </c>
      <c r="H405" s="223" t="s">
        <v>227</v>
      </c>
      <c r="I405" s="232" t="s">
        <v>247</v>
      </c>
      <c r="J405" s="223" t="s">
        <v>227</v>
      </c>
      <c r="K405" s="226"/>
      <c r="L405" s="223" t="s">
        <v>227</v>
      </c>
      <c r="M405" s="218"/>
      <c r="N405" s="223"/>
      <c r="O405" s="223" t="str">
        <f>IFERROR(VLOOKUP(A405,[1]ورقه2مسجلين!A$3:AV$777,43,0),"")</f>
        <v/>
      </c>
      <c r="P405" s="223"/>
      <c r="Q405" s="226"/>
      <c r="R405" s="231"/>
      <c r="S405" s="223" t="s">
        <v>227</v>
      </c>
      <c r="T405" s="223" t="s">
        <v>227</v>
      </c>
      <c r="U405" s="223" t="s">
        <v>227</v>
      </c>
      <c r="V405" s="223" t="s">
        <v>227</v>
      </c>
      <c r="W405" s="231"/>
      <c r="X405" s="223"/>
      <c r="Y405" s="231"/>
      <c r="Z405" s="231"/>
      <c r="AA405" s="231"/>
      <c r="AB405" s="231"/>
      <c r="AC405" s="231"/>
      <c r="AD405" s="597" t="s">
        <v>227</v>
      </c>
      <c r="AE405" s="232" t="s">
        <v>4546</v>
      </c>
      <c r="AF405" s="228" t="s">
        <v>227</v>
      </c>
      <c r="AG405" s="218"/>
      <c r="AH405" s="232" t="s">
        <v>1500</v>
      </c>
      <c r="AI405" s="223"/>
      <c r="AJ405" s="223"/>
      <c r="AK405" s="229"/>
      <c r="AL405" s="228"/>
      <c r="AM405" s="229"/>
      <c r="AN405" s="229"/>
      <c r="AO405" s="229"/>
    </row>
    <row r="406" spans="1:41" ht="20.100000000000001" customHeight="1" x14ac:dyDescent="0.3">
      <c r="A406" s="222">
        <v>706839</v>
      </c>
      <c r="B406" s="255" t="s">
        <v>854</v>
      </c>
      <c r="C406" s="223" t="s">
        <v>105</v>
      </c>
      <c r="D406" s="223" t="s">
        <v>1349</v>
      </c>
      <c r="E406" s="223" t="s">
        <v>174</v>
      </c>
      <c r="F406" s="224">
        <v>35417</v>
      </c>
      <c r="G406" s="223" t="s">
        <v>958</v>
      </c>
      <c r="H406" s="223" t="s">
        <v>911</v>
      </c>
      <c r="I406" s="232" t="s">
        <v>247</v>
      </c>
      <c r="J406" s="223" t="s">
        <v>203</v>
      </c>
      <c r="K406" s="225">
        <v>2014</v>
      </c>
      <c r="L406" s="223" t="s">
        <v>215</v>
      </c>
      <c r="M406" s="223" t="s">
        <v>227</v>
      </c>
      <c r="N406" s="223"/>
      <c r="O406" s="223" t="str">
        <f>IFERROR(VLOOKUP(A406,[1]ورقه2مسجلين!A$3:AV$777,43,0),"")</f>
        <v/>
      </c>
      <c r="P406" s="223"/>
      <c r="Q406" s="226"/>
      <c r="R406" s="223" t="s">
        <v>227</v>
      </c>
      <c r="S406" s="223" t="s">
        <v>227</v>
      </c>
      <c r="T406" s="223" t="s">
        <v>227</v>
      </c>
      <c r="U406" s="223" t="s">
        <v>227</v>
      </c>
      <c r="V406" s="223" t="s">
        <v>227</v>
      </c>
      <c r="W406" s="223" t="s">
        <v>227</v>
      </c>
      <c r="X406" s="223" t="s">
        <v>227</v>
      </c>
      <c r="Y406" s="223" t="s">
        <v>227</v>
      </c>
      <c r="Z406" s="223" t="s">
        <v>227</v>
      </c>
      <c r="AA406" s="223" t="s">
        <v>227</v>
      </c>
      <c r="AB406" s="223" t="s">
        <v>227</v>
      </c>
      <c r="AC406" s="223" t="s">
        <v>1500</v>
      </c>
      <c r="AD406" s="597" t="s">
        <v>227</v>
      </c>
      <c r="AE406" s="232" t="s">
        <v>4546</v>
      </c>
      <c r="AF406" s="228" t="s">
        <v>1500</v>
      </c>
      <c r="AG406" s="607" t="s">
        <v>1500</v>
      </c>
      <c r="AH406" s="232" t="s">
        <v>1500</v>
      </c>
      <c r="AI406" s="223"/>
      <c r="AJ406" s="223"/>
      <c r="AK406"/>
      <c r="AL406" s="228"/>
      <c r="AM406"/>
      <c r="AN406"/>
      <c r="AO406"/>
    </row>
    <row r="407" spans="1:41" ht="20.100000000000001" customHeight="1" x14ac:dyDescent="0.3">
      <c r="A407" s="222">
        <v>706841</v>
      </c>
      <c r="B407" s="255" t="s">
        <v>855</v>
      </c>
      <c r="C407" s="223" t="s">
        <v>61</v>
      </c>
      <c r="D407" s="223" t="s">
        <v>1214</v>
      </c>
      <c r="E407" s="223" t="s">
        <v>173</v>
      </c>
      <c r="F407" s="224">
        <v>28140</v>
      </c>
      <c r="G407" s="223" t="s">
        <v>1267</v>
      </c>
      <c r="H407" s="223" t="s">
        <v>911</v>
      </c>
      <c r="I407" s="232" t="s">
        <v>248</v>
      </c>
      <c r="J407" s="223" t="s">
        <v>201</v>
      </c>
      <c r="K407" s="225">
        <v>1995</v>
      </c>
      <c r="L407" s="223" t="s">
        <v>200</v>
      </c>
      <c r="M407" s="218"/>
      <c r="N407" s="223"/>
      <c r="O407" s="223" t="str">
        <f>IFERROR(VLOOKUP(A407,[1]ورقه2مسجلين!A$3:AV$777,43,0),"")</f>
        <v/>
      </c>
      <c r="P407" s="223"/>
      <c r="Q407" s="226"/>
      <c r="R407" s="222">
        <v>0</v>
      </c>
      <c r="S407" s="223" t="s">
        <v>3224</v>
      </c>
      <c r="T407" s="223" t="s">
        <v>2118</v>
      </c>
      <c r="U407" s="223" t="s">
        <v>3225</v>
      </c>
      <c r="V407" s="223" t="s">
        <v>3226</v>
      </c>
      <c r="W407" s="222"/>
      <c r="X407" s="223"/>
      <c r="Y407" s="222"/>
      <c r="Z407" s="222"/>
      <c r="AA407" s="222"/>
      <c r="AB407" s="222"/>
      <c r="AC407" s="222"/>
      <c r="AD407" s="597" t="s">
        <v>227</v>
      </c>
      <c r="AE407" s="232">
        <v>0</v>
      </c>
      <c r="AF407" s="228" t="s">
        <v>227</v>
      </c>
      <c r="AG407" s="218"/>
      <c r="AH407" s="232"/>
      <c r="AI407" s="223"/>
      <c r="AJ407" s="223"/>
      <c r="AK407" s="229"/>
      <c r="AL407" s="228"/>
      <c r="AM407" s="229"/>
      <c r="AN407" s="229"/>
      <c r="AO407" s="229"/>
    </row>
    <row r="408" spans="1:41" ht="20.100000000000001" customHeight="1" x14ac:dyDescent="0.3">
      <c r="A408" s="222">
        <v>706848</v>
      </c>
      <c r="B408" s="255" t="s">
        <v>596</v>
      </c>
      <c r="C408" s="223" t="s">
        <v>301</v>
      </c>
      <c r="D408" s="223" t="s">
        <v>960</v>
      </c>
      <c r="E408" s="223" t="s">
        <v>173</v>
      </c>
      <c r="F408" s="224">
        <v>35796</v>
      </c>
      <c r="G408" s="223" t="s">
        <v>988</v>
      </c>
      <c r="H408" s="223" t="s">
        <v>911</v>
      </c>
      <c r="I408" s="232" t="s">
        <v>248</v>
      </c>
      <c r="J408" s="223" t="s">
        <v>203</v>
      </c>
      <c r="K408" s="225">
        <v>2015</v>
      </c>
      <c r="L408" s="223" t="s">
        <v>202</v>
      </c>
      <c r="M408" s="223" t="s">
        <v>227</v>
      </c>
      <c r="N408" s="223"/>
      <c r="O408" s="223" t="str">
        <f>IFERROR(VLOOKUP(A408,[1]ورقه2مسجلين!A$3:AV$777,43,0),"")</f>
        <v/>
      </c>
      <c r="P408" s="223"/>
      <c r="Q408" s="226"/>
      <c r="R408" s="223" t="s">
        <v>227</v>
      </c>
      <c r="S408" s="223" t="s">
        <v>2381</v>
      </c>
      <c r="T408" s="223" t="s">
        <v>2382</v>
      </c>
      <c r="U408" s="223" t="s">
        <v>2216</v>
      </c>
      <c r="V408" s="223" t="s">
        <v>2383</v>
      </c>
      <c r="W408" s="223" t="s">
        <v>227</v>
      </c>
      <c r="X408" s="223" t="s">
        <v>227</v>
      </c>
      <c r="Y408" s="223" t="s">
        <v>227</v>
      </c>
      <c r="Z408" s="223" t="s">
        <v>227</v>
      </c>
      <c r="AA408" s="223" t="s">
        <v>227</v>
      </c>
      <c r="AB408" s="223" t="s">
        <v>227</v>
      </c>
      <c r="AC408" s="223" t="s">
        <v>1500</v>
      </c>
      <c r="AD408" s="597" t="s">
        <v>227</v>
      </c>
      <c r="AE408" s="232">
        <v>0</v>
      </c>
      <c r="AF408" s="228" t="s">
        <v>1500</v>
      </c>
      <c r="AG408" s="607" t="s">
        <v>1500</v>
      </c>
      <c r="AH408" s="232" t="s">
        <v>1500</v>
      </c>
      <c r="AI408" s="223"/>
      <c r="AJ408" s="223"/>
      <c r="AK408"/>
      <c r="AL408" s="228"/>
      <c r="AM408"/>
      <c r="AN408"/>
      <c r="AO408"/>
    </row>
    <row r="409" spans="1:41" ht="20.100000000000001" customHeight="1" x14ac:dyDescent="0.3">
      <c r="A409" s="222">
        <v>706849</v>
      </c>
      <c r="B409" s="255" t="s">
        <v>617</v>
      </c>
      <c r="C409" s="223" t="s">
        <v>68</v>
      </c>
      <c r="D409" s="223" t="s">
        <v>1392</v>
      </c>
      <c r="E409" s="223" t="s">
        <v>174</v>
      </c>
      <c r="F409" s="224">
        <v>30473</v>
      </c>
      <c r="G409" s="223" t="s">
        <v>200</v>
      </c>
      <c r="H409" s="223" t="s">
        <v>911</v>
      </c>
      <c r="I409" s="232" t="s">
        <v>247</v>
      </c>
      <c r="J409" s="223" t="s">
        <v>203</v>
      </c>
      <c r="K409" s="225">
        <v>2002</v>
      </c>
      <c r="L409" s="223" t="s">
        <v>200</v>
      </c>
      <c r="M409" s="223" t="s">
        <v>227</v>
      </c>
      <c r="N409" s="223"/>
      <c r="O409" s="223" t="str">
        <f>IFERROR(VLOOKUP(A409,[1]ورقه2مسجلين!A$3:AV$777,43,0),"")</f>
        <v/>
      </c>
      <c r="P409" s="223"/>
      <c r="Q409" s="226"/>
      <c r="R409" s="223" t="s">
        <v>227</v>
      </c>
      <c r="S409" s="223" t="s">
        <v>2097</v>
      </c>
      <c r="T409" s="223" t="s">
        <v>2013</v>
      </c>
      <c r="U409" s="223" t="s">
        <v>2098</v>
      </c>
      <c r="V409" s="223" t="s">
        <v>1849</v>
      </c>
      <c r="W409" s="223" t="s">
        <v>227</v>
      </c>
      <c r="X409" s="223" t="s">
        <v>227</v>
      </c>
      <c r="Y409" s="223" t="s">
        <v>227</v>
      </c>
      <c r="Z409" s="223" t="s">
        <v>227</v>
      </c>
      <c r="AA409" s="223" t="s">
        <v>227</v>
      </c>
      <c r="AB409" s="223" t="s">
        <v>227</v>
      </c>
      <c r="AC409" s="223" t="s">
        <v>1500</v>
      </c>
      <c r="AD409" s="597" t="s">
        <v>227</v>
      </c>
      <c r="AE409" s="232" t="s">
        <v>4546</v>
      </c>
      <c r="AF409" s="228" t="s">
        <v>1500</v>
      </c>
      <c r="AG409" s="607" t="s">
        <v>1500</v>
      </c>
      <c r="AH409" s="232" t="s">
        <v>1500</v>
      </c>
      <c r="AI409" s="223"/>
      <c r="AJ409" s="223"/>
      <c r="AK409"/>
      <c r="AL409" s="228"/>
      <c r="AM409"/>
      <c r="AN409"/>
      <c r="AO409"/>
    </row>
    <row r="410" spans="1:41" ht="20.100000000000001" customHeight="1" x14ac:dyDescent="0.3">
      <c r="A410" s="222">
        <v>706851</v>
      </c>
      <c r="B410" s="255" t="s">
        <v>513</v>
      </c>
      <c r="C410" s="223" t="s">
        <v>93</v>
      </c>
      <c r="D410" s="223" t="s">
        <v>1216</v>
      </c>
      <c r="E410" s="223" t="s">
        <v>173</v>
      </c>
      <c r="F410" s="224">
        <v>33979</v>
      </c>
      <c r="G410" s="223" t="s">
        <v>1830</v>
      </c>
      <c r="H410" s="223" t="s">
        <v>911</v>
      </c>
      <c r="I410" s="232" t="s">
        <v>401</v>
      </c>
      <c r="J410" s="223" t="s">
        <v>203</v>
      </c>
      <c r="K410" s="225">
        <v>2010</v>
      </c>
      <c r="L410" s="223" t="s">
        <v>218</v>
      </c>
      <c r="M410" s="218"/>
      <c r="N410" s="223"/>
      <c r="O410" s="223" t="str">
        <f>IFERROR(VLOOKUP(A410,[1]ورقه2مسجلين!A$3:AV$777,43,0),"")</f>
        <v/>
      </c>
      <c r="P410" s="223"/>
      <c r="Q410" s="226"/>
      <c r="R410" s="231"/>
      <c r="S410" s="223" t="s">
        <v>3227</v>
      </c>
      <c r="T410" s="223" t="s">
        <v>3228</v>
      </c>
      <c r="U410" s="223" t="s">
        <v>3229</v>
      </c>
      <c r="V410" s="223" t="s">
        <v>3230</v>
      </c>
      <c r="W410" s="222"/>
      <c r="X410" s="223"/>
      <c r="Y410" s="222"/>
      <c r="Z410" s="222"/>
      <c r="AA410" s="222"/>
      <c r="AB410" s="222"/>
      <c r="AC410" s="222"/>
      <c r="AD410" s="597" t="s">
        <v>227</v>
      </c>
      <c r="AE410" s="232">
        <v>0</v>
      </c>
      <c r="AF410" s="228" t="s">
        <v>227</v>
      </c>
      <c r="AG410" s="218"/>
      <c r="AH410" s="232"/>
      <c r="AI410" s="223"/>
      <c r="AJ410" s="223"/>
      <c r="AK410" s="229"/>
      <c r="AL410" s="228"/>
      <c r="AM410" s="229"/>
      <c r="AN410" s="229"/>
      <c r="AO410" s="229"/>
    </row>
    <row r="411" spans="1:41" ht="20.100000000000001" customHeight="1" x14ac:dyDescent="0.3">
      <c r="A411" s="222">
        <v>706852</v>
      </c>
      <c r="B411" s="255" t="s">
        <v>1524</v>
      </c>
      <c r="C411" s="223" t="s">
        <v>117</v>
      </c>
      <c r="D411" s="223" t="s">
        <v>227</v>
      </c>
      <c r="E411" s="223" t="s">
        <v>227</v>
      </c>
      <c r="F411" s="226"/>
      <c r="G411" s="223" t="s">
        <v>227</v>
      </c>
      <c r="H411" s="223" t="s">
        <v>227</v>
      </c>
      <c r="I411" s="232" t="s">
        <v>247</v>
      </c>
      <c r="J411" s="223" t="s">
        <v>227</v>
      </c>
      <c r="K411" s="226"/>
      <c r="L411" s="223" t="s">
        <v>227</v>
      </c>
      <c r="M411" s="223" t="s">
        <v>227</v>
      </c>
      <c r="N411" s="223"/>
      <c r="O411" s="223" t="str">
        <f>IFERROR(VLOOKUP(A411,[1]ورقه2مسجلين!A$3:AV$777,43,0),"")</f>
        <v/>
      </c>
      <c r="P411" s="223"/>
      <c r="Q411" s="226"/>
      <c r="R411" s="223" t="s">
        <v>227</v>
      </c>
      <c r="S411" s="223" t="s">
        <v>227</v>
      </c>
      <c r="T411" s="223" t="s">
        <v>227</v>
      </c>
      <c r="U411" s="223" t="s">
        <v>227</v>
      </c>
      <c r="V411" s="223" t="s">
        <v>227</v>
      </c>
      <c r="W411" s="223" t="s">
        <v>227</v>
      </c>
      <c r="X411" s="223" t="s">
        <v>227</v>
      </c>
      <c r="Y411" s="223" t="s">
        <v>227</v>
      </c>
      <c r="Z411" s="223" t="s">
        <v>227</v>
      </c>
      <c r="AA411" s="223" t="s">
        <v>227</v>
      </c>
      <c r="AB411" s="223" t="s">
        <v>1500</v>
      </c>
      <c r="AC411" s="223" t="s">
        <v>1500</v>
      </c>
      <c r="AD411" s="597" t="s">
        <v>227</v>
      </c>
      <c r="AE411" s="232" t="s">
        <v>4546</v>
      </c>
      <c r="AF411" s="228" t="s">
        <v>1500</v>
      </c>
      <c r="AG411" s="607" t="s">
        <v>1500</v>
      </c>
      <c r="AH411" s="232" t="s">
        <v>1500</v>
      </c>
      <c r="AI411" s="223"/>
      <c r="AJ411" s="223"/>
      <c r="AK411"/>
      <c r="AL411" s="228"/>
      <c r="AM411"/>
      <c r="AN411"/>
      <c r="AO411"/>
    </row>
    <row r="412" spans="1:41" ht="20.100000000000001" customHeight="1" x14ac:dyDescent="0.3">
      <c r="A412" s="222">
        <v>706855</v>
      </c>
      <c r="B412" s="255" t="s">
        <v>597</v>
      </c>
      <c r="C412" s="223" t="s">
        <v>275</v>
      </c>
      <c r="D412" s="223" t="s">
        <v>942</v>
      </c>
      <c r="E412" s="223" t="s">
        <v>174</v>
      </c>
      <c r="F412" s="224">
        <v>29395</v>
      </c>
      <c r="G412" s="223" t="s">
        <v>200</v>
      </c>
      <c r="H412" s="223" t="s">
        <v>911</v>
      </c>
      <c r="I412" s="232" t="s">
        <v>247</v>
      </c>
      <c r="J412" s="223" t="s">
        <v>203</v>
      </c>
      <c r="K412" s="225">
        <v>1998</v>
      </c>
      <c r="L412" s="223" t="s">
        <v>200</v>
      </c>
      <c r="M412" s="223" t="s">
        <v>227</v>
      </c>
      <c r="N412" s="223"/>
      <c r="O412" s="223" t="str">
        <f>IFERROR(VLOOKUP(A412,[1]ورقه2مسجلين!A$3:AV$777,43,0),"")</f>
        <v/>
      </c>
      <c r="P412" s="223"/>
      <c r="Q412" s="226"/>
      <c r="R412" s="223" t="s">
        <v>227</v>
      </c>
      <c r="S412" s="223" t="s">
        <v>2066</v>
      </c>
      <c r="T412" s="223" t="s">
        <v>2067</v>
      </c>
      <c r="U412" s="223" t="s">
        <v>2068</v>
      </c>
      <c r="V412" s="223" t="s">
        <v>1849</v>
      </c>
      <c r="W412" s="223" t="s">
        <v>227</v>
      </c>
      <c r="X412" s="223" t="s">
        <v>227</v>
      </c>
      <c r="Y412" s="223" t="s">
        <v>227</v>
      </c>
      <c r="Z412" s="223" t="s">
        <v>227</v>
      </c>
      <c r="AA412" s="223" t="s">
        <v>227</v>
      </c>
      <c r="AB412" s="223" t="s">
        <v>227</v>
      </c>
      <c r="AC412" s="223" t="s">
        <v>1500</v>
      </c>
      <c r="AD412" s="597" t="s">
        <v>227</v>
      </c>
      <c r="AE412" s="232" t="s">
        <v>4546</v>
      </c>
      <c r="AF412" s="228" t="s">
        <v>1500</v>
      </c>
      <c r="AG412" s="607" t="s">
        <v>1500</v>
      </c>
      <c r="AH412" s="232" t="s">
        <v>1500</v>
      </c>
      <c r="AI412" s="223"/>
      <c r="AJ412" s="223"/>
      <c r="AK412"/>
      <c r="AL412" s="228"/>
      <c r="AM412"/>
      <c r="AN412"/>
      <c r="AO412"/>
    </row>
    <row r="413" spans="1:41" ht="20.100000000000001" customHeight="1" x14ac:dyDescent="0.3">
      <c r="A413" s="222">
        <v>706857</v>
      </c>
      <c r="B413" s="255" t="s">
        <v>598</v>
      </c>
      <c r="C413" s="223" t="s">
        <v>63</v>
      </c>
      <c r="D413" s="223" t="s">
        <v>1073</v>
      </c>
      <c r="E413" s="223" t="s">
        <v>174</v>
      </c>
      <c r="F413" s="224">
        <v>34700</v>
      </c>
      <c r="G413" s="223" t="s">
        <v>218</v>
      </c>
      <c r="H413" s="223" t="s">
        <v>911</v>
      </c>
      <c r="I413" s="232" t="s">
        <v>403</v>
      </c>
      <c r="J413" s="223" t="s">
        <v>203</v>
      </c>
      <c r="K413" s="225">
        <v>2013</v>
      </c>
      <c r="L413" s="223" t="s">
        <v>218</v>
      </c>
      <c r="M413" s="218"/>
      <c r="N413" s="223"/>
      <c r="O413" s="223" t="str">
        <f>IFERROR(VLOOKUP(A413,[1]ورقه2مسجلين!A$3:AV$777,43,0),"")</f>
        <v/>
      </c>
      <c r="P413" s="223"/>
      <c r="Q413" s="226"/>
      <c r="R413" s="222">
        <v>0</v>
      </c>
      <c r="S413" s="223" t="s">
        <v>3231</v>
      </c>
      <c r="T413" s="223" t="s">
        <v>2112</v>
      </c>
      <c r="U413" s="223" t="s">
        <v>2387</v>
      </c>
      <c r="V413" s="223" t="s">
        <v>3232</v>
      </c>
      <c r="W413" s="222"/>
      <c r="X413" s="223"/>
      <c r="Y413" s="222"/>
      <c r="Z413" s="222"/>
      <c r="AA413" s="222"/>
      <c r="AB413" s="222"/>
      <c r="AC413" s="222"/>
      <c r="AD413" s="597" t="s">
        <v>227</v>
      </c>
      <c r="AE413" s="232">
        <v>0</v>
      </c>
      <c r="AF413" s="228" t="s">
        <v>227</v>
      </c>
      <c r="AG413" s="218"/>
      <c r="AH413" s="232"/>
      <c r="AI413" s="223"/>
      <c r="AJ413" s="223"/>
      <c r="AK413" s="229"/>
      <c r="AL413" s="228"/>
      <c r="AM413" s="229"/>
      <c r="AN413" s="229"/>
      <c r="AO413" s="229"/>
    </row>
    <row r="414" spans="1:41" ht="20.100000000000001" customHeight="1" x14ac:dyDescent="0.3">
      <c r="A414" s="222">
        <v>706858</v>
      </c>
      <c r="B414" s="255" t="s">
        <v>857</v>
      </c>
      <c r="C414" s="223" t="s">
        <v>344</v>
      </c>
      <c r="D414" s="223" t="s">
        <v>1091</v>
      </c>
      <c r="E414" s="223" t="s">
        <v>174</v>
      </c>
      <c r="F414" s="224">
        <v>34700</v>
      </c>
      <c r="G414" s="223" t="s">
        <v>990</v>
      </c>
      <c r="H414" s="223" t="s">
        <v>911</v>
      </c>
      <c r="I414" s="232" t="s">
        <v>248</v>
      </c>
      <c r="J414" s="223" t="s">
        <v>201</v>
      </c>
      <c r="K414" s="225">
        <v>2012</v>
      </c>
      <c r="L414" s="223" t="s">
        <v>216</v>
      </c>
      <c r="M414" s="218"/>
      <c r="N414" s="223"/>
      <c r="O414" s="223" t="str">
        <f>IFERROR(VLOOKUP(A414,[1]ورقه2مسجلين!A$3:AV$777,43,0),"")</f>
        <v/>
      </c>
      <c r="P414" s="223"/>
      <c r="Q414" s="226"/>
      <c r="R414" s="222">
        <v>0</v>
      </c>
      <c r="S414" s="223" t="s">
        <v>2499</v>
      </c>
      <c r="T414" s="223" t="s">
        <v>2500</v>
      </c>
      <c r="U414" s="223" t="s">
        <v>2501</v>
      </c>
      <c r="V414" s="223" t="s">
        <v>2502</v>
      </c>
      <c r="W414" s="222"/>
      <c r="X414" s="223"/>
      <c r="Y414" s="222"/>
      <c r="Z414" s="222"/>
      <c r="AA414" s="222"/>
      <c r="AB414" s="222"/>
      <c r="AC414" s="222"/>
      <c r="AD414" s="597" t="s">
        <v>227</v>
      </c>
      <c r="AE414" s="232">
        <v>0</v>
      </c>
      <c r="AF414" s="228" t="s">
        <v>227</v>
      </c>
      <c r="AG414" s="218"/>
      <c r="AH414" s="232"/>
      <c r="AI414" s="223"/>
      <c r="AJ414" s="223"/>
      <c r="AK414" s="229"/>
      <c r="AL414" s="228"/>
      <c r="AM414" s="229"/>
      <c r="AN414" s="229"/>
      <c r="AO414" s="229"/>
    </row>
    <row r="415" spans="1:41" ht="20.100000000000001" customHeight="1" x14ac:dyDescent="0.3">
      <c r="A415" s="222">
        <v>706859</v>
      </c>
      <c r="B415" s="255" t="s">
        <v>858</v>
      </c>
      <c r="C415" s="223" t="s">
        <v>69</v>
      </c>
      <c r="D415" s="223" t="s">
        <v>1223</v>
      </c>
      <c r="E415" s="223" t="s">
        <v>174</v>
      </c>
      <c r="F415" s="224">
        <v>32752</v>
      </c>
      <c r="G415" s="223" t="s">
        <v>3650</v>
      </c>
      <c r="H415" s="223" t="s">
        <v>911</v>
      </c>
      <c r="I415" s="232" t="s">
        <v>248</v>
      </c>
      <c r="J415" s="223" t="s">
        <v>203</v>
      </c>
      <c r="K415" s="225">
        <v>2007</v>
      </c>
      <c r="L415" s="223" t="s">
        <v>202</v>
      </c>
      <c r="M415" s="218"/>
      <c r="N415" s="223"/>
      <c r="O415" s="223"/>
      <c r="P415" s="250"/>
      <c r="Q415" s="226"/>
      <c r="R415" s="222">
        <v>0</v>
      </c>
      <c r="S415" s="223" t="s">
        <v>3233</v>
      </c>
      <c r="T415" s="223" t="s">
        <v>3234</v>
      </c>
      <c r="U415" s="223" t="s">
        <v>3235</v>
      </c>
      <c r="V415" s="223" t="s">
        <v>2029</v>
      </c>
      <c r="W415" s="222"/>
      <c r="X415" s="223"/>
      <c r="Y415" s="222"/>
      <c r="Z415" s="222"/>
      <c r="AA415" s="222"/>
      <c r="AB415" s="222"/>
      <c r="AC415" s="222"/>
      <c r="AD415" s="597" t="s">
        <v>227</v>
      </c>
      <c r="AE415" s="232">
        <v>0</v>
      </c>
      <c r="AF415" s="228" t="s">
        <v>227</v>
      </c>
      <c r="AG415" s="218"/>
      <c r="AH415" s="232"/>
      <c r="AI415" s="223"/>
      <c r="AJ415" s="223"/>
      <c r="AK415" s="229"/>
      <c r="AL415" s="228"/>
      <c r="AM415" s="229"/>
      <c r="AN415" s="229"/>
      <c r="AO415" s="229"/>
    </row>
    <row r="416" spans="1:41" ht="20.100000000000001" customHeight="1" x14ac:dyDescent="0.3">
      <c r="A416" s="222">
        <v>706860</v>
      </c>
      <c r="B416" s="255" t="s">
        <v>859</v>
      </c>
      <c r="C416" s="223" t="s">
        <v>99</v>
      </c>
      <c r="D416" s="223" t="s">
        <v>951</v>
      </c>
      <c r="E416" s="223" t="s">
        <v>174</v>
      </c>
      <c r="F416" s="224">
        <v>32337</v>
      </c>
      <c r="G416" s="223" t="s">
        <v>200</v>
      </c>
      <c r="H416" s="223" t="s">
        <v>911</v>
      </c>
      <c r="I416" s="232" t="s">
        <v>249</v>
      </c>
      <c r="J416" s="223" t="s">
        <v>203</v>
      </c>
      <c r="K416" s="225">
        <v>2007</v>
      </c>
      <c r="L416" s="223" t="s">
        <v>200</v>
      </c>
      <c r="M416" s="218"/>
      <c r="N416" s="223"/>
      <c r="O416" s="223" t="str">
        <f>IFERROR(VLOOKUP(A416,[1]ورقه2مسجلين!A$3:AV$777,43,0),"")</f>
        <v/>
      </c>
      <c r="P416" s="223"/>
      <c r="Q416" s="226"/>
      <c r="R416" s="222">
        <v>0</v>
      </c>
      <c r="S416" s="223" t="s">
        <v>3236</v>
      </c>
      <c r="T416" s="223" t="s">
        <v>2028</v>
      </c>
      <c r="U416" s="223" t="s">
        <v>1997</v>
      </c>
      <c r="V416" s="223" t="s">
        <v>2907</v>
      </c>
      <c r="W416" s="222"/>
      <c r="X416" s="223"/>
      <c r="Y416" s="222"/>
      <c r="Z416" s="222"/>
      <c r="AA416" s="222"/>
      <c r="AB416" s="222"/>
      <c r="AC416" s="222"/>
      <c r="AD416" s="597" t="s">
        <v>227</v>
      </c>
      <c r="AE416" s="232">
        <v>0</v>
      </c>
      <c r="AF416" s="228" t="s">
        <v>227</v>
      </c>
      <c r="AG416" s="218"/>
      <c r="AH416" s="232"/>
      <c r="AI416" s="223"/>
      <c r="AJ416" s="223"/>
      <c r="AK416" s="229"/>
      <c r="AL416" s="228"/>
      <c r="AM416" s="229"/>
      <c r="AN416" s="229"/>
      <c r="AO416" s="229"/>
    </row>
    <row r="417" spans="1:41" ht="20.100000000000001" customHeight="1" x14ac:dyDescent="0.3">
      <c r="A417" s="222">
        <v>706863</v>
      </c>
      <c r="B417" s="255" t="s">
        <v>860</v>
      </c>
      <c r="C417" s="223" t="s">
        <v>861</v>
      </c>
      <c r="D417" s="223" t="s">
        <v>919</v>
      </c>
      <c r="E417" s="223" t="s">
        <v>174</v>
      </c>
      <c r="F417" s="224">
        <v>30700</v>
      </c>
      <c r="G417" s="223" t="s">
        <v>200</v>
      </c>
      <c r="H417" s="223" t="s">
        <v>911</v>
      </c>
      <c r="I417" s="232" t="s">
        <v>249</v>
      </c>
      <c r="J417" s="223" t="s">
        <v>203</v>
      </c>
      <c r="K417" s="225">
        <v>2002</v>
      </c>
      <c r="L417" s="223" t="s">
        <v>200</v>
      </c>
      <c r="M417" s="218"/>
      <c r="N417" s="223"/>
      <c r="O417" s="223" t="str">
        <f>IFERROR(VLOOKUP(A417,[1]ورقه2مسجلين!A$3:AV$777,43,0),"")</f>
        <v/>
      </c>
      <c r="P417" s="223"/>
      <c r="Q417" s="226"/>
      <c r="R417" s="222">
        <v>0</v>
      </c>
      <c r="S417" s="223" t="s">
        <v>3237</v>
      </c>
      <c r="T417" s="223" t="s">
        <v>3238</v>
      </c>
      <c r="U417" s="223" t="s">
        <v>2275</v>
      </c>
      <c r="V417" s="223" t="s">
        <v>1963</v>
      </c>
      <c r="W417" s="222"/>
      <c r="X417" s="223"/>
      <c r="Y417" s="222"/>
      <c r="Z417" s="222"/>
      <c r="AA417" s="222"/>
      <c r="AB417" s="222"/>
      <c r="AC417" s="222"/>
      <c r="AD417" s="597" t="s">
        <v>227</v>
      </c>
      <c r="AE417" s="232">
        <v>0</v>
      </c>
      <c r="AF417" s="228" t="s">
        <v>227</v>
      </c>
      <c r="AG417" s="218"/>
      <c r="AH417" s="232"/>
      <c r="AI417" s="223"/>
      <c r="AJ417" s="223"/>
      <c r="AK417" s="229"/>
      <c r="AL417" s="228"/>
      <c r="AM417" s="229"/>
      <c r="AN417" s="229"/>
      <c r="AO417" s="229"/>
    </row>
    <row r="418" spans="1:41" ht="20.100000000000001" customHeight="1" x14ac:dyDescent="0.3">
      <c r="A418" s="222">
        <v>706864</v>
      </c>
      <c r="B418" s="255" t="s">
        <v>541</v>
      </c>
      <c r="C418" s="223" t="s">
        <v>66</v>
      </c>
      <c r="D418" s="223" t="s">
        <v>964</v>
      </c>
      <c r="E418" s="223" t="s">
        <v>174</v>
      </c>
      <c r="F418" s="230">
        <v>35805</v>
      </c>
      <c r="G418" s="223" t="s">
        <v>216</v>
      </c>
      <c r="H418" s="223" t="s">
        <v>911</v>
      </c>
      <c r="I418" s="232" t="s">
        <v>247</v>
      </c>
      <c r="J418" s="223" t="s">
        <v>203</v>
      </c>
      <c r="K418" s="222">
        <v>2015</v>
      </c>
      <c r="L418" s="223" t="s">
        <v>216</v>
      </c>
      <c r="M418" s="223" t="s">
        <v>227</v>
      </c>
      <c r="N418" s="223"/>
      <c r="O418" s="223" t="str">
        <f>IFERROR(VLOOKUP(A418,[1]ورقه2مسجلين!A$3:AV$777,43,0),"")</f>
        <v/>
      </c>
      <c r="P418" s="223"/>
      <c r="Q418" s="226"/>
      <c r="R418" s="223" t="s">
        <v>227</v>
      </c>
      <c r="S418" s="223" t="s">
        <v>2362</v>
      </c>
      <c r="T418" s="223" t="s">
        <v>2363</v>
      </c>
      <c r="U418" s="223" t="s">
        <v>2364</v>
      </c>
      <c r="V418" s="223" t="s">
        <v>1986</v>
      </c>
      <c r="W418" s="223" t="s">
        <v>227</v>
      </c>
      <c r="X418" s="223" t="s">
        <v>227</v>
      </c>
      <c r="Y418" s="223" t="s">
        <v>227</v>
      </c>
      <c r="Z418" s="223" t="s">
        <v>227</v>
      </c>
      <c r="AA418" s="223" t="s">
        <v>227</v>
      </c>
      <c r="AB418" s="223" t="s">
        <v>227</v>
      </c>
      <c r="AC418" s="223" t="s">
        <v>1500</v>
      </c>
      <c r="AD418" s="597" t="s">
        <v>227</v>
      </c>
      <c r="AE418" s="232" t="s">
        <v>4546</v>
      </c>
      <c r="AF418" s="228" t="s">
        <v>1500</v>
      </c>
      <c r="AG418" s="607" t="s">
        <v>1500</v>
      </c>
      <c r="AH418" s="232" t="s">
        <v>1500</v>
      </c>
      <c r="AI418" s="223"/>
      <c r="AJ418" s="223"/>
      <c r="AK418"/>
      <c r="AL418" s="228"/>
      <c r="AM418"/>
      <c r="AN418"/>
      <c r="AO418"/>
    </row>
    <row r="419" spans="1:41" ht="20.100000000000001" customHeight="1" x14ac:dyDescent="0.3">
      <c r="A419" s="222">
        <v>706866</v>
      </c>
      <c r="B419" s="255" t="s">
        <v>1525</v>
      </c>
      <c r="C419" s="223" t="s">
        <v>64</v>
      </c>
      <c r="D419" s="223" t="s">
        <v>227</v>
      </c>
      <c r="E419" s="223" t="s">
        <v>227</v>
      </c>
      <c r="F419" s="226"/>
      <c r="G419" s="223" t="s">
        <v>227</v>
      </c>
      <c r="H419" s="223" t="s">
        <v>227</v>
      </c>
      <c r="I419" s="232" t="s">
        <v>247</v>
      </c>
      <c r="J419" s="223" t="s">
        <v>227</v>
      </c>
      <c r="K419" s="226"/>
      <c r="L419" s="223" t="s">
        <v>227</v>
      </c>
      <c r="M419" s="223" t="s">
        <v>227</v>
      </c>
      <c r="N419" s="223"/>
      <c r="O419" s="223" t="str">
        <f>IFERROR(VLOOKUP(A419,[1]ورقه2مسجلين!A$3:AV$777,43,0),"")</f>
        <v/>
      </c>
      <c r="P419" s="223"/>
      <c r="Q419" s="226"/>
      <c r="R419" s="223" t="s">
        <v>227</v>
      </c>
      <c r="S419" s="223" t="s">
        <v>227</v>
      </c>
      <c r="T419" s="223" t="s">
        <v>227</v>
      </c>
      <c r="U419" s="223" t="s">
        <v>227</v>
      </c>
      <c r="V419" s="223" t="s">
        <v>227</v>
      </c>
      <c r="W419" s="223" t="s">
        <v>227</v>
      </c>
      <c r="X419" s="223" t="s">
        <v>227</v>
      </c>
      <c r="Y419" s="223" t="s">
        <v>227</v>
      </c>
      <c r="Z419" s="223" t="s">
        <v>227</v>
      </c>
      <c r="AA419" s="223" t="s">
        <v>227</v>
      </c>
      <c r="AB419" s="223" t="s">
        <v>1500</v>
      </c>
      <c r="AC419" s="223" t="s">
        <v>1500</v>
      </c>
      <c r="AD419" s="597" t="s">
        <v>227</v>
      </c>
      <c r="AE419" s="232" t="s">
        <v>4546</v>
      </c>
      <c r="AF419" s="228" t="s">
        <v>1500</v>
      </c>
      <c r="AG419" s="607" t="s">
        <v>1500</v>
      </c>
      <c r="AH419" s="232" t="s">
        <v>1500</v>
      </c>
      <c r="AI419" s="223"/>
      <c r="AJ419" s="223"/>
      <c r="AK419"/>
      <c r="AL419" s="228"/>
      <c r="AM419"/>
      <c r="AN419"/>
      <c r="AO419"/>
    </row>
    <row r="420" spans="1:41" ht="20.100000000000001" customHeight="1" x14ac:dyDescent="0.3">
      <c r="A420" s="222">
        <v>706869</v>
      </c>
      <c r="B420" s="255" t="s">
        <v>862</v>
      </c>
      <c r="C420" s="223" t="s">
        <v>368</v>
      </c>
      <c r="D420" s="223" t="s">
        <v>1217</v>
      </c>
      <c r="E420" s="223" t="s">
        <v>174</v>
      </c>
      <c r="F420" s="224">
        <v>30372</v>
      </c>
      <c r="G420" s="223" t="s">
        <v>210</v>
      </c>
      <c r="H420" s="223" t="s">
        <v>911</v>
      </c>
      <c r="I420" s="232" t="s">
        <v>226</v>
      </c>
      <c r="J420" s="223" t="s">
        <v>201</v>
      </c>
      <c r="K420" s="225">
        <v>2006</v>
      </c>
      <c r="L420" s="223" t="s">
        <v>210</v>
      </c>
      <c r="M420" s="218"/>
      <c r="N420" s="223"/>
      <c r="O420" s="223" t="str">
        <f>IFERROR(VLOOKUP(A420,[1]ورقه2مسجلين!A$3:AV$777,43,0),"")</f>
        <v/>
      </c>
      <c r="P420" s="223"/>
      <c r="Q420" s="226"/>
      <c r="R420" s="222">
        <v>0</v>
      </c>
      <c r="S420" s="223" t="s">
        <v>2479</v>
      </c>
      <c r="T420" s="223" t="s">
        <v>2480</v>
      </c>
      <c r="U420" s="223" t="s">
        <v>2481</v>
      </c>
      <c r="V420" s="223" t="s">
        <v>1969</v>
      </c>
      <c r="W420" s="222"/>
      <c r="X420" s="223"/>
      <c r="Y420" s="222"/>
      <c r="Z420" s="222"/>
      <c r="AA420" s="222"/>
      <c r="AB420" s="222"/>
      <c r="AC420" s="222"/>
      <c r="AD420" s="597" t="s">
        <v>227</v>
      </c>
      <c r="AE420" s="232">
        <v>0</v>
      </c>
      <c r="AF420" s="228" t="s">
        <v>227</v>
      </c>
      <c r="AG420" s="218"/>
      <c r="AH420" s="232"/>
      <c r="AI420" s="223"/>
      <c r="AJ420" s="223"/>
      <c r="AK420" s="229"/>
      <c r="AL420" s="228"/>
      <c r="AM420" s="229"/>
      <c r="AN420" s="229"/>
      <c r="AO420" s="229"/>
    </row>
    <row r="421" spans="1:41" ht="20.100000000000001" customHeight="1" x14ac:dyDescent="0.3">
      <c r="A421" s="222">
        <v>706871</v>
      </c>
      <c r="B421" s="255" t="s">
        <v>458</v>
      </c>
      <c r="C421" s="223" t="s">
        <v>313</v>
      </c>
      <c r="D421" s="223" t="s">
        <v>1218</v>
      </c>
      <c r="E421" s="223" t="s">
        <v>174</v>
      </c>
      <c r="F421" s="224">
        <v>32362</v>
      </c>
      <c r="G421" s="223" t="s">
        <v>200</v>
      </c>
      <c r="H421" s="223" t="s">
        <v>911</v>
      </c>
      <c r="I421" s="232" t="s">
        <v>247</v>
      </c>
      <c r="J421" s="223" t="s">
        <v>203</v>
      </c>
      <c r="K421" s="225">
        <v>2007</v>
      </c>
      <c r="L421" s="223" t="s">
        <v>200</v>
      </c>
      <c r="M421" s="223" t="s">
        <v>227</v>
      </c>
      <c r="N421" s="223"/>
      <c r="O421" s="223" t="str">
        <f>IFERROR(VLOOKUP(A421,[1]ورقه2مسجلين!A$3:AV$777,43,0),"")</f>
        <v/>
      </c>
      <c r="P421" s="223"/>
      <c r="Q421" s="226"/>
      <c r="R421" s="223" t="s">
        <v>227</v>
      </c>
      <c r="S421" s="223" t="s">
        <v>2183</v>
      </c>
      <c r="T421" s="223" t="s">
        <v>2184</v>
      </c>
      <c r="U421" s="223" t="s">
        <v>2185</v>
      </c>
      <c r="V421" s="223" t="s">
        <v>1849</v>
      </c>
      <c r="W421" s="223" t="s">
        <v>227</v>
      </c>
      <c r="X421" s="223" t="s">
        <v>227</v>
      </c>
      <c r="Y421" s="223" t="s">
        <v>227</v>
      </c>
      <c r="Z421" s="223" t="s">
        <v>227</v>
      </c>
      <c r="AA421" s="223" t="s">
        <v>227</v>
      </c>
      <c r="AB421" s="223" t="s">
        <v>227</v>
      </c>
      <c r="AC421" s="223" t="s">
        <v>1500</v>
      </c>
      <c r="AD421" s="597" t="s">
        <v>227</v>
      </c>
      <c r="AE421" s="232" t="s">
        <v>4546</v>
      </c>
      <c r="AF421" s="228" t="s">
        <v>1500</v>
      </c>
      <c r="AG421" s="607" t="s">
        <v>1500</v>
      </c>
      <c r="AH421" s="232" t="s">
        <v>1500</v>
      </c>
      <c r="AI421" s="223"/>
      <c r="AJ421" s="223"/>
      <c r="AK421"/>
      <c r="AL421" s="228"/>
      <c r="AM421"/>
      <c r="AN421"/>
      <c r="AO421"/>
    </row>
    <row r="422" spans="1:41" ht="20.100000000000001" customHeight="1" x14ac:dyDescent="0.3">
      <c r="A422" s="222">
        <v>706872</v>
      </c>
      <c r="B422" s="255" t="s">
        <v>863</v>
      </c>
      <c r="C422" s="223" t="s">
        <v>161</v>
      </c>
      <c r="D422" s="223" t="s">
        <v>1014</v>
      </c>
      <c r="E422" s="223" t="s">
        <v>174</v>
      </c>
      <c r="F422" s="224">
        <v>29619</v>
      </c>
      <c r="G422" s="223" t="s">
        <v>200</v>
      </c>
      <c r="H422" s="223" t="s">
        <v>911</v>
      </c>
      <c r="I422" s="232" t="s">
        <v>226</v>
      </c>
      <c r="J422" s="223" t="s">
        <v>203</v>
      </c>
      <c r="K422" s="225">
        <v>2000</v>
      </c>
      <c r="L422" s="223" t="s">
        <v>212</v>
      </c>
      <c r="M422" s="218"/>
      <c r="N422" s="223"/>
      <c r="O422" s="223" t="str">
        <f>IFERROR(VLOOKUP(A422,[1]ورقه2مسجلين!A$3:AV$777,43,0),"")</f>
        <v/>
      </c>
      <c r="P422" s="223"/>
      <c r="Q422" s="226"/>
      <c r="R422" s="222">
        <v>0</v>
      </c>
      <c r="S422" s="223" t="s">
        <v>3239</v>
      </c>
      <c r="T422" s="223" t="s">
        <v>3240</v>
      </c>
      <c r="U422" s="223" t="s">
        <v>2750</v>
      </c>
      <c r="V422" s="223" t="s">
        <v>2038</v>
      </c>
      <c r="W422" s="222"/>
      <c r="X422" s="223"/>
      <c r="Y422" s="222"/>
      <c r="Z422" s="222"/>
      <c r="AA422" s="222"/>
      <c r="AB422" s="222"/>
      <c r="AC422" s="222"/>
      <c r="AD422" s="597" t="s">
        <v>227</v>
      </c>
      <c r="AE422" s="232" t="s">
        <v>4599</v>
      </c>
      <c r="AF422" s="228" t="s">
        <v>227</v>
      </c>
      <c r="AG422" s="218"/>
      <c r="AH422" s="232"/>
      <c r="AI422" s="223"/>
      <c r="AJ422" s="223"/>
      <c r="AK422" s="229"/>
      <c r="AL422" s="228"/>
      <c r="AM422" s="229"/>
      <c r="AN422" s="229"/>
      <c r="AO422" s="229"/>
    </row>
    <row r="423" spans="1:41" ht="20.100000000000001" customHeight="1" x14ac:dyDescent="0.3">
      <c r="A423" s="222">
        <v>706876</v>
      </c>
      <c r="B423" s="255" t="s">
        <v>1526</v>
      </c>
      <c r="C423" s="223" t="s">
        <v>67</v>
      </c>
      <c r="D423" s="223" t="s">
        <v>227</v>
      </c>
      <c r="E423" s="223" t="s">
        <v>227</v>
      </c>
      <c r="F423" s="226"/>
      <c r="G423" s="223" t="s">
        <v>227</v>
      </c>
      <c r="H423" s="223" t="s">
        <v>227</v>
      </c>
      <c r="I423" s="232" t="s">
        <v>247</v>
      </c>
      <c r="J423" s="223" t="s">
        <v>227</v>
      </c>
      <c r="K423" s="226"/>
      <c r="L423" s="223" t="s">
        <v>227</v>
      </c>
      <c r="M423" s="223" t="s">
        <v>227</v>
      </c>
      <c r="N423" s="223"/>
      <c r="O423" s="223" t="str">
        <f>IFERROR(VLOOKUP(A423,[1]ورقه2مسجلين!A$3:AV$777,43,0),"")</f>
        <v/>
      </c>
      <c r="P423" s="223"/>
      <c r="Q423" s="226"/>
      <c r="R423" s="223" t="s">
        <v>227</v>
      </c>
      <c r="S423" s="223" t="s">
        <v>227</v>
      </c>
      <c r="T423" s="223" t="s">
        <v>227</v>
      </c>
      <c r="U423" s="223" t="s">
        <v>227</v>
      </c>
      <c r="V423" s="223" t="s">
        <v>227</v>
      </c>
      <c r="W423" s="223" t="s">
        <v>227</v>
      </c>
      <c r="X423" s="223" t="s">
        <v>227</v>
      </c>
      <c r="Y423" s="223" t="s">
        <v>227</v>
      </c>
      <c r="Z423" s="223" t="s">
        <v>227</v>
      </c>
      <c r="AA423" s="223" t="s">
        <v>227</v>
      </c>
      <c r="AB423" s="223" t="s">
        <v>1500</v>
      </c>
      <c r="AC423" s="223" t="s">
        <v>1500</v>
      </c>
      <c r="AD423" s="597" t="s">
        <v>227</v>
      </c>
      <c r="AE423" s="232" t="s">
        <v>4546</v>
      </c>
      <c r="AF423" s="228" t="s">
        <v>1500</v>
      </c>
      <c r="AG423" s="607" t="s">
        <v>1500</v>
      </c>
      <c r="AH423" s="232" t="s">
        <v>1500</v>
      </c>
      <c r="AI423" s="223"/>
      <c r="AJ423" s="223"/>
      <c r="AK423"/>
      <c r="AL423" s="228"/>
      <c r="AM423"/>
      <c r="AN423"/>
      <c r="AO423"/>
    </row>
    <row r="424" spans="1:41" ht="20.100000000000001" customHeight="1" x14ac:dyDescent="0.3">
      <c r="A424" s="222">
        <v>706878</v>
      </c>
      <c r="B424" s="255" t="s">
        <v>566</v>
      </c>
      <c r="C424" s="223" t="s">
        <v>99</v>
      </c>
      <c r="D424" s="223" t="s">
        <v>1027</v>
      </c>
      <c r="E424" s="223" t="s">
        <v>174</v>
      </c>
      <c r="F424" s="224">
        <v>28157</v>
      </c>
      <c r="G424" s="223" t="s">
        <v>1219</v>
      </c>
      <c r="H424" s="223" t="s">
        <v>911</v>
      </c>
      <c r="I424" s="232" t="s">
        <v>401</v>
      </c>
      <c r="J424" s="223" t="s">
        <v>201</v>
      </c>
      <c r="K424" s="225">
        <v>1996</v>
      </c>
      <c r="L424" s="223" t="s">
        <v>212</v>
      </c>
      <c r="M424" s="218"/>
      <c r="N424" s="223"/>
      <c r="O424" s="223" t="str">
        <f>IFERROR(VLOOKUP(A424,[1]ورقه2مسجلين!A$3:AV$777,43,0),"")</f>
        <v/>
      </c>
      <c r="P424" s="223"/>
      <c r="Q424" s="226"/>
      <c r="R424" s="231"/>
      <c r="S424" s="223" t="s">
        <v>3241</v>
      </c>
      <c r="T424" s="223" t="s">
        <v>2028</v>
      </c>
      <c r="U424" s="223" t="s">
        <v>3242</v>
      </c>
      <c r="V424" s="223" t="s">
        <v>2209</v>
      </c>
      <c r="W424" s="222"/>
      <c r="X424" s="223"/>
      <c r="Y424" s="222"/>
      <c r="Z424" s="222"/>
      <c r="AA424" s="222"/>
      <c r="AB424" s="222"/>
      <c r="AC424" s="222"/>
      <c r="AD424" s="597" t="s">
        <v>227</v>
      </c>
      <c r="AE424" s="232" t="s">
        <v>4583</v>
      </c>
      <c r="AF424" s="228" t="s">
        <v>227</v>
      </c>
      <c r="AG424" s="218"/>
      <c r="AH424" s="232"/>
      <c r="AI424" s="223"/>
      <c r="AJ424" s="223"/>
      <c r="AK424" s="229"/>
      <c r="AL424" s="228"/>
      <c r="AM424" s="229"/>
      <c r="AN424" s="229"/>
      <c r="AO424" s="229"/>
    </row>
    <row r="425" spans="1:41" ht="20.100000000000001" customHeight="1" x14ac:dyDescent="0.3">
      <c r="A425" s="222">
        <v>706879</v>
      </c>
      <c r="B425" s="255" t="s">
        <v>1529</v>
      </c>
      <c r="C425" s="223" t="s">
        <v>160</v>
      </c>
      <c r="D425" s="223" t="s">
        <v>1111</v>
      </c>
      <c r="E425" s="223" t="s">
        <v>174</v>
      </c>
      <c r="F425" s="224">
        <v>30011</v>
      </c>
      <c r="G425" s="223" t="s">
        <v>1831</v>
      </c>
      <c r="H425" s="223" t="s">
        <v>911</v>
      </c>
      <c r="I425" s="232" t="s">
        <v>248</v>
      </c>
      <c r="J425" s="223" t="s">
        <v>203</v>
      </c>
      <c r="K425" s="225">
        <v>2004</v>
      </c>
      <c r="L425" s="223" t="s">
        <v>214</v>
      </c>
      <c r="M425" s="218"/>
      <c r="N425" s="223"/>
      <c r="O425" s="223"/>
      <c r="P425" s="250"/>
      <c r="Q425" s="226"/>
      <c r="R425" s="231"/>
      <c r="S425" s="223" t="s">
        <v>2127</v>
      </c>
      <c r="T425" s="223" t="s">
        <v>2123</v>
      </c>
      <c r="U425" s="223" t="s">
        <v>2051</v>
      </c>
      <c r="V425" s="223" t="s">
        <v>2128</v>
      </c>
      <c r="W425" s="222"/>
      <c r="X425" s="223"/>
      <c r="Y425" s="222"/>
      <c r="Z425" s="222"/>
      <c r="AA425" s="222"/>
      <c r="AB425" s="222"/>
      <c r="AC425" s="222"/>
      <c r="AD425" s="597" t="s">
        <v>227</v>
      </c>
      <c r="AE425" s="232">
        <v>0</v>
      </c>
      <c r="AF425" s="228" t="s">
        <v>227</v>
      </c>
      <c r="AG425" s="218"/>
      <c r="AH425" s="232"/>
      <c r="AI425" s="223"/>
      <c r="AJ425" s="223"/>
      <c r="AK425" s="229"/>
      <c r="AL425" s="228"/>
      <c r="AM425" s="229"/>
      <c r="AN425" s="229"/>
      <c r="AO425" s="229"/>
    </row>
    <row r="426" spans="1:41" ht="20.100000000000001" customHeight="1" x14ac:dyDescent="0.3">
      <c r="A426" s="222">
        <v>706880</v>
      </c>
      <c r="B426" s="255" t="s">
        <v>1530</v>
      </c>
      <c r="C426" s="223" t="s">
        <v>132</v>
      </c>
      <c r="D426" s="223" t="s">
        <v>227</v>
      </c>
      <c r="E426" s="223" t="s">
        <v>227</v>
      </c>
      <c r="F426" s="226"/>
      <c r="G426" s="223" t="s">
        <v>227</v>
      </c>
      <c r="H426" s="223" t="s">
        <v>227</v>
      </c>
      <c r="I426" s="232" t="s">
        <v>247</v>
      </c>
      <c r="J426" s="223" t="s">
        <v>227</v>
      </c>
      <c r="K426" s="226"/>
      <c r="L426" s="223" t="s">
        <v>227</v>
      </c>
      <c r="M426" s="223" t="s">
        <v>227</v>
      </c>
      <c r="N426" s="223"/>
      <c r="O426" s="223" t="str">
        <f>IFERROR(VLOOKUP(A426,[1]ورقه2مسجلين!A$3:AV$777,43,0),"")</f>
        <v/>
      </c>
      <c r="P426" s="223"/>
      <c r="Q426" s="226"/>
      <c r="R426" s="223" t="s">
        <v>227</v>
      </c>
      <c r="S426" s="223" t="s">
        <v>227</v>
      </c>
      <c r="T426" s="223" t="s">
        <v>227</v>
      </c>
      <c r="U426" s="223" t="s">
        <v>227</v>
      </c>
      <c r="V426" s="223" t="s">
        <v>227</v>
      </c>
      <c r="W426" s="223" t="s">
        <v>227</v>
      </c>
      <c r="X426" s="223" t="s">
        <v>227</v>
      </c>
      <c r="Y426" s="223" t="s">
        <v>227</v>
      </c>
      <c r="Z426" s="223" t="s">
        <v>227</v>
      </c>
      <c r="AA426" s="223" t="s">
        <v>227</v>
      </c>
      <c r="AB426" s="223" t="s">
        <v>227</v>
      </c>
      <c r="AC426" s="223" t="s">
        <v>1500</v>
      </c>
      <c r="AD426" s="597" t="s">
        <v>227</v>
      </c>
      <c r="AE426" s="232">
        <v>0</v>
      </c>
      <c r="AF426" s="228" t="s">
        <v>1500</v>
      </c>
      <c r="AG426" s="607" t="s">
        <v>1500</v>
      </c>
      <c r="AH426" s="232" t="s">
        <v>1500</v>
      </c>
      <c r="AI426" s="223"/>
      <c r="AJ426" s="223"/>
      <c r="AK426"/>
      <c r="AL426" s="228"/>
      <c r="AM426"/>
      <c r="AN426"/>
      <c r="AO426"/>
    </row>
    <row r="427" spans="1:41" ht="20.100000000000001" customHeight="1" x14ac:dyDescent="0.3">
      <c r="A427" s="222">
        <v>706882</v>
      </c>
      <c r="B427" s="255" t="s">
        <v>864</v>
      </c>
      <c r="C427" s="223" t="s">
        <v>293</v>
      </c>
      <c r="D427" s="223" t="s">
        <v>918</v>
      </c>
      <c r="E427" s="223" t="s">
        <v>174</v>
      </c>
      <c r="F427" s="224">
        <v>34700</v>
      </c>
      <c r="G427" s="223" t="s">
        <v>200</v>
      </c>
      <c r="H427" s="223" t="s">
        <v>911</v>
      </c>
      <c r="I427" s="232" t="s">
        <v>401</v>
      </c>
      <c r="J427" s="223" t="s">
        <v>203</v>
      </c>
      <c r="K427" s="225">
        <v>2012</v>
      </c>
      <c r="L427" s="223" t="s">
        <v>200</v>
      </c>
      <c r="M427" s="218"/>
      <c r="N427" s="223"/>
      <c r="O427" s="223" t="str">
        <f>IFERROR(VLOOKUP(A427,[1]ورقه2مسجلين!A$3:AV$777,43,0),"")</f>
        <v/>
      </c>
      <c r="P427" s="223"/>
      <c r="Q427" s="226"/>
      <c r="R427" s="222">
        <v>0</v>
      </c>
      <c r="S427" s="223" t="s">
        <v>3243</v>
      </c>
      <c r="T427" s="223" t="s">
        <v>3244</v>
      </c>
      <c r="U427" s="223" t="s">
        <v>2594</v>
      </c>
      <c r="V427" s="223" t="s">
        <v>2706</v>
      </c>
      <c r="W427" s="222"/>
      <c r="X427" s="223"/>
      <c r="Y427" s="222"/>
      <c r="Z427" s="222"/>
      <c r="AA427" s="222"/>
      <c r="AB427" s="222"/>
      <c r="AC427" s="222"/>
      <c r="AD427" s="597" t="s">
        <v>227</v>
      </c>
      <c r="AE427" s="232">
        <v>0</v>
      </c>
      <c r="AF427" s="228" t="s">
        <v>227</v>
      </c>
      <c r="AG427" s="218"/>
      <c r="AH427" s="232"/>
      <c r="AI427" s="223"/>
      <c r="AJ427" s="223"/>
      <c r="AK427" s="229"/>
      <c r="AL427" s="228"/>
      <c r="AM427" s="229"/>
      <c r="AN427" s="229"/>
      <c r="AO427" s="229"/>
    </row>
    <row r="428" spans="1:41" ht="20.100000000000001" customHeight="1" x14ac:dyDescent="0.3">
      <c r="A428" s="222">
        <v>706884</v>
      </c>
      <c r="B428" s="255" t="s">
        <v>865</v>
      </c>
      <c r="C428" s="223" t="s">
        <v>866</v>
      </c>
      <c r="D428" s="223" t="s">
        <v>1258</v>
      </c>
      <c r="E428" s="223" t="s">
        <v>173</v>
      </c>
      <c r="F428" s="224">
        <v>28497</v>
      </c>
      <c r="G428" s="223" t="s">
        <v>1101</v>
      </c>
      <c r="H428" s="223" t="s">
        <v>911</v>
      </c>
      <c r="I428" s="232" t="s">
        <v>247</v>
      </c>
      <c r="J428" s="223" t="s">
        <v>203</v>
      </c>
      <c r="K428" s="225">
        <v>2007</v>
      </c>
      <c r="L428" s="223" t="s">
        <v>218</v>
      </c>
      <c r="M428" s="223" t="s">
        <v>227</v>
      </c>
      <c r="N428" s="223"/>
      <c r="O428" s="223" t="str">
        <f>IFERROR(VLOOKUP(A428,[1]ورقه2مسجلين!A$3:AV$777,43,0),"")</f>
        <v/>
      </c>
      <c r="P428" s="223"/>
      <c r="Q428" s="226"/>
      <c r="R428" s="223" t="s">
        <v>227</v>
      </c>
      <c r="S428" s="223" t="s">
        <v>2197</v>
      </c>
      <c r="T428" s="223" t="s">
        <v>2198</v>
      </c>
      <c r="U428" s="223" t="s">
        <v>2199</v>
      </c>
      <c r="V428" s="223" t="s">
        <v>2200</v>
      </c>
      <c r="W428" s="223" t="s">
        <v>227</v>
      </c>
      <c r="X428" s="223" t="s">
        <v>227</v>
      </c>
      <c r="Y428" s="223" t="s">
        <v>227</v>
      </c>
      <c r="Z428" s="223" t="s">
        <v>227</v>
      </c>
      <c r="AA428" s="223" t="s">
        <v>227</v>
      </c>
      <c r="AB428" s="223" t="s">
        <v>227</v>
      </c>
      <c r="AC428" s="223" t="s">
        <v>1500</v>
      </c>
      <c r="AD428" s="597" t="s">
        <v>227</v>
      </c>
      <c r="AE428" s="232" t="s">
        <v>4546</v>
      </c>
      <c r="AF428" s="228" t="s">
        <v>1500</v>
      </c>
      <c r="AG428" s="607" t="s">
        <v>1500</v>
      </c>
      <c r="AH428" s="232" t="s">
        <v>1500</v>
      </c>
      <c r="AI428" s="223"/>
      <c r="AJ428" s="223"/>
      <c r="AK428"/>
      <c r="AL428" s="228"/>
      <c r="AM428"/>
      <c r="AN428"/>
      <c r="AO428"/>
    </row>
    <row r="429" spans="1:41" ht="20.100000000000001" customHeight="1" x14ac:dyDescent="0.3">
      <c r="A429" s="222">
        <v>706886</v>
      </c>
      <c r="B429" s="255" t="s">
        <v>1531</v>
      </c>
      <c r="C429" s="223" t="s">
        <v>83</v>
      </c>
      <c r="D429" s="223" t="s">
        <v>227</v>
      </c>
      <c r="E429" s="223" t="s">
        <v>227</v>
      </c>
      <c r="F429" s="226"/>
      <c r="G429" s="223" t="s">
        <v>227</v>
      </c>
      <c r="H429" s="223" t="s">
        <v>227</v>
      </c>
      <c r="I429" s="232" t="s">
        <v>247</v>
      </c>
      <c r="J429" s="223" t="s">
        <v>227</v>
      </c>
      <c r="K429" s="226"/>
      <c r="L429" s="223" t="s">
        <v>227</v>
      </c>
      <c r="M429" s="223" t="s">
        <v>227</v>
      </c>
      <c r="N429" s="223"/>
      <c r="O429" s="223" t="str">
        <f>IFERROR(VLOOKUP(A429,[1]ورقه2مسجلين!A$3:AV$777,43,0),"")</f>
        <v/>
      </c>
      <c r="P429" s="223"/>
      <c r="Q429" s="226"/>
      <c r="R429" s="223" t="s">
        <v>227</v>
      </c>
      <c r="S429" s="223" t="s">
        <v>227</v>
      </c>
      <c r="T429" s="223" t="s">
        <v>227</v>
      </c>
      <c r="U429" s="223" t="s">
        <v>227</v>
      </c>
      <c r="V429" s="223" t="s">
        <v>227</v>
      </c>
      <c r="W429" s="223" t="s">
        <v>227</v>
      </c>
      <c r="X429" s="223" t="s">
        <v>227</v>
      </c>
      <c r="Y429" s="223" t="s">
        <v>227</v>
      </c>
      <c r="Z429" s="223" t="s">
        <v>227</v>
      </c>
      <c r="AA429" s="223" t="s">
        <v>227</v>
      </c>
      <c r="AB429" s="223" t="s">
        <v>227</v>
      </c>
      <c r="AC429" s="223" t="s">
        <v>1500</v>
      </c>
      <c r="AD429" s="597" t="s">
        <v>227</v>
      </c>
      <c r="AE429" s="232">
        <v>0</v>
      </c>
      <c r="AF429" s="228" t="s">
        <v>1500</v>
      </c>
      <c r="AG429" s="607" t="s">
        <v>1500</v>
      </c>
      <c r="AH429" s="232" t="s">
        <v>1500</v>
      </c>
      <c r="AI429" s="223"/>
      <c r="AJ429" s="223"/>
      <c r="AK429"/>
      <c r="AL429" s="228"/>
      <c r="AM429"/>
      <c r="AN429"/>
      <c r="AO429"/>
    </row>
    <row r="430" spans="1:41" ht="20.100000000000001" customHeight="1" x14ac:dyDescent="0.3">
      <c r="A430" s="222">
        <v>706887</v>
      </c>
      <c r="B430" s="255" t="s">
        <v>867</v>
      </c>
      <c r="C430" s="223" t="s">
        <v>79</v>
      </c>
      <c r="D430" s="223" t="s">
        <v>1220</v>
      </c>
      <c r="E430" s="223" t="s">
        <v>174</v>
      </c>
      <c r="F430" s="224">
        <v>36815</v>
      </c>
      <c r="G430" s="223" t="s">
        <v>943</v>
      </c>
      <c r="H430" s="223" t="s">
        <v>911</v>
      </c>
      <c r="I430" s="232" t="s">
        <v>249</v>
      </c>
      <c r="J430" s="223" t="s">
        <v>203</v>
      </c>
      <c r="K430" s="225">
        <v>2018</v>
      </c>
      <c r="L430" s="223" t="s">
        <v>202</v>
      </c>
      <c r="M430" s="218"/>
      <c r="N430" s="223"/>
      <c r="O430" s="223" t="str">
        <f>IFERROR(VLOOKUP(A430,[1]ورقه2مسجلين!A$3:AV$777,43,0),"")</f>
        <v/>
      </c>
      <c r="P430" s="223"/>
      <c r="Q430" s="226"/>
      <c r="R430" s="222">
        <v>0</v>
      </c>
      <c r="S430" s="223" t="s">
        <v>2413</v>
      </c>
      <c r="T430" s="223" t="s">
        <v>2219</v>
      </c>
      <c r="U430" s="223" t="s">
        <v>2414</v>
      </c>
      <c r="V430" s="223" t="s">
        <v>2415</v>
      </c>
      <c r="W430" s="222"/>
      <c r="X430" s="223"/>
      <c r="Y430" s="222"/>
      <c r="Z430" s="222"/>
      <c r="AA430" s="222"/>
      <c r="AB430" s="222"/>
      <c r="AC430" s="222"/>
      <c r="AD430" s="597" t="s">
        <v>227</v>
      </c>
      <c r="AE430" s="232">
        <v>0</v>
      </c>
      <c r="AF430" s="228" t="s">
        <v>227</v>
      </c>
      <c r="AG430" s="218"/>
      <c r="AH430" s="232"/>
      <c r="AI430" s="223"/>
      <c r="AJ430" s="223"/>
      <c r="AK430" s="229"/>
      <c r="AL430" s="228"/>
      <c r="AM430" s="229"/>
      <c r="AN430" s="229"/>
      <c r="AO430" s="229"/>
    </row>
    <row r="431" spans="1:41" s="594" customFormat="1" ht="20.100000000000001" customHeight="1" x14ac:dyDescent="0.3">
      <c r="A431" s="222">
        <v>706889</v>
      </c>
      <c r="B431" s="255" t="s">
        <v>868</v>
      </c>
      <c r="C431" s="223" t="s">
        <v>326</v>
      </c>
      <c r="D431" s="223" t="s">
        <v>227</v>
      </c>
      <c r="E431" s="223" t="s">
        <v>227</v>
      </c>
      <c r="F431" s="226"/>
      <c r="G431" s="223" t="s">
        <v>227</v>
      </c>
      <c r="H431" s="223" t="s">
        <v>227</v>
      </c>
      <c r="I431" s="232" t="s">
        <v>247</v>
      </c>
      <c r="J431" s="223" t="s">
        <v>227</v>
      </c>
      <c r="K431" s="226"/>
      <c r="L431" s="223" t="s">
        <v>227</v>
      </c>
      <c r="M431" s="218"/>
      <c r="N431" s="223"/>
      <c r="O431" s="223" t="str">
        <f>IFERROR(VLOOKUP(A431,[1]ورقه2مسجلين!A$3:AV$777,43,0),"")</f>
        <v/>
      </c>
      <c r="P431" s="223"/>
      <c r="Q431" s="226"/>
      <c r="R431" s="231"/>
      <c r="S431" s="223" t="s">
        <v>227</v>
      </c>
      <c r="T431" s="223" t="s">
        <v>227</v>
      </c>
      <c r="U431" s="223" t="s">
        <v>227</v>
      </c>
      <c r="V431" s="223" t="s">
        <v>227</v>
      </c>
      <c r="W431" s="231"/>
      <c r="X431" s="223"/>
      <c r="Y431" s="231"/>
      <c r="Z431" s="231"/>
      <c r="AA431" s="231"/>
      <c r="AB431" s="231"/>
      <c r="AC431" s="231"/>
      <c r="AD431" s="597" t="s">
        <v>227</v>
      </c>
      <c r="AE431" s="232" t="s">
        <v>4546</v>
      </c>
      <c r="AF431" s="228" t="s">
        <v>227</v>
      </c>
      <c r="AG431" s="218"/>
      <c r="AH431" s="232" t="s">
        <v>1500</v>
      </c>
      <c r="AI431" s="223"/>
      <c r="AJ431" s="223"/>
      <c r="AK431" s="229"/>
      <c r="AL431" s="228"/>
      <c r="AM431" s="229"/>
      <c r="AN431" s="229"/>
      <c r="AO431" s="229"/>
    </row>
    <row r="432" spans="1:41" ht="20.100000000000001" customHeight="1" x14ac:dyDescent="0.3">
      <c r="A432" s="222">
        <v>706892</v>
      </c>
      <c r="B432" s="255" t="s">
        <v>514</v>
      </c>
      <c r="C432" s="223" t="s">
        <v>89</v>
      </c>
      <c r="D432" s="223" t="s">
        <v>1169</v>
      </c>
      <c r="E432" s="223" t="s">
        <v>173</v>
      </c>
      <c r="F432" s="224">
        <v>27662</v>
      </c>
      <c r="G432" s="223" t="s">
        <v>969</v>
      </c>
      <c r="H432" s="223" t="s">
        <v>911</v>
      </c>
      <c r="I432" s="232" t="s">
        <v>401</v>
      </c>
      <c r="J432" s="223" t="s">
        <v>203</v>
      </c>
      <c r="K432" s="225">
        <v>1993</v>
      </c>
      <c r="L432" s="223" t="s">
        <v>210</v>
      </c>
      <c r="M432" s="218"/>
      <c r="N432" s="223"/>
      <c r="O432" s="223" t="str">
        <f>IFERROR(VLOOKUP(A432,[1]ورقه2مسجلين!A$3:AV$777,43,0),"")</f>
        <v/>
      </c>
      <c r="P432" s="223"/>
      <c r="Q432" s="226"/>
      <c r="R432" s="231"/>
      <c r="S432" s="223" t="s">
        <v>2042</v>
      </c>
      <c r="T432" s="223" t="s">
        <v>2043</v>
      </c>
      <c r="U432" s="223" t="s">
        <v>2044</v>
      </c>
      <c r="V432" s="223" t="s">
        <v>2045</v>
      </c>
      <c r="W432" s="222"/>
      <c r="X432" s="223"/>
      <c r="Y432" s="222"/>
      <c r="Z432" s="222"/>
      <c r="AA432" s="222"/>
      <c r="AB432" s="222"/>
      <c r="AC432" s="222"/>
      <c r="AD432" s="597" t="s">
        <v>227</v>
      </c>
      <c r="AE432" s="232">
        <v>0</v>
      </c>
      <c r="AF432" s="228" t="s">
        <v>227</v>
      </c>
      <c r="AG432" s="218"/>
      <c r="AH432" s="232"/>
      <c r="AI432" s="223"/>
      <c r="AJ432" s="223"/>
      <c r="AK432" s="229"/>
      <c r="AL432" s="228"/>
      <c r="AM432" s="229"/>
      <c r="AN432" s="229"/>
      <c r="AO432" s="229"/>
    </row>
    <row r="433" spans="1:41" ht="20.100000000000001" customHeight="1" x14ac:dyDescent="0.3">
      <c r="A433" s="222">
        <v>706897</v>
      </c>
      <c r="B433" s="255" t="s">
        <v>1532</v>
      </c>
      <c r="C433" s="223" t="s">
        <v>69</v>
      </c>
      <c r="D433" s="223" t="s">
        <v>918</v>
      </c>
      <c r="E433" s="223" t="s">
        <v>174</v>
      </c>
      <c r="F433" s="224">
        <v>30241</v>
      </c>
      <c r="G433" s="223" t="s">
        <v>200</v>
      </c>
      <c r="H433" s="223" t="s">
        <v>911</v>
      </c>
      <c r="I433" s="232" t="s">
        <v>247</v>
      </c>
      <c r="J433" s="223" t="s">
        <v>203</v>
      </c>
      <c r="K433" s="225">
        <v>2005</v>
      </c>
      <c r="L433" s="223" t="s">
        <v>200</v>
      </c>
      <c r="M433" s="218"/>
      <c r="N433" s="223"/>
      <c r="O433" s="223" t="str">
        <f>IFERROR(VLOOKUP(A433,[1]ورقه2مسجلين!A$3:AV$777,43,0),"")</f>
        <v/>
      </c>
      <c r="P433" s="223"/>
      <c r="Q433" s="226"/>
      <c r="R433" s="222">
        <v>0</v>
      </c>
      <c r="S433" s="223" t="s">
        <v>3245</v>
      </c>
      <c r="T433" s="223" t="s">
        <v>3077</v>
      </c>
      <c r="U433" s="223" t="s">
        <v>2838</v>
      </c>
      <c r="V433" s="223" t="s">
        <v>1963</v>
      </c>
      <c r="W433" s="222"/>
      <c r="X433" s="223"/>
      <c r="Y433" s="222"/>
      <c r="Z433" s="222"/>
      <c r="AA433" s="222"/>
      <c r="AB433" s="222" t="s">
        <v>1500</v>
      </c>
      <c r="AC433" s="222" t="s">
        <v>1500</v>
      </c>
      <c r="AD433" s="597" t="s">
        <v>227</v>
      </c>
      <c r="AE433" s="232" t="s">
        <v>4546</v>
      </c>
      <c r="AF433" s="228" t="s">
        <v>227</v>
      </c>
      <c r="AG433" s="218"/>
      <c r="AH433" s="232" t="s">
        <v>1500</v>
      </c>
      <c r="AI433" s="223"/>
      <c r="AJ433" s="223"/>
      <c r="AK433" s="229"/>
      <c r="AL433" s="228"/>
      <c r="AM433" s="229"/>
      <c r="AN433" s="229"/>
      <c r="AO433" s="229"/>
    </row>
    <row r="434" spans="1:41" ht="20.100000000000001" customHeight="1" x14ac:dyDescent="0.3">
      <c r="A434" s="585">
        <v>706899</v>
      </c>
      <c r="B434" s="586" t="s">
        <v>869</v>
      </c>
      <c r="C434" s="227" t="s">
        <v>397</v>
      </c>
      <c r="D434" s="227" t="s">
        <v>227</v>
      </c>
      <c r="E434" s="227" t="s">
        <v>227</v>
      </c>
      <c r="F434" s="591"/>
      <c r="G434" s="227" t="s">
        <v>227</v>
      </c>
      <c r="H434" s="227" t="s">
        <v>227</v>
      </c>
      <c r="I434" s="588" t="s">
        <v>247</v>
      </c>
      <c r="J434" s="227" t="s">
        <v>227</v>
      </c>
      <c r="K434" s="591"/>
      <c r="L434" s="227" t="s">
        <v>227</v>
      </c>
      <c r="M434" s="248"/>
      <c r="N434" s="227"/>
      <c r="O434" s="227" t="str">
        <f>IFERROR(VLOOKUP(A434,[1]ورقه2مسجلين!A$3:AV$777,43,0),"")</f>
        <v/>
      </c>
      <c r="P434" s="227"/>
      <c r="Q434" s="590"/>
      <c r="R434" s="591"/>
      <c r="S434" s="227" t="s">
        <v>227</v>
      </c>
      <c r="T434" s="227" t="s">
        <v>227</v>
      </c>
      <c r="U434" s="227" t="s">
        <v>227</v>
      </c>
      <c r="V434" s="227" t="s">
        <v>227</v>
      </c>
      <c r="W434" s="591"/>
      <c r="X434" s="227"/>
      <c r="Y434" s="591"/>
      <c r="Z434" s="591"/>
      <c r="AA434" s="591"/>
      <c r="AB434" s="591"/>
      <c r="AC434" s="591"/>
      <c r="AD434" s="597" t="s">
        <v>227</v>
      </c>
      <c r="AE434" s="588" t="s">
        <v>4559</v>
      </c>
      <c r="AF434" s="592" t="s">
        <v>227</v>
      </c>
      <c r="AG434" s="248"/>
      <c r="AH434" s="232" t="s">
        <v>1500</v>
      </c>
      <c r="AI434" s="227"/>
      <c r="AJ434" s="227"/>
      <c r="AK434" s="593"/>
      <c r="AL434" s="592"/>
      <c r="AM434" s="593"/>
      <c r="AN434" s="593"/>
      <c r="AO434" s="593"/>
    </row>
    <row r="435" spans="1:41" ht="20.100000000000001" customHeight="1" x14ac:dyDescent="0.3">
      <c r="A435" s="222">
        <v>706901</v>
      </c>
      <c r="B435" s="255" t="s">
        <v>515</v>
      </c>
      <c r="C435" s="223" t="s">
        <v>99</v>
      </c>
      <c r="D435" s="223" t="s">
        <v>1223</v>
      </c>
      <c r="E435" s="223" t="s">
        <v>173</v>
      </c>
      <c r="F435" s="230">
        <v>31318</v>
      </c>
      <c r="G435" s="223" t="s">
        <v>1224</v>
      </c>
      <c r="H435" s="223" t="s">
        <v>911</v>
      </c>
      <c r="I435" s="232" t="s">
        <v>226</v>
      </c>
      <c r="J435" s="223" t="s">
        <v>203</v>
      </c>
      <c r="K435" s="225">
        <v>2003</v>
      </c>
      <c r="L435" s="223" t="s">
        <v>210</v>
      </c>
      <c r="M435" s="218"/>
      <c r="N435" s="223"/>
      <c r="O435" s="223" t="str">
        <f>IFERROR(VLOOKUP(A435,[1]ورقه2مسجلين!A$3:AV$777,43,0),"")</f>
        <v/>
      </c>
      <c r="P435" s="223"/>
      <c r="Q435" s="226"/>
      <c r="R435" s="231"/>
      <c r="S435" s="223" t="s">
        <v>3246</v>
      </c>
      <c r="T435" s="223" t="s">
        <v>2028</v>
      </c>
      <c r="U435" s="223" t="s">
        <v>3235</v>
      </c>
      <c r="V435" s="223" t="s">
        <v>1969</v>
      </c>
      <c r="W435" s="222"/>
      <c r="X435" s="223"/>
      <c r="Y435" s="222"/>
      <c r="Z435" s="222"/>
      <c r="AA435" s="222"/>
      <c r="AB435" s="222"/>
      <c r="AC435" s="222"/>
      <c r="AD435" s="597" t="s">
        <v>227</v>
      </c>
      <c r="AE435" s="232">
        <v>0</v>
      </c>
      <c r="AF435" s="228" t="s">
        <v>227</v>
      </c>
      <c r="AG435" s="218"/>
      <c r="AH435" s="232"/>
      <c r="AI435" s="223"/>
      <c r="AJ435" s="223"/>
      <c r="AK435" s="229"/>
      <c r="AL435" s="228"/>
      <c r="AM435" s="229"/>
      <c r="AN435" s="229"/>
      <c r="AO435" s="229"/>
    </row>
    <row r="436" spans="1:41" ht="20.100000000000001" customHeight="1" x14ac:dyDescent="0.3">
      <c r="A436" s="222">
        <v>706903</v>
      </c>
      <c r="B436" s="255" t="s">
        <v>870</v>
      </c>
      <c r="C436" s="223" t="s">
        <v>360</v>
      </c>
      <c r="D436" s="223" t="s">
        <v>1047</v>
      </c>
      <c r="E436" s="223" t="s">
        <v>174</v>
      </c>
      <c r="F436" s="224">
        <v>35823</v>
      </c>
      <c r="G436" s="223" t="s">
        <v>200</v>
      </c>
      <c r="H436" s="223" t="s">
        <v>911</v>
      </c>
      <c r="I436" s="232" t="s">
        <v>248</v>
      </c>
      <c r="J436" s="223" t="s">
        <v>203</v>
      </c>
      <c r="K436" s="225">
        <v>2015</v>
      </c>
      <c r="L436" s="223" t="s">
        <v>200</v>
      </c>
      <c r="M436" s="218"/>
      <c r="N436" s="223"/>
      <c r="O436" s="223" t="str">
        <f>IFERROR(VLOOKUP(A436,[1]ورقه2مسجلين!A$3:AV$777,43,0),"")</f>
        <v/>
      </c>
      <c r="P436" s="223"/>
      <c r="Q436" s="226"/>
      <c r="R436" s="222">
        <v>0</v>
      </c>
      <c r="S436" s="223" t="s">
        <v>2366</v>
      </c>
      <c r="T436" s="223" t="s">
        <v>3247</v>
      </c>
      <c r="U436" s="223" t="s">
        <v>2367</v>
      </c>
      <c r="V436" s="223" t="s">
        <v>1963</v>
      </c>
      <c r="W436" s="222"/>
      <c r="X436" s="223"/>
      <c r="Y436" s="222"/>
      <c r="Z436" s="222"/>
      <c r="AA436" s="222"/>
      <c r="AB436" s="222"/>
      <c r="AC436" s="222" t="s">
        <v>1500</v>
      </c>
      <c r="AD436" s="597" t="s">
        <v>227</v>
      </c>
      <c r="AE436" s="232">
        <v>0</v>
      </c>
      <c r="AF436" s="228" t="s">
        <v>227</v>
      </c>
      <c r="AG436" s="218"/>
      <c r="AH436" s="232" t="s">
        <v>1500</v>
      </c>
      <c r="AI436" s="223"/>
      <c r="AJ436" s="223"/>
      <c r="AK436" s="229"/>
      <c r="AL436" s="228"/>
      <c r="AM436" s="229"/>
      <c r="AN436" s="229"/>
      <c r="AO436" s="229"/>
    </row>
    <row r="437" spans="1:41" ht="20.100000000000001" customHeight="1" x14ac:dyDescent="0.3">
      <c r="A437" s="222">
        <v>706908</v>
      </c>
      <c r="B437" s="255" t="s">
        <v>599</v>
      </c>
      <c r="C437" s="223" t="s">
        <v>274</v>
      </c>
      <c r="D437" s="223" t="s">
        <v>227</v>
      </c>
      <c r="E437" s="223" t="s">
        <v>227</v>
      </c>
      <c r="F437" s="231"/>
      <c r="G437" s="223" t="s">
        <v>227</v>
      </c>
      <c r="H437" s="223" t="s">
        <v>227</v>
      </c>
      <c r="I437" s="232" t="s">
        <v>248</v>
      </c>
      <c r="J437" s="223" t="s">
        <v>227</v>
      </c>
      <c r="K437" s="231"/>
      <c r="L437" s="223" t="s">
        <v>227</v>
      </c>
      <c r="M437" s="218"/>
      <c r="N437" s="223"/>
      <c r="O437" s="223" t="str">
        <f>IFERROR(VLOOKUP(A437,[1]ورقه2مسجلين!A$3:AV$777,43,0),"")</f>
        <v/>
      </c>
      <c r="P437" s="223"/>
      <c r="Q437" s="226"/>
      <c r="R437" s="231"/>
      <c r="S437" s="223" t="s">
        <v>227</v>
      </c>
      <c r="T437" s="223" t="s">
        <v>227</v>
      </c>
      <c r="U437" s="223" t="s">
        <v>227</v>
      </c>
      <c r="V437" s="223" t="s">
        <v>227</v>
      </c>
      <c r="W437" s="231"/>
      <c r="X437" s="223"/>
      <c r="Y437" s="231"/>
      <c r="Z437" s="231"/>
      <c r="AA437" s="231"/>
      <c r="AB437" s="231"/>
      <c r="AC437" s="231"/>
      <c r="AD437" s="597" t="s">
        <v>227</v>
      </c>
      <c r="AE437" s="232">
        <v>0</v>
      </c>
      <c r="AF437" s="228" t="s">
        <v>227</v>
      </c>
      <c r="AG437" s="218"/>
      <c r="AH437" s="232" t="s">
        <v>1500</v>
      </c>
      <c r="AI437" s="223"/>
      <c r="AJ437" s="223"/>
      <c r="AK437" s="229"/>
      <c r="AL437" s="228"/>
      <c r="AM437" s="229"/>
      <c r="AN437" s="229"/>
      <c r="AO437" s="229"/>
    </row>
    <row r="438" spans="1:41" ht="20.100000000000001" customHeight="1" x14ac:dyDescent="0.3">
      <c r="A438" s="222">
        <v>706911</v>
      </c>
      <c r="B438" s="255" t="s">
        <v>600</v>
      </c>
      <c r="C438" s="223" t="s">
        <v>134</v>
      </c>
      <c r="D438" s="223" t="s">
        <v>1292</v>
      </c>
      <c r="E438" s="223" t="s">
        <v>173</v>
      </c>
      <c r="F438" s="224">
        <v>30924</v>
      </c>
      <c r="G438" s="223" t="s">
        <v>200</v>
      </c>
      <c r="H438" s="223" t="s">
        <v>911</v>
      </c>
      <c r="I438" s="232" t="s">
        <v>401</v>
      </c>
      <c r="J438" s="223" t="s">
        <v>201</v>
      </c>
      <c r="K438" s="225">
        <v>2003</v>
      </c>
      <c r="L438" s="223" t="s">
        <v>200</v>
      </c>
      <c r="M438" s="218"/>
      <c r="N438" s="223"/>
      <c r="O438" s="223" t="str">
        <f>IFERROR(VLOOKUP(A438,[1]ورقه2مسجلين!A$3:AV$777,43,0),"")</f>
        <v/>
      </c>
      <c r="P438" s="223"/>
      <c r="Q438" s="226"/>
      <c r="R438" s="222">
        <v>0</v>
      </c>
      <c r="S438" s="223" t="s">
        <v>3248</v>
      </c>
      <c r="T438" s="223" t="s">
        <v>2101</v>
      </c>
      <c r="U438" s="223" t="s">
        <v>3249</v>
      </c>
      <c r="V438" s="223" t="s">
        <v>1963</v>
      </c>
      <c r="W438" s="222"/>
      <c r="X438" s="223"/>
      <c r="Y438" s="222"/>
      <c r="Z438" s="222"/>
      <c r="AA438" s="222"/>
      <c r="AB438" s="222"/>
      <c r="AC438" s="222"/>
      <c r="AD438" s="597" t="s">
        <v>227</v>
      </c>
      <c r="AE438" s="232">
        <v>0</v>
      </c>
      <c r="AF438" s="228" t="s">
        <v>227</v>
      </c>
      <c r="AG438" s="218"/>
      <c r="AH438" s="232"/>
      <c r="AI438" s="223"/>
      <c r="AJ438" s="223"/>
      <c r="AK438" s="229"/>
      <c r="AL438" s="228"/>
      <c r="AM438" s="229"/>
      <c r="AN438" s="229"/>
      <c r="AO438" s="229"/>
    </row>
    <row r="439" spans="1:41" ht="20.100000000000001" customHeight="1" x14ac:dyDescent="0.3">
      <c r="A439" s="222">
        <v>706913</v>
      </c>
      <c r="B439" s="255" t="s">
        <v>567</v>
      </c>
      <c r="C439" s="223" t="s">
        <v>64</v>
      </c>
      <c r="D439" s="223" t="s">
        <v>1226</v>
      </c>
      <c r="E439" s="223" t="s">
        <v>174</v>
      </c>
      <c r="F439" s="224">
        <v>28685</v>
      </c>
      <c r="G439" s="223" t="s">
        <v>1227</v>
      </c>
      <c r="H439" s="223" t="s">
        <v>911</v>
      </c>
      <c r="I439" s="232" t="s">
        <v>247</v>
      </c>
      <c r="J439" s="223" t="s">
        <v>203</v>
      </c>
      <c r="K439" s="225">
        <v>2000</v>
      </c>
      <c r="L439" s="223" t="s">
        <v>200</v>
      </c>
      <c r="M439" s="218"/>
      <c r="N439" s="223"/>
      <c r="O439" s="223" t="str">
        <f>IFERROR(VLOOKUP(A439,[1]ورقه2مسجلين!A$3:AV$777,43,0),"")</f>
        <v/>
      </c>
      <c r="P439" s="223"/>
      <c r="Q439" s="226"/>
      <c r="R439" s="231"/>
      <c r="S439" s="223" t="s">
        <v>3250</v>
      </c>
      <c r="T439" s="223" t="s">
        <v>3019</v>
      </c>
      <c r="U439" s="223" t="s">
        <v>3251</v>
      </c>
      <c r="V439" s="223" t="s">
        <v>2209</v>
      </c>
      <c r="W439" s="222"/>
      <c r="X439" s="223"/>
      <c r="Y439" s="222"/>
      <c r="Z439" s="222"/>
      <c r="AA439" s="222"/>
      <c r="AB439" s="222"/>
      <c r="AC439" s="222"/>
      <c r="AD439" s="597" t="s">
        <v>227</v>
      </c>
      <c r="AE439" s="232" t="s">
        <v>4546</v>
      </c>
      <c r="AF439" s="228" t="s">
        <v>227</v>
      </c>
      <c r="AG439" s="218"/>
      <c r="AH439" s="232"/>
      <c r="AI439" s="223"/>
      <c r="AJ439" s="223"/>
      <c r="AK439" s="229"/>
      <c r="AL439" s="228"/>
      <c r="AM439" s="229"/>
      <c r="AN439" s="229"/>
      <c r="AO439" s="229"/>
    </row>
    <row r="440" spans="1:41" ht="20.100000000000001" customHeight="1" x14ac:dyDescent="0.3">
      <c r="A440" s="222">
        <v>706917</v>
      </c>
      <c r="B440" s="255" t="s">
        <v>1533</v>
      </c>
      <c r="C440" s="223" t="s">
        <v>66</v>
      </c>
      <c r="D440" s="223" t="s">
        <v>227</v>
      </c>
      <c r="E440" s="223" t="s">
        <v>227</v>
      </c>
      <c r="F440" s="226"/>
      <c r="G440" s="223" t="s">
        <v>227</v>
      </c>
      <c r="H440" s="223" t="s">
        <v>227</v>
      </c>
      <c r="I440" s="232" t="s">
        <v>247</v>
      </c>
      <c r="J440" s="223" t="s">
        <v>227</v>
      </c>
      <c r="K440" s="226"/>
      <c r="L440" s="223" t="s">
        <v>227</v>
      </c>
      <c r="M440" s="223" t="s">
        <v>227</v>
      </c>
      <c r="N440" s="223"/>
      <c r="O440" s="223" t="str">
        <f>IFERROR(VLOOKUP(A440,[1]ورقه2مسجلين!A$3:AV$777,43,0),"")</f>
        <v/>
      </c>
      <c r="P440" s="223"/>
      <c r="Q440" s="226"/>
      <c r="R440" s="223" t="s">
        <v>227</v>
      </c>
      <c r="S440" s="223" t="s">
        <v>227</v>
      </c>
      <c r="T440" s="223" t="s">
        <v>227</v>
      </c>
      <c r="U440" s="223" t="s">
        <v>227</v>
      </c>
      <c r="V440" s="223" t="s">
        <v>227</v>
      </c>
      <c r="W440" s="223" t="s">
        <v>227</v>
      </c>
      <c r="X440" s="223" t="s">
        <v>227</v>
      </c>
      <c r="Y440" s="223" t="s">
        <v>227</v>
      </c>
      <c r="Z440" s="223" t="s">
        <v>227</v>
      </c>
      <c r="AA440" s="223" t="s">
        <v>227</v>
      </c>
      <c r="AB440" s="223" t="s">
        <v>1500</v>
      </c>
      <c r="AC440" s="223" t="s">
        <v>1500</v>
      </c>
      <c r="AD440" s="597" t="s">
        <v>227</v>
      </c>
      <c r="AE440" s="232" t="s">
        <v>4546</v>
      </c>
      <c r="AF440" s="228" t="s">
        <v>1500</v>
      </c>
      <c r="AG440" s="607" t="s">
        <v>1500</v>
      </c>
      <c r="AH440" s="232" t="s">
        <v>1500</v>
      </c>
      <c r="AI440" s="223"/>
      <c r="AJ440" s="223"/>
      <c r="AK440"/>
      <c r="AL440" s="228"/>
      <c r="AM440"/>
      <c r="AN440"/>
      <c r="AO440"/>
    </row>
    <row r="441" spans="1:41" ht="20.100000000000001" customHeight="1" x14ac:dyDescent="0.3">
      <c r="A441" s="222">
        <v>706918</v>
      </c>
      <c r="B441" s="255" t="s">
        <v>1534</v>
      </c>
      <c r="C441" s="223" t="s">
        <v>145</v>
      </c>
      <c r="D441" s="223" t="s">
        <v>227</v>
      </c>
      <c r="E441" s="223" t="s">
        <v>227</v>
      </c>
      <c r="F441" s="226"/>
      <c r="G441" s="223" t="s">
        <v>227</v>
      </c>
      <c r="H441" s="223" t="s">
        <v>227</v>
      </c>
      <c r="I441" s="232" t="s">
        <v>247</v>
      </c>
      <c r="J441" s="223" t="s">
        <v>227</v>
      </c>
      <c r="K441" s="226"/>
      <c r="L441" s="223" t="s">
        <v>227</v>
      </c>
      <c r="M441" s="223" t="s">
        <v>227</v>
      </c>
      <c r="N441" s="223"/>
      <c r="O441" s="223" t="str">
        <f>IFERROR(VLOOKUP(A441,[1]ورقه2مسجلين!A$3:AV$777,43,0),"")</f>
        <v/>
      </c>
      <c r="P441" s="223"/>
      <c r="Q441" s="226"/>
      <c r="R441" s="223" t="s">
        <v>227</v>
      </c>
      <c r="S441" s="223" t="s">
        <v>227</v>
      </c>
      <c r="T441" s="223" t="s">
        <v>227</v>
      </c>
      <c r="U441" s="223" t="s">
        <v>227</v>
      </c>
      <c r="V441" s="223" t="s">
        <v>227</v>
      </c>
      <c r="W441" s="223" t="s">
        <v>227</v>
      </c>
      <c r="X441" s="223" t="s">
        <v>227</v>
      </c>
      <c r="Y441" s="223" t="s">
        <v>227</v>
      </c>
      <c r="Z441" s="223" t="s">
        <v>227</v>
      </c>
      <c r="AA441" s="223" t="s">
        <v>227</v>
      </c>
      <c r="AB441" s="223" t="s">
        <v>227</v>
      </c>
      <c r="AC441" s="223" t="s">
        <v>1500</v>
      </c>
      <c r="AD441" s="597" t="s">
        <v>227</v>
      </c>
      <c r="AE441" s="232">
        <v>0</v>
      </c>
      <c r="AF441" s="228" t="s">
        <v>1500</v>
      </c>
      <c r="AG441" s="607" t="s">
        <v>1500</v>
      </c>
      <c r="AH441" s="232" t="s">
        <v>1500</v>
      </c>
      <c r="AI441" s="223"/>
      <c r="AJ441" s="223"/>
      <c r="AK441"/>
      <c r="AL441" s="228"/>
      <c r="AM441"/>
      <c r="AN441"/>
      <c r="AO441"/>
    </row>
    <row r="442" spans="1:41" ht="20.100000000000001" customHeight="1" x14ac:dyDescent="0.3">
      <c r="A442" s="222">
        <v>706921</v>
      </c>
      <c r="B442" s="255" t="s">
        <v>601</v>
      </c>
      <c r="C442" s="223" t="s">
        <v>587</v>
      </c>
      <c r="D442" s="223" t="s">
        <v>1312</v>
      </c>
      <c r="E442" s="223" t="s">
        <v>174</v>
      </c>
      <c r="F442" s="224">
        <v>32701</v>
      </c>
      <c r="G442" s="223" t="s">
        <v>1313</v>
      </c>
      <c r="H442" s="223" t="s">
        <v>911</v>
      </c>
      <c r="I442" s="232" t="s">
        <v>248</v>
      </c>
      <c r="J442" s="223" t="s">
        <v>203</v>
      </c>
      <c r="K442" s="225">
        <v>2007</v>
      </c>
      <c r="L442" s="223" t="s">
        <v>202</v>
      </c>
      <c r="M442" s="218"/>
      <c r="N442" s="223"/>
      <c r="O442" s="223" t="str">
        <f>IFERROR(VLOOKUP(A442,[1]ورقه2مسجلين!A$3:AV$777,43,0),"")</f>
        <v/>
      </c>
      <c r="P442" s="223"/>
      <c r="Q442" s="226"/>
      <c r="R442" s="222">
        <v>0</v>
      </c>
      <c r="S442" s="223" t="s">
        <v>3252</v>
      </c>
      <c r="T442" s="223" t="s">
        <v>3253</v>
      </c>
      <c r="U442" s="223" t="s">
        <v>3254</v>
      </c>
      <c r="V442" s="223" t="s">
        <v>2029</v>
      </c>
      <c r="W442" s="222"/>
      <c r="X442" s="223"/>
      <c r="Y442" s="222"/>
      <c r="Z442" s="222"/>
      <c r="AA442" s="222"/>
      <c r="AB442" s="222"/>
      <c r="AC442" s="222"/>
      <c r="AD442" s="597" t="s">
        <v>227</v>
      </c>
      <c r="AE442" s="232">
        <v>0</v>
      </c>
      <c r="AF442" s="228" t="s">
        <v>227</v>
      </c>
      <c r="AG442" s="218"/>
      <c r="AH442" s="232"/>
      <c r="AI442" s="223"/>
      <c r="AJ442" s="223"/>
      <c r="AK442" s="229"/>
      <c r="AL442" s="228"/>
      <c r="AM442" s="229"/>
      <c r="AN442" s="229"/>
      <c r="AO442" s="229"/>
    </row>
    <row r="443" spans="1:41" ht="20.100000000000001" customHeight="1" x14ac:dyDescent="0.3">
      <c r="A443" s="222">
        <v>706922</v>
      </c>
      <c r="B443" s="255" t="s">
        <v>621</v>
      </c>
      <c r="C443" s="223" t="s">
        <v>67</v>
      </c>
      <c r="D443" s="223" t="s">
        <v>918</v>
      </c>
      <c r="E443" s="223" t="s">
        <v>173</v>
      </c>
      <c r="F443" s="224">
        <v>33826</v>
      </c>
      <c r="G443" s="223" t="s">
        <v>1330</v>
      </c>
      <c r="H443" s="223" t="s">
        <v>911</v>
      </c>
      <c r="I443" s="232" t="s">
        <v>247</v>
      </c>
      <c r="J443" s="223" t="s">
        <v>203</v>
      </c>
      <c r="K443" s="225">
        <v>2011</v>
      </c>
      <c r="L443" s="223" t="s">
        <v>217</v>
      </c>
      <c r="M443" s="223" t="s">
        <v>227</v>
      </c>
      <c r="N443" s="223"/>
      <c r="O443" s="223" t="str">
        <f>IFERROR(VLOOKUP(A443,[1]ورقه2مسجلين!A$3:AV$777,43,0),"")</f>
        <v/>
      </c>
      <c r="P443" s="223"/>
      <c r="Q443" s="226"/>
      <c r="R443" s="223" t="s">
        <v>227</v>
      </c>
      <c r="S443" s="223" t="s">
        <v>2257</v>
      </c>
      <c r="T443" s="223" t="s">
        <v>2036</v>
      </c>
      <c r="U443" s="223" t="s">
        <v>2255</v>
      </c>
      <c r="V443" s="223" t="s">
        <v>2126</v>
      </c>
      <c r="W443" s="223" t="s">
        <v>227</v>
      </c>
      <c r="X443" s="223" t="s">
        <v>227</v>
      </c>
      <c r="Y443" s="223" t="s">
        <v>227</v>
      </c>
      <c r="Z443" s="223" t="s">
        <v>227</v>
      </c>
      <c r="AA443" s="223" t="s">
        <v>227</v>
      </c>
      <c r="AB443" s="223" t="s">
        <v>227</v>
      </c>
      <c r="AC443" s="223"/>
      <c r="AD443" s="597" t="s">
        <v>227</v>
      </c>
      <c r="AE443" s="232" t="s">
        <v>4546</v>
      </c>
      <c r="AF443" s="228"/>
      <c r="AG443" s="222"/>
      <c r="AH443" s="232"/>
      <c r="AI443" s="223"/>
      <c r="AJ443" s="223"/>
      <c r="AK443"/>
      <c r="AL443" s="228"/>
      <c r="AM443"/>
      <c r="AN443"/>
      <c r="AO443"/>
    </row>
    <row r="444" spans="1:41" ht="20.100000000000001" customHeight="1" x14ac:dyDescent="0.3">
      <c r="A444" s="222">
        <v>706923</v>
      </c>
      <c r="B444" s="255" t="s">
        <v>1535</v>
      </c>
      <c r="C444" s="223" t="s">
        <v>1536</v>
      </c>
      <c r="D444" s="223" t="s">
        <v>227</v>
      </c>
      <c r="E444" s="223" t="s">
        <v>227</v>
      </c>
      <c r="F444" s="231"/>
      <c r="G444" s="223" t="s">
        <v>227</v>
      </c>
      <c r="H444" s="223" t="s">
        <v>227</v>
      </c>
      <c r="I444" s="232" t="s">
        <v>247</v>
      </c>
      <c r="J444" s="223" t="s">
        <v>227</v>
      </c>
      <c r="K444" s="231"/>
      <c r="L444" s="223" t="s">
        <v>227</v>
      </c>
      <c r="M444" s="223" t="s">
        <v>227</v>
      </c>
      <c r="N444" s="223"/>
      <c r="O444" s="223" t="str">
        <f>IFERROR(VLOOKUP(A444,[1]ورقه2مسجلين!A$3:AV$777,43,0),"")</f>
        <v/>
      </c>
      <c r="P444" s="223"/>
      <c r="Q444" s="226"/>
      <c r="R444" s="223" t="s">
        <v>227</v>
      </c>
      <c r="S444" s="223" t="s">
        <v>227</v>
      </c>
      <c r="T444" s="223" t="s">
        <v>227</v>
      </c>
      <c r="U444" s="223" t="s">
        <v>227</v>
      </c>
      <c r="V444" s="223" t="s">
        <v>227</v>
      </c>
      <c r="W444" s="223" t="s">
        <v>227</v>
      </c>
      <c r="X444" s="223" t="s">
        <v>227</v>
      </c>
      <c r="Y444" s="223" t="s">
        <v>227</v>
      </c>
      <c r="Z444" s="223" t="s">
        <v>227</v>
      </c>
      <c r="AA444" s="223" t="s">
        <v>227</v>
      </c>
      <c r="AB444" s="223" t="s">
        <v>227</v>
      </c>
      <c r="AC444" s="223" t="s">
        <v>1500</v>
      </c>
      <c r="AD444" s="597" t="s">
        <v>227</v>
      </c>
      <c r="AE444" s="232" t="s">
        <v>4546</v>
      </c>
      <c r="AF444" s="228" t="s">
        <v>1500</v>
      </c>
      <c r="AG444" s="607" t="s">
        <v>1500</v>
      </c>
      <c r="AH444" s="232" t="s">
        <v>1500</v>
      </c>
      <c r="AI444" s="223"/>
      <c r="AJ444" s="223"/>
      <c r="AK444"/>
      <c r="AL444" s="228"/>
      <c r="AM444"/>
      <c r="AN444"/>
      <c r="AO444"/>
    </row>
    <row r="445" spans="1:41" ht="20.100000000000001" customHeight="1" x14ac:dyDescent="0.3">
      <c r="A445" s="222">
        <v>706935</v>
      </c>
      <c r="B445" s="255" t="s">
        <v>568</v>
      </c>
      <c r="C445" s="223" t="s">
        <v>68</v>
      </c>
      <c r="D445" s="223" t="s">
        <v>1229</v>
      </c>
      <c r="E445" s="223" t="s">
        <v>174</v>
      </c>
      <c r="F445" s="230">
        <v>31159</v>
      </c>
      <c r="G445" s="223" t="s">
        <v>200</v>
      </c>
      <c r="H445" s="223" t="s">
        <v>911</v>
      </c>
      <c r="I445" s="232" t="s">
        <v>249</v>
      </c>
      <c r="J445" s="223" t="s">
        <v>201</v>
      </c>
      <c r="K445" s="222">
        <v>2004</v>
      </c>
      <c r="L445" s="223" t="s">
        <v>200</v>
      </c>
      <c r="M445" s="218"/>
      <c r="N445" s="223"/>
      <c r="O445" s="223" t="str">
        <f>IFERROR(VLOOKUP(A445,[1]ورقه2مسجلين!A$3:AV$777,43,0),"")</f>
        <v/>
      </c>
      <c r="P445" s="223"/>
      <c r="Q445" s="226"/>
      <c r="R445" s="231"/>
      <c r="S445" s="223" t="s">
        <v>3255</v>
      </c>
      <c r="T445" s="223" t="s">
        <v>2024</v>
      </c>
      <c r="U445" s="223" t="s">
        <v>3256</v>
      </c>
      <c r="V445" s="223" t="s">
        <v>2463</v>
      </c>
      <c r="W445" s="222"/>
      <c r="X445" s="223"/>
      <c r="Y445" s="222"/>
      <c r="Z445" s="222"/>
      <c r="AA445" s="222"/>
      <c r="AB445" s="222"/>
      <c r="AC445" s="222"/>
      <c r="AD445" s="597" t="s">
        <v>227</v>
      </c>
      <c r="AE445" s="232">
        <v>0</v>
      </c>
      <c r="AF445" s="228" t="s">
        <v>227</v>
      </c>
      <c r="AG445" s="218"/>
      <c r="AH445" s="232"/>
      <c r="AI445" s="223"/>
      <c r="AJ445" s="223"/>
      <c r="AK445" s="229"/>
      <c r="AL445" s="228"/>
      <c r="AM445" s="229"/>
      <c r="AN445" s="229"/>
      <c r="AO445" s="229"/>
    </row>
    <row r="446" spans="1:41" ht="20.100000000000001" customHeight="1" x14ac:dyDescent="0.3">
      <c r="A446" s="222">
        <v>706936</v>
      </c>
      <c r="B446" s="255" t="s">
        <v>872</v>
      </c>
      <c r="C446" s="223" t="s">
        <v>63</v>
      </c>
      <c r="D446" s="223" t="s">
        <v>1230</v>
      </c>
      <c r="E446" s="223" t="s">
        <v>174</v>
      </c>
      <c r="F446" s="224">
        <v>29564</v>
      </c>
      <c r="G446" s="223" t="s">
        <v>1231</v>
      </c>
      <c r="H446" s="223" t="s">
        <v>911</v>
      </c>
      <c r="I446" s="232" t="s">
        <v>248</v>
      </c>
      <c r="J446" s="223" t="s">
        <v>203</v>
      </c>
      <c r="K446" s="225">
        <v>2003</v>
      </c>
      <c r="L446" s="223" t="s">
        <v>218</v>
      </c>
      <c r="M446" s="218"/>
      <c r="N446" s="223"/>
      <c r="O446" s="223" t="str">
        <f>IFERROR(VLOOKUP(A446,[1]ورقه2مسجلين!A$3:AV$777,43,0),"")</f>
        <v/>
      </c>
      <c r="P446" s="223"/>
      <c r="Q446" s="226"/>
      <c r="R446" s="222">
        <v>0</v>
      </c>
      <c r="S446" s="223" t="s">
        <v>3257</v>
      </c>
      <c r="T446" s="223" t="s">
        <v>2112</v>
      </c>
      <c r="U446" s="223" t="s">
        <v>2113</v>
      </c>
      <c r="V446" s="223" t="s">
        <v>2114</v>
      </c>
      <c r="W446" s="222"/>
      <c r="X446" s="223"/>
      <c r="Y446" s="222"/>
      <c r="Z446" s="222"/>
      <c r="AA446" s="222"/>
      <c r="AB446" s="222"/>
      <c r="AC446" s="222"/>
      <c r="AD446" s="597" t="s">
        <v>227</v>
      </c>
      <c r="AE446" s="232">
        <v>0</v>
      </c>
      <c r="AF446" s="228" t="s">
        <v>227</v>
      </c>
      <c r="AG446" s="218"/>
      <c r="AH446" s="232"/>
      <c r="AI446" s="223"/>
      <c r="AJ446" s="223"/>
      <c r="AK446" s="229"/>
      <c r="AL446" s="228"/>
      <c r="AM446" s="229"/>
      <c r="AN446" s="229"/>
      <c r="AO446" s="229"/>
    </row>
    <row r="447" spans="1:41" ht="20.100000000000001" customHeight="1" x14ac:dyDescent="0.3">
      <c r="A447" s="222">
        <v>706938</v>
      </c>
      <c r="B447" s="255" t="s">
        <v>1537</v>
      </c>
      <c r="C447" s="223" t="s">
        <v>145</v>
      </c>
      <c r="D447" s="223" t="s">
        <v>227</v>
      </c>
      <c r="E447" s="223" t="s">
        <v>227</v>
      </c>
      <c r="F447" s="226"/>
      <c r="G447" s="223" t="s">
        <v>227</v>
      </c>
      <c r="H447" s="223" t="s">
        <v>227</v>
      </c>
      <c r="I447" s="232" t="s">
        <v>247</v>
      </c>
      <c r="J447" s="223" t="s">
        <v>227</v>
      </c>
      <c r="K447" s="226"/>
      <c r="L447" s="223" t="s">
        <v>227</v>
      </c>
      <c r="M447" s="223" t="s">
        <v>227</v>
      </c>
      <c r="N447" s="223"/>
      <c r="O447" s="223" t="str">
        <f>IFERROR(VLOOKUP(A447,[1]ورقه2مسجلين!A$3:AV$777,43,0),"")</f>
        <v/>
      </c>
      <c r="P447" s="223"/>
      <c r="Q447" s="226"/>
      <c r="R447" s="223" t="s">
        <v>227</v>
      </c>
      <c r="S447" s="223" t="s">
        <v>227</v>
      </c>
      <c r="T447" s="223" t="s">
        <v>227</v>
      </c>
      <c r="U447" s="223" t="s">
        <v>227</v>
      </c>
      <c r="V447" s="223" t="s">
        <v>227</v>
      </c>
      <c r="W447" s="223" t="s">
        <v>227</v>
      </c>
      <c r="X447" s="223" t="s">
        <v>227</v>
      </c>
      <c r="Y447" s="223" t="s">
        <v>227</v>
      </c>
      <c r="Z447" s="223" t="s">
        <v>227</v>
      </c>
      <c r="AA447" s="223" t="s">
        <v>227</v>
      </c>
      <c r="AB447" s="223" t="s">
        <v>1500</v>
      </c>
      <c r="AC447" s="223" t="s">
        <v>1500</v>
      </c>
      <c r="AD447" s="597" t="s">
        <v>227</v>
      </c>
      <c r="AE447" s="232" t="s">
        <v>4546</v>
      </c>
      <c r="AF447" s="228" t="s">
        <v>1500</v>
      </c>
      <c r="AG447" s="607" t="s">
        <v>1500</v>
      </c>
      <c r="AH447" s="232" t="s">
        <v>1500</v>
      </c>
      <c r="AI447" s="223"/>
      <c r="AJ447" s="223"/>
      <c r="AK447"/>
      <c r="AL447" s="228"/>
      <c r="AM447"/>
      <c r="AN447"/>
      <c r="AO447"/>
    </row>
    <row r="448" spans="1:41" ht="20.100000000000001" customHeight="1" x14ac:dyDescent="0.3">
      <c r="A448" s="222">
        <v>706940</v>
      </c>
      <c r="B448" s="255" t="s">
        <v>873</v>
      </c>
      <c r="C448" s="223" t="s">
        <v>266</v>
      </c>
      <c r="D448" s="223" t="s">
        <v>227</v>
      </c>
      <c r="E448" s="223" t="s">
        <v>227</v>
      </c>
      <c r="F448" s="226"/>
      <c r="G448" s="223" t="s">
        <v>227</v>
      </c>
      <c r="H448" s="223" t="s">
        <v>227</v>
      </c>
      <c r="I448" s="232" t="s">
        <v>247</v>
      </c>
      <c r="J448" s="223" t="s">
        <v>227</v>
      </c>
      <c r="K448" s="226"/>
      <c r="L448" s="223" t="s">
        <v>227</v>
      </c>
      <c r="M448" s="218"/>
      <c r="N448" s="251"/>
      <c r="O448" s="223" t="str">
        <f>IFERROR(VLOOKUP(A448,[1]ورقه2مسجلين!A$3:AV$777,43,0),"")</f>
        <v>إيقاف</v>
      </c>
      <c r="P448" s="223"/>
      <c r="Q448" s="226">
        <v>60000</v>
      </c>
      <c r="R448" s="231"/>
      <c r="S448" s="223" t="s">
        <v>227</v>
      </c>
      <c r="T448" s="223" t="s">
        <v>227</v>
      </c>
      <c r="U448" s="223" t="s">
        <v>227</v>
      </c>
      <c r="V448" s="223" t="s">
        <v>227</v>
      </c>
      <c r="W448" s="231"/>
      <c r="X448" s="223"/>
      <c r="Y448" s="231"/>
      <c r="Z448" s="231"/>
      <c r="AA448" s="231"/>
      <c r="AB448" s="231"/>
      <c r="AC448" s="231"/>
      <c r="AD448" s="597" t="s">
        <v>227</v>
      </c>
      <c r="AE448" s="232">
        <v>0</v>
      </c>
      <c r="AF448" s="228" t="s">
        <v>227</v>
      </c>
      <c r="AG448" s="218"/>
      <c r="AH448" s="232"/>
      <c r="AI448" s="223"/>
      <c r="AJ448" s="223"/>
      <c r="AK448" s="229"/>
      <c r="AL448" s="228"/>
      <c r="AM448" s="229"/>
      <c r="AN448" s="229"/>
      <c r="AO448" s="229"/>
    </row>
    <row r="449" spans="1:41" ht="20.100000000000001" customHeight="1" x14ac:dyDescent="0.3">
      <c r="A449" s="222">
        <v>706941</v>
      </c>
      <c r="B449" s="255" t="s">
        <v>521</v>
      </c>
      <c r="C449" s="223" t="s">
        <v>82</v>
      </c>
      <c r="D449" s="223" t="s">
        <v>1293</v>
      </c>
      <c r="E449" s="223" t="s">
        <v>173</v>
      </c>
      <c r="F449" s="230">
        <v>31140</v>
      </c>
      <c r="G449" s="223" t="s">
        <v>1233</v>
      </c>
      <c r="H449" s="223" t="s">
        <v>911</v>
      </c>
      <c r="I449" s="232" t="s">
        <v>247</v>
      </c>
      <c r="J449" s="223" t="s">
        <v>203</v>
      </c>
      <c r="K449" s="222">
        <v>2007</v>
      </c>
      <c r="L449" s="223" t="s">
        <v>214</v>
      </c>
      <c r="M449" s="223" t="s">
        <v>227</v>
      </c>
      <c r="N449" s="223"/>
      <c r="O449" s="223" t="str">
        <f>IFERROR(VLOOKUP(A449,[1]ورقه2مسجلين!A$3:AV$777,43,0),"")</f>
        <v/>
      </c>
      <c r="P449" s="223"/>
      <c r="Q449" s="226"/>
      <c r="R449" s="223" t="s">
        <v>227</v>
      </c>
      <c r="S449" s="223" t="s">
        <v>227</v>
      </c>
      <c r="T449" s="223" t="s">
        <v>227</v>
      </c>
      <c r="U449" s="223" t="s">
        <v>227</v>
      </c>
      <c r="V449" s="223" t="s">
        <v>227</v>
      </c>
      <c r="W449" s="223" t="s">
        <v>227</v>
      </c>
      <c r="X449" s="223" t="s">
        <v>227</v>
      </c>
      <c r="Y449" s="223" t="s">
        <v>227</v>
      </c>
      <c r="Z449" s="223" t="s">
        <v>227</v>
      </c>
      <c r="AA449" s="223" t="s">
        <v>227</v>
      </c>
      <c r="AB449" s="223" t="s">
        <v>227</v>
      </c>
      <c r="AC449" s="223" t="s">
        <v>1500</v>
      </c>
      <c r="AD449" s="597" t="s">
        <v>227</v>
      </c>
      <c r="AE449" s="232" t="s">
        <v>4546</v>
      </c>
      <c r="AF449" s="228" t="s">
        <v>1500</v>
      </c>
      <c r="AG449" s="607" t="s">
        <v>1500</v>
      </c>
      <c r="AH449" s="232" t="s">
        <v>1500</v>
      </c>
      <c r="AI449" s="223"/>
      <c r="AJ449" s="223"/>
      <c r="AK449"/>
      <c r="AL449" s="228"/>
      <c r="AM449"/>
      <c r="AN449"/>
      <c r="AO449"/>
    </row>
    <row r="450" spans="1:41" ht="20.100000000000001" customHeight="1" x14ac:dyDescent="0.3">
      <c r="A450" s="222">
        <v>706942</v>
      </c>
      <c r="B450" s="255" t="s">
        <v>1538</v>
      </c>
      <c r="C450" s="223" t="s">
        <v>1539</v>
      </c>
      <c r="D450" s="223" t="s">
        <v>1243</v>
      </c>
      <c r="E450" s="223" t="s">
        <v>173</v>
      </c>
      <c r="F450" s="230">
        <v>29573</v>
      </c>
      <c r="G450" s="223" t="s">
        <v>1006</v>
      </c>
      <c r="H450" s="223" t="s">
        <v>911</v>
      </c>
      <c r="I450" s="232" t="s">
        <v>249</v>
      </c>
      <c r="J450" s="223" t="s">
        <v>203</v>
      </c>
      <c r="K450" s="222">
        <v>1998</v>
      </c>
      <c r="L450" s="223" t="s">
        <v>200</v>
      </c>
      <c r="M450" s="218"/>
      <c r="N450" s="223"/>
      <c r="O450" s="223" t="str">
        <f>IFERROR(VLOOKUP(A450,[1]ورقه2مسجلين!A$3:AV$777,43,0),"")</f>
        <v/>
      </c>
      <c r="P450" s="223"/>
      <c r="Q450" s="226"/>
      <c r="R450" s="222">
        <v>0</v>
      </c>
      <c r="S450" s="223" t="s">
        <v>3258</v>
      </c>
      <c r="T450" s="223" t="s">
        <v>3259</v>
      </c>
      <c r="U450" s="223" t="s">
        <v>2208</v>
      </c>
      <c r="V450" s="223" t="s">
        <v>2975</v>
      </c>
      <c r="W450" s="222"/>
      <c r="X450" s="223"/>
      <c r="Y450" s="222"/>
      <c r="Z450" s="222"/>
      <c r="AA450" s="222"/>
      <c r="AB450" s="222"/>
      <c r="AC450" s="222"/>
      <c r="AD450" s="597" t="s">
        <v>227</v>
      </c>
      <c r="AE450" s="232">
        <v>0</v>
      </c>
      <c r="AF450" s="228" t="s">
        <v>227</v>
      </c>
      <c r="AG450" s="218"/>
      <c r="AH450" s="232"/>
      <c r="AI450" s="223"/>
      <c r="AJ450" s="223"/>
      <c r="AK450" s="229"/>
      <c r="AL450" s="228"/>
      <c r="AM450" s="229"/>
      <c r="AN450" s="229"/>
      <c r="AO450" s="229"/>
    </row>
    <row r="451" spans="1:41" ht="20.100000000000001" customHeight="1" x14ac:dyDescent="0.3">
      <c r="A451" s="222">
        <v>706945</v>
      </c>
      <c r="B451" s="255" t="s">
        <v>874</v>
      </c>
      <c r="C451" s="223" t="s">
        <v>162</v>
      </c>
      <c r="D451" s="223" t="s">
        <v>1234</v>
      </c>
      <c r="E451" s="223" t="s">
        <v>173</v>
      </c>
      <c r="F451" s="224">
        <v>24679</v>
      </c>
      <c r="G451" s="223" t="s">
        <v>988</v>
      </c>
      <c r="H451" s="223" t="s">
        <v>911</v>
      </c>
      <c r="I451" s="232" t="s">
        <v>249</v>
      </c>
      <c r="J451" s="223" t="s">
        <v>201</v>
      </c>
      <c r="K451" s="225">
        <v>1985</v>
      </c>
      <c r="L451" s="223" t="s">
        <v>200</v>
      </c>
      <c r="M451" s="218"/>
      <c r="N451" s="223"/>
      <c r="O451" s="223" t="str">
        <f>IFERROR(VLOOKUP(A451,[1]ورقه2مسجلين!A$3:AV$777,43,0),"")</f>
        <v/>
      </c>
      <c r="P451" s="223"/>
      <c r="Q451" s="226"/>
      <c r="R451" s="222">
        <v>0</v>
      </c>
      <c r="S451" s="223" t="s">
        <v>3260</v>
      </c>
      <c r="T451" s="223" t="s">
        <v>3261</v>
      </c>
      <c r="U451" s="223" t="s">
        <v>3262</v>
      </c>
      <c r="V451" s="223" t="s">
        <v>2709</v>
      </c>
      <c r="W451" s="222"/>
      <c r="X451" s="223"/>
      <c r="Y451" s="222"/>
      <c r="Z451" s="222"/>
      <c r="AA451" s="222"/>
      <c r="AB451" s="222"/>
      <c r="AC451" s="222"/>
      <c r="AD451" s="597" t="s">
        <v>227</v>
      </c>
      <c r="AE451" s="232" t="s">
        <v>4583</v>
      </c>
      <c r="AF451" s="228" t="s">
        <v>227</v>
      </c>
      <c r="AG451" s="218"/>
      <c r="AH451" s="232"/>
      <c r="AI451" s="223"/>
      <c r="AJ451" s="223"/>
      <c r="AK451" s="229"/>
      <c r="AL451" s="228"/>
      <c r="AM451" s="229"/>
      <c r="AN451" s="229"/>
      <c r="AO451" s="229"/>
    </row>
    <row r="452" spans="1:41" ht="20.100000000000001" customHeight="1" x14ac:dyDescent="0.3">
      <c r="A452" s="222">
        <v>706950</v>
      </c>
      <c r="B452" s="255" t="s">
        <v>542</v>
      </c>
      <c r="C452" s="223" t="s">
        <v>66</v>
      </c>
      <c r="D452" s="223" t="s">
        <v>227</v>
      </c>
      <c r="E452" s="223" t="s">
        <v>227</v>
      </c>
      <c r="F452" s="231"/>
      <c r="G452" s="223" t="s">
        <v>227</v>
      </c>
      <c r="H452" s="223" t="s">
        <v>227</v>
      </c>
      <c r="I452" s="232" t="s">
        <v>248</v>
      </c>
      <c r="J452" s="223" t="s">
        <v>227</v>
      </c>
      <c r="K452" s="231"/>
      <c r="L452" s="223" t="s">
        <v>227</v>
      </c>
      <c r="M452" s="218"/>
      <c r="N452" s="223"/>
      <c r="O452" s="223" t="str">
        <f>IFERROR(VLOOKUP(A452,[1]ورقه2مسجلين!A$3:AV$777,43,0),"")</f>
        <v/>
      </c>
      <c r="P452" s="223"/>
      <c r="Q452" s="226"/>
      <c r="R452" s="231"/>
      <c r="S452" s="223" t="s">
        <v>227</v>
      </c>
      <c r="T452" s="223" t="s">
        <v>227</v>
      </c>
      <c r="U452" s="223" t="s">
        <v>227</v>
      </c>
      <c r="V452" s="223" t="s">
        <v>227</v>
      </c>
      <c r="W452" s="231"/>
      <c r="X452" s="223"/>
      <c r="Y452" s="231"/>
      <c r="Z452" s="231"/>
      <c r="AA452" s="231"/>
      <c r="AB452" s="231"/>
      <c r="AC452" s="231"/>
      <c r="AD452" s="597" t="s">
        <v>227</v>
      </c>
      <c r="AE452" s="232">
        <v>0</v>
      </c>
      <c r="AF452" s="228" t="s">
        <v>227</v>
      </c>
      <c r="AG452" s="218"/>
      <c r="AH452" s="232" t="s">
        <v>1500</v>
      </c>
      <c r="AI452" s="223"/>
      <c r="AJ452" s="223"/>
      <c r="AK452" s="229"/>
      <c r="AL452" s="228"/>
      <c r="AM452" s="229"/>
      <c r="AN452" s="229"/>
      <c r="AO452" s="229"/>
    </row>
    <row r="453" spans="1:41" ht="20.100000000000001" customHeight="1" x14ac:dyDescent="0.3">
      <c r="A453" s="222">
        <v>706952</v>
      </c>
      <c r="B453" s="255" t="s">
        <v>602</v>
      </c>
      <c r="C453" s="223" t="s">
        <v>99</v>
      </c>
      <c r="D453" s="223" t="s">
        <v>227</v>
      </c>
      <c r="E453" s="223" t="s">
        <v>227</v>
      </c>
      <c r="F453" s="226"/>
      <c r="G453" s="223" t="s">
        <v>227</v>
      </c>
      <c r="H453" s="223" t="s">
        <v>227</v>
      </c>
      <c r="I453" s="232" t="s">
        <v>247</v>
      </c>
      <c r="J453" s="223" t="s">
        <v>227</v>
      </c>
      <c r="K453" s="226"/>
      <c r="L453" s="223" t="s">
        <v>227</v>
      </c>
      <c r="M453" s="218"/>
      <c r="N453" s="223"/>
      <c r="O453" s="223" t="str">
        <f>IFERROR(VLOOKUP(A453,[1]ورقه2مسجلين!A$3:AV$777,43,0),"")</f>
        <v/>
      </c>
      <c r="P453" s="223"/>
      <c r="Q453" s="226"/>
      <c r="R453" s="231"/>
      <c r="S453" s="223" t="s">
        <v>227</v>
      </c>
      <c r="T453" s="223" t="s">
        <v>227</v>
      </c>
      <c r="U453" s="223" t="s">
        <v>227</v>
      </c>
      <c r="V453" s="223" t="s">
        <v>227</v>
      </c>
      <c r="W453" s="231"/>
      <c r="X453" s="223"/>
      <c r="Y453" s="231"/>
      <c r="Z453" s="231"/>
      <c r="AA453" s="231"/>
      <c r="AB453" s="231"/>
      <c r="AC453" s="231"/>
      <c r="AD453" s="597" t="s">
        <v>227</v>
      </c>
      <c r="AE453" s="232" t="s">
        <v>4546</v>
      </c>
      <c r="AF453" s="228" t="s">
        <v>227</v>
      </c>
      <c r="AG453" s="218"/>
      <c r="AH453" s="232" t="s">
        <v>1500</v>
      </c>
      <c r="AI453" s="223"/>
      <c r="AJ453" s="223"/>
      <c r="AK453" s="229"/>
      <c r="AL453" s="228"/>
      <c r="AM453" s="229"/>
      <c r="AN453" s="229"/>
      <c r="AO453" s="229"/>
    </row>
    <row r="454" spans="1:41" ht="20.100000000000001" customHeight="1" x14ac:dyDescent="0.3">
      <c r="A454" s="222">
        <v>706953</v>
      </c>
      <c r="B454" s="255" t="s">
        <v>524</v>
      </c>
      <c r="C454" s="223" t="s">
        <v>99</v>
      </c>
      <c r="D454" s="223" t="s">
        <v>1302</v>
      </c>
      <c r="E454" s="223" t="s">
        <v>173</v>
      </c>
      <c r="F454" s="230">
        <v>31868</v>
      </c>
      <c r="G454" s="223" t="s">
        <v>3651</v>
      </c>
      <c r="H454" s="223" t="s">
        <v>911</v>
      </c>
      <c r="I454" s="232" t="s">
        <v>247</v>
      </c>
      <c r="J454" s="223" t="s">
        <v>203</v>
      </c>
      <c r="K454" s="222">
        <v>2007</v>
      </c>
      <c r="L454" s="223" t="s">
        <v>208</v>
      </c>
      <c r="M454" s="218"/>
      <c r="N454" s="251"/>
      <c r="O454" s="251" t="s">
        <v>4543</v>
      </c>
      <c r="P454" s="223"/>
      <c r="Q454" s="226">
        <v>12500</v>
      </c>
      <c r="R454" s="231"/>
      <c r="S454" s="223" t="s">
        <v>3263</v>
      </c>
      <c r="T454" s="223" t="s">
        <v>3264</v>
      </c>
      <c r="U454" s="223" t="s">
        <v>3265</v>
      </c>
      <c r="V454" s="223" t="s">
        <v>3266</v>
      </c>
      <c r="W454" s="222"/>
      <c r="X454" s="223"/>
      <c r="Y454" s="222"/>
      <c r="Z454" s="222"/>
      <c r="AA454" s="222"/>
      <c r="AB454" s="222"/>
      <c r="AC454" s="222"/>
      <c r="AD454" s="597" t="s">
        <v>227</v>
      </c>
      <c r="AE454" s="232" t="s">
        <v>4546</v>
      </c>
      <c r="AF454" s="228" t="s">
        <v>227</v>
      </c>
      <c r="AG454" s="218"/>
      <c r="AH454" s="232"/>
      <c r="AI454" s="223"/>
      <c r="AJ454" s="223"/>
      <c r="AK454" s="229"/>
      <c r="AL454" s="228"/>
      <c r="AM454" s="229"/>
      <c r="AN454" s="229"/>
      <c r="AO454" s="229"/>
    </row>
    <row r="455" spans="1:41" ht="20.100000000000001" customHeight="1" x14ac:dyDescent="0.3">
      <c r="A455" s="222">
        <v>706955</v>
      </c>
      <c r="B455" s="255" t="s">
        <v>516</v>
      </c>
      <c r="C455" s="223" t="s">
        <v>66</v>
      </c>
      <c r="D455" s="223" t="s">
        <v>968</v>
      </c>
      <c r="E455" s="223" t="s">
        <v>173</v>
      </c>
      <c r="F455" s="224">
        <v>32106</v>
      </c>
      <c r="G455" s="223" t="s">
        <v>212</v>
      </c>
      <c r="H455" s="223" t="s">
        <v>911</v>
      </c>
      <c r="I455" s="232" t="s">
        <v>249</v>
      </c>
      <c r="J455" s="223" t="s">
        <v>203</v>
      </c>
      <c r="K455" s="225">
        <v>2006</v>
      </c>
      <c r="L455" s="223" t="s">
        <v>212</v>
      </c>
      <c r="M455" s="218"/>
      <c r="N455" s="223"/>
      <c r="O455" s="223" t="str">
        <f>IFERROR(VLOOKUP(A455,[1]ورقه2مسجلين!A$3:AV$777,43,0),"")</f>
        <v/>
      </c>
      <c r="P455" s="223"/>
      <c r="Q455" s="226"/>
      <c r="R455" s="231"/>
      <c r="S455" s="223" t="s">
        <v>3652</v>
      </c>
      <c r="T455" s="223" t="s">
        <v>3653</v>
      </c>
      <c r="U455" s="223" t="s">
        <v>3654</v>
      </c>
      <c r="V455" s="223" t="s">
        <v>2209</v>
      </c>
      <c r="W455" s="222"/>
      <c r="X455" s="223"/>
      <c r="Y455" s="222"/>
      <c r="Z455" s="222"/>
      <c r="AA455" s="222"/>
      <c r="AB455" s="222"/>
      <c r="AC455" s="222"/>
      <c r="AD455" s="597" t="s">
        <v>227</v>
      </c>
      <c r="AE455" s="232" t="s">
        <v>4583</v>
      </c>
      <c r="AF455" s="228" t="s">
        <v>227</v>
      </c>
      <c r="AG455" s="218"/>
      <c r="AH455" s="232" t="s">
        <v>1500</v>
      </c>
      <c r="AI455" s="223"/>
      <c r="AJ455" s="223"/>
      <c r="AK455" s="229"/>
      <c r="AL455" s="228"/>
      <c r="AM455" s="229"/>
      <c r="AN455" s="229"/>
      <c r="AO455" s="229"/>
    </row>
    <row r="456" spans="1:41" ht="20.100000000000001" customHeight="1" x14ac:dyDescent="0.3">
      <c r="A456" s="222">
        <v>706956</v>
      </c>
      <c r="B456" s="255" t="s">
        <v>1540</v>
      </c>
      <c r="C456" s="223" t="s">
        <v>1541</v>
      </c>
      <c r="D456" s="223" t="s">
        <v>227</v>
      </c>
      <c r="E456" s="223" t="s">
        <v>227</v>
      </c>
      <c r="F456" s="226"/>
      <c r="G456" s="223" t="s">
        <v>227</v>
      </c>
      <c r="H456" s="223" t="s">
        <v>227</v>
      </c>
      <c r="I456" s="232" t="s">
        <v>247</v>
      </c>
      <c r="J456" s="223" t="s">
        <v>227</v>
      </c>
      <c r="K456" s="226"/>
      <c r="L456" s="223" t="s">
        <v>227</v>
      </c>
      <c r="M456" s="223" t="s">
        <v>227</v>
      </c>
      <c r="N456" s="223"/>
      <c r="O456" s="223" t="str">
        <f>IFERROR(VLOOKUP(A456,[1]ورقه2مسجلين!A$3:AV$777,43,0),"")</f>
        <v/>
      </c>
      <c r="P456" s="223"/>
      <c r="Q456" s="226"/>
      <c r="R456" s="223" t="s">
        <v>227</v>
      </c>
      <c r="S456" s="223" t="s">
        <v>227</v>
      </c>
      <c r="T456" s="223" t="s">
        <v>227</v>
      </c>
      <c r="U456" s="223" t="s">
        <v>227</v>
      </c>
      <c r="V456" s="223" t="s">
        <v>227</v>
      </c>
      <c r="W456" s="223" t="s">
        <v>227</v>
      </c>
      <c r="X456" s="223" t="s">
        <v>227</v>
      </c>
      <c r="Y456" s="223" t="s">
        <v>227</v>
      </c>
      <c r="Z456" s="223" t="s">
        <v>227</v>
      </c>
      <c r="AA456" s="223" t="s">
        <v>227</v>
      </c>
      <c r="AB456" s="223" t="s">
        <v>1500</v>
      </c>
      <c r="AC456" s="223" t="s">
        <v>1500</v>
      </c>
      <c r="AD456" s="597" t="s">
        <v>227</v>
      </c>
      <c r="AE456" s="232" t="s">
        <v>4546</v>
      </c>
      <c r="AF456" s="228" t="s">
        <v>1500</v>
      </c>
      <c r="AG456" s="607" t="s">
        <v>1500</v>
      </c>
      <c r="AH456" s="232" t="s">
        <v>1500</v>
      </c>
      <c r="AI456" s="223"/>
      <c r="AJ456" s="223"/>
      <c r="AK456"/>
      <c r="AL456" s="228"/>
      <c r="AM456"/>
      <c r="AN456"/>
      <c r="AO456"/>
    </row>
    <row r="457" spans="1:41" ht="20.100000000000001" customHeight="1" x14ac:dyDescent="0.3">
      <c r="A457" s="222">
        <v>706957</v>
      </c>
      <c r="B457" s="255" t="s">
        <v>1542</v>
      </c>
      <c r="C457" s="223" t="s">
        <v>75</v>
      </c>
      <c r="D457" s="223" t="s">
        <v>227</v>
      </c>
      <c r="E457" s="223" t="s">
        <v>227</v>
      </c>
      <c r="F457" s="226"/>
      <c r="G457" s="223" t="s">
        <v>227</v>
      </c>
      <c r="H457" s="223" t="s">
        <v>227</v>
      </c>
      <c r="I457" s="232" t="s">
        <v>247</v>
      </c>
      <c r="J457" s="223" t="s">
        <v>227</v>
      </c>
      <c r="K457" s="226"/>
      <c r="L457" s="223" t="s">
        <v>227</v>
      </c>
      <c r="M457" s="223" t="s">
        <v>227</v>
      </c>
      <c r="N457" s="223"/>
      <c r="O457" s="223" t="str">
        <f>IFERROR(VLOOKUP(A457,[1]ورقه2مسجلين!A$3:AV$777,43,0),"")</f>
        <v/>
      </c>
      <c r="P457" s="223"/>
      <c r="Q457" s="226"/>
      <c r="R457" s="223" t="s">
        <v>227</v>
      </c>
      <c r="S457" s="223" t="s">
        <v>227</v>
      </c>
      <c r="T457" s="223" t="s">
        <v>227</v>
      </c>
      <c r="U457" s="223" t="s">
        <v>227</v>
      </c>
      <c r="V457" s="223" t="s">
        <v>227</v>
      </c>
      <c r="W457" s="223" t="s">
        <v>227</v>
      </c>
      <c r="X457" s="223" t="s">
        <v>227</v>
      </c>
      <c r="Y457" s="223" t="s">
        <v>227</v>
      </c>
      <c r="Z457" s="223" t="s">
        <v>227</v>
      </c>
      <c r="AA457" s="223" t="s">
        <v>227</v>
      </c>
      <c r="AB457" s="223" t="s">
        <v>1500</v>
      </c>
      <c r="AC457" s="223" t="s">
        <v>1500</v>
      </c>
      <c r="AD457" s="597" t="s">
        <v>227</v>
      </c>
      <c r="AE457" s="232" t="s">
        <v>4546</v>
      </c>
      <c r="AF457" s="228" t="s">
        <v>1500</v>
      </c>
      <c r="AG457" s="607" t="s">
        <v>1500</v>
      </c>
      <c r="AH457" s="232" t="s">
        <v>1500</v>
      </c>
      <c r="AI457" s="223"/>
      <c r="AJ457" s="223"/>
      <c r="AK457"/>
      <c r="AL457" s="228"/>
      <c r="AM457"/>
      <c r="AN457"/>
      <c r="AO457"/>
    </row>
    <row r="458" spans="1:41" ht="20.100000000000001" customHeight="1" x14ac:dyDescent="0.3">
      <c r="A458" s="222">
        <v>706958</v>
      </c>
      <c r="B458" s="255" t="s">
        <v>373</v>
      </c>
      <c r="C458" s="223" t="s">
        <v>315</v>
      </c>
      <c r="D458" s="223" t="s">
        <v>1198</v>
      </c>
      <c r="E458" s="223" t="s">
        <v>173</v>
      </c>
      <c r="F458" s="230">
        <v>35796</v>
      </c>
      <c r="G458" s="223" t="s">
        <v>945</v>
      </c>
      <c r="H458" s="223" t="s">
        <v>911</v>
      </c>
      <c r="I458" s="232" t="s">
        <v>248</v>
      </c>
      <c r="J458" s="223" t="s">
        <v>201</v>
      </c>
      <c r="K458" s="222">
        <v>2015</v>
      </c>
      <c r="L458" s="223" t="s">
        <v>212</v>
      </c>
      <c r="M458" s="218"/>
      <c r="N458" s="223"/>
      <c r="O458" s="223" t="str">
        <f>IFERROR(VLOOKUP(A458,[1]ورقه2مسجلين!A$3:AV$777,43,0),"")</f>
        <v/>
      </c>
      <c r="P458" s="223"/>
      <c r="Q458" s="226"/>
      <c r="R458" s="231"/>
      <c r="S458" s="223" t="s">
        <v>3267</v>
      </c>
      <c r="T458" s="223" t="s">
        <v>3268</v>
      </c>
      <c r="U458" s="223" t="s">
        <v>3269</v>
      </c>
      <c r="V458" s="223" t="s">
        <v>3270</v>
      </c>
      <c r="W458" s="222"/>
      <c r="X458" s="223"/>
      <c r="Y458" s="222"/>
      <c r="Z458" s="222"/>
      <c r="AA458" s="222"/>
      <c r="AB458" s="222"/>
      <c r="AC458" s="222" t="s">
        <v>1500</v>
      </c>
      <c r="AD458" s="597" t="s">
        <v>227</v>
      </c>
      <c r="AE458" s="232">
        <v>0</v>
      </c>
      <c r="AF458" s="228" t="s">
        <v>227</v>
      </c>
      <c r="AG458" s="218"/>
      <c r="AH458" s="232" t="s">
        <v>1500</v>
      </c>
      <c r="AI458" s="223"/>
      <c r="AJ458" s="223"/>
      <c r="AK458" s="229"/>
      <c r="AL458" s="228"/>
      <c r="AM458" s="229"/>
      <c r="AN458" s="229"/>
      <c r="AO458" s="229"/>
    </row>
    <row r="459" spans="1:41" ht="20.100000000000001" customHeight="1" x14ac:dyDescent="0.3">
      <c r="A459" s="222">
        <v>706963</v>
      </c>
      <c r="B459" s="255" t="s">
        <v>1543</v>
      </c>
      <c r="C459" s="223" t="s">
        <v>103</v>
      </c>
      <c r="D459" s="223" t="s">
        <v>227</v>
      </c>
      <c r="E459" s="223" t="s">
        <v>227</v>
      </c>
      <c r="F459" s="226"/>
      <c r="G459" s="223" t="s">
        <v>227</v>
      </c>
      <c r="H459" s="223" t="s">
        <v>227</v>
      </c>
      <c r="I459" s="232" t="s">
        <v>247</v>
      </c>
      <c r="J459" s="223" t="s">
        <v>227</v>
      </c>
      <c r="K459" s="226"/>
      <c r="L459" s="223" t="s">
        <v>227</v>
      </c>
      <c r="M459" s="223" t="s">
        <v>227</v>
      </c>
      <c r="N459" s="223"/>
      <c r="O459" s="223" t="str">
        <f>IFERROR(VLOOKUP(A459,[1]ورقه2مسجلين!A$3:AV$777,43,0),"")</f>
        <v/>
      </c>
      <c r="P459" s="223"/>
      <c r="Q459" s="226"/>
      <c r="R459" s="223" t="s">
        <v>227</v>
      </c>
      <c r="S459" s="223" t="s">
        <v>227</v>
      </c>
      <c r="T459" s="223" t="s">
        <v>227</v>
      </c>
      <c r="U459" s="223" t="s">
        <v>227</v>
      </c>
      <c r="V459" s="223" t="s">
        <v>227</v>
      </c>
      <c r="W459" s="223" t="s">
        <v>227</v>
      </c>
      <c r="X459" s="223" t="s">
        <v>227</v>
      </c>
      <c r="Y459" s="223" t="s">
        <v>227</v>
      </c>
      <c r="Z459" s="223" t="s">
        <v>227</v>
      </c>
      <c r="AA459" s="223" t="s">
        <v>227</v>
      </c>
      <c r="AB459" s="223" t="s">
        <v>1500</v>
      </c>
      <c r="AC459" s="223" t="s">
        <v>1500</v>
      </c>
      <c r="AD459" s="597" t="s">
        <v>227</v>
      </c>
      <c r="AE459" s="232" t="s">
        <v>4546</v>
      </c>
      <c r="AF459" s="228" t="s">
        <v>1500</v>
      </c>
      <c r="AG459" s="607" t="s">
        <v>1500</v>
      </c>
      <c r="AH459" s="232" t="s">
        <v>1500</v>
      </c>
      <c r="AI459" s="223"/>
      <c r="AJ459" s="223"/>
      <c r="AK459"/>
      <c r="AL459" s="228"/>
      <c r="AM459"/>
      <c r="AN459"/>
      <c r="AO459"/>
    </row>
    <row r="460" spans="1:41" ht="20.100000000000001" customHeight="1" x14ac:dyDescent="0.3">
      <c r="A460" s="222">
        <v>706964</v>
      </c>
      <c r="B460" s="255" t="s">
        <v>1544</v>
      </c>
      <c r="C460" s="223" t="s">
        <v>1545</v>
      </c>
      <c r="D460" s="223" t="s">
        <v>227</v>
      </c>
      <c r="E460" s="223" t="s">
        <v>227</v>
      </c>
      <c r="F460" s="231"/>
      <c r="G460" s="223" t="s">
        <v>227</v>
      </c>
      <c r="H460" s="223" t="s">
        <v>227</v>
      </c>
      <c r="I460" s="232" t="s">
        <v>247</v>
      </c>
      <c r="J460" s="223" t="s">
        <v>227</v>
      </c>
      <c r="K460" s="231"/>
      <c r="L460" s="223" t="s">
        <v>227</v>
      </c>
      <c r="M460" s="223" t="s">
        <v>227</v>
      </c>
      <c r="N460" s="223"/>
      <c r="O460" s="223" t="str">
        <f>IFERROR(VLOOKUP(A460,[1]ورقه2مسجلين!A$3:AV$777,43,0),"")</f>
        <v/>
      </c>
      <c r="P460" s="223"/>
      <c r="Q460" s="226"/>
      <c r="R460" s="223" t="s">
        <v>227</v>
      </c>
      <c r="S460" s="223" t="s">
        <v>227</v>
      </c>
      <c r="T460" s="223" t="s">
        <v>227</v>
      </c>
      <c r="U460" s="223" t="s">
        <v>227</v>
      </c>
      <c r="V460" s="223" t="s">
        <v>227</v>
      </c>
      <c r="W460" s="223" t="s">
        <v>227</v>
      </c>
      <c r="X460" s="223" t="s">
        <v>227</v>
      </c>
      <c r="Y460" s="223" t="s">
        <v>227</v>
      </c>
      <c r="Z460" s="223" t="s">
        <v>227</v>
      </c>
      <c r="AA460" s="223" t="s">
        <v>227</v>
      </c>
      <c r="AB460" s="223" t="s">
        <v>227</v>
      </c>
      <c r="AC460" s="223" t="s">
        <v>1500</v>
      </c>
      <c r="AD460" s="597" t="s">
        <v>227</v>
      </c>
      <c r="AE460" s="232">
        <v>0</v>
      </c>
      <c r="AF460" s="228" t="s">
        <v>1500</v>
      </c>
      <c r="AG460" s="607" t="s">
        <v>1500</v>
      </c>
      <c r="AH460" s="232" t="s">
        <v>1500</v>
      </c>
      <c r="AI460" s="223"/>
      <c r="AJ460" s="223"/>
      <c r="AK460"/>
      <c r="AL460" s="228"/>
      <c r="AM460"/>
      <c r="AN460"/>
      <c r="AO460"/>
    </row>
    <row r="461" spans="1:41" ht="20.100000000000001" customHeight="1" x14ac:dyDescent="0.3">
      <c r="A461" s="222">
        <v>706966</v>
      </c>
      <c r="B461" s="255" t="s">
        <v>875</v>
      </c>
      <c r="C461" s="223" t="s">
        <v>68</v>
      </c>
      <c r="D461" s="223" t="s">
        <v>227</v>
      </c>
      <c r="E461" s="223" t="s">
        <v>227</v>
      </c>
      <c r="F461" s="226"/>
      <c r="G461" s="223" t="s">
        <v>227</v>
      </c>
      <c r="H461" s="223" t="s">
        <v>227</v>
      </c>
      <c r="I461" s="232" t="s">
        <v>248</v>
      </c>
      <c r="J461" s="223" t="s">
        <v>227</v>
      </c>
      <c r="K461" s="226"/>
      <c r="L461" s="223" t="s">
        <v>227</v>
      </c>
      <c r="M461" s="218"/>
      <c r="N461" s="223"/>
      <c r="O461" s="223" t="str">
        <f>IFERROR(VLOOKUP(A461,[1]ورقه2مسجلين!A$3:AV$777,43,0),"")</f>
        <v/>
      </c>
      <c r="P461" s="223"/>
      <c r="Q461" s="226"/>
      <c r="R461" s="231"/>
      <c r="S461" s="223" t="s">
        <v>227</v>
      </c>
      <c r="T461" s="223" t="s">
        <v>227</v>
      </c>
      <c r="U461" s="223" t="s">
        <v>227</v>
      </c>
      <c r="V461" s="223" t="s">
        <v>227</v>
      </c>
      <c r="W461" s="231"/>
      <c r="X461" s="223"/>
      <c r="Y461" s="231"/>
      <c r="Z461" s="231"/>
      <c r="AA461" s="231"/>
      <c r="AB461" s="231"/>
      <c r="AC461" s="231"/>
      <c r="AD461" s="597" t="s">
        <v>227</v>
      </c>
      <c r="AE461" s="232">
        <v>0</v>
      </c>
      <c r="AF461" s="228" t="s">
        <v>227</v>
      </c>
      <c r="AG461" s="218"/>
      <c r="AH461" s="232" t="s">
        <v>1500</v>
      </c>
      <c r="AI461" s="223"/>
      <c r="AJ461" s="223"/>
      <c r="AK461" s="229"/>
      <c r="AL461" s="228"/>
      <c r="AM461" s="229"/>
      <c r="AN461" s="229"/>
      <c r="AO461" s="229"/>
    </row>
    <row r="462" spans="1:41" ht="20.100000000000001" customHeight="1" x14ac:dyDescent="0.3">
      <c r="A462" s="608">
        <v>706979</v>
      </c>
      <c r="B462" s="608" t="s">
        <v>4592</v>
      </c>
      <c r="C462" s="608" t="s">
        <v>4593</v>
      </c>
      <c r="D462" s="232"/>
      <c r="E462" s="608" t="s">
        <v>227</v>
      </c>
      <c r="F462" s="610" t="s">
        <v>227</v>
      </c>
      <c r="G462" s="608" t="s">
        <v>227</v>
      </c>
      <c r="H462" s="223"/>
      <c r="I462" s="608" t="s">
        <v>249</v>
      </c>
      <c r="J462" s="223"/>
      <c r="K462" s="225"/>
      <c r="L462" s="223"/>
      <c r="M462" s="218"/>
      <c r="N462" s="218"/>
      <c r="O462" s="223"/>
      <c r="P462" s="223"/>
      <c r="Q462" s="226"/>
      <c r="R462" s="222"/>
      <c r="S462" s="223"/>
      <c r="T462" s="223"/>
      <c r="U462" s="223"/>
      <c r="V462" s="223"/>
      <c r="W462" s="222"/>
      <c r="X462" s="223"/>
      <c r="Y462" s="222"/>
      <c r="Z462" s="222"/>
      <c r="AA462" s="222"/>
      <c r="AB462" s="231"/>
      <c r="AC462" s="222"/>
      <c r="AD462" s="597"/>
      <c r="AE462" s="232"/>
      <c r="AF462" s="228"/>
      <c r="AG462" s="218"/>
      <c r="AH462" s="218"/>
      <c r="AI462" s="223"/>
      <c r="AJ462" s="223"/>
      <c r="AK462" s="229"/>
      <c r="AL462" s="228"/>
      <c r="AM462" s="229"/>
      <c r="AN462" s="229"/>
      <c r="AO462" s="229"/>
    </row>
    <row r="463" spans="1:41" ht="20.100000000000001" customHeight="1" x14ac:dyDescent="0.3">
      <c r="A463" s="222">
        <v>706981</v>
      </c>
      <c r="B463" s="255" t="s">
        <v>603</v>
      </c>
      <c r="C463" s="223" t="s">
        <v>334</v>
      </c>
      <c r="D463" s="223" t="s">
        <v>227</v>
      </c>
      <c r="E463" s="223" t="s">
        <v>227</v>
      </c>
      <c r="F463" s="226"/>
      <c r="G463" s="223" t="s">
        <v>227</v>
      </c>
      <c r="H463" s="223" t="s">
        <v>227</v>
      </c>
      <c r="I463" s="232" t="s">
        <v>247</v>
      </c>
      <c r="J463" s="223" t="s">
        <v>227</v>
      </c>
      <c r="K463" s="226"/>
      <c r="L463" s="223" t="s">
        <v>227</v>
      </c>
      <c r="M463" s="218"/>
      <c r="N463" s="223"/>
      <c r="O463" s="223" t="str">
        <f>IFERROR(VLOOKUP(A463,[1]ورقه2مسجلين!A$3:AV$777,43,0),"")</f>
        <v/>
      </c>
      <c r="P463" s="223"/>
      <c r="Q463" s="226"/>
      <c r="R463" s="231"/>
      <c r="S463" s="223" t="s">
        <v>227</v>
      </c>
      <c r="T463" s="223" t="s">
        <v>227</v>
      </c>
      <c r="U463" s="223" t="s">
        <v>227</v>
      </c>
      <c r="V463" s="223" t="s">
        <v>227</v>
      </c>
      <c r="W463" s="231"/>
      <c r="X463" s="223"/>
      <c r="Y463" s="231"/>
      <c r="Z463" s="231"/>
      <c r="AA463" s="231"/>
      <c r="AB463" s="231"/>
      <c r="AC463" s="231"/>
      <c r="AD463" s="597" t="s">
        <v>227</v>
      </c>
      <c r="AE463" s="232">
        <v>0</v>
      </c>
      <c r="AF463" s="228" t="s">
        <v>227</v>
      </c>
      <c r="AG463" s="218"/>
      <c r="AH463" s="232" t="s">
        <v>1500</v>
      </c>
      <c r="AI463" s="223"/>
      <c r="AJ463" s="223"/>
      <c r="AK463" s="229"/>
      <c r="AL463" s="228"/>
      <c r="AM463" s="229"/>
      <c r="AN463" s="229"/>
      <c r="AO463" s="229"/>
    </row>
    <row r="464" spans="1:41" ht="20.100000000000001" customHeight="1" x14ac:dyDescent="0.3">
      <c r="A464" s="222">
        <v>706985</v>
      </c>
      <c r="B464" s="255" t="s">
        <v>876</v>
      </c>
      <c r="C464" s="223" t="s">
        <v>123</v>
      </c>
      <c r="D464" s="223" t="s">
        <v>1362</v>
      </c>
      <c r="E464" s="223" t="s">
        <v>174</v>
      </c>
      <c r="F464" s="224">
        <v>35947</v>
      </c>
      <c r="G464" s="223" t="s">
        <v>915</v>
      </c>
      <c r="H464" s="223" t="s">
        <v>911</v>
      </c>
      <c r="I464" s="232" t="s">
        <v>247</v>
      </c>
      <c r="J464" s="223" t="s">
        <v>203</v>
      </c>
      <c r="K464" s="225">
        <v>2016</v>
      </c>
      <c r="L464" s="223" t="s">
        <v>202</v>
      </c>
      <c r="M464" s="223" t="s">
        <v>227</v>
      </c>
      <c r="N464" s="223"/>
      <c r="O464" s="223" t="str">
        <f>IFERROR(VLOOKUP(A464,[1]ورقه2مسجلين!A$3:AV$777,43,0),"")</f>
        <v/>
      </c>
      <c r="P464" s="223"/>
      <c r="Q464" s="226"/>
      <c r="R464" s="223" t="s">
        <v>227</v>
      </c>
      <c r="S464" s="223" t="s">
        <v>227</v>
      </c>
      <c r="T464" s="223" t="s">
        <v>227</v>
      </c>
      <c r="U464" s="223" t="s">
        <v>227</v>
      </c>
      <c r="V464" s="223" t="s">
        <v>227</v>
      </c>
      <c r="W464" s="223" t="s">
        <v>227</v>
      </c>
      <c r="X464" s="223" t="s">
        <v>227</v>
      </c>
      <c r="Y464" s="223" t="s">
        <v>227</v>
      </c>
      <c r="Z464" s="223" t="s">
        <v>227</v>
      </c>
      <c r="AA464" s="223" t="s">
        <v>227</v>
      </c>
      <c r="AB464" s="223" t="s">
        <v>227</v>
      </c>
      <c r="AC464" s="223" t="s">
        <v>1500</v>
      </c>
      <c r="AD464" s="597" t="s">
        <v>227</v>
      </c>
      <c r="AE464" s="232" t="s">
        <v>4546</v>
      </c>
      <c r="AF464" s="228" t="s">
        <v>1500</v>
      </c>
      <c r="AG464" s="607" t="s">
        <v>1500</v>
      </c>
      <c r="AH464" s="232" t="s">
        <v>1500</v>
      </c>
      <c r="AI464" s="223"/>
      <c r="AJ464" s="223"/>
      <c r="AK464"/>
      <c r="AL464" s="228"/>
      <c r="AM464"/>
      <c r="AN464"/>
      <c r="AO464"/>
    </row>
    <row r="465" spans="1:41" ht="20.100000000000001" customHeight="1" x14ac:dyDescent="0.3">
      <c r="A465" s="222">
        <v>706988</v>
      </c>
      <c r="B465" s="255" t="s">
        <v>877</v>
      </c>
      <c r="C465" s="223" t="s">
        <v>61</v>
      </c>
      <c r="D465" s="223" t="s">
        <v>1235</v>
      </c>
      <c r="E465" s="223" t="s">
        <v>174</v>
      </c>
      <c r="F465" s="224">
        <v>26729</v>
      </c>
      <c r="G465" s="223" t="s">
        <v>1236</v>
      </c>
      <c r="H465" s="223" t="s">
        <v>911</v>
      </c>
      <c r="I465" s="232" t="s">
        <v>401</v>
      </c>
      <c r="J465" s="223" t="s">
        <v>203</v>
      </c>
      <c r="K465" s="225">
        <v>1996</v>
      </c>
      <c r="L465" s="223" t="s">
        <v>200</v>
      </c>
      <c r="M465" s="218"/>
      <c r="N465" s="223"/>
      <c r="O465" s="223" t="str">
        <f>IFERROR(VLOOKUP(A465,[1]ورقه2مسجلين!A$3:AV$777,43,0),"")</f>
        <v/>
      </c>
      <c r="P465" s="223"/>
      <c r="Q465" s="226"/>
      <c r="R465" s="222">
        <v>0</v>
      </c>
      <c r="S465" s="223" t="s">
        <v>3271</v>
      </c>
      <c r="T465" s="223" t="s">
        <v>3272</v>
      </c>
      <c r="U465" s="223" t="s">
        <v>3273</v>
      </c>
      <c r="V465" s="223" t="s">
        <v>3274</v>
      </c>
      <c r="W465" s="222"/>
      <c r="X465" s="223"/>
      <c r="Y465" s="222"/>
      <c r="Z465" s="222"/>
      <c r="AA465" s="222"/>
      <c r="AB465" s="222"/>
      <c r="AC465" s="222"/>
      <c r="AD465" s="597" t="s">
        <v>227</v>
      </c>
      <c r="AE465" s="232">
        <v>0</v>
      </c>
      <c r="AF465" s="228" t="s">
        <v>227</v>
      </c>
      <c r="AG465" s="218"/>
      <c r="AH465" s="232"/>
      <c r="AI465" s="223"/>
      <c r="AJ465" s="223"/>
      <c r="AK465" s="229"/>
      <c r="AL465" s="228"/>
      <c r="AM465" s="229"/>
      <c r="AN465" s="229"/>
      <c r="AO465" s="229"/>
    </row>
    <row r="466" spans="1:41" ht="20.100000000000001" customHeight="1" x14ac:dyDescent="0.3">
      <c r="A466" s="222">
        <v>706990</v>
      </c>
      <c r="B466" s="255" t="s">
        <v>878</v>
      </c>
      <c r="C466" s="223" t="s">
        <v>105</v>
      </c>
      <c r="D466" s="223" t="s">
        <v>1357</v>
      </c>
      <c r="E466" s="223" t="s">
        <v>174</v>
      </c>
      <c r="F466" s="224">
        <v>36161</v>
      </c>
      <c r="G466" s="223" t="s">
        <v>1085</v>
      </c>
      <c r="H466" s="223" t="s">
        <v>911</v>
      </c>
      <c r="I466" s="232" t="s">
        <v>247</v>
      </c>
      <c r="J466" s="223" t="s">
        <v>201</v>
      </c>
      <c r="K466" s="225">
        <v>2016</v>
      </c>
      <c r="L466" s="223" t="s">
        <v>202</v>
      </c>
      <c r="M466" s="218"/>
      <c r="N466" s="223"/>
      <c r="O466" s="223"/>
      <c r="P466" s="250"/>
      <c r="Q466" s="226"/>
      <c r="R466" s="222">
        <v>0</v>
      </c>
      <c r="S466" s="223" t="s">
        <v>3275</v>
      </c>
      <c r="T466" s="223" t="s">
        <v>2000</v>
      </c>
      <c r="U466" s="223" t="s">
        <v>3276</v>
      </c>
      <c r="V466" s="223" t="s">
        <v>2038</v>
      </c>
      <c r="W466" s="222"/>
      <c r="X466" s="223"/>
      <c r="Y466" s="222"/>
      <c r="Z466" s="222"/>
      <c r="AA466" s="222"/>
      <c r="AB466" s="222"/>
      <c r="AC466" s="222"/>
      <c r="AD466" s="597" t="s">
        <v>227</v>
      </c>
      <c r="AE466" s="232" t="s">
        <v>4546</v>
      </c>
      <c r="AF466" s="228" t="s">
        <v>227</v>
      </c>
      <c r="AG466" s="218"/>
      <c r="AH466" s="232" t="s">
        <v>1500</v>
      </c>
      <c r="AI466" s="223"/>
      <c r="AJ466" s="223"/>
      <c r="AK466" s="229"/>
      <c r="AL466" s="228"/>
      <c r="AM466" s="229"/>
      <c r="AN466" s="229"/>
      <c r="AO466" s="229"/>
    </row>
    <row r="467" spans="1:41" ht="20.100000000000001" customHeight="1" x14ac:dyDescent="0.3">
      <c r="A467" s="222">
        <v>706991</v>
      </c>
      <c r="B467" s="255" t="s">
        <v>517</v>
      </c>
      <c r="C467" s="223" t="s">
        <v>87</v>
      </c>
      <c r="D467" s="223" t="s">
        <v>956</v>
      </c>
      <c r="E467" s="223" t="s">
        <v>173</v>
      </c>
      <c r="F467" s="224">
        <v>31232</v>
      </c>
      <c r="G467" s="223" t="s">
        <v>1238</v>
      </c>
      <c r="H467" s="223" t="s">
        <v>911</v>
      </c>
      <c r="I467" s="232" t="s">
        <v>247</v>
      </c>
      <c r="J467" s="223" t="s">
        <v>203</v>
      </c>
      <c r="K467" s="225">
        <v>2006</v>
      </c>
      <c r="L467" s="223" t="s">
        <v>200</v>
      </c>
      <c r="M467" s="218"/>
      <c r="N467" s="251"/>
      <c r="O467" s="251" t="s">
        <v>4543</v>
      </c>
      <c r="P467" s="223"/>
      <c r="Q467" s="226">
        <v>15000</v>
      </c>
      <c r="R467" s="231"/>
      <c r="S467" s="223" t="s">
        <v>3277</v>
      </c>
      <c r="T467" s="223" t="s">
        <v>2384</v>
      </c>
      <c r="U467" s="223" t="s">
        <v>2627</v>
      </c>
      <c r="V467" s="223" t="s">
        <v>3278</v>
      </c>
      <c r="W467" s="222"/>
      <c r="X467" s="223"/>
      <c r="Y467" s="222"/>
      <c r="Z467" s="222"/>
      <c r="AA467" s="222"/>
      <c r="AB467" s="222"/>
      <c r="AC467" s="222"/>
      <c r="AD467" s="597" t="s">
        <v>227</v>
      </c>
      <c r="AE467" s="232">
        <v>0</v>
      </c>
      <c r="AF467" s="228" t="s">
        <v>227</v>
      </c>
      <c r="AG467" s="218"/>
      <c r="AH467" s="232"/>
      <c r="AI467" s="223"/>
      <c r="AJ467" s="223"/>
      <c r="AK467" s="229"/>
      <c r="AL467" s="228"/>
      <c r="AM467" s="229"/>
      <c r="AN467" s="229"/>
      <c r="AO467" s="229"/>
    </row>
    <row r="468" spans="1:41" ht="20.100000000000001" customHeight="1" x14ac:dyDescent="0.3">
      <c r="A468" s="222">
        <v>706992</v>
      </c>
      <c r="B468" s="255" t="s">
        <v>492</v>
      </c>
      <c r="C468" s="223" t="s">
        <v>68</v>
      </c>
      <c r="D468" s="223" t="s">
        <v>1262</v>
      </c>
      <c r="E468" s="223" t="s">
        <v>174</v>
      </c>
      <c r="F468" s="224">
        <v>27108</v>
      </c>
      <c r="G468" s="223" t="s">
        <v>1213</v>
      </c>
      <c r="H468" s="223" t="s">
        <v>911</v>
      </c>
      <c r="I468" s="232" t="s">
        <v>249</v>
      </c>
      <c r="J468" s="223" t="s">
        <v>203</v>
      </c>
      <c r="K468" s="225">
        <v>1994</v>
      </c>
      <c r="L468" s="223" t="s">
        <v>214</v>
      </c>
      <c r="M468" s="218"/>
      <c r="N468" s="223"/>
      <c r="O468" s="223" t="str">
        <f>IFERROR(VLOOKUP(A468,[1]ورقه2مسجلين!A$3:AV$777,43,0),"")</f>
        <v/>
      </c>
      <c r="P468" s="223"/>
      <c r="Q468" s="226"/>
      <c r="R468" s="231"/>
      <c r="S468" s="223" t="s">
        <v>3279</v>
      </c>
      <c r="T468" s="223" t="s">
        <v>2024</v>
      </c>
      <c r="U468" s="223" t="s">
        <v>3280</v>
      </c>
      <c r="V468" s="223" t="s">
        <v>3281</v>
      </c>
      <c r="W468" s="222"/>
      <c r="X468" s="223"/>
      <c r="Y468" s="222"/>
      <c r="Z468" s="222"/>
      <c r="AA468" s="222"/>
      <c r="AB468" s="222"/>
      <c r="AC468" s="222"/>
      <c r="AD468" s="597" t="s">
        <v>227</v>
      </c>
      <c r="AE468" s="232" t="s">
        <v>4583</v>
      </c>
      <c r="AF468" s="228" t="s">
        <v>227</v>
      </c>
      <c r="AG468" s="218"/>
      <c r="AH468" s="232"/>
      <c r="AI468" s="223"/>
      <c r="AJ468" s="223"/>
      <c r="AK468" s="229"/>
      <c r="AL468" s="228"/>
      <c r="AM468" s="229"/>
      <c r="AN468" s="229"/>
      <c r="AO468" s="229"/>
    </row>
    <row r="469" spans="1:41" ht="20.100000000000001" customHeight="1" x14ac:dyDescent="0.3">
      <c r="A469" s="222">
        <v>706993</v>
      </c>
      <c r="B469" s="255" t="s">
        <v>879</v>
      </c>
      <c r="C469" s="223" t="s">
        <v>89</v>
      </c>
      <c r="D469" s="223" t="s">
        <v>1055</v>
      </c>
      <c r="E469" s="223" t="s">
        <v>174</v>
      </c>
      <c r="F469" s="224">
        <v>32721</v>
      </c>
      <c r="G469" s="223" t="s">
        <v>200</v>
      </c>
      <c r="H469" s="223" t="s">
        <v>911</v>
      </c>
      <c r="I469" s="232" t="s">
        <v>247</v>
      </c>
      <c r="J469" s="223" t="s">
        <v>203</v>
      </c>
      <c r="K469" s="225">
        <v>2007</v>
      </c>
      <c r="L469" s="223" t="s">
        <v>216</v>
      </c>
      <c r="M469" s="223" t="s">
        <v>227</v>
      </c>
      <c r="N469" s="223"/>
      <c r="O469" s="223" t="str">
        <f>IFERROR(VLOOKUP(A469,[1]ورقه2مسجلين!A$3:AV$777,43,0),"")</f>
        <v/>
      </c>
      <c r="P469" s="223"/>
      <c r="Q469" s="226"/>
      <c r="R469" s="223" t="s">
        <v>227</v>
      </c>
      <c r="S469" s="223" t="s">
        <v>2174</v>
      </c>
      <c r="T469" s="223" t="s">
        <v>1961</v>
      </c>
      <c r="U469" s="223" t="s">
        <v>2175</v>
      </c>
      <c r="V469" s="223" t="s">
        <v>1849</v>
      </c>
      <c r="W469" s="223" t="s">
        <v>227</v>
      </c>
      <c r="X469" s="223" t="s">
        <v>227</v>
      </c>
      <c r="Y469" s="223" t="s">
        <v>227</v>
      </c>
      <c r="Z469" s="223" t="s">
        <v>227</v>
      </c>
      <c r="AA469" s="223" t="s">
        <v>227</v>
      </c>
      <c r="AB469" s="223" t="s">
        <v>227</v>
      </c>
      <c r="AC469" s="223" t="s">
        <v>1500</v>
      </c>
      <c r="AD469" s="597" t="s">
        <v>227</v>
      </c>
      <c r="AE469" s="232" t="s">
        <v>4546</v>
      </c>
      <c r="AF469" s="228" t="s">
        <v>1500</v>
      </c>
      <c r="AG469" s="607" t="s">
        <v>1500</v>
      </c>
      <c r="AH469" s="232" t="s">
        <v>1500</v>
      </c>
      <c r="AI469" s="223"/>
      <c r="AJ469" s="223"/>
      <c r="AK469"/>
      <c r="AL469" s="228"/>
      <c r="AM469"/>
      <c r="AN469"/>
      <c r="AO469"/>
    </row>
    <row r="470" spans="1:41" ht="20.100000000000001" customHeight="1" x14ac:dyDescent="0.3">
      <c r="A470" s="222">
        <v>706995</v>
      </c>
      <c r="B470" s="255" t="s">
        <v>880</v>
      </c>
      <c r="C470" s="223" t="s">
        <v>277</v>
      </c>
      <c r="D470" s="223" t="s">
        <v>922</v>
      </c>
      <c r="E470" s="223" t="s">
        <v>174</v>
      </c>
      <c r="F470" s="224">
        <v>36009</v>
      </c>
      <c r="G470" s="223" t="s">
        <v>200</v>
      </c>
      <c r="H470" s="223" t="s">
        <v>911</v>
      </c>
      <c r="I470" s="232" t="s">
        <v>247</v>
      </c>
      <c r="J470" s="223" t="s">
        <v>203</v>
      </c>
      <c r="K470" s="225">
        <v>2016</v>
      </c>
      <c r="L470" s="223" t="s">
        <v>200</v>
      </c>
      <c r="M470" s="223" t="s">
        <v>227</v>
      </c>
      <c r="N470" s="223"/>
      <c r="O470" s="223" t="str">
        <f>IFERROR(VLOOKUP(A470,[1]ورقه2مسجلين!A$3:AV$777,43,0),"")</f>
        <v/>
      </c>
      <c r="P470" s="223"/>
      <c r="Q470" s="226"/>
      <c r="R470" s="223" t="s">
        <v>227</v>
      </c>
      <c r="S470" s="223" t="s">
        <v>2392</v>
      </c>
      <c r="T470" s="223" t="s">
        <v>2254</v>
      </c>
      <c r="U470" s="223" t="s">
        <v>2132</v>
      </c>
      <c r="V470" s="223" t="s">
        <v>1999</v>
      </c>
      <c r="W470" s="223" t="s">
        <v>227</v>
      </c>
      <c r="X470" s="223" t="s">
        <v>227</v>
      </c>
      <c r="Y470" s="223" t="s">
        <v>227</v>
      </c>
      <c r="Z470" s="223" t="s">
        <v>227</v>
      </c>
      <c r="AA470" s="223" t="s">
        <v>227</v>
      </c>
      <c r="AB470" s="223" t="s">
        <v>227</v>
      </c>
      <c r="AC470" s="223" t="s">
        <v>1500</v>
      </c>
      <c r="AD470" s="597" t="s">
        <v>227</v>
      </c>
      <c r="AE470" s="232" t="s">
        <v>4546</v>
      </c>
      <c r="AF470" s="228" t="s">
        <v>1500</v>
      </c>
      <c r="AG470" s="607" t="s">
        <v>1500</v>
      </c>
      <c r="AH470" s="232" t="s">
        <v>1500</v>
      </c>
      <c r="AI470" s="223"/>
      <c r="AJ470" s="223"/>
      <c r="AK470"/>
      <c r="AL470" s="228"/>
      <c r="AM470"/>
      <c r="AN470"/>
      <c r="AO470"/>
    </row>
    <row r="471" spans="1:41" ht="20.100000000000001" customHeight="1" x14ac:dyDescent="0.3">
      <c r="A471" s="222">
        <v>706997</v>
      </c>
      <c r="B471" s="255" t="s">
        <v>881</v>
      </c>
      <c r="C471" s="223" t="s">
        <v>882</v>
      </c>
      <c r="D471" s="223" t="s">
        <v>1239</v>
      </c>
      <c r="E471" s="223" t="s">
        <v>174</v>
      </c>
      <c r="F471" s="224">
        <v>28649</v>
      </c>
      <c r="G471" s="223" t="s">
        <v>214</v>
      </c>
      <c r="H471" s="223" t="s">
        <v>911</v>
      </c>
      <c r="I471" s="232" t="s">
        <v>247</v>
      </c>
      <c r="J471" s="223" t="s">
        <v>203</v>
      </c>
      <c r="K471" s="225">
        <v>1998</v>
      </c>
      <c r="L471" s="223" t="s">
        <v>214</v>
      </c>
      <c r="M471" s="223" t="s">
        <v>227</v>
      </c>
      <c r="N471" s="223"/>
      <c r="O471" s="223" t="str">
        <f>IFERROR(VLOOKUP(A471,[1]ورقه2مسجلين!A$3:AV$777,43,0),"")</f>
        <v/>
      </c>
      <c r="P471" s="223"/>
      <c r="Q471" s="226"/>
      <c r="R471" s="223" t="s">
        <v>227</v>
      </c>
      <c r="S471" s="223" t="s">
        <v>2059</v>
      </c>
      <c r="T471" s="223" t="s">
        <v>2060</v>
      </c>
      <c r="U471" s="223" t="s">
        <v>2061</v>
      </c>
      <c r="V471" s="223" t="s">
        <v>2040</v>
      </c>
      <c r="W471" s="223" t="s">
        <v>227</v>
      </c>
      <c r="X471" s="223" t="s">
        <v>227</v>
      </c>
      <c r="Y471" s="223" t="s">
        <v>227</v>
      </c>
      <c r="Z471" s="223" t="s">
        <v>227</v>
      </c>
      <c r="AA471" s="223" t="s">
        <v>227</v>
      </c>
      <c r="AB471" s="223" t="s">
        <v>227</v>
      </c>
      <c r="AC471" s="223" t="s">
        <v>1500</v>
      </c>
      <c r="AD471" s="597" t="s">
        <v>227</v>
      </c>
      <c r="AE471" s="232" t="s">
        <v>4546</v>
      </c>
      <c r="AF471" s="228" t="s">
        <v>1500</v>
      </c>
      <c r="AG471" s="607" t="s">
        <v>1500</v>
      </c>
      <c r="AH471" s="232" t="s">
        <v>1500</v>
      </c>
      <c r="AI471" s="223"/>
      <c r="AJ471" s="223"/>
      <c r="AK471"/>
      <c r="AL471" s="228"/>
      <c r="AM471"/>
      <c r="AN471"/>
      <c r="AO471"/>
    </row>
    <row r="472" spans="1:41" ht="20.100000000000001" customHeight="1" x14ac:dyDescent="0.3">
      <c r="A472" s="222">
        <v>706998</v>
      </c>
      <c r="B472" s="255" t="s">
        <v>604</v>
      </c>
      <c r="C472" s="223" t="s">
        <v>358</v>
      </c>
      <c r="D472" s="223" t="s">
        <v>1112</v>
      </c>
      <c r="E472" s="223" t="s">
        <v>174</v>
      </c>
      <c r="F472" s="224">
        <v>31177</v>
      </c>
      <c r="G472" s="223" t="s">
        <v>1037</v>
      </c>
      <c r="H472" s="223" t="s">
        <v>911</v>
      </c>
      <c r="I472" s="232" t="s">
        <v>247</v>
      </c>
      <c r="J472" s="223" t="s">
        <v>203</v>
      </c>
      <c r="K472" s="225">
        <v>2007</v>
      </c>
      <c r="L472" s="223" t="s">
        <v>202</v>
      </c>
      <c r="M472" s="223" t="s">
        <v>227</v>
      </c>
      <c r="N472" s="223"/>
      <c r="O472" s="223" t="str">
        <f>IFERROR(VLOOKUP(A472,[1]ورقه2مسجلين!A$3:AV$777,43,0),"")</f>
        <v/>
      </c>
      <c r="P472" s="223"/>
      <c r="Q472" s="226"/>
      <c r="R472" s="223" t="s">
        <v>227</v>
      </c>
      <c r="S472" s="223" t="s">
        <v>2203</v>
      </c>
      <c r="T472" s="223" t="s">
        <v>2204</v>
      </c>
      <c r="U472" s="223" t="s">
        <v>2205</v>
      </c>
      <c r="V472" s="223" t="s">
        <v>2206</v>
      </c>
      <c r="W472" s="223" t="s">
        <v>227</v>
      </c>
      <c r="X472" s="223" t="s">
        <v>227</v>
      </c>
      <c r="Y472" s="223" t="s">
        <v>227</v>
      </c>
      <c r="Z472" s="223" t="s">
        <v>227</v>
      </c>
      <c r="AA472" s="223" t="s">
        <v>227</v>
      </c>
      <c r="AB472" s="223" t="s">
        <v>227</v>
      </c>
      <c r="AC472" s="223"/>
      <c r="AD472" s="597" t="s">
        <v>227</v>
      </c>
      <c r="AE472" s="232" t="s">
        <v>4546</v>
      </c>
      <c r="AF472" s="228"/>
      <c r="AG472" s="222"/>
      <c r="AH472" s="232"/>
      <c r="AI472" s="223"/>
      <c r="AJ472" s="223"/>
      <c r="AK472"/>
      <c r="AL472" s="228"/>
      <c r="AM472"/>
      <c r="AN472"/>
      <c r="AO472"/>
    </row>
    <row r="473" spans="1:41" ht="20.100000000000001" customHeight="1" x14ac:dyDescent="0.3">
      <c r="A473" s="222">
        <v>707000</v>
      </c>
      <c r="B473" s="255" t="s">
        <v>605</v>
      </c>
      <c r="C473" s="223" t="s">
        <v>90</v>
      </c>
      <c r="D473" s="223" t="s">
        <v>1296</v>
      </c>
      <c r="E473" s="223" t="s">
        <v>174</v>
      </c>
      <c r="F473" s="224">
        <v>31059</v>
      </c>
      <c r="G473" s="223" t="s">
        <v>200</v>
      </c>
      <c r="H473" s="223" t="s">
        <v>911</v>
      </c>
      <c r="I473" s="232" t="s">
        <v>248</v>
      </c>
      <c r="J473" s="223" t="s">
        <v>203</v>
      </c>
      <c r="K473" s="225">
        <v>2003</v>
      </c>
      <c r="L473" s="223" t="s">
        <v>200</v>
      </c>
      <c r="M473" s="218"/>
      <c r="N473" s="223"/>
      <c r="O473" s="223" t="str">
        <f>IFERROR(VLOOKUP(A473,[1]ورقه2مسجلين!A$3:AV$777,43,0),"")</f>
        <v/>
      </c>
      <c r="P473" s="223"/>
      <c r="Q473" s="226"/>
      <c r="R473" s="222">
        <v>0</v>
      </c>
      <c r="S473" s="223" t="s">
        <v>2106</v>
      </c>
      <c r="T473" s="223" t="s">
        <v>2107</v>
      </c>
      <c r="U473" s="223" t="s">
        <v>2108</v>
      </c>
      <c r="V473" s="223" t="s">
        <v>1963</v>
      </c>
      <c r="W473" s="222"/>
      <c r="X473" s="223"/>
      <c r="Y473" s="222"/>
      <c r="Z473" s="222"/>
      <c r="AA473" s="222"/>
      <c r="AB473" s="222"/>
      <c r="AC473" s="222" t="s">
        <v>1500</v>
      </c>
      <c r="AD473" s="597" t="s">
        <v>227</v>
      </c>
      <c r="AE473" s="232">
        <v>0</v>
      </c>
      <c r="AF473" s="228" t="s">
        <v>227</v>
      </c>
      <c r="AG473" s="218"/>
      <c r="AH473" s="232" t="s">
        <v>1500</v>
      </c>
      <c r="AI473" s="223"/>
      <c r="AJ473" s="223"/>
      <c r="AK473" s="229"/>
      <c r="AL473" s="228"/>
      <c r="AM473" s="229"/>
      <c r="AN473" s="229"/>
      <c r="AO473" s="229"/>
    </row>
    <row r="474" spans="1:41" ht="20.100000000000001" customHeight="1" x14ac:dyDescent="0.3">
      <c r="A474" s="222">
        <v>707003</v>
      </c>
      <c r="B474" s="255" t="s">
        <v>883</v>
      </c>
      <c r="C474" s="223" t="s">
        <v>884</v>
      </c>
      <c r="D474" s="223" t="s">
        <v>1280</v>
      </c>
      <c r="E474" s="223" t="s">
        <v>174</v>
      </c>
      <c r="F474" s="224">
        <v>29895</v>
      </c>
      <c r="G474" s="223" t="s">
        <v>973</v>
      </c>
      <c r="H474" s="223" t="s">
        <v>911</v>
      </c>
      <c r="I474" s="232" t="s">
        <v>248</v>
      </c>
      <c r="J474" s="223" t="s">
        <v>203</v>
      </c>
      <c r="K474" s="225">
        <v>2007</v>
      </c>
      <c r="L474" s="223" t="s">
        <v>202</v>
      </c>
      <c r="M474" s="218"/>
      <c r="N474" s="223"/>
      <c r="O474" s="223" t="str">
        <f>IFERROR(VLOOKUP(A474,[1]ورقه2مسجلين!A$3:AV$777,43,0),"")</f>
        <v/>
      </c>
      <c r="P474" s="223"/>
      <c r="Q474" s="226"/>
      <c r="R474" s="222">
        <v>0</v>
      </c>
      <c r="S474" s="223" t="s">
        <v>3282</v>
      </c>
      <c r="T474" s="223" t="s">
        <v>3283</v>
      </c>
      <c r="U474" s="223" t="s">
        <v>3284</v>
      </c>
      <c r="V474" s="223" t="s">
        <v>3285</v>
      </c>
      <c r="W474" s="222"/>
      <c r="X474" s="223"/>
      <c r="Y474" s="222"/>
      <c r="Z474" s="222"/>
      <c r="AA474" s="222"/>
      <c r="AB474" s="222"/>
      <c r="AC474" s="222"/>
      <c r="AD474" s="597" t="s">
        <v>227</v>
      </c>
      <c r="AE474" s="232">
        <v>0</v>
      </c>
      <c r="AF474" s="228"/>
      <c r="AG474" s="218"/>
      <c r="AH474" s="232"/>
      <c r="AI474" s="223"/>
      <c r="AJ474" s="223"/>
      <c r="AK474" s="229"/>
      <c r="AL474" s="228"/>
      <c r="AM474" s="229"/>
      <c r="AN474" s="229"/>
      <c r="AO474" s="229"/>
    </row>
    <row r="475" spans="1:41" ht="20.100000000000001" customHeight="1" x14ac:dyDescent="0.3">
      <c r="A475" s="222">
        <v>707008</v>
      </c>
      <c r="B475" s="255" t="s">
        <v>1546</v>
      </c>
      <c r="C475" s="223" t="s">
        <v>1547</v>
      </c>
      <c r="D475" s="223" t="s">
        <v>227</v>
      </c>
      <c r="E475" s="223" t="s">
        <v>227</v>
      </c>
      <c r="F475" s="226"/>
      <c r="G475" s="223" t="s">
        <v>227</v>
      </c>
      <c r="H475" s="223" t="s">
        <v>227</v>
      </c>
      <c r="I475" s="232" t="s">
        <v>247</v>
      </c>
      <c r="J475" s="223" t="s">
        <v>227</v>
      </c>
      <c r="K475" s="226"/>
      <c r="L475" s="223" t="s">
        <v>227</v>
      </c>
      <c r="M475" s="223" t="s">
        <v>227</v>
      </c>
      <c r="N475" s="223"/>
      <c r="O475" s="223" t="str">
        <f>IFERROR(VLOOKUP(A475,[1]ورقه2مسجلين!A$3:AV$777,43,0),"")</f>
        <v/>
      </c>
      <c r="P475" s="223"/>
      <c r="Q475" s="226"/>
      <c r="R475" s="223" t="s">
        <v>227</v>
      </c>
      <c r="S475" s="223" t="s">
        <v>227</v>
      </c>
      <c r="T475" s="223" t="s">
        <v>227</v>
      </c>
      <c r="U475" s="223" t="s">
        <v>227</v>
      </c>
      <c r="V475" s="223" t="s">
        <v>227</v>
      </c>
      <c r="W475" s="223" t="s">
        <v>227</v>
      </c>
      <c r="X475" s="223" t="s">
        <v>227</v>
      </c>
      <c r="Y475" s="223" t="s">
        <v>227</v>
      </c>
      <c r="Z475" s="223" t="s">
        <v>227</v>
      </c>
      <c r="AA475" s="223" t="s">
        <v>227</v>
      </c>
      <c r="AB475" s="223" t="s">
        <v>1500</v>
      </c>
      <c r="AC475" s="223" t="s">
        <v>1500</v>
      </c>
      <c r="AD475" s="597" t="s">
        <v>227</v>
      </c>
      <c r="AE475" s="232" t="s">
        <v>4546</v>
      </c>
      <c r="AF475" s="228" t="s">
        <v>1500</v>
      </c>
      <c r="AG475" s="607" t="s">
        <v>1500</v>
      </c>
      <c r="AH475" s="232" t="s">
        <v>1500</v>
      </c>
      <c r="AI475" s="223"/>
      <c r="AJ475" s="223"/>
      <c r="AK475"/>
      <c r="AL475" s="228"/>
      <c r="AM475"/>
      <c r="AN475"/>
      <c r="AO475"/>
    </row>
    <row r="476" spans="1:41" ht="20.100000000000001" customHeight="1" x14ac:dyDescent="0.3">
      <c r="A476" s="222">
        <v>707013</v>
      </c>
      <c r="B476" s="255" t="s">
        <v>606</v>
      </c>
      <c r="C476" s="223" t="s">
        <v>66</v>
      </c>
      <c r="D476" s="223" t="s">
        <v>1123</v>
      </c>
      <c r="E476" s="223" t="s">
        <v>174</v>
      </c>
      <c r="F476" s="224">
        <v>31048</v>
      </c>
      <c r="G476" s="223" t="s">
        <v>200</v>
      </c>
      <c r="H476" s="223" t="s">
        <v>911</v>
      </c>
      <c r="I476" s="232" t="s">
        <v>247</v>
      </c>
      <c r="J476" s="223" t="s">
        <v>203</v>
      </c>
      <c r="K476" s="225">
        <v>2003</v>
      </c>
      <c r="L476" s="223" t="s">
        <v>200</v>
      </c>
      <c r="M476" s="223" t="s">
        <v>227</v>
      </c>
      <c r="N476" s="223"/>
      <c r="O476" s="223" t="str">
        <f>IFERROR(VLOOKUP(A476,[1]ورقه2مسجلين!A$3:AV$777,43,0),"")</f>
        <v/>
      </c>
      <c r="P476" s="223"/>
      <c r="Q476" s="226"/>
      <c r="R476" s="223" t="s">
        <v>227</v>
      </c>
      <c r="S476" s="223" t="s">
        <v>227</v>
      </c>
      <c r="T476" s="223" t="s">
        <v>227</v>
      </c>
      <c r="U476" s="223" t="s">
        <v>227</v>
      </c>
      <c r="V476" s="223" t="s">
        <v>227</v>
      </c>
      <c r="W476" s="223" t="s">
        <v>227</v>
      </c>
      <c r="X476" s="223" t="s">
        <v>227</v>
      </c>
      <c r="Y476" s="223" t="s">
        <v>227</v>
      </c>
      <c r="Z476" s="223" t="s">
        <v>227</v>
      </c>
      <c r="AA476" s="223" t="s">
        <v>227</v>
      </c>
      <c r="AB476" s="223" t="s">
        <v>227</v>
      </c>
      <c r="AC476" s="223" t="s">
        <v>1500</v>
      </c>
      <c r="AD476" s="597" t="s">
        <v>227</v>
      </c>
      <c r="AE476" s="232" t="s">
        <v>4546</v>
      </c>
      <c r="AF476" s="228" t="s">
        <v>1500</v>
      </c>
      <c r="AG476" s="607" t="s">
        <v>1500</v>
      </c>
      <c r="AH476" s="232" t="s">
        <v>1500</v>
      </c>
      <c r="AI476" s="223"/>
      <c r="AJ476" s="223"/>
      <c r="AK476"/>
      <c r="AL476" s="228"/>
      <c r="AM476"/>
      <c r="AN476"/>
      <c r="AO476"/>
    </row>
    <row r="477" spans="1:41" ht="20.100000000000001" customHeight="1" x14ac:dyDescent="0.3">
      <c r="A477" s="222">
        <v>707017</v>
      </c>
      <c r="B477" s="255" t="s">
        <v>885</v>
      </c>
      <c r="C477" s="223" t="s">
        <v>244</v>
      </c>
      <c r="D477" s="223" t="s">
        <v>1270</v>
      </c>
      <c r="E477" s="223" t="s">
        <v>173</v>
      </c>
      <c r="F477" s="224">
        <v>28759</v>
      </c>
      <c r="G477" s="223" t="s">
        <v>1087</v>
      </c>
      <c r="H477" s="223" t="s">
        <v>911</v>
      </c>
      <c r="I477" s="232" t="s">
        <v>247</v>
      </c>
      <c r="J477" s="223" t="s">
        <v>203</v>
      </c>
      <c r="K477" s="225">
        <v>1999</v>
      </c>
      <c r="L477" s="223" t="s">
        <v>218</v>
      </c>
      <c r="M477" s="223" t="s">
        <v>227</v>
      </c>
      <c r="N477" s="223"/>
      <c r="O477" s="223" t="str">
        <f>IFERROR(VLOOKUP(A477,[1]ورقه2مسجلين!A$3:AV$777,43,0),"")</f>
        <v/>
      </c>
      <c r="P477" s="223"/>
      <c r="Q477" s="226"/>
      <c r="R477" s="223" t="s">
        <v>227</v>
      </c>
      <c r="S477" s="223" t="s">
        <v>2070</v>
      </c>
      <c r="T477" s="223" t="s">
        <v>2071</v>
      </c>
      <c r="U477" s="223" t="s">
        <v>2039</v>
      </c>
      <c r="V477" s="223" t="s">
        <v>2072</v>
      </c>
      <c r="W477" s="223" t="s">
        <v>227</v>
      </c>
      <c r="X477" s="223" t="s">
        <v>227</v>
      </c>
      <c r="Y477" s="223" t="s">
        <v>227</v>
      </c>
      <c r="Z477" s="223" t="s">
        <v>227</v>
      </c>
      <c r="AA477" s="223" t="s">
        <v>227</v>
      </c>
      <c r="AB477" s="223" t="s">
        <v>227</v>
      </c>
      <c r="AC477" s="223" t="s">
        <v>1500</v>
      </c>
      <c r="AD477" s="597" t="s">
        <v>227</v>
      </c>
      <c r="AE477" s="232" t="s">
        <v>4546</v>
      </c>
      <c r="AF477" s="228" t="s">
        <v>1500</v>
      </c>
      <c r="AG477" s="607" t="s">
        <v>1500</v>
      </c>
      <c r="AH477" s="232" t="s">
        <v>1500</v>
      </c>
      <c r="AI477" s="223"/>
      <c r="AJ477" s="223"/>
      <c r="AK477"/>
      <c r="AL477" s="228"/>
      <c r="AM477"/>
      <c r="AN477"/>
      <c r="AO477"/>
    </row>
    <row r="478" spans="1:41" ht="20.100000000000001" customHeight="1" x14ac:dyDescent="0.3">
      <c r="A478" s="222">
        <v>707025</v>
      </c>
      <c r="B478" s="255" t="s">
        <v>525</v>
      </c>
      <c r="C478" s="223" t="s">
        <v>64</v>
      </c>
      <c r="D478" s="223" t="s">
        <v>1308</v>
      </c>
      <c r="E478" s="223" t="s">
        <v>173</v>
      </c>
      <c r="F478" s="224">
        <v>32365</v>
      </c>
      <c r="G478" s="223" t="s">
        <v>217</v>
      </c>
      <c r="H478" s="223" t="s">
        <v>911</v>
      </c>
      <c r="I478" s="232" t="s">
        <v>247</v>
      </c>
      <c r="J478" s="223" t="s">
        <v>203</v>
      </c>
      <c r="K478" s="225">
        <v>2007</v>
      </c>
      <c r="L478" s="223" t="s">
        <v>217</v>
      </c>
      <c r="M478" s="223" t="s">
        <v>227</v>
      </c>
      <c r="N478" s="223"/>
      <c r="O478" s="223" t="str">
        <f>IFERROR(VLOOKUP(A478,[1]ورقه2مسجلين!A$3:AV$777,43,0),"")</f>
        <v/>
      </c>
      <c r="P478" s="223"/>
      <c r="Q478" s="226"/>
      <c r="R478" s="223" t="s">
        <v>227</v>
      </c>
      <c r="S478" s="223" t="s">
        <v>227</v>
      </c>
      <c r="T478" s="223" t="s">
        <v>227</v>
      </c>
      <c r="U478" s="223" t="s">
        <v>227</v>
      </c>
      <c r="V478" s="223" t="s">
        <v>227</v>
      </c>
      <c r="W478" s="223" t="s">
        <v>227</v>
      </c>
      <c r="X478" s="223" t="s">
        <v>227</v>
      </c>
      <c r="Y478" s="223" t="s">
        <v>227</v>
      </c>
      <c r="Z478" s="223" t="s">
        <v>227</v>
      </c>
      <c r="AA478" s="223" t="s">
        <v>227</v>
      </c>
      <c r="AB478" s="223" t="s">
        <v>227</v>
      </c>
      <c r="AC478" s="223" t="s">
        <v>1500</v>
      </c>
      <c r="AD478" s="597" t="s">
        <v>227</v>
      </c>
      <c r="AE478" s="232" t="s">
        <v>4546</v>
      </c>
      <c r="AF478" s="228" t="s">
        <v>1500</v>
      </c>
      <c r="AG478" s="607" t="s">
        <v>1500</v>
      </c>
      <c r="AH478" s="232" t="s">
        <v>1500</v>
      </c>
      <c r="AI478" s="223"/>
      <c r="AJ478" s="223"/>
      <c r="AK478"/>
      <c r="AL478" s="228"/>
      <c r="AM478"/>
      <c r="AN478"/>
      <c r="AO478"/>
    </row>
    <row r="479" spans="1:41" ht="20.100000000000001" customHeight="1" x14ac:dyDescent="0.3">
      <c r="A479" s="222">
        <v>707027</v>
      </c>
      <c r="B479" s="255" t="s">
        <v>299</v>
      </c>
      <c r="C479" s="223" t="s">
        <v>68</v>
      </c>
      <c r="D479" s="223" t="s">
        <v>1242</v>
      </c>
      <c r="E479" s="223" t="s">
        <v>173</v>
      </c>
      <c r="F479" s="224">
        <v>24525</v>
      </c>
      <c r="G479" s="223" t="s">
        <v>941</v>
      </c>
      <c r="H479" s="223" t="s">
        <v>935</v>
      </c>
      <c r="I479" s="232" t="s">
        <v>401</v>
      </c>
      <c r="J479" s="223" t="s">
        <v>201</v>
      </c>
      <c r="K479" s="225">
        <v>1986</v>
      </c>
      <c r="L479" s="223" t="s">
        <v>200</v>
      </c>
      <c r="M479" s="218"/>
      <c r="N479" s="223"/>
      <c r="O479" s="223" t="str">
        <f>IFERROR(VLOOKUP(A479,[1]ورقه2مسجلين!A$3:AV$777,43,0),"")</f>
        <v/>
      </c>
      <c r="P479" s="223"/>
      <c r="Q479" s="226"/>
      <c r="R479" s="222">
        <v>0</v>
      </c>
      <c r="S479" s="223" t="s">
        <v>3286</v>
      </c>
      <c r="T479" s="223" t="s">
        <v>3287</v>
      </c>
      <c r="U479" s="223" t="s">
        <v>2700</v>
      </c>
      <c r="V479" s="223" t="s">
        <v>1963</v>
      </c>
      <c r="W479" s="222"/>
      <c r="X479" s="223"/>
      <c r="Y479" s="222"/>
      <c r="Z479" s="222"/>
      <c r="AA479" s="222"/>
      <c r="AB479" s="222"/>
      <c r="AC479" s="222"/>
      <c r="AD479" s="597" t="s">
        <v>227</v>
      </c>
      <c r="AE479" s="232">
        <v>0</v>
      </c>
      <c r="AF479" s="228" t="s">
        <v>227</v>
      </c>
      <c r="AG479" s="218"/>
      <c r="AH479" s="232"/>
      <c r="AI479" s="223"/>
      <c r="AJ479" s="223"/>
      <c r="AK479" s="229"/>
      <c r="AL479" s="228"/>
      <c r="AM479" s="229"/>
      <c r="AN479" s="229"/>
      <c r="AO479" s="229"/>
    </row>
    <row r="480" spans="1:41" ht="20.100000000000001" customHeight="1" x14ac:dyDescent="0.3">
      <c r="A480" s="222">
        <v>707028</v>
      </c>
      <c r="B480" s="255" t="s">
        <v>1548</v>
      </c>
      <c r="C480" s="223" t="s">
        <v>74</v>
      </c>
      <c r="D480" s="223" t="s">
        <v>227</v>
      </c>
      <c r="E480" s="223" t="s">
        <v>227</v>
      </c>
      <c r="F480" s="231"/>
      <c r="G480" s="223" t="s">
        <v>227</v>
      </c>
      <c r="H480" s="223" t="s">
        <v>227</v>
      </c>
      <c r="I480" s="232" t="s">
        <v>247</v>
      </c>
      <c r="J480" s="223" t="s">
        <v>227</v>
      </c>
      <c r="K480" s="231"/>
      <c r="L480" s="223" t="s">
        <v>227</v>
      </c>
      <c r="M480" s="223" t="s">
        <v>227</v>
      </c>
      <c r="N480" s="251"/>
      <c r="O480" s="251" t="s">
        <v>4543</v>
      </c>
      <c r="P480" s="223"/>
      <c r="Q480" s="226">
        <v>60000</v>
      </c>
      <c r="R480" s="223" t="s">
        <v>227</v>
      </c>
      <c r="S480" s="223" t="s">
        <v>227</v>
      </c>
      <c r="T480" s="223" t="s">
        <v>227</v>
      </c>
      <c r="U480" s="223" t="s">
        <v>227</v>
      </c>
      <c r="V480" s="223" t="s">
        <v>227</v>
      </c>
      <c r="W480" s="223" t="s">
        <v>227</v>
      </c>
      <c r="X480" s="223" t="s">
        <v>227</v>
      </c>
      <c r="Y480" s="223" t="s">
        <v>227</v>
      </c>
      <c r="Z480" s="223" t="s">
        <v>227</v>
      </c>
      <c r="AA480" s="223" t="s">
        <v>227</v>
      </c>
      <c r="AB480" s="223"/>
      <c r="AC480" s="223"/>
      <c r="AD480" s="597" t="s">
        <v>227</v>
      </c>
      <c r="AE480" s="232">
        <v>0</v>
      </c>
      <c r="AF480" s="228"/>
      <c r="AG480" s="222"/>
      <c r="AH480" s="232"/>
      <c r="AI480" s="223"/>
      <c r="AJ480" s="223"/>
      <c r="AK480"/>
      <c r="AL480" s="228"/>
      <c r="AM480"/>
      <c r="AN480"/>
      <c r="AO480"/>
    </row>
    <row r="481" spans="1:41" ht="20.100000000000001" customHeight="1" x14ac:dyDescent="0.3">
      <c r="A481" s="222">
        <v>707031</v>
      </c>
      <c r="B481" s="255" t="s">
        <v>329</v>
      </c>
      <c r="C481" s="223" t="s">
        <v>68</v>
      </c>
      <c r="D481" s="223" t="s">
        <v>1311</v>
      </c>
      <c r="E481" s="223" t="s">
        <v>173</v>
      </c>
      <c r="F481" s="224">
        <v>32596</v>
      </c>
      <c r="G481" s="223" t="s">
        <v>212</v>
      </c>
      <c r="H481" s="223" t="s">
        <v>911</v>
      </c>
      <c r="I481" s="232" t="s">
        <v>247</v>
      </c>
      <c r="J481" s="223" t="s">
        <v>203</v>
      </c>
      <c r="K481" s="225">
        <v>2007</v>
      </c>
      <c r="L481" s="223" t="s">
        <v>212</v>
      </c>
      <c r="M481" s="218"/>
      <c r="N481" s="223"/>
      <c r="O481" s="223" t="str">
        <f>IFERROR(VLOOKUP(A481,[1]ورقه2مسجلين!A$3:AV$777,43,0),"")</f>
        <v/>
      </c>
      <c r="P481" s="223"/>
      <c r="Q481" s="226"/>
      <c r="R481" s="231"/>
      <c r="S481" s="223" t="s">
        <v>2207</v>
      </c>
      <c r="T481" s="223" t="s">
        <v>2024</v>
      </c>
      <c r="U481" s="223" t="s">
        <v>2208</v>
      </c>
      <c r="V481" s="223" t="s">
        <v>2209</v>
      </c>
      <c r="W481" s="222"/>
      <c r="X481" s="223"/>
      <c r="Y481" s="222"/>
      <c r="Z481" s="222"/>
      <c r="AA481" s="222"/>
      <c r="AB481" s="222"/>
      <c r="AC481" s="222"/>
      <c r="AD481" s="597" t="s">
        <v>227</v>
      </c>
      <c r="AE481" s="232" t="s">
        <v>4546</v>
      </c>
      <c r="AF481" s="228" t="s">
        <v>227</v>
      </c>
      <c r="AG481" s="218"/>
      <c r="AH481" s="232" t="s">
        <v>1500</v>
      </c>
      <c r="AI481" s="223"/>
      <c r="AJ481" s="223"/>
      <c r="AK481" s="229"/>
      <c r="AL481" s="228"/>
      <c r="AM481" s="229"/>
      <c r="AN481" s="229"/>
      <c r="AO481" s="229"/>
    </row>
    <row r="482" spans="1:41" ht="20.100000000000001" customHeight="1" x14ac:dyDescent="0.3">
      <c r="A482" s="222">
        <v>707032</v>
      </c>
      <c r="B482" s="255" t="s">
        <v>886</v>
      </c>
      <c r="C482" s="223" t="s">
        <v>69</v>
      </c>
      <c r="D482" s="223" t="s">
        <v>1244</v>
      </c>
      <c r="E482" s="223" t="s">
        <v>173</v>
      </c>
      <c r="F482" s="224">
        <v>27468</v>
      </c>
      <c r="G482" s="223" t="s">
        <v>1265</v>
      </c>
      <c r="H482" s="223" t="s">
        <v>911</v>
      </c>
      <c r="I482" s="232" t="s">
        <v>249</v>
      </c>
      <c r="J482" s="223" t="s">
        <v>201</v>
      </c>
      <c r="K482" s="225">
        <v>1995</v>
      </c>
      <c r="L482" s="223" t="s">
        <v>211</v>
      </c>
      <c r="M482" s="218"/>
      <c r="N482" s="223"/>
      <c r="O482" s="223" t="str">
        <f>IFERROR(VLOOKUP(A482,[1]ورقه2مسجلين!A$3:AV$777,43,0),"")</f>
        <v/>
      </c>
      <c r="P482" s="223"/>
      <c r="Q482" s="226"/>
      <c r="R482" s="222">
        <v>0</v>
      </c>
      <c r="S482" s="223" t="s">
        <v>3288</v>
      </c>
      <c r="T482" s="223" t="s">
        <v>2464</v>
      </c>
      <c r="U482" s="223" t="s">
        <v>3289</v>
      </c>
      <c r="V482" s="223" t="s">
        <v>1963</v>
      </c>
      <c r="W482" s="222"/>
      <c r="X482" s="223"/>
      <c r="Y482" s="222"/>
      <c r="Z482" s="222"/>
      <c r="AA482" s="222"/>
      <c r="AB482" s="222"/>
      <c r="AC482" s="222"/>
      <c r="AD482" s="597" t="s">
        <v>227</v>
      </c>
      <c r="AE482" s="232">
        <v>0</v>
      </c>
      <c r="AF482" s="228" t="s">
        <v>227</v>
      </c>
      <c r="AG482" s="218"/>
      <c r="AH482" s="232"/>
      <c r="AI482" s="223"/>
      <c r="AJ482" s="223"/>
      <c r="AK482" s="229"/>
      <c r="AL482" s="228"/>
      <c r="AM482" s="229"/>
      <c r="AN482" s="229"/>
      <c r="AO482" s="229"/>
    </row>
    <row r="483" spans="1:41" ht="20.100000000000001" customHeight="1" x14ac:dyDescent="0.3">
      <c r="A483" s="222">
        <v>707035</v>
      </c>
      <c r="B483" s="255" t="s">
        <v>489</v>
      </c>
      <c r="C483" s="223" t="s">
        <v>76</v>
      </c>
      <c r="D483" s="223" t="s">
        <v>1237</v>
      </c>
      <c r="E483" s="223" t="s">
        <v>173</v>
      </c>
      <c r="F483" s="224">
        <v>33825</v>
      </c>
      <c r="G483" s="223" t="s">
        <v>941</v>
      </c>
      <c r="H483" s="223" t="s">
        <v>911</v>
      </c>
      <c r="I483" s="232" t="s">
        <v>403</v>
      </c>
      <c r="J483" s="223" t="s">
        <v>203</v>
      </c>
      <c r="K483" s="225">
        <v>2013</v>
      </c>
      <c r="L483" s="223" t="s">
        <v>200</v>
      </c>
      <c r="M483" s="218"/>
      <c r="N483" s="223"/>
      <c r="O483" s="223" t="str">
        <f>IFERROR(VLOOKUP(A483,[1]ورقه2مسجلين!A$3:AV$777,43,0),"")</f>
        <v/>
      </c>
      <c r="P483" s="223"/>
      <c r="Q483" s="226"/>
      <c r="R483" s="231"/>
      <c r="S483" s="223" t="s">
        <v>3290</v>
      </c>
      <c r="T483" s="223" t="s">
        <v>3291</v>
      </c>
      <c r="U483" s="223" t="s">
        <v>3292</v>
      </c>
      <c r="V483" s="223" t="s">
        <v>1963</v>
      </c>
      <c r="W483" s="222"/>
      <c r="X483" s="223"/>
      <c r="Y483" s="222"/>
      <c r="Z483" s="222"/>
      <c r="AA483" s="222"/>
      <c r="AB483" s="222"/>
      <c r="AC483" s="222"/>
      <c r="AD483" s="597" t="s">
        <v>227</v>
      </c>
      <c r="AE483" s="232">
        <v>0</v>
      </c>
      <c r="AF483" s="228" t="s">
        <v>227</v>
      </c>
      <c r="AG483" s="218"/>
      <c r="AH483" s="232"/>
      <c r="AI483" s="223"/>
      <c r="AJ483" s="223"/>
      <c r="AK483" s="229"/>
      <c r="AL483" s="228"/>
      <c r="AM483" s="229"/>
      <c r="AN483" s="229"/>
      <c r="AO483" s="229"/>
    </row>
    <row r="484" spans="1:41" ht="20.100000000000001" customHeight="1" x14ac:dyDescent="0.3">
      <c r="A484" s="222">
        <v>707036</v>
      </c>
      <c r="B484" s="255" t="s">
        <v>887</v>
      </c>
      <c r="C484" s="223" t="s">
        <v>66</v>
      </c>
      <c r="D484" s="223" t="s">
        <v>1021</v>
      </c>
      <c r="E484" s="223" t="s">
        <v>173</v>
      </c>
      <c r="F484" s="224">
        <v>31476</v>
      </c>
      <c r="G484" s="223" t="s">
        <v>200</v>
      </c>
      <c r="H484" s="223" t="s">
        <v>911</v>
      </c>
      <c r="I484" s="232" t="s">
        <v>247</v>
      </c>
      <c r="J484" s="223" t="s">
        <v>201</v>
      </c>
      <c r="K484" s="225">
        <v>2005</v>
      </c>
      <c r="L484" s="223" t="s">
        <v>200</v>
      </c>
      <c r="M484" s="223" t="s">
        <v>227</v>
      </c>
      <c r="N484" s="223"/>
      <c r="O484" s="223" t="str">
        <f>IFERROR(VLOOKUP(A484,[1]ورقه2مسجلين!A$3:AV$777,43,0),"")</f>
        <v/>
      </c>
      <c r="P484" s="223"/>
      <c r="Q484" s="226"/>
      <c r="R484" s="223" t="s">
        <v>227</v>
      </c>
      <c r="S484" s="223" t="s">
        <v>227</v>
      </c>
      <c r="T484" s="223" t="s">
        <v>227</v>
      </c>
      <c r="U484" s="223" t="s">
        <v>227</v>
      </c>
      <c r="V484" s="223" t="s">
        <v>227</v>
      </c>
      <c r="W484" s="223" t="s">
        <v>227</v>
      </c>
      <c r="X484" s="223" t="s">
        <v>227</v>
      </c>
      <c r="Y484" s="223" t="s">
        <v>227</v>
      </c>
      <c r="Z484" s="223" t="s">
        <v>227</v>
      </c>
      <c r="AA484" s="223" t="s">
        <v>227</v>
      </c>
      <c r="AB484" s="223" t="s">
        <v>227</v>
      </c>
      <c r="AC484" s="223" t="s">
        <v>1500</v>
      </c>
      <c r="AD484" s="597" t="s">
        <v>227</v>
      </c>
      <c r="AE484" s="232" t="s">
        <v>4546</v>
      </c>
      <c r="AF484" s="228" t="s">
        <v>1500</v>
      </c>
      <c r="AG484" s="607" t="s">
        <v>1500</v>
      </c>
      <c r="AH484" s="232" t="s">
        <v>1500</v>
      </c>
      <c r="AI484" s="223"/>
      <c r="AJ484" s="223"/>
      <c r="AK484"/>
      <c r="AL484" s="228"/>
      <c r="AM484"/>
      <c r="AN484"/>
      <c r="AO484"/>
    </row>
    <row r="485" spans="1:41" ht="20.100000000000001" customHeight="1" x14ac:dyDescent="0.3">
      <c r="A485" s="222">
        <v>707041</v>
      </c>
      <c r="B485" s="255" t="s">
        <v>526</v>
      </c>
      <c r="C485" s="223" t="s">
        <v>341</v>
      </c>
      <c r="D485" s="223" t="s">
        <v>1026</v>
      </c>
      <c r="E485" s="223" t="s">
        <v>173</v>
      </c>
      <c r="F485" s="224">
        <v>32719</v>
      </c>
      <c r="G485" s="223" t="s">
        <v>200</v>
      </c>
      <c r="H485" s="223" t="s">
        <v>911</v>
      </c>
      <c r="I485" s="232" t="s">
        <v>403</v>
      </c>
      <c r="J485" s="223" t="s">
        <v>203</v>
      </c>
      <c r="K485" s="225">
        <v>2007</v>
      </c>
      <c r="L485" s="223" t="s">
        <v>200</v>
      </c>
      <c r="M485" s="218"/>
      <c r="N485" s="223"/>
      <c r="O485" s="223" t="str">
        <f>IFERROR(VLOOKUP(A485,[1]ورقه2مسجلين!A$3:AV$777,43,0),"")</f>
        <v/>
      </c>
      <c r="P485" s="223"/>
      <c r="Q485" s="226"/>
      <c r="R485" s="231"/>
      <c r="S485" s="223" t="s">
        <v>3293</v>
      </c>
      <c r="T485" s="223" t="s">
        <v>3294</v>
      </c>
      <c r="U485" s="223" t="s">
        <v>3295</v>
      </c>
      <c r="V485" s="223" t="s">
        <v>2706</v>
      </c>
      <c r="W485" s="222"/>
      <c r="X485" s="223"/>
      <c r="Y485" s="222"/>
      <c r="Z485" s="222"/>
      <c r="AA485" s="222"/>
      <c r="AB485" s="222"/>
      <c r="AC485" s="222"/>
      <c r="AD485" s="597" t="s">
        <v>227</v>
      </c>
      <c r="AE485" s="232">
        <v>0</v>
      </c>
      <c r="AF485" s="228" t="s">
        <v>227</v>
      </c>
      <c r="AG485" s="218"/>
      <c r="AH485" s="232"/>
      <c r="AI485" s="223"/>
      <c r="AJ485" s="223"/>
      <c r="AK485" s="229"/>
      <c r="AL485" s="228"/>
      <c r="AM485" s="229"/>
      <c r="AN485" s="229"/>
      <c r="AO485" s="229"/>
    </row>
    <row r="486" spans="1:41" ht="20.100000000000001" customHeight="1" x14ac:dyDescent="0.3">
      <c r="A486" s="222">
        <v>707042</v>
      </c>
      <c r="B486" s="255" t="s">
        <v>518</v>
      </c>
      <c r="C486" s="223" t="s">
        <v>108</v>
      </c>
      <c r="D486" s="223" t="s">
        <v>1299</v>
      </c>
      <c r="E486" s="223" t="s">
        <v>173</v>
      </c>
      <c r="F486" s="224">
        <v>31476</v>
      </c>
      <c r="G486" s="223" t="s">
        <v>1041</v>
      </c>
      <c r="H486" s="223" t="s">
        <v>911</v>
      </c>
      <c r="I486" s="232" t="s">
        <v>401</v>
      </c>
      <c r="J486" s="223" t="s">
        <v>203</v>
      </c>
      <c r="K486" s="225">
        <v>2004</v>
      </c>
      <c r="L486" s="223" t="s">
        <v>213</v>
      </c>
      <c r="M486" s="218"/>
      <c r="N486" s="223"/>
      <c r="O486" s="223" t="str">
        <f>IFERROR(VLOOKUP(A486,[1]ورقه2مسجلين!A$3:AV$777,43,0),"")</f>
        <v/>
      </c>
      <c r="P486" s="223"/>
      <c r="Q486" s="226"/>
      <c r="R486" s="222">
        <v>0</v>
      </c>
      <c r="S486" s="223" t="s">
        <v>3296</v>
      </c>
      <c r="T486" s="223" t="s">
        <v>3297</v>
      </c>
      <c r="U486" s="223" t="s">
        <v>2192</v>
      </c>
      <c r="V486" s="223" t="s">
        <v>3298</v>
      </c>
      <c r="W486" s="222"/>
      <c r="X486" s="223"/>
      <c r="Y486" s="222"/>
      <c r="Z486" s="222"/>
      <c r="AA486" s="222"/>
      <c r="AB486" s="222"/>
      <c r="AC486" s="222"/>
      <c r="AD486" s="597" t="s">
        <v>227</v>
      </c>
      <c r="AE486" s="232">
        <v>0</v>
      </c>
      <c r="AF486" s="228" t="s">
        <v>227</v>
      </c>
      <c r="AG486" s="218"/>
      <c r="AH486" s="232"/>
      <c r="AI486" s="223"/>
      <c r="AJ486" s="223"/>
      <c r="AK486" s="229"/>
      <c r="AL486" s="228"/>
      <c r="AM486" s="229"/>
      <c r="AN486" s="229"/>
      <c r="AO486" s="229"/>
    </row>
    <row r="487" spans="1:41" ht="20.100000000000001" customHeight="1" x14ac:dyDescent="0.3">
      <c r="A487" s="222">
        <v>707043</v>
      </c>
      <c r="B487" s="255" t="s">
        <v>519</v>
      </c>
      <c r="C487" s="223" t="s">
        <v>291</v>
      </c>
      <c r="D487" s="223" t="s">
        <v>227</v>
      </c>
      <c r="E487" s="223" t="s">
        <v>227</v>
      </c>
      <c r="F487" s="226"/>
      <c r="G487" s="223" t="s">
        <v>227</v>
      </c>
      <c r="H487" s="223" t="s">
        <v>227</v>
      </c>
      <c r="I487" s="232" t="s">
        <v>247</v>
      </c>
      <c r="J487" s="223" t="s">
        <v>227</v>
      </c>
      <c r="K487" s="226"/>
      <c r="L487" s="223" t="s">
        <v>227</v>
      </c>
      <c r="M487" s="218"/>
      <c r="N487" s="223"/>
      <c r="O487" s="223" t="str">
        <f>IFERROR(VLOOKUP(A487,[1]ورقه2مسجلين!A$3:AV$777,43,0),"")</f>
        <v/>
      </c>
      <c r="P487" s="223"/>
      <c r="Q487" s="226"/>
      <c r="R487" s="231"/>
      <c r="S487" s="223" t="s">
        <v>227</v>
      </c>
      <c r="T487" s="223" t="s">
        <v>227</v>
      </c>
      <c r="U487" s="223" t="s">
        <v>227</v>
      </c>
      <c r="V487" s="223" t="s">
        <v>227</v>
      </c>
      <c r="W487" s="231"/>
      <c r="X487" s="223"/>
      <c r="Y487" s="231"/>
      <c r="Z487" s="231"/>
      <c r="AA487" s="231"/>
      <c r="AB487" s="231"/>
      <c r="AC487" s="231"/>
      <c r="AD487" s="597" t="s">
        <v>227</v>
      </c>
      <c r="AE487" s="232">
        <v>0</v>
      </c>
      <c r="AF487" s="228" t="s">
        <v>227</v>
      </c>
      <c r="AG487" s="218"/>
      <c r="AH487" s="232" t="s">
        <v>1500</v>
      </c>
      <c r="AI487" s="223"/>
      <c r="AJ487" s="223"/>
      <c r="AK487" s="229"/>
      <c r="AL487" s="228"/>
      <c r="AM487" s="229"/>
      <c r="AN487" s="229"/>
      <c r="AO487" s="229"/>
    </row>
    <row r="488" spans="1:41" ht="20.100000000000001" customHeight="1" x14ac:dyDescent="0.3">
      <c r="A488" s="222">
        <v>707048</v>
      </c>
      <c r="B488" s="255" t="s">
        <v>888</v>
      </c>
      <c r="C488" s="223" t="s">
        <v>889</v>
      </c>
      <c r="D488" s="223" t="s">
        <v>1246</v>
      </c>
      <c r="E488" s="223" t="s">
        <v>174</v>
      </c>
      <c r="F488" s="224">
        <v>34359</v>
      </c>
      <c r="G488" s="223" t="s">
        <v>1068</v>
      </c>
      <c r="H488" s="223" t="s">
        <v>935</v>
      </c>
      <c r="I488" s="232" t="s">
        <v>248</v>
      </c>
      <c r="J488" s="223" t="s">
        <v>201</v>
      </c>
      <c r="K488" s="225">
        <v>2011</v>
      </c>
      <c r="L488" s="223" t="s">
        <v>202</v>
      </c>
      <c r="M488" s="218"/>
      <c r="N488" s="223"/>
      <c r="O488" s="223" t="str">
        <f>IFERROR(VLOOKUP(A488,[1]ورقه2مسجلين!A$3:AV$777,43,0),"")</f>
        <v/>
      </c>
      <c r="P488" s="223"/>
      <c r="Q488" s="226"/>
      <c r="R488" s="222">
        <v>0</v>
      </c>
      <c r="S488" s="223" t="s">
        <v>3299</v>
      </c>
      <c r="T488" s="223" t="s">
        <v>3300</v>
      </c>
      <c r="U488" s="223" t="s">
        <v>2841</v>
      </c>
      <c r="V488" s="223" t="s">
        <v>2355</v>
      </c>
      <c r="W488" s="222"/>
      <c r="X488" s="223"/>
      <c r="Y488" s="222"/>
      <c r="Z488" s="222"/>
      <c r="AA488" s="222"/>
      <c r="AB488" s="222"/>
      <c r="AC488" s="222"/>
      <c r="AD488" s="597" t="s">
        <v>227</v>
      </c>
      <c r="AE488" s="232">
        <v>0</v>
      </c>
      <c r="AF488" s="228" t="s">
        <v>227</v>
      </c>
      <c r="AG488" s="218"/>
      <c r="AH488" s="232" t="s">
        <v>1500</v>
      </c>
      <c r="AI488" s="223"/>
      <c r="AJ488" s="223"/>
      <c r="AK488" s="229"/>
      <c r="AL488" s="228"/>
      <c r="AM488" s="229"/>
      <c r="AN488" s="229"/>
      <c r="AO488" s="229"/>
    </row>
    <row r="489" spans="1:41" ht="20.100000000000001" customHeight="1" x14ac:dyDescent="0.3">
      <c r="A489" s="222">
        <v>707049</v>
      </c>
      <c r="B489" s="255" t="s">
        <v>890</v>
      </c>
      <c r="C489" s="223" t="s">
        <v>299</v>
      </c>
      <c r="D489" s="223" t="s">
        <v>1063</v>
      </c>
      <c r="E489" s="223" t="s">
        <v>174</v>
      </c>
      <c r="F489" s="224">
        <v>32501</v>
      </c>
      <c r="G489" s="223" t="s">
        <v>210</v>
      </c>
      <c r="H489" s="223" t="s">
        <v>911</v>
      </c>
      <c r="I489" s="232" t="s">
        <v>247</v>
      </c>
      <c r="J489" s="223" t="s">
        <v>203</v>
      </c>
      <c r="K489" s="225">
        <v>2007</v>
      </c>
      <c r="L489" s="223" t="s">
        <v>210</v>
      </c>
      <c r="M489" s="223" t="s">
        <v>227</v>
      </c>
      <c r="N489" s="223"/>
      <c r="O489" s="223" t="str">
        <f>IFERROR(VLOOKUP(A489,[1]ورقه2مسجلين!A$3:AV$777,43,0),"")</f>
        <v/>
      </c>
      <c r="P489" s="223"/>
      <c r="Q489" s="226"/>
      <c r="R489" s="223" t="s">
        <v>227</v>
      </c>
      <c r="S489" s="223" t="s">
        <v>2169</v>
      </c>
      <c r="T489" s="223" t="s">
        <v>2170</v>
      </c>
      <c r="U489" s="223" t="s">
        <v>2171</v>
      </c>
      <c r="V489" s="223" t="s">
        <v>2172</v>
      </c>
      <c r="W489" s="223" t="s">
        <v>227</v>
      </c>
      <c r="X489" s="223" t="s">
        <v>227</v>
      </c>
      <c r="Y489" s="223" t="s">
        <v>227</v>
      </c>
      <c r="Z489" s="223" t="s">
        <v>227</v>
      </c>
      <c r="AA489" s="223" t="s">
        <v>227</v>
      </c>
      <c r="AB489" s="223" t="s">
        <v>227</v>
      </c>
      <c r="AC489" s="223" t="s">
        <v>1500</v>
      </c>
      <c r="AD489" s="597" t="s">
        <v>227</v>
      </c>
      <c r="AE489" s="232" t="s">
        <v>4546</v>
      </c>
      <c r="AF489" s="228" t="s">
        <v>1500</v>
      </c>
      <c r="AG489" s="607" t="s">
        <v>1500</v>
      </c>
      <c r="AH489" s="232" t="s">
        <v>1500</v>
      </c>
      <c r="AI489" s="223"/>
      <c r="AJ489" s="223"/>
      <c r="AK489"/>
      <c r="AL489" s="228"/>
      <c r="AM489"/>
      <c r="AN489"/>
      <c r="AO489"/>
    </row>
    <row r="490" spans="1:41" ht="20.100000000000001" customHeight="1" x14ac:dyDescent="0.3">
      <c r="A490" s="222">
        <v>707051</v>
      </c>
      <c r="B490" s="255" t="s">
        <v>1549</v>
      </c>
      <c r="C490" s="223" t="s">
        <v>1550</v>
      </c>
      <c r="D490" s="223" t="s">
        <v>227</v>
      </c>
      <c r="E490" s="223" t="s">
        <v>227</v>
      </c>
      <c r="F490" s="226"/>
      <c r="G490" s="223" t="s">
        <v>227</v>
      </c>
      <c r="H490" s="223" t="s">
        <v>227</v>
      </c>
      <c r="I490" s="232" t="s">
        <v>247</v>
      </c>
      <c r="J490" s="223" t="s">
        <v>227</v>
      </c>
      <c r="K490" s="226"/>
      <c r="L490" s="223" t="s">
        <v>227</v>
      </c>
      <c r="M490" s="223" t="s">
        <v>227</v>
      </c>
      <c r="N490" s="223"/>
      <c r="O490" s="223" t="str">
        <f>IFERROR(VLOOKUP(A490,[1]ورقه2مسجلين!A$3:AV$777,43,0),"")</f>
        <v/>
      </c>
      <c r="P490" s="223"/>
      <c r="Q490" s="226"/>
      <c r="R490" s="223" t="s">
        <v>227</v>
      </c>
      <c r="S490" s="223" t="s">
        <v>227</v>
      </c>
      <c r="T490" s="223" t="s">
        <v>227</v>
      </c>
      <c r="U490" s="223" t="s">
        <v>227</v>
      </c>
      <c r="V490" s="223" t="s">
        <v>227</v>
      </c>
      <c r="W490" s="223" t="s">
        <v>227</v>
      </c>
      <c r="X490" s="223" t="s">
        <v>227</v>
      </c>
      <c r="Y490" s="223" t="s">
        <v>227</v>
      </c>
      <c r="Z490" s="223" t="s">
        <v>227</v>
      </c>
      <c r="AA490" s="223" t="s">
        <v>227</v>
      </c>
      <c r="AB490" s="223" t="s">
        <v>1500</v>
      </c>
      <c r="AC490" s="223" t="s">
        <v>1500</v>
      </c>
      <c r="AD490" s="597" t="s">
        <v>227</v>
      </c>
      <c r="AE490" s="232" t="s">
        <v>4546</v>
      </c>
      <c r="AF490" s="228" t="s">
        <v>1500</v>
      </c>
      <c r="AG490" s="607" t="s">
        <v>1500</v>
      </c>
      <c r="AH490" s="232" t="s">
        <v>1500</v>
      </c>
      <c r="AI490" s="223"/>
      <c r="AJ490" s="223"/>
      <c r="AK490"/>
      <c r="AL490" s="228"/>
      <c r="AM490"/>
      <c r="AN490"/>
      <c r="AO490"/>
    </row>
    <row r="491" spans="1:41" ht="20.100000000000001" customHeight="1" x14ac:dyDescent="0.3">
      <c r="A491" s="222">
        <v>707054</v>
      </c>
      <c r="B491" s="255" t="s">
        <v>607</v>
      </c>
      <c r="C491" s="223" t="s">
        <v>118</v>
      </c>
      <c r="D491" s="223" t="s">
        <v>1099</v>
      </c>
      <c r="E491" s="223" t="s">
        <v>174</v>
      </c>
      <c r="F491" s="230">
        <v>33604</v>
      </c>
      <c r="G491" s="223" t="s">
        <v>200</v>
      </c>
      <c r="H491" s="223" t="s">
        <v>911</v>
      </c>
      <c r="I491" s="232" t="s">
        <v>249</v>
      </c>
      <c r="J491" s="223" t="s">
        <v>203</v>
      </c>
      <c r="K491" s="222">
        <v>2011</v>
      </c>
      <c r="L491" s="223" t="s">
        <v>200</v>
      </c>
      <c r="M491" s="218"/>
      <c r="N491" s="223"/>
      <c r="O491" s="223" t="str">
        <f>IFERROR(VLOOKUP(A491,[1]ورقه2مسجلين!A$3:AV$777,43,0),"")</f>
        <v/>
      </c>
      <c r="P491" s="223"/>
      <c r="Q491" s="226"/>
      <c r="R491" s="222">
        <v>0</v>
      </c>
      <c r="S491" s="223" t="s">
        <v>3301</v>
      </c>
      <c r="T491" s="223" t="s">
        <v>2282</v>
      </c>
      <c r="U491" s="223" t="s">
        <v>3302</v>
      </c>
      <c r="V491" s="223" t="s">
        <v>2038</v>
      </c>
      <c r="W491" s="222"/>
      <c r="X491" s="223"/>
      <c r="Y491" s="222"/>
      <c r="Z491" s="222"/>
      <c r="AA491" s="222"/>
      <c r="AB491" s="222"/>
      <c r="AC491" s="222"/>
      <c r="AD491" s="597" t="s">
        <v>227</v>
      </c>
      <c r="AE491" s="232">
        <v>0</v>
      </c>
      <c r="AF491" s="228" t="s">
        <v>227</v>
      </c>
      <c r="AG491" s="218"/>
      <c r="AH491" s="232"/>
      <c r="AI491" s="223"/>
      <c r="AJ491" s="223"/>
      <c r="AK491" s="229"/>
      <c r="AL491" s="228"/>
      <c r="AM491" s="229"/>
      <c r="AN491" s="229"/>
      <c r="AO491" s="229"/>
    </row>
    <row r="492" spans="1:41" ht="20.100000000000001" customHeight="1" x14ac:dyDescent="0.3">
      <c r="A492" s="222">
        <v>707055</v>
      </c>
      <c r="B492" s="255" t="s">
        <v>891</v>
      </c>
      <c r="C492" s="223" t="s">
        <v>892</v>
      </c>
      <c r="D492" s="223" t="s">
        <v>989</v>
      </c>
      <c r="E492" s="223" t="s">
        <v>174</v>
      </c>
      <c r="F492" s="224">
        <v>32457</v>
      </c>
      <c r="G492" s="223" t="s">
        <v>1128</v>
      </c>
      <c r="H492" s="223" t="s">
        <v>911</v>
      </c>
      <c r="I492" s="232" t="s">
        <v>248</v>
      </c>
      <c r="J492" s="223" t="s">
        <v>203</v>
      </c>
      <c r="K492" s="225">
        <v>2011</v>
      </c>
      <c r="L492" s="223" t="s">
        <v>200</v>
      </c>
      <c r="M492" s="218"/>
      <c r="N492" s="223"/>
      <c r="O492" s="223" t="str">
        <f>IFERROR(VLOOKUP(A492,[1]ورقه2مسجلين!A$3:AV$777,43,0),"")</f>
        <v/>
      </c>
      <c r="P492" s="223"/>
      <c r="Q492" s="226"/>
      <c r="R492" s="222">
        <v>0</v>
      </c>
      <c r="S492" s="223" t="s">
        <v>3303</v>
      </c>
      <c r="T492" s="223" t="s">
        <v>3304</v>
      </c>
      <c r="U492" s="223" t="s">
        <v>2020</v>
      </c>
      <c r="V492" s="223" t="s">
        <v>2886</v>
      </c>
      <c r="W492" s="222"/>
      <c r="X492" s="223"/>
      <c r="Y492" s="222"/>
      <c r="Z492" s="222"/>
      <c r="AA492" s="222"/>
      <c r="AB492" s="222"/>
      <c r="AC492" s="222"/>
      <c r="AD492" s="597" t="s">
        <v>227</v>
      </c>
      <c r="AE492" s="232" t="s">
        <v>4583</v>
      </c>
      <c r="AF492" s="228" t="s">
        <v>227</v>
      </c>
      <c r="AG492" s="218"/>
      <c r="AH492" s="232"/>
      <c r="AI492" s="223"/>
      <c r="AJ492" s="223"/>
      <c r="AK492" s="229"/>
      <c r="AL492" s="228"/>
      <c r="AM492" s="229"/>
      <c r="AN492" s="229"/>
      <c r="AO492" s="229"/>
    </row>
    <row r="493" spans="1:41" ht="20.100000000000001" customHeight="1" x14ac:dyDescent="0.3">
      <c r="A493" s="222">
        <v>707056</v>
      </c>
      <c r="B493" s="255" t="s">
        <v>608</v>
      </c>
      <c r="C493" s="223" t="s">
        <v>269</v>
      </c>
      <c r="D493" s="223" t="s">
        <v>227</v>
      </c>
      <c r="E493" s="223" t="s">
        <v>227</v>
      </c>
      <c r="F493" s="226"/>
      <c r="G493" s="223" t="s">
        <v>227</v>
      </c>
      <c r="H493" s="223" t="s">
        <v>227</v>
      </c>
      <c r="I493" s="232" t="s">
        <v>247</v>
      </c>
      <c r="J493" s="223" t="s">
        <v>227</v>
      </c>
      <c r="K493" s="226"/>
      <c r="L493" s="223" t="s">
        <v>227</v>
      </c>
      <c r="M493" s="218"/>
      <c r="N493" s="223"/>
      <c r="O493" s="223" t="str">
        <f>IFERROR(VLOOKUP(A493,[1]ورقه2مسجلين!A$3:AV$777,43,0),"")</f>
        <v/>
      </c>
      <c r="P493" s="223"/>
      <c r="Q493" s="226"/>
      <c r="R493" s="231"/>
      <c r="S493" s="223" t="s">
        <v>227</v>
      </c>
      <c r="T493" s="223" t="s">
        <v>227</v>
      </c>
      <c r="U493" s="223" t="s">
        <v>227</v>
      </c>
      <c r="V493" s="223" t="s">
        <v>227</v>
      </c>
      <c r="W493" s="231"/>
      <c r="X493" s="223"/>
      <c r="Y493" s="231"/>
      <c r="Z493" s="231"/>
      <c r="AA493" s="231"/>
      <c r="AB493" s="231"/>
      <c r="AC493" s="231"/>
      <c r="AD493" s="597" t="s">
        <v>227</v>
      </c>
      <c r="AE493" s="232" t="s">
        <v>4546</v>
      </c>
      <c r="AF493" s="228" t="s">
        <v>227</v>
      </c>
      <c r="AG493" s="218"/>
      <c r="AH493" s="232" t="s">
        <v>1500</v>
      </c>
      <c r="AI493" s="223"/>
      <c r="AJ493" s="223"/>
      <c r="AK493" s="229"/>
      <c r="AL493" s="228"/>
      <c r="AM493" s="229"/>
      <c r="AN493" s="229"/>
      <c r="AO493" s="229"/>
    </row>
    <row r="494" spans="1:41" ht="20.100000000000001" customHeight="1" x14ac:dyDescent="0.3">
      <c r="A494" s="222">
        <v>707057</v>
      </c>
      <c r="B494" s="255" t="s">
        <v>893</v>
      </c>
      <c r="C494" s="223" t="s">
        <v>250</v>
      </c>
      <c r="D494" s="223" t="s">
        <v>1374</v>
      </c>
      <c r="E494" s="223" t="s">
        <v>174</v>
      </c>
      <c r="F494" s="224">
        <v>36703</v>
      </c>
      <c r="G494" s="223" t="s">
        <v>1375</v>
      </c>
      <c r="H494" s="223" t="s">
        <v>911</v>
      </c>
      <c r="I494" s="232" t="s">
        <v>401</v>
      </c>
      <c r="J494" s="223" t="s">
        <v>201</v>
      </c>
      <c r="K494" s="225">
        <v>2018</v>
      </c>
      <c r="L494" s="223" t="s">
        <v>212</v>
      </c>
      <c r="M494" s="218"/>
      <c r="N494" s="223"/>
      <c r="O494" s="223" t="str">
        <f>IFERROR(VLOOKUP(A494,[1]ورقه2مسجلين!A$3:AV$777,43,0),"")</f>
        <v/>
      </c>
      <c r="P494" s="223"/>
      <c r="Q494" s="226"/>
      <c r="R494" s="222">
        <v>0</v>
      </c>
      <c r="S494" s="223" t="s">
        <v>3305</v>
      </c>
      <c r="T494" s="223" t="s">
        <v>3306</v>
      </c>
      <c r="U494" s="223" t="s">
        <v>3001</v>
      </c>
      <c r="V494" s="223" t="s">
        <v>3307</v>
      </c>
      <c r="W494" s="222"/>
      <c r="X494" s="223"/>
      <c r="Y494" s="222"/>
      <c r="Z494" s="222"/>
      <c r="AA494" s="222"/>
      <c r="AB494" s="222"/>
      <c r="AC494" s="222"/>
      <c r="AD494" s="597" t="s">
        <v>227</v>
      </c>
      <c r="AE494" s="232">
        <v>0</v>
      </c>
      <c r="AF494" s="228" t="s">
        <v>227</v>
      </c>
      <c r="AG494" s="218"/>
      <c r="AH494" s="232"/>
      <c r="AI494" s="223"/>
      <c r="AJ494" s="223"/>
      <c r="AK494" s="229"/>
      <c r="AL494" s="228"/>
      <c r="AM494" s="229"/>
      <c r="AN494" s="229"/>
      <c r="AO494" s="229"/>
    </row>
    <row r="495" spans="1:41" ht="20.100000000000001" customHeight="1" x14ac:dyDescent="0.3">
      <c r="A495" s="222">
        <v>707061</v>
      </c>
      <c r="B495" s="255" t="s">
        <v>894</v>
      </c>
      <c r="C495" s="223" t="s">
        <v>102</v>
      </c>
      <c r="D495" s="223" t="s">
        <v>1249</v>
      </c>
      <c r="E495" s="223" t="s">
        <v>173</v>
      </c>
      <c r="F495" s="224">
        <v>35613</v>
      </c>
      <c r="G495" s="223" t="s">
        <v>200</v>
      </c>
      <c r="H495" s="223" t="s">
        <v>911</v>
      </c>
      <c r="I495" s="232" t="s">
        <v>402</v>
      </c>
      <c r="J495" s="223" t="s">
        <v>201</v>
      </c>
      <c r="K495" s="225">
        <v>2016</v>
      </c>
      <c r="L495" s="223" t="s">
        <v>200</v>
      </c>
      <c r="M495" s="218"/>
      <c r="N495" s="223"/>
      <c r="O495" s="223" t="str">
        <f>IFERROR(VLOOKUP(A495,[1]ورقه2مسجلين!A$3:AV$777,43,0),"")</f>
        <v/>
      </c>
      <c r="P495" s="223"/>
      <c r="Q495" s="226"/>
      <c r="R495" s="222">
        <v>0</v>
      </c>
      <c r="S495" s="223" t="s">
        <v>2533</v>
      </c>
      <c r="T495" s="223" t="s">
        <v>2534</v>
      </c>
      <c r="U495" s="223" t="s">
        <v>2535</v>
      </c>
      <c r="V495" s="223" t="s">
        <v>1963</v>
      </c>
      <c r="W495" s="222"/>
      <c r="X495" s="223"/>
      <c r="Y495" s="222"/>
      <c r="Z495" s="222"/>
      <c r="AA495" s="222"/>
      <c r="AB495" s="222"/>
      <c r="AC495" s="222" t="s">
        <v>1500</v>
      </c>
      <c r="AD495" s="597" t="s">
        <v>227</v>
      </c>
      <c r="AE495" s="232">
        <v>0</v>
      </c>
      <c r="AF495" s="228" t="s">
        <v>227</v>
      </c>
      <c r="AG495" s="218"/>
      <c r="AH495" s="232" t="s">
        <v>1500</v>
      </c>
      <c r="AI495" s="223"/>
      <c r="AJ495" s="223"/>
      <c r="AK495" s="229"/>
      <c r="AL495" s="228"/>
      <c r="AM495" s="229"/>
      <c r="AN495" s="229"/>
      <c r="AO495" s="229"/>
    </row>
    <row r="496" spans="1:41" ht="20.100000000000001" customHeight="1" x14ac:dyDescent="0.3">
      <c r="A496" s="222">
        <v>707065</v>
      </c>
      <c r="B496" s="255" t="s">
        <v>1551</v>
      </c>
      <c r="C496" s="223" t="s">
        <v>130</v>
      </c>
      <c r="D496" s="223" t="s">
        <v>227</v>
      </c>
      <c r="E496" s="223" t="s">
        <v>227</v>
      </c>
      <c r="F496" s="226"/>
      <c r="G496" s="223" t="s">
        <v>227</v>
      </c>
      <c r="H496" s="223" t="s">
        <v>227</v>
      </c>
      <c r="I496" s="232" t="s">
        <v>247</v>
      </c>
      <c r="J496" s="223" t="s">
        <v>227</v>
      </c>
      <c r="K496" s="226"/>
      <c r="L496" s="223" t="s">
        <v>227</v>
      </c>
      <c r="M496" s="218"/>
      <c r="N496" s="223"/>
      <c r="O496" s="223" t="str">
        <f>IFERROR(VLOOKUP(A496,[1]ورقه2مسجلين!A$3:AV$777,43,0),"")</f>
        <v/>
      </c>
      <c r="P496" s="223"/>
      <c r="Q496" s="226"/>
      <c r="R496" s="231"/>
      <c r="S496" s="223" t="s">
        <v>227</v>
      </c>
      <c r="T496" s="223" t="s">
        <v>227</v>
      </c>
      <c r="U496" s="223" t="s">
        <v>227</v>
      </c>
      <c r="V496" s="223" t="s">
        <v>227</v>
      </c>
      <c r="W496" s="231"/>
      <c r="X496" s="223"/>
      <c r="Y496" s="231"/>
      <c r="Z496" s="231"/>
      <c r="AA496" s="231"/>
      <c r="AB496" s="231"/>
      <c r="AC496" s="231"/>
      <c r="AD496" s="597" t="s">
        <v>227</v>
      </c>
      <c r="AE496" s="232">
        <v>0</v>
      </c>
      <c r="AF496" s="228" t="s">
        <v>227</v>
      </c>
      <c r="AG496" s="218"/>
      <c r="AH496" s="232" t="s">
        <v>1500</v>
      </c>
      <c r="AI496" s="223"/>
      <c r="AJ496" s="223"/>
      <c r="AK496" s="229"/>
      <c r="AL496" s="228"/>
      <c r="AM496" s="229"/>
      <c r="AN496" s="229"/>
      <c r="AO496" s="229"/>
    </row>
    <row r="497" spans="1:41" ht="20.100000000000001" customHeight="1" x14ac:dyDescent="0.3">
      <c r="A497" s="222">
        <v>707069</v>
      </c>
      <c r="B497" s="255" t="s">
        <v>895</v>
      </c>
      <c r="C497" s="223" t="s">
        <v>304</v>
      </c>
      <c r="D497" s="223" t="s">
        <v>1034</v>
      </c>
      <c r="E497" s="223" t="s">
        <v>174</v>
      </c>
      <c r="F497" s="224">
        <v>33606</v>
      </c>
      <c r="G497" s="223" t="s">
        <v>1833</v>
      </c>
      <c r="H497" s="223" t="s">
        <v>911</v>
      </c>
      <c r="I497" s="232" t="s">
        <v>248</v>
      </c>
      <c r="J497" s="223" t="s">
        <v>201</v>
      </c>
      <c r="K497" s="225">
        <v>2010</v>
      </c>
      <c r="L497" s="223" t="s">
        <v>213</v>
      </c>
      <c r="M497" s="218"/>
      <c r="N497" s="223"/>
      <c r="O497" s="223" t="str">
        <f>IFERROR(VLOOKUP(A497,[1]ورقه2مسجلين!A$3:AV$777,43,0),"")</f>
        <v/>
      </c>
      <c r="P497" s="223"/>
      <c r="Q497" s="226"/>
      <c r="R497" s="222">
        <v>0</v>
      </c>
      <c r="S497" s="223" t="s">
        <v>3308</v>
      </c>
      <c r="T497" s="223" t="s">
        <v>3309</v>
      </c>
      <c r="U497" s="223" t="s">
        <v>2572</v>
      </c>
      <c r="V497" s="223" t="s">
        <v>3310</v>
      </c>
      <c r="W497" s="222"/>
      <c r="X497" s="223"/>
      <c r="Y497" s="222"/>
      <c r="Z497" s="222"/>
      <c r="AA497" s="222"/>
      <c r="AB497" s="222"/>
      <c r="AC497" s="222"/>
      <c r="AD497" s="597" t="s">
        <v>227</v>
      </c>
      <c r="AE497" s="232">
        <v>0</v>
      </c>
      <c r="AF497" s="228" t="s">
        <v>227</v>
      </c>
      <c r="AG497" s="218"/>
      <c r="AH497" s="232" t="s">
        <v>1500</v>
      </c>
      <c r="AI497" s="223"/>
      <c r="AJ497" s="223"/>
      <c r="AK497" s="229"/>
      <c r="AL497" s="228"/>
      <c r="AM497" s="229"/>
      <c r="AN497" s="229"/>
      <c r="AO497" s="229"/>
    </row>
    <row r="498" spans="1:41" ht="20.100000000000001" customHeight="1" x14ac:dyDescent="0.3">
      <c r="A498" s="222">
        <v>707072</v>
      </c>
      <c r="B498" s="255" t="s">
        <v>609</v>
      </c>
      <c r="C498" s="223" t="s">
        <v>64</v>
      </c>
      <c r="D498" s="223" t="s">
        <v>1074</v>
      </c>
      <c r="E498" s="223" t="s">
        <v>174</v>
      </c>
      <c r="F498" s="224">
        <v>31987</v>
      </c>
      <c r="G498" s="223" t="s">
        <v>994</v>
      </c>
      <c r="H498" s="223" t="s">
        <v>911</v>
      </c>
      <c r="I498" s="232" t="s">
        <v>248</v>
      </c>
      <c r="J498" s="223" t="s">
        <v>203</v>
      </c>
      <c r="K498" s="225">
        <v>2007</v>
      </c>
      <c r="L498" s="223" t="s">
        <v>202</v>
      </c>
      <c r="M498" s="218"/>
      <c r="N498" s="223"/>
      <c r="O498" s="223" t="str">
        <f>IFERROR(VLOOKUP(A498,[1]ورقه2مسجلين!A$3:AV$777,43,0),"")</f>
        <v/>
      </c>
      <c r="P498" s="223"/>
      <c r="Q498" s="226"/>
      <c r="R498" s="222">
        <v>0</v>
      </c>
      <c r="S498" s="223" t="s">
        <v>3311</v>
      </c>
      <c r="T498" s="223" t="s">
        <v>3312</v>
      </c>
      <c r="U498" s="223" t="s">
        <v>2841</v>
      </c>
      <c r="V498" s="223" t="s">
        <v>1963</v>
      </c>
      <c r="W498" s="222"/>
      <c r="X498" s="223"/>
      <c r="Y498" s="222"/>
      <c r="Z498" s="222"/>
      <c r="AA498" s="222"/>
      <c r="AB498" s="222"/>
      <c r="AC498" s="222"/>
      <c r="AD498" s="597" t="s">
        <v>227</v>
      </c>
      <c r="AE498" s="232">
        <v>0</v>
      </c>
      <c r="AF498" s="228" t="s">
        <v>227</v>
      </c>
      <c r="AG498" s="218"/>
      <c r="AH498" s="232"/>
      <c r="AI498" s="223"/>
      <c r="AJ498" s="223"/>
      <c r="AK498" s="229"/>
      <c r="AL498" s="228"/>
      <c r="AM498" s="229"/>
      <c r="AN498" s="229"/>
      <c r="AO498" s="229"/>
    </row>
    <row r="499" spans="1:41" ht="20.100000000000001" customHeight="1" x14ac:dyDescent="0.3">
      <c r="A499" s="222">
        <v>707073</v>
      </c>
      <c r="B499" s="255" t="s">
        <v>490</v>
      </c>
      <c r="C499" s="223" t="s">
        <v>129</v>
      </c>
      <c r="D499" s="223" t="s">
        <v>987</v>
      </c>
      <c r="E499" s="223" t="s">
        <v>174</v>
      </c>
      <c r="F499" s="224">
        <v>32304</v>
      </c>
      <c r="G499" s="223" t="s">
        <v>959</v>
      </c>
      <c r="H499" s="223" t="s">
        <v>911</v>
      </c>
      <c r="I499" s="232" t="s">
        <v>247</v>
      </c>
      <c r="J499" s="223" t="s">
        <v>203</v>
      </c>
      <c r="K499" s="225">
        <v>2007</v>
      </c>
      <c r="L499" s="223" t="s">
        <v>202</v>
      </c>
      <c r="M499" s="223" t="s">
        <v>227</v>
      </c>
      <c r="N499" s="223"/>
      <c r="O499" s="223" t="str">
        <f>IFERROR(VLOOKUP(A499,[1]ورقه2مسجلين!A$3:AV$777,43,0),"")</f>
        <v/>
      </c>
      <c r="P499" s="223"/>
      <c r="Q499" s="226"/>
      <c r="R499" s="223" t="s">
        <v>227</v>
      </c>
      <c r="S499" s="223" t="s">
        <v>227</v>
      </c>
      <c r="T499" s="223" t="s">
        <v>227</v>
      </c>
      <c r="U499" s="223" t="s">
        <v>227</v>
      </c>
      <c r="V499" s="223" t="s">
        <v>227</v>
      </c>
      <c r="W499" s="223" t="s">
        <v>227</v>
      </c>
      <c r="X499" s="223" t="s">
        <v>227</v>
      </c>
      <c r="Y499" s="223" t="s">
        <v>227</v>
      </c>
      <c r="Z499" s="223" t="s">
        <v>227</v>
      </c>
      <c r="AA499" s="223" t="s">
        <v>227</v>
      </c>
      <c r="AB499" s="223" t="s">
        <v>227</v>
      </c>
      <c r="AC499" s="223" t="s">
        <v>1500</v>
      </c>
      <c r="AD499" s="597" t="s">
        <v>227</v>
      </c>
      <c r="AE499" s="232" t="s">
        <v>4546</v>
      </c>
      <c r="AF499" s="228" t="s">
        <v>1500</v>
      </c>
      <c r="AG499" s="607" t="s">
        <v>1500</v>
      </c>
      <c r="AH499" s="232" t="s">
        <v>1500</v>
      </c>
      <c r="AI499" s="223"/>
      <c r="AJ499" s="223"/>
      <c r="AK499"/>
      <c r="AL499" s="228"/>
      <c r="AM499"/>
      <c r="AN499"/>
      <c r="AO499"/>
    </row>
    <row r="500" spans="1:41" ht="20.100000000000001" customHeight="1" x14ac:dyDescent="0.3">
      <c r="A500" s="222">
        <v>707075</v>
      </c>
      <c r="B500" s="255" t="s">
        <v>1552</v>
      </c>
      <c r="C500" s="223" t="s">
        <v>64</v>
      </c>
      <c r="D500" s="223" t="s">
        <v>227</v>
      </c>
      <c r="E500" s="223" t="s">
        <v>227</v>
      </c>
      <c r="F500" s="231"/>
      <c r="G500" s="223" t="s">
        <v>227</v>
      </c>
      <c r="H500" s="223" t="s">
        <v>227</v>
      </c>
      <c r="I500" s="232" t="s">
        <v>247</v>
      </c>
      <c r="J500" s="223" t="s">
        <v>227</v>
      </c>
      <c r="K500" s="231"/>
      <c r="L500" s="223" t="s">
        <v>227</v>
      </c>
      <c r="M500" s="223" t="s">
        <v>227</v>
      </c>
      <c r="N500" s="223"/>
      <c r="O500" s="223" t="str">
        <f>IFERROR(VLOOKUP(A500,[1]ورقه2مسجلين!A$3:AV$777,43,0),"")</f>
        <v/>
      </c>
      <c r="P500" s="223"/>
      <c r="Q500" s="226"/>
      <c r="R500" s="223" t="s">
        <v>227</v>
      </c>
      <c r="S500" s="223" t="s">
        <v>227</v>
      </c>
      <c r="T500" s="223" t="s">
        <v>227</v>
      </c>
      <c r="U500" s="223" t="s">
        <v>227</v>
      </c>
      <c r="V500" s="223" t="s">
        <v>227</v>
      </c>
      <c r="W500" s="223" t="s">
        <v>227</v>
      </c>
      <c r="X500" s="223" t="s">
        <v>227</v>
      </c>
      <c r="Y500" s="223" t="s">
        <v>227</v>
      </c>
      <c r="Z500" s="223" t="s">
        <v>227</v>
      </c>
      <c r="AA500" s="223" t="s">
        <v>227</v>
      </c>
      <c r="AB500" s="223" t="s">
        <v>1500</v>
      </c>
      <c r="AC500" s="223" t="s">
        <v>1500</v>
      </c>
      <c r="AD500" s="597" t="s">
        <v>227</v>
      </c>
      <c r="AE500" s="232" t="s">
        <v>4546</v>
      </c>
      <c r="AF500" s="228" t="s">
        <v>1500</v>
      </c>
      <c r="AG500" s="607" t="s">
        <v>1500</v>
      </c>
      <c r="AH500" s="232" t="s">
        <v>1500</v>
      </c>
      <c r="AI500" s="223"/>
      <c r="AJ500" s="223"/>
      <c r="AK500"/>
      <c r="AL500" s="228"/>
      <c r="AM500"/>
      <c r="AN500"/>
      <c r="AO500"/>
    </row>
    <row r="501" spans="1:41" ht="20.100000000000001" customHeight="1" x14ac:dyDescent="0.3">
      <c r="A501" s="222">
        <v>707076</v>
      </c>
      <c r="B501" s="255" t="s">
        <v>622</v>
      </c>
      <c r="C501" s="223" t="s">
        <v>99</v>
      </c>
      <c r="D501" s="223" t="s">
        <v>1250</v>
      </c>
      <c r="E501" s="223" t="s">
        <v>173</v>
      </c>
      <c r="F501" s="224">
        <v>27805</v>
      </c>
      <c r="G501" s="223" t="s">
        <v>1821</v>
      </c>
      <c r="H501" s="223" t="s">
        <v>911</v>
      </c>
      <c r="I501" s="232" t="s">
        <v>247</v>
      </c>
      <c r="J501" s="223" t="s">
        <v>203</v>
      </c>
      <c r="K501" s="225">
        <v>1996</v>
      </c>
      <c r="L501" s="223" t="s">
        <v>219</v>
      </c>
      <c r="M501" s="218"/>
      <c r="N501" s="223"/>
      <c r="O501" s="223" t="str">
        <f>IFERROR(VLOOKUP(A501,[1]ورقه2مسجلين!A$3:AV$777,43,0),"")</f>
        <v/>
      </c>
      <c r="P501" s="223"/>
      <c r="Q501" s="226"/>
      <c r="R501" s="222">
        <v>0</v>
      </c>
      <c r="S501" s="223" t="s">
        <v>3313</v>
      </c>
      <c r="T501" s="223" t="s">
        <v>3314</v>
      </c>
      <c r="U501" s="223" t="s">
        <v>3315</v>
      </c>
      <c r="V501" s="223" t="s">
        <v>3316</v>
      </c>
      <c r="W501" s="222"/>
      <c r="X501" s="223"/>
      <c r="Y501" s="222"/>
      <c r="Z501" s="222"/>
      <c r="AA501" s="222"/>
      <c r="AB501" s="222"/>
      <c r="AC501" s="222"/>
      <c r="AD501" s="597" t="s">
        <v>227</v>
      </c>
      <c r="AE501" s="232" t="s">
        <v>4546</v>
      </c>
      <c r="AF501" s="228" t="s">
        <v>227</v>
      </c>
      <c r="AG501" s="218"/>
      <c r="AH501" s="232"/>
      <c r="AI501" s="223"/>
      <c r="AJ501" s="223"/>
      <c r="AK501" s="229"/>
      <c r="AL501" s="228"/>
      <c r="AM501" s="229"/>
      <c r="AN501" s="229"/>
      <c r="AO501" s="229"/>
    </row>
    <row r="502" spans="1:41" ht="20.100000000000001" customHeight="1" x14ac:dyDescent="0.3">
      <c r="A502" s="222">
        <v>707077</v>
      </c>
      <c r="B502" s="255" t="s">
        <v>527</v>
      </c>
      <c r="C502" s="223" t="s">
        <v>114</v>
      </c>
      <c r="D502" s="223" t="s">
        <v>1251</v>
      </c>
      <c r="E502" s="223" t="s">
        <v>173</v>
      </c>
      <c r="F502" s="230">
        <v>35115</v>
      </c>
      <c r="G502" s="223" t="s">
        <v>1252</v>
      </c>
      <c r="H502" s="223" t="s">
        <v>911</v>
      </c>
      <c r="I502" s="232" t="s">
        <v>247</v>
      </c>
      <c r="J502" s="223" t="s">
        <v>201</v>
      </c>
      <c r="K502" s="222">
        <v>2014</v>
      </c>
      <c r="L502" s="223" t="s">
        <v>202</v>
      </c>
      <c r="M502" s="223" t="s">
        <v>227</v>
      </c>
      <c r="N502" s="223"/>
      <c r="O502" s="223" t="str">
        <f>IFERROR(VLOOKUP(A502,[1]ورقه2مسجلين!A$3:AV$777,43,0),"")</f>
        <v/>
      </c>
      <c r="P502" s="223"/>
      <c r="Q502" s="226"/>
      <c r="R502" s="223" t="s">
        <v>227</v>
      </c>
      <c r="S502" s="223" t="s">
        <v>2531</v>
      </c>
      <c r="T502" s="223" t="s">
        <v>1975</v>
      </c>
      <c r="U502" s="223" t="s">
        <v>2532</v>
      </c>
      <c r="V502" s="223" t="s">
        <v>1978</v>
      </c>
      <c r="W502" s="223" t="s">
        <v>227</v>
      </c>
      <c r="X502" s="223" t="s">
        <v>227</v>
      </c>
      <c r="Y502" s="223" t="s">
        <v>227</v>
      </c>
      <c r="Z502" s="223" t="s">
        <v>227</v>
      </c>
      <c r="AA502" s="223" t="s">
        <v>227</v>
      </c>
      <c r="AB502" s="223" t="s">
        <v>227</v>
      </c>
      <c r="AC502" s="223" t="s">
        <v>1500</v>
      </c>
      <c r="AD502" s="597" t="s">
        <v>227</v>
      </c>
      <c r="AE502" s="232" t="s">
        <v>4546</v>
      </c>
      <c r="AF502" s="228" t="s">
        <v>1500</v>
      </c>
      <c r="AG502" s="607" t="s">
        <v>1500</v>
      </c>
      <c r="AH502" s="232" t="s">
        <v>1500</v>
      </c>
      <c r="AI502" s="223"/>
      <c r="AJ502" s="223"/>
      <c r="AK502"/>
      <c r="AL502" s="228"/>
      <c r="AM502"/>
      <c r="AN502"/>
      <c r="AO502"/>
    </row>
    <row r="503" spans="1:41" ht="20.100000000000001" customHeight="1" x14ac:dyDescent="0.3">
      <c r="A503" s="222">
        <v>707078</v>
      </c>
      <c r="B503" s="255" t="s">
        <v>610</v>
      </c>
      <c r="C503" s="223" t="s">
        <v>289</v>
      </c>
      <c r="D503" s="223" t="s">
        <v>1225</v>
      </c>
      <c r="E503" s="223" t="s">
        <v>174</v>
      </c>
      <c r="F503" s="224">
        <v>32898</v>
      </c>
      <c r="G503" s="223" t="s">
        <v>200</v>
      </c>
      <c r="H503" s="223" t="s">
        <v>935</v>
      </c>
      <c r="I503" s="232" t="s">
        <v>248</v>
      </c>
      <c r="J503" s="223" t="s">
        <v>203</v>
      </c>
      <c r="K503" s="225">
        <v>2007</v>
      </c>
      <c r="L503" s="223" t="s">
        <v>200</v>
      </c>
      <c r="M503" s="223" t="s">
        <v>227</v>
      </c>
      <c r="N503" s="223"/>
      <c r="O503" s="223" t="str">
        <f>IFERROR(VLOOKUP(A503,[1]ورقه2مسجلين!A$3:AV$777,43,0),"")</f>
        <v/>
      </c>
      <c r="P503" s="223"/>
      <c r="Q503" s="226"/>
      <c r="R503" s="223" t="s">
        <v>227</v>
      </c>
      <c r="S503" s="223" t="s">
        <v>2021</v>
      </c>
      <c r="T503" s="223" t="s">
        <v>2022</v>
      </c>
      <c r="U503" s="223" t="s">
        <v>2023</v>
      </c>
      <c r="V503" s="223" t="s">
        <v>1973</v>
      </c>
      <c r="W503" s="223" t="s">
        <v>227</v>
      </c>
      <c r="X503" s="223" t="s">
        <v>227</v>
      </c>
      <c r="Y503" s="223" t="s">
        <v>227</v>
      </c>
      <c r="Z503" s="223" t="s">
        <v>227</v>
      </c>
      <c r="AA503" s="223" t="s">
        <v>227</v>
      </c>
      <c r="AB503" s="223" t="s">
        <v>1500</v>
      </c>
      <c r="AC503" s="223" t="s">
        <v>1500</v>
      </c>
      <c r="AD503" s="597" t="s">
        <v>227</v>
      </c>
      <c r="AE503" s="232">
        <v>0</v>
      </c>
      <c r="AF503" s="228" t="s">
        <v>1500</v>
      </c>
      <c r="AG503" s="607" t="s">
        <v>1500</v>
      </c>
      <c r="AH503" s="232" t="s">
        <v>1500</v>
      </c>
      <c r="AI503" s="223"/>
      <c r="AJ503" s="223"/>
      <c r="AK503"/>
      <c r="AL503" s="228"/>
      <c r="AM503"/>
      <c r="AN503"/>
      <c r="AO503"/>
    </row>
    <row r="504" spans="1:41" ht="20.100000000000001" customHeight="1" x14ac:dyDescent="0.3">
      <c r="A504" s="222">
        <v>707079</v>
      </c>
      <c r="B504" s="255" t="s">
        <v>618</v>
      </c>
      <c r="C504" s="223" t="s">
        <v>99</v>
      </c>
      <c r="D504" s="223" t="s">
        <v>933</v>
      </c>
      <c r="E504" s="223" t="s">
        <v>174</v>
      </c>
      <c r="F504" s="224">
        <v>29549</v>
      </c>
      <c r="G504" s="223" t="s">
        <v>200</v>
      </c>
      <c r="H504" s="223" t="s">
        <v>911</v>
      </c>
      <c r="I504" s="232" t="s">
        <v>248</v>
      </c>
      <c r="J504" s="223" t="s">
        <v>201</v>
      </c>
      <c r="K504" s="225">
        <v>1999</v>
      </c>
      <c r="L504" s="223" t="s">
        <v>200</v>
      </c>
      <c r="M504" s="218"/>
      <c r="N504" s="223"/>
      <c r="O504" s="223" t="str">
        <f>IFERROR(VLOOKUP(A504,[1]ورقه2مسجلين!A$3:AV$777,43,0),"")</f>
        <v/>
      </c>
      <c r="P504" s="223"/>
      <c r="Q504" s="226"/>
      <c r="R504" s="222">
        <v>0</v>
      </c>
      <c r="S504" s="223" t="s">
        <v>3317</v>
      </c>
      <c r="T504" s="223" t="s">
        <v>2028</v>
      </c>
      <c r="U504" s="223" t="s">
        <v>2089</v>
      </c>
      <c r="V504" s="223" t="s">
        <v>1963</v>
      </c>
      <c r="W504" s="222"/>
      <c r="X504" s="223"/>
      <c r="Y504" s="222"/>
      <c r="Z504" s="222"/>
      <c r="AA504" s="222"/>
      <c r="AB504" s="222"/>
      <c r="AC504" s="222" t="s">
        <v>1500</v>
      </c>
      <c r="AD504" s="597" t="s">
        <v>227</v>
      </c>
      <c r="AE504" s="232">
        <v>0</v>
      </c>
      <c r="AF504" s="228" t="s">
        <v>227</v>
      </c>
      <c r="AG504" s="218"/>
      <c r="AH504" s="232" t="s">
        <v>1500</v>
      </c>
      <c r="AI504" s="223"/>
      <c r="AJ504" s="223"/>
      <c r="AK504" s="229"/>
      <c r="AL504" s="228"/>
      <c r="AM504" s="229"/>
      <c r="AN504" s="229"/>
      <c r="AO504" s="229"/>
    </row>
    <row r="505" spans="1:41" ht="20.100000000000001" customHeight="1" x14ac:dyDescent="0.3">
      <c r="A505" s="222">
        <v>707081</v>
      </c>
      <c r="B505" s="255" t="s">
        <v>611</v>
      </c>
      <c r="C505" s="223" t="s">
        <v>68</v>
      </c>
      <c r="D505" s="223" t="s">
        <v>227</v>
      </c>
      <c r="E505" s="223" t="s">
        <v>227</v>
      </c>
      <c r="F505" s="226"/>
      <c r="G505" s="223" t="s">
        <v>227</v>
      </c>
      <c r="H505" s="223" t="s">
        <v>227</v>
      </c>
      <c r="I505" s="232" t="s">
        <v>247</v>
      </c>
      <c r="J505" s="223" t="s">
        <v>227</v>
      </c>
      <c r="K505" s="226"/>
      <c r="L505" s="223" t="s">
        <v>227</v>
      </c>
      <c r="M505" s="218"/>
      <c r="N505" s="223"/>
      <c r="O505" s="223" t="str">
        <f>IFERROR(VLOOKUP(A505,[1]ورقه2مسجلين!A$3:AV$777,43,0),"")</f>
        <v/>
      </c>
      <c r="P505" s="223"/>
      <c r="Q505" s="226"/>
      <c r="R505" s="231"/>
      <c r="S505" s="223" t="s">
        <v>227</v>
      </c>
      <c r="T505" s="223" t="s">
        <v>227</v>
      </c>
      <c r="U505" s="223" t="s">
        <v>227</v>
      </c>
      <c r="V505" s="223" t="s">
        <v>227</v>
      </c>
      <c r="W505" s="231"/>
      <c r="X505" s="223"/>
      <c r="Y505" s="231"/>
      <c r="Z505" s="231"/>
      <c r="AA505" s="231"/>
      <c r="AB505" s="231"/>
      <c r="AC505" s="231"/>
      <c r="AD505" s="597" t="s">
        <v>227</v>
      </c>
      <c r="AE505" s="232" t="s">
        <v>4546</v>
      </c>
      <c r="AF505" s="228" t="s">
        <v>227</v>
      </c>
      <c r="AG505" s="218"/>
      <c r="AH505" s="232" t="s">
        <v>1500</v>
      </c>
      <c r="AI505" s="223"/>
      <c r="AJ505" s="223"/>
      <c r="AK505" s="229"/>
      <c r="AL505" s="228"/>
      <c r="AM505" s="229"/>
      <c r="AN505" s="229"/>
      <c r="AO505" s="229"/>
    </row>
    <row r="506" spans="1:41" ht="20.100000000000001" customHeight="1" x14ac:dyDescent="0.3">
      <c r="A506" s="222">
        <v>707082</v>
      </c>
      <c r="B506" s="255" t="s">
        <v>896</v>
      </c>
      <c r="C506" s="223" t="s">
        <v>274</v>
      </c>
      <c r="D506" s="223" t="s">
        <v>912</v>
      </c>
      <c r="E506" s="223" t="s">
        <v>174</v>
      </c>
      <c r="F506" s="230">
        <v>32143</v>
      </c>
      <c r="G506" s="223" t="s">
        <v>209</v>
      </c>
      <c r="H506" s="223" t="s">
        <v>911</v>
      </c>
      <c r="I506" s="232" t="s">
        <v>248</v>
      </c>
      <c r="J506" s="223" t="s">
        <v>203</v>
      </c>
      <c r="K506" s="222">
        <v>2006</v>
      </c>
      <c r="L506" s="223" t="s">
        <v>209</v>
      </c>
      <c r="M506" s="223" t="s">
        <v>227</v>
      </c>
      <c r="N506" s="223"/>
      <c r="O506" s="223" t="str">
        <f>IFERROR(VLOOKUP(A506,[1]ورقه2مسجلين!A$3:AV$777,43,0),"")</f>
        <v/>
      </c>
      <c r="P506" s="223"/>
      <c r="Q506" s="226"/>
      <c r="R506" s="223" t="s">
        <v>227</v>
      </c>
      <c r="S506" s="223" t="s">
        <v>2156</v>
      </c>
      <c r="T506" s="223" t="s">
        <v>2157</v>
      </c>
      <c r="U506" s="223" t="s">
        <v>2158</v>
      </c>
      <c r="V506" s="223" t="s">
        <v>2047</v>
      </c>
      <c r="W506" s="223" t="s">
        <v>227</v>
      </c>
      <c r="X506" s="223" t="s">
        <v>227</v>
      </c>
      <c r="Y506" s="223" t="s">
        <v>227</v>
      </c>
      <c r="Z506" s="223" t="s">
        <v>227</v>
      </c>
      <c r="AA506" s="223" t="s">
        <v>227</v>
      </c>
      <c r="AB506" s="223" t="s">
        <v>227</v>
      </c>
      <c r="AC506" s="223" t="s">
        <v>1500</v>
      </c>
      <c r="AD506" s="597" t="s">
        <v>227</v>
      </c>
      <c r="AE506" s="232">
        <v>0</v>
      </c>
      <c r="AF506" s="228" t="s">
        <v>1500</v>
      </c>
      <c r="AG506" s="607" t="s">
        <v>1500</v>
      </c>
      <c r="AH506" s="232" t="s">
        <v>1500</v>
      </c>
      <c r="AI506" s="223"/>
      <c r="AJ506" s="223"/>
      <c r="AK506"/>
      <c r="AL506" s="228"/>
      <c r="AM506"/>
      <c r="AN506"/>
      <c r="AO506"/>
    </row>
    <row r="507" spans="1:41" ht="20.100000000000001" customHeight="1" x14ac:dyDescent="0.3">
      <c r="A507" s="222">
        <v>707084</v>
      </c>
      <c r="B507" s="255" t="s">
        <v>612</v>
      </c>
      <c r="C507" s="223" t="s">
        <v>105</v>
      </c>
      <c r="D507" s="223" t="s">
        <v>998</v>
      </c>
      <c r="E507" s="223" t="s">
        <v>174</v>
      </c>
      <c r="F507" s="230">
        <v>33310</v>
      </c>
      <c r="G507" s="223" t="s">
        <v>1041</v>
      </c>
      <c r="H507" s="223" t="s">
        <v>911</v>
      </c>
      <c r="I507" s="232" t="s">
        <v>248</v>
      </c>
      <c r="J507" s="223" t="s">
        <v>203</v>
      </c>
      <c r="K507" s="222">
        <v>2009</v>
      </c>
      <c r="L507" s="223" t="s">
        <v>213</v>
      </c>
      <c r="M507" s="218"/>
      <c r="N507" s="223"/>
      <c r="O507" s="223" t="str">
        <f>IFERROR(VLOOKUP(A507,[1]ورقه2مسجلين!A$3:AV$777,43,0),"")</f>
        <v/>
      </c>
      <c r="P507" s="223"/>
      <c r="Q507" s="226"/>
      <c r="R507" s="231"/>
      <c r="S507" s="223" t="s">
        <v>3318</v>
      </c>
      <c r="T507" s="223" t="s">
        <v>3319</v>
      </c>
      <c r="U507" s="223" t="s">
        <v>2110</v>
      </c>
      <c r="V507" s="223" t="s">
        <v>3320</v>
      </c>
      <c r="W507" s="222"/>
      <c r="X507" s="223"/>
      <c r="Y507" s="222"/>
      <c r="Z507" s="222"/>
      <c r="AA507" s="222"/>
      <c r="AB507" s="222"/>
      <c r="AC507" s="222"/>
      <c r="AD507" s="597" t="s">
        <v>227</v>
      </c>
      <c r="AE507" s="232">
        <v>0</v>
      </c>
      <c r="AF507" s="228" t="s">
        <v>227</v>
      </c>
      <c r="AG507" s="218"/>
      <c r="AH507" s="232"/>
      <c r="AI507" s="223"/>
      <c r="AJ507" s="223"/>
      <c r="AK507" s="229"/>
      <c r="AL507" s="228"/>
      <c r="AM507" s="229"/>
      <c r="AN507" s="229"/>
      <c r="AO507" s="229"/>
    </row>
    <row r="508" spans="1:41" ht="20.100000000000001" customHeight="1" x14ac:dyDescent="0.3">
      <c r="A508" s="222">
        <v>707086</v>
      </c>
      <c r="B508" s="255" t="s">
        <v>494</v>
      </c>
      <c r="C508" s="223" t="s">
        <v>68</v>
      </c>
      <c r="D508" s="223" t="s">
        <v>227</v>
      </c>
      <c r="E508" s="223" t="s">
        <v>227</v>
      </c>
      <c r="F508" s="226"/>
      <c r="G508" s="223" t="s">
        <v>227</v>
      </c>
      <c r="H508" s="223" t="s">
        <v>227</v>
      </c>
      <c r="I508" s="232" t="s">
        <v>247</v>
      </c>
      <c r="J508" s="223" t="s">
        <v>227</v>
      </c>
      <c r="K508" s="226"/>
      <c r="L508" s="223" t="s">
        <v>227</v>
      </c>
      <c r="M508" s="218"/>
      <c r="N508" s="223"/>
      <c r="O508" s="223" t="str">
        <f>IFERROR(VLOOKUP(A508,[1]ورقه2مسجلين!A$3:AV$777,43,0),"")</f>
        <v/>
      </c>
      <c r="P508" s="223"/>
      <c r="Q508" s="226"/>
      <c r="R508" s="231"/>
      <c r="S508" s="223" t="s">
        <v>227</v>
      </c>
      <c r="T508" s="223" t="s">
        <v>227</v>
      </c>
      <c r="U508" s="223" t="s">
        <v>227</v>
      </c>
      <c r="V508" s="223" t="s">
        <v>227</v>
      </c>
      <c r="W508" s="231"/>
      <c r="X508" s="223"/>
      <c r="Y508" s="231"/>
      <c r="Z508" s="231"/>
      <c r="AA508" s="231"/>
      <c r="AB508" s="231"/>
      <c r="AC508" s="231"/>
      <c r="AD508" s="597" t="s">
        <v>227</v>
      </c>
      <c r="AE508" s="232" t="s">
        <v>4546</v>
      </c>
      <c r="AF508" s="228" t="s">
        <v>227</v>
      </c>
      <c r="AG508" s="218"/>
      <c r="AH508" s="232" t="s">
        <v>1500</v>
      </c>
      <c r="AI508" s="223"/>
      <c r="AJ508" s="223"/>
      <c r="AK508" s="229"/>
      <c r="AL508" s="228"/>
      <c r="AM508" s="229"/>
      <c r="AN508" s="229"/>
      <c r="AO508" s="229"/>
    </row>
    <row r="509" spans="1:41" ht="20.100000000000001" customHeight="1" x14ac:dyDescent="0.3">
      <c r="A509" s="222">
        <v>707087</v>
      </c>
      <c r="B509" s="255" t="s">
        <v>613</v>
      </c>
      <c r="C509" s="223" t="s">
        <v>268</v>
      </c>
      <c r="D509" s="223" t="s">
        <v>227</v>
      </c>
      <c r="E509" s="223" t="s">
        <v>227</v>
      </c>
      <c r="F509" s="226"/>
      <c r="G509" s="223" t="s">
        <v>227</v>
      </c>
      <c r="H509" s="223" t="s">
        <v>227</v>
      </c>
      <c r="I509" s="232" t="s">
        <v>247</v>
      </c>
      <c r="J509" s="223" t="s">
        <v>227</v>
      </c>
      <c r="K509" s="226"/>
      <c r="L509" s="223" t="s">
        <v>227</v>
      </c>
      <c r="M509" s="218"/>
      <c r="N509" s="223"/>
      <c r="O509" s="223" t="str">
        <f>IFERROR(VLOOKUP(A509,[1]ورقه2مسجلين!A$3:AV$777,43,0),"")</f>
        <v/>
      </c>
      <c r="P509" s="223"/>
      <c r="Q509" s="226"/>
      <c r="R509" s="231"/>
      <c r="S509" s="223" t="s">
        <v>227</v>
      </c>
      <c r="T509" s="223" t="s">
        <v>227</v>
      </c>
      <c r="U509" s="223" t="s">
        <v>227</v>
      </c>
      <c r="V509" s="223" t="s">
        <v>227</v>
      </c>
      <c r="W509" s="231"/>
      <c r="X509" s="223"/>
      <c r="Y509" s="231"/>
      <c r="Z509" s="231"/>
      <c r="AA509" s="231"/>
      <c r="AB509" s="231"/>
      <c r="AC509" s="231"/>
      <c r="AD509" s="597" t="s">
        <v>227</v>
      </c>
      <c r="AE509" s="232" t="s">
        <v>4546</v>
      </c>
      <c r="AF509" s="228" t="s">
        <v>227</v>
      </c>
      <c r="AG509" s="218"/>
      <c r="AH509" s="232" t="s">
        <v>1500</v>
      </c>
      <c r="AI509" s="223"/>
      <c r="AJ509" s="223"/>
      <c r="AK509" s="229"/>
      <c r="AL509" s="228"/>
      <c r="AM509" s="229"/>
      <c r="AN509" s="229"/>
      <c r="AO509" s="229"/>
    </row>
    <row r="510" spans="1:41" ht="20.100000000000001" customHeight="1" x14ac:dyDescent="0.3">
      <c r="A510" s="222">
        <v>707088</v>
      </c>
      <c r="B510" s="255" t="s">
        <v>1553</v>
      </c>
      <c r="C510" s="223" t="s">
        <v>91</v>
      </c>
      <c r="D510" s="223" t="s">
        <v>227</v>
      </c>
      <c r="E510" s="223" t="s">
        <v>227</v>
      </c>
      <c r="F510" s="226"/>
      <c r="G510" s="223" t="s">
        <v>227</v>
      </c>
      <c r="H510" s="223" t="s">
        <v>227</v>
      </c>
      <c r="I510" s="232" t="s">
        <v>247</v>
      </c>
      <c r="J510" s="223" t="s">
        <v>227</v>
      </c>
      <c r="K510" s="226"/>
      <c r="L510" s="223" t="s">
        <v>227</v>
      </c>
      <c r="M510" s="223" t="s">
        <v>227</v>
      </c>
      <c r="N510" s="223"/>
      <c r="O510" s="223" t="str">
        <f>IFERROR(VLOOKUP(A510,[1]ورقه2مسجلين!A$3:AV$777,43,0),"")</f>
        <v/>
      </c>
      <c r="P510" s="223"/>
      <c r="Q510" s="226"/>
      <c r="R510" s="223" t="s">
        <v>227</v>
      </c>
      <c r="S510" s="223" t="s">
        <v>227</v>
      </c>
      <c r="T510" s="223" t="s">
        <v>227</v>
      </c>
      <c r="U510" s="223" t="s">
        <v>227</v>
      </c>
      <c r="V510" s="223" t="s">
        <v>227</v>
      </c>
      <c r="W510" s="223" t="s">
        <v>227</v>
      </c>
      <c r="X510" s="223" t="s">
        <v>227</v>
      </c>
      <c r="Y510" s="223" t="s">
        <v>227</v>
      </c>
      <c r="Z510" s="223" t="s">
        <v>227</v>
      </c>
      <c r="AA510" s="223" t="s">
        <v>227</v>
      </c>
      <c r="AB510" s="223" t="s">
        <v>227</v>
      </c>
      <c r="AC510" s="223" t="s">
        <v>1500</v>
      </c>
      <c r="AD510" s="597" t="s">
        <v>227</v>
      </c>
      <c r="AE510" s="232">
        <v>0</v>
      </c>
      <c r="AF510" s="228" t="s">
        <v>1500</v>
      </c>
      <c r="AG510" s="607" t="s">
        <v>1500</v>
      </c>
      <c r="AH510" s="232" t="s">
        <v>1500</v>
      </c>
      <c r="AI510" s="223"/>
      <c r="AJ510" s="223"/>
      <c r="AK510"/>
      <c r="AL510" s="228"/>
      <c r="AM510"/>
      <c r="AN510"/>
      <c r="AO510"/>
    </row>
    <row r="511" spans="1:41" ht="20.100000000000001" customHeight="1" x14ac:dyDescent="0.3">
      <c r="A511" s="222">
        <v>707089</v>
      </c>
      <c r="B511" s="255" t="s">
        <v>897</v>
      </c>
      <c r="C511" s="223" t="s">
        <v>71</v>
      </c>
      <c r="D511" s="223" t="s">
        <v>1053</v>
      </c>
      <c r="E511" s="223" t="s">
        <v>174</v>
      </c>
      <c r="F511" s="224">
        <v>33841</v>
      </c>
      <c r="G511" s="223" t="s">
        <v>1253</v>
      </c>
      <c r="H511" s="223" t="s">
        <v>911</v>
      </c>
      <c r="I511" s="232" t="s">
        <v>247</v>
      </c>
      <c r="J511" s="223" t="s">
        <v>203</v>
      </c>
      <c r="K511" s="225">
        <v>2011</v>
      </c>
      <c r="L511" s="223" t="s">
        <v>216</v>
      </c>
      <c r="M511" s="218"/>
      <c r="N511" s="223"/>
      <c r="O511" s="223"/>
      <c r="P511" s="250"/>
      <c r="Q511" s="226"/>
      <c r="R511" s="222">
        <v>0</v>
      </c>
      <c r="S511" s="223" t="s">
        <v>3321</v>
      </c>
      <c r="T511" s="223" t="s">
        <v>2307</v>
      </c>
      <c r="U511" s="223" t="s">
        <v>2691</v>
      </c>
      <c r="V511" s="223" t="s">
        <v>3322</v>
      </c>
      <c r="W511" s="222"/>
      <c r="X511" s="223"/>
      <c r="Y511" s="222"/>
      <c r="Z511" s="222"/>
      <c r="AA511" s="222"/>
      <c r="AB511" s="222"/>
      <c r="AC511" s="222"/>
      <c r="AD511" s="597" t="s">
        <v>227</v>
      </c>
      <c r="AE511" s="232" t="s">
        <v>4546</v>
      </c>
      <c r="AF511" s="228" t="s">
        <v>227</v>
      </c>
      <c r="AG511" s="218"/>
      <c r="AH511" s="232" t="s">
        <v>1500</v>
      </c>
      <c r="AI511" s="223"/>
      <c r="AJ511" s="223"/>
      <c r="AK511" s="229"/>
      <c r="AL511" s="228"/>
      <c r="AM511" s="229"/>
      <c r="AN511" s="229"/>
      <c r="AO511" s="229"/>
    </row>
    <row r="512" spans="1:41" ht="20.100000000000001" customHeight="1" x14ac:dyDescent="0.3">
      <c r="A512" s="222">
        <v>707093</v>
      </c>
      <c r="B512" s="255" t="s">
        <v>898</v>
      </c>
      <c r="C512" s="223" t="s">
        <v>252</v>
      </c>
      <c r="D512" s="223" t="s">
        <v>227</v>
      </c>
      <c r="E512" s="223" t="s">
        <v>227</v>
      </c>
      <c r="F512" s="231"/>
      <c r="G512" s="223" t="s">
        <v>227</v>
      </c>
      <c r="H512" s="223" t="s">
        <v>227</v>
      </c>
      <c r="I512" s="232" t="s">
        <v>247</v>
      </c>
      <c r="J512" s="223" t="s">
        <v>227</v>
      </c>
      <c r="K512" s="231"/>
      <c r="L512" s="223" t="s">
        <v>227</v>
      </c>
      <c r="M512" s="218"/>
      <c r="N512" s="223"/>
      <c r="O512" s="223" t="str">
        <f>IFERROR(VLOOKUP(A512,[1]ورقه2مسجلين!A$3:AV$777,43,0),"")</f>
        <v/>
      </c>
      <c r="P512" s="223"/>
      <c r="Q512" s="226"/>
      <c r="R512" s="231"/>
      <c r="S512" s="223" t="s">
        <v>227</v>
      </c>
      <c r="T512" s="223" t="s">
        <v>227</v>
      </c>
      <c r="U512" s="223" t="s">
        <v>227</v>
      </c>
      <c r="V512" s="223" t="s">
        <v>227</v>
      </c>
      <c r="W512" s="231"/>
      <c r="X512" s="223"/>
      <c r="Y512" s="231"/>
      <c r="Z512" s="231"/>
      <c r="AA512" s="231"/>
      <c r="AB512" s="231"/>
      <c r="AC512" s="231"/>
      <c r="AD512" s="597" t="s">
        <v>227</v>
      </c>
      <c r="AE512" s="232">
        <v>0</v>
      </c>
      <c r="AF512" s="228" t="s">
        <v>227</v>
      </c>
      <c r="AG512" s="218"/>
      <c r="AH512" s="232" t="s">
        <v>1500</v>
      </c>
      <c r="AI512" s="223"/>
      <c r="AJ512" s="223"/>
      <c r="AK512" s="229"/>
      <c r="AL512" s="228"/>
      <c r="AM512" s="229"/>
      <c r="AN512" s="229"/>
      <c r="AO512" s="229"/>
    </row>
    <row r="513" spans="1:41" ht="20.100000000000001" customHeight="1" x14ac:dyDescent="0.3">
      <c r="A513" s="222">
        <v>707095</v>
      </c>
      <c r="B513" s="255" t="s">
        <v>569</v>
      </c>
      <c r="C513" s="223" t="s">
        <v>68</v>
      </c>
      <c r="D513" s="223" t="s">
        <v>1254</v>
      </c>
      <c r="E513" s="223" t="s">
        <v>174</v>
      </c>
      <c r="F513" s="224">
        <v>29832</v>
      </c>
      <c r="G513" s="223" t="s">
        <v>200</v>
      </c>
      <c r="H513" s="223" t="s">
        <v>911</v>
      </c>
      <c r="I513" s="232" t="s">
        <v>401</v>
      </c>
      <c r="J513" s="223" t="s">
        <v>201</v>
      </c>
      <c r="K513" s="225">
        <v>1998</v>
      </c>
      <c r="L513" s="223" t="s">
        <v>216</v>
      </c>
      <c r="M513" s="218"/>
      <c r="N513" s="223"/>
      <c r="O513" s="223" t="str">
        <f>IFERROR(VLOOKUP(A513,[1]ورقه2مسجلين!A$3:AV$777,43,0),"")</f>
        <v/>
      </c>
      <c r="P513" s="223"/>
      <c r="Q513" s="226"/>
      <c r="R513" s="231"/>
      <c r="S513" s="223" t="s">
        <v>3323</v>
      </c>
      <c r="T513" s="223" t="s">
        <v>2024</v>
      </c>
      <c r="U513" s="223" t="s">
        <v>2082</v>
      </c>
      <c r="V513" s="223" t="s">
        <v>1963</v>
      </c>
      <c r="W513" s="222"/>
      <c r="X513" s="223"/>
      <c r="Y513" s="222"/>
      <c r="Z513" s="222"/>
      <c r="AA513" s="222"/>
      <c r="AB513" s="222"/>
      <c r="AC513" s="222"/>
      <c r="AD513" s="597" t="s">
        <v>227</v>
      </c>
      <c r="AE513" s="232">
        <v>0</v>
      </c>
      <c r="AF513" s="228" t="s">
        <v>227</v>
      </c>
      <c r="AG513" s="218"/>
      <c r="AH513" s="232"/>
      <c r="AI513" s="223"/>
      <c r="AJ513" s="223"/>
      <c r="AK513" s="229"/>
      <c r="AL513" s="228"/>
      <c r="AM513" s="229"/>
      <c r="AN513" s="229"/>
      <c r="AO513" s="229"/>
    </row>
    <row r="514" spans="1:41" ht="20.100000000000001" customHeight="1" x14ac:dyDescent="0.3">
      <c r="A514" s="222">
        <v>707096</v>
      </c>
      <c r="B514" s="255" t="s">
        <v>899</v>
      </c>
      <c r="C514" s="223" t="s">
        <v>131</v>
      </c>
      <c r="D514" s="223" t="s">
        <v>1245</v>
      </c>
      <c r="E514" s="223" t="s">
        <v>174</v>
      </c>
      <c r="F514" s="224">
        <v>36376</v>
      </c>
      <c r="G514" s="223" t="s">
        <v>982</v>
      </c>
      <c r="H514" s="223" t="s">
        <v>911</v>
      </c>
      <c r="I514" s="232" t="s">
        <v>248</v>
      </c>
      <c r="J514" s="223" t="s">
        <v>203</v>
      </c>
      <c r="K514" s="225">
        <v>2018</v>
      </c>
      <c r="L514" s="223" t="s">
        <v>216</v>
      </c>
      <c r="M514" s="218"/>
      <c r="N514" s="223"/>
      <c r="O514" s="223" t="str">
        <f>IFERROR(VLOOKUP(A514,[1]ورقه2مسجلين!A$3:AV$777,43,0),"")</f>
        <v/>
      </c>
      <c r="P514" s="223"/>
      <c r="Q514" s="226"/>
      <c r="R514" s="222">
        <v>0</v>
      </c>
      <c r="S514" s="223" t="s">
        <v>2409</v>
      </c>
      <c r="T514" s="223" t="s">
        <v>2410</v>
      </c>
      <c r="U514" s="223" t="s">
        <v>2411</v>
      </c>
      <c r="V514" s="223" t="s">
        <v>2412</v>
      </c>
      <c r="W514" s="222"/>
      <c r="X514" s="223"/>
      <c r="Y514" s="222"/>
      <c r="Z514" s="222"/>
      <c r="AA514" s="222"/>
      <c r="AB514" s="222"/>
      <c r="AC514" s="222"/>
      <c r="AD514" s="597" t="s">
        <v>227</v>
      </c>
      <c r="AE514" s="232" t="s">
        <v>4583</v>
      </c>
      <c r="AF514" s="228" t="s">
        <v>227</v>
      </c>
      <c r="AG514" s="218"/>
      <c r="AH514" s="232"/>
      <c r="AI514" s="223"/>
      <c r="AJ514" s="223"/>
      <c r="AK514" s="229"/>
      <c r="AL514" s="228"/>
      <c r="AM514" s="229"/>
      <c r="AN514" s="229"/>
      <c r="AO514" s="229"/>
    </row>
    <row r="515" spans="1:41" ht="20.100000000000001" customHeight="1" x14ac:dyDescent="0.3">
      <c r="A515" s="222">
        <v>707098</v>
      </c>
      <c r="B515" s="255" t="s">
        <v>900</v>
      </c>
      <c r="C515" s="223" t="s">
        <v>359</v>
      </c>
      <c r="D515" s="223" t="s">
        <v>952</v>
      </c>
      <c r="E515" s="223" t="s">
        <v>174</v>
      </c>
      <c r="F515" s="224">
        <v>32752</v>
      </c>
      <c r="G515" s="223" t="s">
        <v>200</v>
      </c>
      <c r="H515" s="223" t="s">
        <v>911</v>
      </c>
      <c r="I515" s="232" t="s">
        <v>248</v>
      </c>
      <c r="J515" s="223" t="s">
        <v>203</v>
      </c>
      <c r="K515" s="225">
        <v>2007</v>
      </c>
      <c r="L515" s="223" t="s">
        <v>202</v>
      </c>
      <c r="M515" s="218"/>
      <c r="N515" s="223"/>
      <c r="O515" s="223" t="str">
        <f>IFERROR(VLOOKUP(A515,[1]ورقه2مسجلين!A$3:AV$777,43,0),"")</f>
        <v/>
      </c>
      <c r="P515" s="223"/>
      <c r="Q515" s="226"/>
      <c r="R515" s="222">
        <v>0</v>
      </c>
      <c r="S515" s="223" t="s">
        <v>3324</v>
      </c>
      <c r="T515" s="223" t="s">
        <v>3325</v>
      </c>
      <c r="U515" s="223" t="s">
        <v>2387</v>
      </c>
      <c r="V515" s="223" t="s">
        <v>1963</v>
      </c>
      <c r="W515" s="222"/>
      <c r="X515" s="223"/>
      <c r="Y515" s="222"/>
      <c r="Z515" s="222"/>
      <c r="AA515" s="222"/>
      <c r="AB515" s="222"/>
      <c r="AC515" s="222"/>
      <c r="AD515" s="597" t="s">
        <v>227</v>
      </c>
      <c r="AE515" s="232">
        <v>0</v>
      </c>
      <c r="AF515" s="228" t="s">
        <v>227</v>
      </c>
      <c r="AG515" s="218"/>
      <c r="AH515" s="232"/>
      <c r="AI515" s="223"/>
      <c r="AJ515" s="223"/>
      <c r="AK515" s="229"/>
      <c r="AL515" s="228"/>
      <c r="AM515" s="229"/>
      <c r="AN515" s="229"/>
      <c r="AO515" s="229"/>
    </row>
    <row r="516" spans="1:41" ht="20.100000000000001" customHeight="1" x14ac:dyDescent="0.3">
      <c r="A516" s="222">
        <v>707102</v>
      </c>
      <c r="B516" s="255" t="s">
        <v>614</v>
      </c>
      <c r="C516" s="223" t="s">
        <v>124</v>
      </c>
      <c r="D516" s="223" t="s">
        <v>1275</v>
      </c>
      <c r="E516" s="223" t="s">
        <v>174</v>
      </c>
      <c r="F516" s="224">
        <v>29259</v>
      </c>
      <c r="G516" s="223" t="s">
        <v>200</v>
      </c>
      <c r="H516" s="223" t="s">
        <v>911</v>
      </c>
      <c r="I516" s="232" t="s">
        <v>247</v>
      </c>
      <c r="J516" s="223" t="s">
        <v>203</v>
      </c>
      <c r="K516" s="225">
        <v>2007</v>
      </c>
      <c r="L516" s="223" t="s">
        <v>200</v>
      </c>
      <c r="M516" s="223" t="s">
        <v>227</v>
      </c>
      <c r="N516" s="223"/>
      <c r="O516" s="223" t="str">
        <f>IFERROR(VLOOKUP(A516,[1]ورقه2مسجلين!A$3:AV$777,43,0),"")</f>
        <v/>
      </c>
      <c r="P516" s="223"/>
      <c r="Q516" s="226"/>
      <c r="R516" s="223" t="s">
        <v>227</v>
      </c>
      <c r="S516" s="223" t="s">
        <v>2179</v>
      </c>
      <c r="T516" s="223" t="s">
        <v>2180</v>
      </c>
      <c r="U516" s="223" t="s">
        <v>2181</v>
      </c>
      <c r="V516" s="223" t="s">
        <v>1963</v>
      </c>
      <c r="W516" s="223" t="s">
        <v>227</v>
      </c>
      <c r="X516" s="223" t="s">
        <v>227</v>
      </c>
      <c r="Y516" s="223" t="s">
        <v>227</v>
      </c>
      <c r="Z516" s="223" t="s">
        <v>227</v>
      </c>
      <c r="AA516" s="223" t="s">
        <v>227</v>
      </c>
      <c r="AB516" s="223" t="s">
        <v>227</v>
      </c>
      <c r="AC516" s="223" t="s">
        <v>1500</v>
      </c>
      <c r="AD516" s="597" t="s">
        <v>227</v>
      </c>
      <c r="AE516" s="232" t="s">
        <v>4546</v>
      </c>
      <c r="AF516" s="228" t="s">
        <v>1500</v>
      </c>
      <c r="AG516" s="607" t="s">
        <v>1500</v>
      </c>
      <c r="AH516" s="232" t="s">
        <v>1500</v>
      </c>
      <c r="AI516" s="223"/>
      <c r="AJ516" s="223"/>
      <c r="AK516"/>
      <c r="AL516" s="228"/>
      <c r="AM516"/>
      <c r="AN516"/>
      <c r="AO516"/>
    </row>
    <row r="517" spans="1:41" ht="20.100000000000001" customHeight="1" x14ac:dyDescent="0.3">
      <c r="A517" s="222">
        <v>707104</v>
      </c>
      <c r="B517" s="255" t="s">
        <v>901</v>
      </c>
      <c r="C517" s="223" t="s">
        <v>309</v>
      </c>
      <c r="D517" s="223" t="s">
        <v>1397</v>
      </c>
      <c r="E517" s="223" t="s">
        <v>174</v>
      </c>
      <c r="F517" s="230">
        <v>36892</v>
      </c>
      <c r="G517" s="223" t="s">
        <v>211</v>
      </c>
      <c r="H517" s="223" t="s">
        <v>911</v>
      </c>
      <c r="I517" s="232" t="s">
        <v>247</v>
      </c>
      <c r="J517" s="223" t="s">
        <v>201</v>
      </c>
      <c r="K517" s="222">
        <v>2018</v>
      </c>
      <c r="L517" s="223" t="s">
        <v>211</v>
      </c>
      <c r="M517" s="218"/>
      <c r="N517" s="223"/>
      <c r="O517" s="223"/>
      <c r="P517" s="250"/>
      <c r="Q517" s="226"/>
      <c r="R517" s="222">
        <v>0</v>
      </c>
      <c r="S517" s="223" t="s">
        <v>3326</v>
      </c>
      <c r="T517" s="223" t="s">
        <v>3327</v>
      </c>
      <c r="U517" s="223" t="s">
        <v>3328</v>
      </c>
      <c r="V517" s="223" t="s">
        <v>2251</v>
      </c>
      <c r="W517" s="222"/>
      <c r="X517" s="223"/>
      <c r="Y517" s="222"/>
      <c r="Z517" s="222"/>
      <c r="AA517" s="222"/>
      <c r="AB517" s="222"/>
      <c r="AC517" s="222"/>
      <c r="AD517" s="597" t="s">
        <v>227</v>
      </c>
      <c r="AE517" s="232" t="s">
        <v>4546</v>
      </c>
      <c r="AF517" s="228" t="s">
        <v>227</v>
      </c>
      <c r="AG517" s="218"/>
      <c r="AH517" s="232"/>
      <c r="AI517" s="223"/>
      <c r="AJ517" s="223"/>
      <c r="AK517" s="229"/>
      <c r="AL517" s="228"/>
      <c r="AM517" s="229"/>
      <c r="AN517" s="229"/>
      <c r="AO517" s="229"/>
    </row>
    <row r="518" spans="1:41" ht="20.100000000000001" customHeight="1" x14ac:dyDescent="0.3">
      <c r="A518" s="222">
        <v>707105</v>
      </c>
      <c r="B518" s="255" t="s">
        <v>1554</v>
      </c>
      <c r="C518" s="223" t="s">
        <v>99</v>
      </c>
      <c r="D518" s="223" t="s">
        <v>227</v>
      </c>
      <c r="E518" s="223" t="s">
        <v>227</v>
      </c>
      <c r="F518" s="226"/>
      <c r="G518" s="223" t="s">
        <v>227</v>
      </c>
      <c r="H518" s="223" t="s">
        <v>227</v>
      </c>
      <c r="I518" s="232" t="s">
        <v>247</v>
      </c>
      <c r="J518" s="223" t="s">
        <v>227</v>
      </c>
      <c r="K518" s="226"/>
      <c r="L518" s="223" t="s">
        <v>227</v>
      </c>
      <c r="M518" s="223" t="s">
        <v>227</v>
      </c>
      <c r="N518" s="223"/>
      <c r="O518" s="223" t="str">
        <f>IFERROR(VLOOKUP(A518,[1]ورقه2مسجلين!A$3:AV$777,43,0),"")</f>
        <v/>
      </c>
      <c r="P518" s="223"/>
      <c r="Q518" s="226"/>
      <c r="R518" s="223" t="s">
        <v>227</v>
      </c>
      <c r="S518" s="223" t="s">
        <v>227</v>
      </c>
      <c r="T518" s="223" t="s">
        <v>227</v>
      </c>
      <c r="U518" s="223" t="s">
        <v>227</v>
      </c>
      <c r="V518" s="223" t="s">
        <v>227</v>
      </c>
      <c r="W518" s="223" t="s">
        <v>227</v>
      </c>
      <c r="X518" s="223" t="s">
        <v>227</v>
      </c>
      <c r="Y518" s="223" t="s">
        <v>227</v>
      </c>
      <c r="Z518" s="223" t="s">
        <v>227</v>
      </c>
      <c r="AA518" s="223" t="s">
        <v>227</v>
      </c>
      <c r="AB518" s="223" t="s">
        <v>1500</v>
      </c>
      <c r="AC518" s="223" t="s">
        <v>1500</v>
      </c>
      <c r="AD518" s="597" t="s">
        <v>227</v>
      </c>
      <c r="AE518" s="232" t="s">
        <v>4546</v>
      </c>
      <c r="AF518" s="228" t="s">
        <v>1500</v>
      </c>
      <c r="AG518" s="607" t="s">
        <v>1500</v>
      </c>
      <c r="AH518" s="232" t="s">
        <v>1500</v>
      </c>
      <c r="AI518" s="223"/>
      <c r="AJ518" s="223"/>
      <c r="AK518"/>
      <c r="AL518" s="228"/>
      <c r="AM518"/>
      <c r="AN518"/>
      <c r="AO518"/>
    </row>
    <row r="519" spans="1:41" ht="20.100000000000001" customHeight="1" x14ac:dyDescent="0.3">
      <c r="A519" s="222">
        <v>707108</v>
      </c>
      <c r="B519" s="255" t="s">
        <v>1555</v>
      </c>
      <c r="C519" s="223" t="s">
        <v>70</v>
      </c>
      <c r="D519" s="223" t="s">
        <v>227</v>
      </c>
      <c r="E519" s="223" t="s">
        <v>227</v>
      </c>
      <c r="F519" s="226"/>
      <c r="G519" s="223" t="s">
        <v>227</v>
      </c>
      <c r="H519" s="223" t="s">
        <v>227</v>
      </c>
      <c r="I519" s="232" t="s">
        <v>247</v>
      </c>
      <c r="J519" s="223" t="s">
        <v>227</v>
      </c>
      <c r="K519" s="226"/>
      <c r="L519" s="223" t="s">
        <v>227</v>
      </c>
      <c r="M519" s="223" t="s">
        <v>227</v>
      </c>
      <c r="N519" s="223"/>
      <c r="O519" s="223" t="str">
        <f>IFERROR(VLOOKUP(A519,[1]ورقه2مسجلين!A$3:AV$777,43,0),"")</f>
        <v/>
      </c>
      <c r="P519" s="223"/>
      <c r="Q519" s="226"/>
      <c r="R519" s="223" t="s">
        <v>227</v>
      </c>
      <c r="S519" s="223" t="s">
        <v>227</v>
      </c>
      <c r="T519" s="223" t="s">
        <v>227</v>
      </c>
      <c r="U519" s="223" t="s">
        <v>227</v>
      </c>
      <c r="V519" s="223" t="s">
        <v>227</v>
      </c>
      <c r="W519" s="223" t="s">
        <v>227</v>
      </c>
      <c r="X519" s="223" t="s">
        <v>227</v>
      </c>
      <c r="Y519" s="223" t="s">
        <v>227</v>
      </c>
      <c r="Z519" s="223" t="s">
        <v>227</v>
      </c>
      <c r="AA519" s="223" t="s">
        <v>227</v>
      </c>
      <c r="AB519" s="223" t="s">
        <v>227</v>
      </c>
      <c r="AC519" s="223" t="s">
        <v>1500</v>
      </c>
      <c r="AD519" s="597" t="s">
        <v>227</v>
      </c>
      <c r="AE519" s="232">
        <v>0</v>
      </c>
      <c r="AF519" s="228" t="s">
        <v>1500</v>
      </c>
      <c r="AG519" s="607" t="s">
        <v>1500</v>
      </c>
      <c r="AH519" s="232" t="s">
        <v>1500</v>
      </c>
      <c r="AI519" s="223"/>
      <c r="AJ519" s="223"/>
      <c r="AK519"/>
      <c r="AL519" s="228"/>
      <c r="AM519"/>
      <c r="AN519"/>
      <c r="AO519"/>
    </row>
    <row r="520" spans="1:41" ht="20.100000000000001" customHeight="1" x14ac:dyDescent="0.3">
      <c r="A520" s="222">
        <v>707111</v>
      </c>
      <c r="B520" s="255" t="s">
        <v>1556</v>
      </c>
      <c r="C520" s="223" t="s">
        <v>66</v>
      </c>
      <c r="D520" s="223" t="s">
        <v>3655</v>
      </c>
      <c r="E520" s="223" t="s">
        <v>174</v>
      </c>
      <c r="F520" s="224">
        <v>31995</v>
      </c>
      <c r="G520" s="223" t="s">
        <v>200</v>
      </c>
      <c r="H520" s="223" t="s">
        <v>911</v>
      </c>
      <c r="I520" s="232" t="s">
        <v>247</v>
      </c>
      <c r="J520" s="223" t="s">
        <v>203</v>
      </c>
      <c r="K520" s="225">
        <v>2005</v>
      </c>
      <c r="L520" s="223" t="s">
        <v>200</v>
      </c>
      <c r="M520" s="218"/>
      <c r="N520" s="223"/>
      <c r="O520" s="223" t="str">
        <f>IFERROR(VLOOKUP(A520,[1]ورقه2مسجلين!A$3:AV$777,43,0),"")</f>
        <v/>
      </c>
      <c r="P520" s="223"/>
      <c r="Q520" s="226"/>
      <c r="R520" s="222">
        <v>0</v>
      </c>
      <c r="S520" s="223" t="s">
        <v>3329</v>
      </c>
      <c r="T520" s="223" t="s">
        <v>2091</v>
      </c>
      <c r="U520" s="223" t="s">
        <v>3330</v>
      </c>
      <c r="V520" s="223" t="s">
        <v>2038</v>
      </c>
      <c r="W520" s="222"/>
      <c r="X520" s="223"/>
      <c r="Y520" s="222"/>
      <c r="Z520" s="222"/>
      <c r="AA520" s="222"/>
      <c r="AB520" s="222"/>
      <c r="AC520" s="222"/>
      <c r="AD520" s="597" t="s">
        <v>227</v>
      </c>
      <c r="AE520" s="232">
        <v>0</v>
      </c>
      <c r="AF520" s="228" t="s">
        <v>227</v>
      </c>
      <c r="AG520" s="218"/>
      <c r="AH520" s="232" t="s">
        <v>1500</v>
      </c>
      <c r="AI520" s="223"/>
      <c r="AJ520" s="223"/>
      <c r="AK520" s="229"/>
      <c r="AL520" s="228"/>
      <c r="AM520" s="229"/>
      <c r="AN520" s="229"/>
      <c r="AO520" s="229"/>
    </row>
    <row r="521" spans="1:41" ht="20.100000000000001" customHeight="1" x14ac:dyDescent="0.3">
      <c r="A521" s="222">
        <v>707112</v>
      </c>
      <c r="B521" s="255" t="s">
        <v>902</v>
      </c>
      <c r="C521" s="223" t="s">
        <v>340</v>
      </c>
      <c r="D521" s="223" t="s">
        <v>1398</v>
      </c>
      <c r="E521" s="223" t="s">
        <v>174</v>
      </c>
      <c r="F521" s="224">
        <v>36386</v>
      </c>
      <c r="G521" s="223" t="s">
        <v>994</v>
      </c>
      <c r="H521" s="223" t="s">
        <v>911</v>
      </c>
      <c r="I521" s="232" t="s">
        <v>247</v>
      </c>
      <c r="J521" s="223" t="s">
        <v>201</v>
      </c>
      <c r="K521" s="225">
        <v>2018</v>
      </c>
      <c r="L521" s="223" t="s">
        <v>214</v>
      </c>
      <c r="M521" s="223" t="s">
        <v>227</v>
      </c>
      <c r="N521" s="223"/>
      <c r="O521" s="223" t="str">
        <f>IFERROR(VLOOKUP(A521,[1]ورقه2مسجلين!A$3:AV$777,43,0),"")</f>
        <v/>
      </c>
      <c r="P521" s="223"/>
      <c r="Q521" s="226"/>
      <c r="R521" s="223" t="s">
        <v>227</v>
      </c>
      <c r="S521" s="223" t="s">
        <v>2554</v>
      </c>
      <c r="T521" s="223" t="s">
        <v>2555</v>
      </c>
      <c r="U521" s="223" t="s">
        <v>2556</v>
      </c>
      <c r="V521" s="223" t="s">
        <v>1849</v>
      </c>
      <c r="W521" s="223" t="s">
        <v>227</v>
      </c>
      <c r="X521" s="223" t="s">
        <v>227</v>
      </c>
      <c r="Y521" s="223" t="s">
        <v>227</v>
      </c>
      <c r="Z521" s="223" t="s">
        <v>227</v>
      </c>
      <c r="AA521" s="223" t="s">
        <v>227</v>
      </c>
      <c r="AB521" s="223" t="s">
        <v>227</v>
      </c>
      <c r="AC521" s="223" t="s">
        <v>1500</v>
      </c>
      <c r="AD521" s="597" t="s">
        <v>227</v>
      </c>
      <c r="AE521" s="232" t="s">
        <v>4546</v>
      </c>
      <c r="AF521" s="228" t="s">
        <v>1500</v>
      </c>
      <c r="AG521" s="607" t="s">
        <v>1500</v>
      </c>
      <c r="AH521" s="232" t="s">
        <v>1500</v>
      </c>
      <c r="AI521" s="223"/>
      <c r="AJ521" s="223"/>
      <c r="AK521"/>
      <c r="AL521" s="228"/>
      <c r="AM521"/>
      <c r="AN521"/>
      <c r="AO521"/>
    </row>
    <row r="522" spans="1:41" ht="20.100000000000001" customHeight="1" x14ac:dyDescent="0.3">
      <c r="A522" s="222">
        <v>707114</v>
      </c>
      <c r="B522" s="255" t="s">
        <v>903</v>
      </c>
      <c r="C522" s="223" t="s">
        <v>146</v>
      </c>
      <c r="D522" s="223" t="s">
        <v>1336</v>
      </c>
      <c r="E522" s="223" t="s">
        <v>174</v>
      </c>
      <c r="F522" s="224">
        <v>34249</v>
      </c>
      <c r="G522" s="223" t="s">
        <v>200</v>
      </c>
      <c r="H522" s="223" t="s">
        <v>911</v>
      </c>
      <c r="I522" s="232" t="s">
        <v>401</v>
      </c>
      <c r="J522" s="223" t="s">
        <v>203</v>
      </c>
      <c r="K522" s="225">
        <v>2011</v>
      </c>
      <c r="L522" s="223" t="s">
        <v>200</v>
      </c>
      <c r="M522" s="218"/>
      <c r="N522" s="223"/>
      <c r="O522" s="223" t="str">
        <f>IFERROR(VLOOKUP(A522,[1]ورقه2مسجلين!A$3:AV$777,43,0),"")</f>
        <v/>
      </c>
      <c r="P522" s="223"/>
      <c r="Q522" s="226"/>
      <c r="R522" s="231"/>
      <c r="S522" s="223" t="s">
        <v>2278</v>
      </c>
      <c r="T522" s="223" t="s">
        <v>2279</v>
      </c>
      <c r="U522" s="223" t="s">
        <v>2280</v>
      </c>
      <c r="V522" s="223" t="s">
        <v>1963</v>
      </c>
      <c r="W522" s="222"/>
      <c r="X522" s="223"/>
      <c r="Y522" s="222"/>
      <c r="Z522" s="222"/>
      <c r="AA522" s="222"/>
      <c r="AB522" s="222"/>
      <c r="AC522" s="222"/>
      <c r="AD522" s="597" t="s">
        <v>227</v>
      </c>
      <c r="AE522" s="232">
        <v>0</v>
      </c>
      <c r="AF522" s="228" t="s">
        <v>227</v>
      </c>
      <c r="AG522" s="218"/>
      <c r="AH522" s="232"/>
      <c r="AI522" s="223"/>
      <c r="AJ522" s="223"/>
      <c r="AK522" s="229"/>
      <c r="AL522" s="228"/>
      <c r="AM522" s="229"/>
      <c r="AN522" s="229"/>
      <c r="AO522" s="229"/>
    </row>
    <row r="523" spans="1:41" ht="20.100000000000001" customHeight="1" x14ac:dyDescent="0.3">
      <c r="A523" s="222">
        <v>707115</v>
      </c>
      <c r="B523" s="255" t="s">
        <v>1557</v>
      </c>
      <c r="C523" s="223" t="s">
        <v>125</v>
      </c>
      <c r="D523" s="223" t="s">
        <v>227</v>
      </c>
      <c r="E523" s="223" t="s">
        <v>227</v>
      </c>
      <c r="F523" s="226"/>
      <c r="G523" s="223" t="s">
        <v>227</v>
      </c>
      <c r="H523" s="223" t="s">
        <v>227</v>
      </c>
      <c r="I523" s="232" t="s">
        <v>247</v>
      </c>
      <c r="J523" s="223" t="s">
        <v>227</v>
      </c>
      <c r="K523" s="226"/>
      <c r="L523" s="223" t="s">
        <v>227</v>
      </c>
      <c r="M523" s="223" t="s">
        <v>227</v>
      </c>
      <c r="N523" s="223"/>
      <c r="O523" s="223" t="str">
        <f>IFERROR(VLOOKUP(A523,[1]ورقه2مسجلين!A$3:AV$777,43,0),"")</f>
        <v/>
      </c>
      <c r="P523" s="223"/>
      <c r="Q523" s="226"/>
      <c r="R523" s="223" t="s">
        <v>227</v>
      </c>
      <c r="S523" s="223" t="s">
        <v>227</v>
      </c>
      <c r="T523" s="223" t="s">
        <v>227</v>
      </c>
      <c r="U523" s="223" t="s">
        <v>227</v>
      </c>
      <c r="V523" s="223" t="s">
        <v>227</v>
      </c>
      <c r="W523" s="223" t="s">
        <v>227</v>
      </c>
      <c r="X523" s="223" t="s">
        <v>227</v>
      </c>
      <c r="Y523" s="223" t="s">
        <v>227</v>
      </c>
      <c r="Z523" s="223" t="s">
        <v>227</v>
      </c>
      <c r="AA523" s="223" t="s">
        <v>227</v>
      </c>
      <c r="AB523" s="223" t="s">
        <v>1500</v>
      </c>
      <c r="AC523" s="223" t="s">
        <v>1500</v>
      </c>
      <c r="AD523" s="597" t="s">
        <v>227</v>
      </c>
      <c r="AE523" s="232" t="s">
        <v>4546</v>
      </c>
      <c r="AF523" s="228" t="s">
        <v>1500</v>
      </c>
      <c r="AG523" s="607" t="s">
        <v>1500</v>
      </c>
      <c r="AH523" s="232" t="s">
        <v>1500</v>
      </c>
      <c r="AI523" s="223"/>
      <c r="AJ523" s="223"/>
      <c r="AK523"/>
      <c r="AL523" s="228"/>
      <c r="AM523"/>
      <c r="AN523"/>
      <c r="AO523"/>
    </row>
    <row r="524" spans="1:41" ht="20.100000000000001" customHeight="1" x14ac:dyDescent="0.3">
      <c r="A524" s="222">
        <v>707116</v>
      </c>
      <c r="B524" s="255" t="s">
        <v>619</v>
      </c>
      <c r="C524" s="223" t="s">
        <v>66</v>
      </c>
      <c r="D524" s="223" t="s">
        <v>998</v>
      </c>
      <c r="E524" s="223" t="s">
        <v>174</v>
      </c>
      <c r="F524" s="224">
        <v>28793</v>
      </c>
      <c r="G524" s="223" t="s">
        <v>200</v>
      </c>
      <c r="H524" s="223" t="s">
        <v>911</v>
      </c>
      <c r="I524" s="232" t="s">
        <v>248</v>
      </c>
      <c r="J524" s="223" t="s">
        <v>203</v>
      </c>
      <c r="K524" s="225">
        <v>2007</v>
      </c>
      <c r="L524" s="223" t="s">
        <v>200</v>
      </c>
      <c r="M524" s="218"/>
      <c r="N524" s="223"/>
      <c r="O524" s="223" t="str">
        <f>IFERROR(VLOOKUP(A524,[1]ورقه2مسجلين!A$3:AV$777,43,0),"")</f>
        <v/>
      </c>
      <c r="P524" s="223"/>
      <c r="Q524" s="226"/>
      <c r="R524" s="222">
        <v>0</v>
      </c>
      <c r="S524" s="223" t="s">
        <v>2182</v>
      </c>
      <c r="T524" s="223" t="s">
        <v>2091</v>
      </c>
      <c r="U524" s="223" t="s">
        <v>2089</v>
      </c>
      <c r="V524" s="223" t="s">
        <v>1963</v>
      </c>
      <c r="W524" s="222"/>
      <c r="X524" s="223"/>
      <c r="Y524" s="222"/>
      <c r="Z524" s="222"/>
      <c r="AA524" s="222"/>
      <c r="AB524" s="222"/>
      <c r="AC524" s="222"/>
      <c r="AD524" s="597" t="s">
        <v>227</v>
      </c>
      <c r="AE524" s="232">
        <v>0</v>
      </c>
      <c r="AF524" s="228" t="s">
        <v>227</v>
      </c>
      <c r="AG524" s="218"/>
      <c r="AH524" s="232"/>
      <c r="AI524" s="223"/>
      <c r="AJ524" s="223"/>
      <c r="AK524" s="229"/>
      <c r="AL524" s="228"/>
      <c r="AM524" s="229"/>
      <c r="AN524" s="229"/>
      <c r="AO524" s="229"/>
    </row>
    <row r="525" spans="1:41" ht="20.100000000000001" customHeight="1" x14ac:dyDescent="0.3">
      <c r="A525" s="222">
        <v>707118</v>
      </c>
      <c r="B525" s="255" t="s">
        <v>543</v>
      </c>
      <c r="C525" s="223" t="s">
        <v>83</v>
      </c>
      <c r="D525" s="223" t="s">
        <v>1111</v>
      </c>
      <c r="E525" s="223" t="s">
        <v>174</v>
      </c>
      <c r="F525" s="224">
        <v>28764</v>
      </c>
      <c r="G525" s="223" t="s">
        <v>214</v>
      </c>
      <c r="H525" s="223" t="s">
        <v>911</v>
      </c>
      <c r="I525" s="232" t="s">
        <v>247</v>
      </c>
      <c r="J525" s="223" t="s">
        <v>203</v>
      </c>
      <c r="K525" s="225">
        <v>1995</v>
      </c>
      <c r="L525" s="223" t="s">
        <v>214</v>
      </c>
      <c r="M525" s="223" t="s">
        <v>227</v>
      </c>
      <c r="N525" s="223"/>
      <c r="O525" s="223" t="str">
        <f>IFERROR(VLOOKUP(A525,[1]ورقه2مسجلين!A$3:AV$777,43,0),"")</f>
        <v/>
      </c>
      <c r="P525" s="223"/>
      <c r="Q525" s="226"/>
      <c r="R525" s="223" t="s">
        <v>227</v>
      </c>
      <c r="S525" s="223" t="s">
        <v>2049</v>
      </c>
      <c r="T525" s="223" t="s">
        <v>2050</v>
      </c>
      <c r="U525" s="223" t="s">
        <v>2051</v>
      </c>
      <c r="V525" s="223" t="s">
        <v>2052</v>
      </c>
      <c r="W525" s="223" t="s">
        <v>227</v>
      </c>
      <c r="X525" s="223" t="s">
        <v>227</v>
      </c>
      <c r="Y525" s="223" t="s">
        <v>227</v>
      </c>
      <c r="Z525" s="223" t="s">
        <v>227</v>
      </c>
      <c r="AA525" s="223" t="s">
        <v>227</v>
      </c>
      <c r="AB525" s="223" t="s">
        <v>227</v>
      </c>
      <c r="AC525" s="223" t="s">
        <v>227</v>
      </c>
      <c r="AD525" s="597" t="s">
        <v>227</v>
      </c>
      <c r="AE525" s="232" t="s">
        <v>4546</v>
      </c>
      <c r="AF525" s="228" t="s">
        <v>1500</v>
      </c>
      <c r="AG525" s="222"/>
      <c r="AH525" s="232"/>
      <c r="AI525" s="223"/>
      <c r="AJ525" s="223"/>
      <c r="AK525"/>
      <c r="AL525" s="228"/>
      <c r="AM525"/>
      <c r="AN525"/>
      <c r="AO525"/>
    </row>
    <row r="526" spans="1:41" ht="20.100000000000001" customHeight="1" x14ac:dyDescent="0.3">
      <c r="A526" s="222">
        <v>707124</v>
      </c>
      <c r="B526" s="255" t="s">
        <v>538</v>
      </c>
      <c r="C526" s="223" t="s">
        <v>376</v>
      </c>
      <c r="D526" s="223" t="s">
        <v>1251</v>
      </c>
      <c r="E526" s="223" t="s">
        <v>173</v>
      </c>
      <c r="F526" s="230">
        <v>27760</v>
      </c>
      <c r="G526" s="223" t="s">
        <v>200</v>
      </c>
      <c r="H526" s="223" t="s">
        <v>911</v>
      </c>
      <c r="I526" s="232" t="s">
        <v>248</v>
      </c>
      <c r="J526" s="223" t="s">
        <v>201</v>
      </c>
      <c r="K526" s="222">
        <v>1994</v>
      </c>
      <c r="L526" s="223" t="s">
        <v>200</v>
      </c>
      <c r="M526" s="218"/>
      <c r="N526" s="223"/>
      <c r="O526" s="223"/>
      <c r="P526" s="250"/>
      <c r="Q526" s="226"/>
      <c r="R526" s="231"/>
      <c r="S526" s="223" t="s">
        <v>3331</v>
      </c>
      <c r="T526" s="223" t="s">
        <v>3332</v>
      </c>
      <c r="U526" s="223" t="s">
        <v>3333</v>
      </c>
      <c r="V526" s="223" t="s">
        <v>1963</v>
      </c>
      <c r="W526" s="222"/>
      <c r="X526" s="223"/>
      <c r="Y526" s="222"/>
      <c r="Z526" s="222"/>
      <c r="AA526" s="222"/>
      <c r="AB526" s="222"/>
      <c r="AC526" s="222"/>
      <c r="AD526" s="597" t="s">
        <v>227</v>
      </c>
      <c r="AE526" s="232" t="s">
        <v>4583</v>
      </c>
      <c r="AF526" s="228" t="s">
        <v>227</v>
      </c>
      <c r="AG526" s="218"/>
      <c r="AH526" s="232" t="s">
        <v>1500</v>
      </c>
      <c r="AI526" s="223"/>
      <c r="AJ526" s="223"/>
      <c r="AK526" s="229"/>
      <c r="AL526" s="228"/>
      <c r="AM526" s="229"/>
      <c r="AN526" s="229"/>
      <c r="AO526" s="229"/>
    </row>
    <row r="527" spans="1:41" ht="20.100000000000001" customHeight="1" x14ac:dyDescent="0.3">
      <c r="A527" s="222">
        <v>707126</v>
      </c>
      <c r="B527" s="255" t="s">
        <v>623</v>
      </c>
      <c r="C527" s="223" t="s">
        <v>64</v>
      </c>
      <c r="D527" s="223" t="s">
        <v>1255</v>
      </c>
      <c r="E527" s="223" t="s">
        <v>174</v>
      </c>
      <c r="F527" s="224">
        <v>28130</v>
      </c>
      <c r="G527" s="223" t="s">
        <v>1256</v>
      </c>
      <c r="H527" s="223" t="s">
        <v>911</v>
      </c>
      <c r="I527" s="232" t="s">
        <v>247</v>
      </c>
      <c r="J527" s="223" t="s">
        <v>201</v>
      </c>
      <c r="K527" s="225">
        <v>1999</v>
      </c>
      <c r="L527" s="223" t="s">
        <v>210</v>
      </c>
      <c r="M527" s="223" t="s">
        <v>227</v>
      </c>
      <c r="N527" s="223"/>
      <c r="O527" s="223" t="str">
        <f>IFERROR(VLOOKUP(A527,[1]ورقه2مسجلين!A$3:AV$777,43,0),"")</f>
        <v/>
      </c>
      <c r="P527" s="223"/>
      <c r="Q527" s="226"/>
      <c r="R527" s="223" t="s">
        <v>227</v>
      </c>
      <c r="S527" s="223" t="s">
        <v>2435</v>
      </c>
      <c r="T527" s="223" t="s">
        <v>2436</v>
      </c>
      <c r="U527" s="223" t="s">
        <v>2437</v>
      </c>
      <c r="V527" s="223" t="s">
        <v>2007</v>
      </c>
      <c r="W527" s="223" t="s">
        <v>227</v>
      </c>
      <c r="X527" s="223" t="s">
        <v>227</v>
      </c>
      <c r="Y527" s="223" t="s">
        <v>227</v>
      </c>
      <c r="Z527" s="223" t="s">
        <v>227</v>
      </c>
      <c r="AA527" s="223" t="s">
        <v>227</v>
      </c>
      <c r="AB527" s="223" t="s">
        <v>227</v>
      </c>
      <c r="AC527" s="223" t="s">
        <v>1500</v>
      </c>
      <c r="AD527" s="597" t="s">
        <v>227</v>
      </c>
      <c r="AE527" s="232" t="s">
        <v>4546</v>
      </c>
      <c r="AF527" s="228" t="s">
        <v>1500</v>
      </c>
      <c r="AG527" s="607" t="s">
        <v>1500</v>
      </c>
      <c r="AH527" s="232" t="s">
        <v>1500</v>
      </c>
      <c r="AI527" s="223"/>
      <c r="AJ527" s="223"/>
      <c r="AK527"/>
      <c r="AL527" s="228"/>
      <c r="AM527"/>
      <c r="AN527"/>
      <c r="AO527"/>
    </row>
    <row r="528" spans="1:41" ht="20.100000000000001" customHeight="1" x14ac:dyDescent="0.3">
      <c r="A528" s="222">
        <v>707127</v>
      </c>
      <c r="B528" s="255" t="s">
        <v>904</v>
      </c>
      <c r="C528" s="223" t="s">
        <v>105</v>
      </c>
      <c r="D528" s="223" t="s">
        <v>1100</v>
      </c>
      <c r="E528" s="223" t="s">
        <v>173</v>
      </c>
      <c r="F528" s="224">
        <v>29847</v>
      </c>
      <c r="G528" s="223" t="s">
        <v>200</v>
      </c>
      <c r="H528" s="223" t="s">
        <v>911</v>
      </c>
      <c r="I528" s="232" t="s">
        <v>248</v>
      </c>
      <c r="J528" s="223" t="s">
        <v>203</v>
      </c>
      <c r="K528" s="225">
        <v>2005</v>
      </c>
      <c r="L528" s="223" t="s">
        <v>200</v>
      </c>
      <c r="M528" s="218"/>
      <c r="N528" s="223"/>
      <c r="O528" s="223" t="str">
        <f>IFERROR(VLOOKUP(A528,[1]ورقه2مسجلين!A$3:AV$777,43,0),"")</f>
        <v/>
      </c>
      <c r="P528" s="223"/>
      <c r="Q528" s="226"/>
      <c r="R528" s="222">
        <v>0</v>
      </c>
      <c r="S528" s="223" t="s">
        <v>3334</v>
      </c>
      <c r="T528" s="223" t="s">
        <v>2000</v>
      </c>
      <c r="U528" s="223" t="s">
        <v>2010</v>
      </c>
      <c r="V528" s="223" t="s">
        <v>1963</v>
      </c>
      <c r="W528" s="222"/>
      <c r="X528" s="223"/>
      <c r="Y528" s="222"/>
      <c r="Z528" s="222"/>
      <c r="AA528" s="222"/>
      <c r="AB528" s="222"/>
      <c r="AC528" s="222"/>
      <c r="AD528" s="597" t="s">
        <v>227</v>
      </c>
      <c r="AE528" s="232">
        <v>0</v>
      </c>
      <c r="AF528" s="228" t="s">
        <v>227</v>
      </c>
      <c r="AG528" s="218"/>
      <c r="AH528" s="232"/>
      <c r="AI528" s="223"/>
      <c r="AJ528" s="223"/>
      <c r="AK528" s="229"/>
      <c r="AL528" s="228"/>
      <c r="AM528" s="229"/>
      <c r="AN528" s="229"/>
      <c r="AO528" s="229"/>
    </row>
    <row r="529" spans="1:41" ht="20.100000000000001" customHeight="1" x14ac:dyDescent="0.3">
      <c r="A529" s="222">
        <v>707128</v>
      </c>
      <c r="B529" s="255" t="s">
        <v>905</v>
      </c>
      <c r="C529" s="223" t="s">
        <v>110</v>
      </c>
      <c r="D529" s="223" t="s">
        <v>1360</v>
      </c>
      <c r="E529" s="223" t="s">
        <v>173</v>
      </c>
      <c r="F529" s="224">
        <v>35906</v>
      </c>
      <c r="G529" s="223" t="s">
        <v>200</v>
      </c>
      <c r="H529" s="223" t="s">
        <v>911</v>
      </c>
      <c r="I529" s="232" t="s">
        <v>248</v>
      </c>
      <c r="J529" s="223" t="s">
        <v>201</v>
      </c>
      <c r="K529" s="225">
        <v>2016</v>
      </c>
      <c r="L529" s="223" t="s">
        <v>200</v>
      </c>
      <c r="M529" s="218"/>
      <c r="N529" s="223"/>
      <c r="O529" s="223"/>
      <c r="P529" s="250"/>
      <c r="Q529" s="226"/>
      <c r="R529" s="222">
        <v>0</v>
      </c>
      <c r="S529" s="223" t="s">
        <v>3335</v>
      </c>
      <c r="T529" s="223" t="s">
        <v>3011</v>
      </c>
      <c r="U529" s="223" t="s">
        <v>3336</v>
      </c>
      <c r="V529" s="223" t="s">
        <v>2706</v>
      </c>
      <c r="W529" s="222"/>
      <c r="X529" s="223"/>
      <c r="Y529" s="222"/>
      <c r="Z529" s="222"/>
      <c r="AA529" s="222"/>
      <c r="AB529" s="222"/>
      <c r="AC529" s="222"/>
      <c r="AD529" s="597" t="s">
        <v>227</v>
      </c>
      <c r="AE529" s="232" t="s">
        <v>4583</v>
      </c>
      <c r="AF529" s="228" t="s">
        <v>227</v>
      </c>
      <c r="AG529" s="218"/>
      <c r="AH529" s="232" t="s">
        <v>1500</v>
      </c>
      <c r="AI529" s="223"/>
      <c r="AJ529" s="223"/>
      <c r="AK529" s="229"/>
      <c r="AL529" s="228"/>
      <c r="AM529" s="229"/>
      <c r="AN529" s="229"/>
      <c r="AO529" s="229"/>
    </row>
    <row r="530" spans="1:41" ht="20.100000000000001" customHeight="1" x14ac:dyDescent="0.3">
      <c r="A530" s="222">
        <v>707130</v>
      </c>
      <c r="B530" s="255" t="s">
        <v>615</v>
      </c>
      <c r="C530" s="223" t="s">
        <v>154</v>
      </c>
      <c r="D530" s="223" t="s">
        <v>1352</v>
      </c>
      <c r="E530" s="223" t="s">
        <v>173</v>
      </c>
      <c r="F530" s="224">
        <v>35452</v>
      </c>
      <c r="G530" s="223" t="s">
        <v>202</v>
      </c>
      <c r="H530" s="223" t="s">
        <v>911</v>
      </c>
      <c r="I530" s="232" t="s">
        <v>248</v>
      </c>
      <c r="J530" s="223" t="s">
        <v>203</v>
      </c>
      <c r="K530" s="225">
        <v>2015</v>
      </c>
      <c r="L530" s="223" t="s">
        <v>200</v>
      </c>
      <c r="M530" s="218"/>
      <c r="N530" s="223"/>
      <c r="O530" s="223" t="str">
        <f>IFERROR(VLOOKUP(A530,[1]ورقه2مسجلين!A$3:AV$777,43,0),"")</f>
        <v/>
      </c>
      <c r="P530" s="223"/>
      <c r="Q530" s="226"/>
      <c r="R530" s="222">
        <v>0</v>
      </c>
      <c r="S530" s="223" t="s">
        <v>3337</v>
      </c>
      <c r="T530" s="223" t="s">
        <v>3338</v>
      </c>
      <c r="U530" s="223" t="s">
        <v>3339</v>
      </c>
      <c r="V530" s="223" t="s">
        <v>3340</v>
      </c>
      <c r="W530" s="222"/>
      <c r="X530" s="223"/>
      <c r="Y530" s="222"/>
      <c r="Z530" s="222"/>
      <c r="AA530" s="222"/>
      <c r="AB530" s="222"/>
      <c r="AC530" s="222"/>
      <c r="AD530" s="597" t="s">
        <v>227</v>
      </c>
      <c r="AE530" s="232">
        <v>0</v>
      </c>
      <c r="AF530" s="228" t="s">
        <v>227</v>
      </c>
      <c r="AG530" s="218"/>
      <c r="AH530" s="232"/>
      <c r="AI530" s="223"/>
      <c r="AJ530" s="223"/>
      <c r="AK530" s="229"/>
      <c r="AL530" s="228"/>
      <c r="AM530" s="229"/>
      <c r="AN530" s="229"/>
      <c r="AO530" s="229"/>
    </row>
    <row r="531" spans="1:41" ht="20.100000000000001" customHeight="1" x14ac:dyDescent="0.3">
      <c r="A531" s="222">
        <v>707132</v>
      </c>
      <c r="B531" s="255" t="s">
        <v>906</v>
      </c>
      <c r="C531" s="223" t="s">
        <v>99</v>
      </c>
      <c r="D531" s="223" t="s">
        <v>1257</v>
      </c>
      <c r="E531" s="223" t="s">
        <v>173</v>
      </c>
      <c r="F531" s="224">
        <v>29758</v>
      </c>
      <c r="G531" s="223" t="s">
        <v>200</v>
      </c>
      <c r="H531" s="223" t="s">
        <v>911</v>
      </c>
      <c r="I531" s="232" t="s">
        <v>247</v>
      </c>
      <c r="J531" s="223" t="s">
        <v>203</v>
      </c>
      <c r="K531" s="225">
        <v>2002</v>
      </c>
      <c r="L531" s="223" t="s">
        <v>211</v>
      </c>
      <c r="M531" s="223" t="s">
        <v>227</v>
      </c>
      <c r="N531" s="223"/>
      <c r="O531" s="223" t="str">
        <f>IFERROR(VLOOKUP(A531,[1]ورقه2مسجلين!A$3:AV$777,43,0),"")</f>
        <v/>
      </c>
      <c r="P531" s="223"/>
      <c r="Q531" s="226"/>
      <c r="R531" s="223" t="s">
        <v>227</v>
      </c>
      <c r="S531" s="223" t="s">
        <v>2016</v>
      </c>
      <c r="T531" s="223" t="s">
        <v>2017</v>
      </c>
      <c r="U531" s="223" t="s">
        <v>2018</v>
      </c>
      <c r="V531" s="223" t="s">
        <v>2019</v>
      </c>
      <c r="W531" s="223" t="s">
        <v>227</v>
      </c>
      <c r="X531" s="223" t="s">
        <v>227</v>
      </c>
      <c r="Y531" s="223" t="s">
        <v>227</v>
      </c>
      <c r="Z531" s="223" t="s">
        <v>227</v>
      </c>
      <c r="AA531" s="223" t="s">
        <v>227</v>
      </c>
      <c r="AB531" s="223"/>
      <c r="AC531" s="223"/>
      <c r="AD531" s="597" t="s">
        <v>227</v>
      </c>
      <c r="AE531" s="232" t="s">
        <v>4546</v>
      </c>
      <c r="AF531" s="228"/>
      <c r="AG531" s="222"/>
      <c r="AH531" s="232"/>
      <c r="AI531" s="223"/>
      <c r="AJ531" s="223"/>
      <c r="AK531"/>
      <c r="AL531" s="228"/>
      <c r="AM531"/>
      <c r="AN531"/>
      <c r="AO531"/>
    </row>
    <row r="532" spans="1:41" ht="20.100000000000001" customHeight="1" x14ac:dyDescent="0.3">
      <c r="A532" s="222">
        <v>707133</v>
      </c>
      <c r="B532" s="255" t="s">
        <v>1558</v>
      </c>
      <c r="C532" s="223" t="s">
        <v>68</v>
      </c>
      <c r="D532" s="223" t="s">
        <v>227</v>
      </c>
      <c r="E532" s="223" t="s">
        <v>227</v>
      </c>
      <c r="F532" s="226"/>
      <c r="G532" s="223" t="s">
        <v>227</v>
      </c>
      <c r="H532" s="223" t="s">
        <v>227</v>
      </c>
      <c r="I532" s="232" t="s">
        <v>247</v>
      </c>
      <c r="J532" s="223" t="s">
        <v>227</v>
      </c>
      <c r="K532" s="226"/>
      <c r="L532" s="223" t="s">
        <v>227</v>
      </c>
      <c r="M532" s="223" t="s">
        <v>227</v>
      </c>
      <c r="N532" s="223"/>
      <c r="O532" s="223" t="str">
        <f>IFERROR(VLOOKUP(A532,[1]ورقه2مسجلين!A$3:AV$777,43,0),"")</f>
        <v/>
      </c>
      <c r="P532" s="223"/>
      <c r="Q532" s="226"/>
      <c r="R532" s="223" t="s">
        <v>227</v>
      </c>
      <c r="S532" s="223" t="s">
        <v>227</v>
      </c>
      <c r="T532" s="223" t="s">
        <v>227</v>
      </c>
      <c r="U532" s="223" t="s">
        <v>227</v>
      </c>
      <c r="V532" s="223" t="s">
        <v>227</v>
      </c>
      <c r="W532" s="223" t="s">
        <v>227</v>
      </c>
      <c r="X532" s="223" t="s">
        <v>227</v>
      </c>
      <c r="Y532" s="223" t="s">
        <v>227</v>
      </c>
      <c r="Z532" s="223" t="s">
        <v>227</v>
      </c>
      <c r="AA532" s="223" t="s">
        <v>227</v>
      </c>
      <c r="AB532" s="223" t="s">
        <v>1500</v>
      </c>
      <c r="AC532" s="223" t="s">
        <v>1500</v>
      </c>
      <c r="AD532" s="597" t="s">
        <v>227</v>
      </c>
      <c r="AE532" s="232" t="s">
        <v>4546</v>
      </c>
      <c r="AF532" s="228" t="s">
        <v>1500</v>
      </c>
      <c r="AG532" s="607" t="s">
        <v>1500</v>
      </c>
      <c r="AH532" s="232" t="s">
        <v>1500</v>
      </c>
      <c r="AI532" s="223"/>
      <c r="AJ532" s="223"/>
      <c r="AK532"/>
      <c r="AL532" s="228"/>
      <c r="AM532"/>
      <c r="AN532"/>
      <c r="AO532"/>
    </row>
    <row r="533" spans="1:41" ht="20.100000000000001" customHeight="1" x14ac:dyDescent="0.3">
      <c r="A533" s="222">
        <v>707135</v>
      </c>
      <c r="B533" s="255" t="s">
        <v>493</v>
      </c>
      <c r="C533" s="223" t="s">
        <v>324</v>
      </c>
      <c r="D533" s="223" t="s">
        <v>1284</v>
      </c>
      <c r="E533" s="223" t="s">
        <v>174</v>
      </c>
      <c r="F533" s="230">
        <v>30545</v>
      </c>
      <c r="G533" s="223" t="s">
        <v>1097</v>
      </c>
      <c r="H533" s="223" t="s">
        <v>911</v>
      </c>
      <c r="I533" s="232" t="s">
        <v>403</v>
      </c>
      <c r="J533" s="223" t="s">
        <v>201</v>
      </c>
      <c r="K533" s="222">
        <v>2001</v>
      </c>
      <c r="L533" s="223" t="s">
        <v>202</v>
      </c>
      <c r="M533" s="218"/>
      <c r="N533" s="223"/>
      <c r="O533" s="223" t="str">
        <f>IFERROR(VLOOKUP(A533,[1]ورقه2مسجلين!A$3:AV$777,43,0),"")</f>
        <v/>
      </c>
      <c r="P533" s="223"/>
      <c r="Q533" s="226"/>
      <c r="R533" s="231"/>
      <c r="S533" s="223" t="s">
        <v>3341</v>
      </c>
      <c r="T533" s="223" t="s">
        <v>3342</v>
      </c>
      <c r="U533" s="223" t="s">
        <v>3343</v>
      </c>
      <c r="V533" s="223" t="s">
        <v>3344</v>
      </c>
      <c r="W533" s="222"/>
      <c r="X533" s="223"/>
      <c r="Y533" s="222"/>
      <c r="Z533" s="222"/>
      <c r="AA533" s="222"/>
      <c r="AB533" s="222"/>
      <c r="AC533" s="222"/>
      <c r="AD533" s="597" t="s">
        <v>227</v>
      </c>
      <c r="AE533" s="232">
        <v>0</v>
      </c>
      <c r="AF533" s="228" t="s">
        <v>227</v>
      </c>
      <c r="AG533" s="218"/>
      <c r="AH533" s="232"/>
      <c r="AI533" s="223"/>
      <c r="AJ533" s="223"/>
      <c r="AK533" s="229"/>
      <c r="AL533" s="228"/>
      <c r="AM533" s="229"/>
      <c r="AN533" s="229"/>
      <c r="AO533" s="229"/>
    </row>
    <row r="534" spans="1:41" ht="20.100000000000001" customHeight="1" x14ac:dyDescent="0.3">
      <c r="A534" s="222">
        <v>707137</v>
      </c>
      <c r="B534" s="255" t="s">
        <v>907</v>
      </c>
      <c r="C534" s="223" t="s">
        <v>90</v>
      </c>
      <c r="D534" s="223" t="s">
        <v>1299</v>
      </c>
      <c r="E534" s="223" t="s">
        <v>174</v>
      </c>
      <c r="F534" s="224">
        <v>32592</v>
      </c>
      <c r="G534" s="223" t="s">
        <v>200</v>
      </c>
      <c r="H534" s="223" t="s">
        <v>911</v>
      </c>
      <c r="I534" s="232" t="s">
        <v>247</v>
      </c>
      <c r="J534" s="223" t="s">
        <v>203</v>
      </c>
      <c r="K534" s="225">
        <v>2007</v>
      </c>
      <c r="L534" s="223" t="s">
        <v>202</v>
      </c>
      <c r="M534" s="218"/>
      <c r="N534" s="223"/>
      <c r="O534" s="223" t="str">
        <f>IFERROR(VLOOKUP(A534,[1]ورقه2مسجلين!A$3:AV$777,43,0),"")</f>
        <v/>
      </c>
      <c r="P534" s="223"/>
      <c r="Q534" s="226"/>
      <c r="R534" s="222">
        <v>0</v>
      </c>
      <c r="S534" s="223" t="s">
        <v>2202</v>
      </c>
      <c r="T534" s="223" t="s">
        <v>2107</v>
      </c>
      <c r="U534" s="223" t="s">
        <v>2192</v>
      </c>
      <c r="V534" s="223" t="s">
        <v>1963</v>
      </c>
      <c r="W534" s="222"/>
      <c r="X534" s="223"/>
      <c r="Y534" s="222"/>
      <c r="Z534" s="222"/>
      <c r="AA534" s="222"/>
      <c r="AB534" s="222"/>
      <c r="AC534" s="222"/>
      <c r="AD534" s="597" t="s">
        <v>227</v>
      </c>
      <c r="AE534" s="232">
        <v>0</v>
      </c>
      <c r="AF534" s="228" t="s">
        <v>227</v>
      </c>
      <c r="AG534" s="218"/>
      <c r="AH534" s="232" t="s">
        <v>1500</v>
      </c>
      <c r="AI534" s="223"/>
      <c r="AJ534" s="223"/>
      <c r="AK534" s="229"/>
      <c r="AL534" s="228"/>
      <c r="AM534" s="229"/>
      <c r="AN534" s="229"/>
      <c r="AO534" s="229"/>
    </row>
    <row r="535" spans="1:41" ht="20.100000000000001" customHeight="1" x14ac:dyDescent="0.3">
      <c r="A535" s="222">
        <v>707147</v>
      </c>
      <c r="B535" s="255" t="s">
        <v>1582</v>
      </c>
      <c r="C535" s="223" t="s">
        <v>1583</v>
      </c>
      <c r="D535" s="223" t="s">
        <v>1367</v>
      </c>
      <c r="E535" s="223" t="s">
        <v>173</v>
      </c>
      <c r="F535" s="230">
        <v>33025</v>
      </c>
      <c r="G535" s="223" t="s">
        <v>1834</v>
      </c>
      <c r="H535" s="223" t="s">
        <v>911</v>
      </c>
      <c r="I535" s="232" t="s">
        <v>247</v>
      </c>
      <c r="J535" s="223" t="s">
        <v>203</v>
      </c>
      <c r="K535" s="222">
        <v>2014</v>
      </c>
      <c r="L535" s="223" t="s">
        <v>217</v>
      </c>
      <c r="M535" s="223" t="s">
        <v>227</v>
      </c>
      <c r="N535" s="223"/>
      <c r="O535" s="223" t="str">
        <f>IFERROR(VLOOKUP(A535,[1]ورقه2مسجلين!A$3:AV$777,43,0),"")</f>
        <v/>
      </c>
      <c r="P535" s="223"/>
      <c r="Q535" s="226"/>
      <c r="R535" s="223" t="s">
        <v>227</v>
      </c>
      <c r="S535" s="223" t="s">
        <v>2330</v>
      </c>
      <c r="T535" s="223" t="s">
        <v>2331</v>
      </c>
      <c r="U535" s="223" t="s">
        <v>2332</v>
      </c>
      <c r="V535" s="223" t="s">
        <v>2333</v>
      </c>
      <c r="W535" s="223" t="s">
        <v>227</v>
      </c>
      <c r="X535" s="223" t="s">
        <v>227</v>
      </c>
      <c r="Y535" s="223" t="s">
        <v>227</v>
      </c>
      <c r="Z535" s="223" t="s">
        <v>227</v>
      </c>
      <c r="AA535" s="223" t="s">
        <v>227</v>
      </c>
      <c r="AB535" s="223" t="s">
        <v>227</v>
      </c>
      <c r="AC535" s="223" t="s">
        <v>1500</v>
      </c>
      <c r="AD535" s="597" t="s">
        <v>227</v>
      </c>
      <c r="AE535" s="232">
        <v>0</v>
      </c>
      <c r="AF535" s="228" t="s">
        <v>1500</v>
      </c>
      <c r="AG535" s="607" t="s">
        <v>1500</v>
      </c>
      <c r="AH535" s="232" t="s">
        <v>1500</v>
      </c>
      <c r="AI535" s="223"/>
      <c r="AJ535" s="223"/>
      <c r="AK535"/>
      <c r="AL535" s="228"/>
      <c r="AM535"/>
      <c r="AN535"/>
      <c r="AO535"/>
    </row>
    <row r="536" spans="1:41" ht="20.100000000000001" customHeight="1" x14ac:dyDescent="0.3">
      <c r="A536" s="222">
        <v>707148</v>
      </c>
      <c r="B536" s="255" t="s">
        <v>1584</v>
      </c>
      <c r="C536" s="223" t="s">
        <v>66</v>
      </c>
      <c r="D536" s="223" t="s">
        <v>977</v>
      </c>
      <c r="E536" s="223" t="s">
        <v>173</v>
      </c>
      <c r="F536" s="230">
        <v>30728</v>
      </c>
      <c r="G536" s="223" t="s">
        <v>200</v>
      </c>
      <c r="H536" s="223" t="s">
        <v>911</v>
      </c>
      <c r="I536" s="232" t="s">
        <v>247</v>
      </c>
      <c r="J536" s="223" t="s">
        <v>203</v>
      </c>
      <c r="K536" s="222">
        <v>2001</v>
      </c>
      <c r="L536" s="223" t="s">
        <v>200</v>
      </c>
      <c r="M536" s="218"/>
      <c r="N536" s="251"/>
      <c r="O536" s="223" t="str">
        <f>IFERROR(VLOOKUP(A536,[1]ورقه2مسجلين!A$3:AV$777,43,0),"")</f>
        <v>إيقاف</v>
      </c>
      <c r="P536" s="250"/>
      <c r="Q536" s="226">
        <v>20000</v>
      </c>
      <c r="R536" s="222">
        <v>0</v>
      </c>
      <c r="S536" s="223" t="s">
        <v>3345</v>
      </c>
      <c r="T536" s="223" t="s">
        <v>2004</v>
      </c>
      <c r="U536" s="223" t="s">
        <v>2682</v>
      </c>
      <c r="V536" s="223" t="s">
        <v>1963</v>
      </c>
      <c r="W536" s="222"/>
      <c r="X536" s="223"/>
      <c r="Y536" s="222"/>
      <c r="Z536" s="222"/>
      <c r="AA536" s="222"/>
      <c r="AB536" s="222"/>
      <c r="AC536" s="222"/>
      <c r="AD536" s="597" t="s">
        <v>227</v>
      </c>
      <c r="AE536" s="232">
        <v>0</v>
      </c>
      <c r="AF536" s="228" t="s">
        <v>227</v>
      </c>
      <c r="AG536" s="218"/>
      <c r="AH536" s="232"/>
      <c r="AI536" s="223"/>
      <c r="AJ536" s="223"/>
      <c r="AK536" s="229"/>
      <c r="AL536" s="228"/>
      <c r="AM536" s="229"/>
      <c r="AN536" s="229"/>
      <c r="AO536" s="229"/>
    </row>
    <row r="537" spans="1:41" ht="20.100000000000001" customHeight="1" x14ac:dyDescent="0.3">
      <c r="A537" s="222">
        <v>707149</v>
      </c>
      <c r="B537" s="255" t="s">
        <v>1585</v>
      </c>
      <c r="C537" s="223" t="s">
        <v>86</v>
      </c>
      <c r="D537" s="223" t="s">
        <v>979</v>
      </c>
      <c r="E537" s="223" t="s">
        <v>174</v>
      </c>
      <c r="F537" s="224">
        <v>34556</v>
      </c>
      <c r="G537" s="223" t="s">
        <v>1835</v>
      </c>
      <c r="H537" s="223" t="s">
        <v>911</v>
      </c>
      <c r="I537" s="232" t="s">
        <v>247</v>
      </c>
      <c r="J537" s="223" t="s">
        <v>201</v>
      </c>
      <c r="K537" s="225">
        <v>2013</v>
      </c>
      <c r="L537" s="223" t="s">
        <v>210</v>
      </c>
      <c r="M537" s="223" t="s">
        <v>227</v>
      </c>
      <c r="N537" s="223"/>
      <c r="O537" s="223" t="str">
        <f>IFERROR(VLOOKUP(A537,[1]ورقه2مسجلين!A$3:AV$777,43,0),"")</f>
        <v/>
      </c>
      <c r="P537" s="223"/>
      <c r="Q537" s="226"/>
      <c r="R537" s="223" t="s">
        <v>227</v>
      </c>
      <c r="S537" s="223" t="s">
        <v>2508</v>
      </c>
      <c r="T537" s="223" t="s">
        <v>1964</v>
      </c>
      <c r="U537" s="223" t="s">
        <v>2509</v>
      </c>
      <c r="V537" s="223" t="s">
        <v>2172</v>
      </c>
      <c r="W537" s="223" t="s">
        <v>227</v>
      </c>
      <c r="X537" s="223" t="s">
        <v>227</v>
      </c>
      <c r="Y537" s="223" t="s">
        <v>227</v>
      </c>
      <c r="Z537" s="223" t="s">
        <v>227</v>
      </c>
      <c r="AA537" s="223" t="s">
        <v>227</v>
      </c>
      <c r="AB537" s="223" t="s">
        <v>227</v>
      </c>
      <c r="AC537" s="223" t="s">
        <v>1500</v>
      </c>
      <c r="AD537" s="597" t="s">
        <v>227</v>
      </c>
      <c r="AE537" s="232">
        <v>0</v>
      </c>
      <c r="AF537" s="228" t="s">
        <v>1500</v>
      </c>
      <c r="AG537" s="607" t="s">
        <v>1500</v>
      </c>
      <c r="AH537" s="232" t="s">
        <v>1500</v>
      </c>
      <c r="AI537" s="223"/>
      <c r="AJ537" s="223"/>
      <c r="AK537"/>
      <c r="AL537" s="228"/>
      <c r="AM537"/>
      <c r="AN537"/>
      <c r="AO537"/>
    </row>
    <row r="538" spans="1:41" ht="20.100000000000001" customHeight="1" x14ac:dyDescent="0.3">
      <c r="A538" s="222">
        <v>707150</v>
      </c>
      <c r="B538" s="255" t="s">
        <v>1586</v>
      </c>
      <c r="C538" s="223" t="s">
        <v>1587</v>
      </c>
      <c r="D538" s="223" t="s">
        <v>933</v>
      </c>
      <c r="E538" s="223" t="s">
        <v>173</v>
      </c>
      <c r="F538" s="224">
        <v>33657</v>
      </c>
      <c r="G538" s="223" t="s">
        <v>1836</v>
      </c>
      <c r="H538" s="223" t="s">
        <v>911</v>
      </c>
      <c r="I538" s="232" t="s">
        <v>247</v>
      </c>
      <c r="J538" s="223" t="s">
        <v>201</v>
      </c>
      <c r="K538" s="225">
        <v>2010</v>
      </c>
      <c r="L538" s="223" t="s">
        <v>208</v>
      </c>
      <c r="M538" s="223" t="s">
        <v>227</v>
      </c>
      <c r="N538" s="223"/>
      <c r="O538" s="223" t="str">
        <f>IFERROR(VLOOKUP(A538,[1]ورقه2مسجلين!A$3:AV$777,43,0),"")</f>
        <v/>
      </c>
      <c r="P538" s="223"/>
      <c r="Q538" s="226"/>
      <c r="R538" s="223" t="s">
        <v>227</v>
      </c>
      <c r="S538" s="223" t="s">
        <v>227</v>
      </c>
      <c r="T538" s="223" t="s">
        <v>227</v>
      </c>
      <c r="U538" s="223" t="s">
        <v>227</v>
      </c>
      <c r="V538" s="223" t="s">
        <v>227</v>
      </c>
      <c r="W538" s="223" t="s">
        <v>227</v>
      </c>
      <c r="X538" s="223" t="s">
        <v>227</v>
      </c>
      <c r="Y538" s="223" t="s">
        <v>227</v>
      </c>
      <c r="Z538" s="223" t="s">
        <v>227</v>
      </c>
      <c r="AA538" s="223" t="s">
        <v>227</v>
      </c>
      <c r="AB538" s="223" t="s">
        <v>227</v>
      </c>
      <c r="AC538" s="223"/>
      <c r="AD538" s="597" t="s">
        <v>227</v>
      </c>
      <c r="AE538" s="232">
        <v>0</v>
      </c>
      <c r="AF538" s="228"/>
      <c r="AG538" s="222"/>
      <c r="AH538" s="232"/>
      <c r="AI538" s="223"/>
      <c r="AJ538" s="223"/>
      <c r="AK538"/>
      <c r="AL538" s="228"/>
      <c r="AM538"/>
      <c r="AN538"/>
      <c r="AO538"/>
    </row>
    <row r="539" spans="1:41" ht="20.100000000000001" customHeight="1" x14ac:dyDescent="0.3">
      <c r="A539" s="222">
        <v>707151</v>
      </c>
      <c r="B539" s="255" t="s">
        <v>1588</v>
      </c>
      <c r="C539" s="223" t="s">
        <v>70</v>
      </c>
      <c r="D539" s="223" t="s">
        <v>1919</v>
      </c>
      <c r="E539" s="223" t="s">
        <v>174</v>
      </c>
      <c r="F539" s="224">
        <v>31166</v>
      </c>
      <c r="G539" s="223" t="s">
        <v>1837</v>
      </c>
      <c r="H539" s="223" t="s">
        <v>911</v>
      </c>
      <c r="I539" s="232" t="s">
        <v>248</v>
      </c>
      <c r="J539" s="223" t="s">
        <v>203</v>
      </c>
      <c r="K539" s="225">
        <v>2004</v>
      </c>
      <c r="L539" s="223" t="s">
        <v>216</v>
      </c>
      <c r="M539" s="218"/>
      <c r="N539" s="223"/>
      <c r="O539" s="223" t="str">
        <f>IFERROR(VLOOKUP(A539,[1]ورقه2مسجلين!A$3:AV$777,43,0),"")</f>
        <v/>
      </c>
      <c r="P539" s="223"/>
      <c r="Q539" s="226"/>
      <c r="R539" s="231"/>
      <c r="S539" s="223" t="s">
        <v>3346</v>
      </c>
      <c r="T539" s="223" t="s">
        <v>2028</v>
      </c>
      <c r="U539" s="223" t="s">
        <v>3347</v>
      </c>
      <c r="V539" s="223" t="s">
        <v>2305</v>
      </c>
      <c r="W539" s="222"/>
      <c r="X539" s="223"/>
      <c r="Y539" s="222"/>
      <c r="Z539" s="222"/>
      <c r="AA539" s="222"/>
      <c r="AB539" s="222"/>
      <c r="AC539" s="222"/>
      <c r="AD539" s="597" t="s">
        <v>227</v>
      </c>
      <c r="AE539" s="232">
        <v>0</v>
      </c>
      <c r="AF539" s="228" t="s">
        <v>227</v>
      </c>
      <c r="AG539" s="218"/>
      <c r="AH539" s="232"/>
      <c r="AI539" s="223"/>
      <c r="AJ539" s="223"/>
      <c r="AK539" s="229"/>
      <c r="AL539" s="228"/>
      <c r="AM539" s="229"/>
      <c r="AN539" s="229"/>
      <c r="AO539" s="229"/>
    </row>
    <row r="540" spans="1:41" ht="20.100000000000001" customHeight="1" x14ac:dyDescent="0.3">
      <c r="A540" s="222">
        <v>707152</v>
      </c>
      <c r="B540" s="255" t="s">
        <v>1589</v>
      </c>
      <c r="C540" s="223" t="s">
        <v>372</v>
      </c>
      <c r="D540" s="223" t="s">
        <v>1118</v>
      </c>
      <c r="E540" s="223" t="s">
        <v>173</v>
      </c>
      <c r="F540" s="224">
        <v>32233</v>
      </c>
      <c r="G540" s="223" t="s">
        <v>200</v>
      </c>
      <c r="H540" s="223" t="s">
        <v>911</v>
      </c>
      <c r="I540" s="232" t="s">
        <v>247</v>
      </c>
      <c r="J540" s="223" t="s">
        <v>203</v>
      </c>
      <c r="K540" s="225">
        <v>2008</v>
      </c>
      <c r="L540" s="223" t="s">
        <v>200</v>
      </c>
      <c r="M540" s="223" t="s">
        <v>227</v>
      </c>
      <c r="N540" s="223"/>
      <c r="O540" s="223" t="str">
        <f>IFERROR(VLOOKUP(A540,[1]ورقه2مسجلين!A$3:AV$777,43,0),"")</f>
        <v/>
      </c>
      <c r="P540" s="223"/>
      <c r="Q540" s="226"/>
      <c r="R540" s="223" t="s">
        <v>227</v>
      </c>
      <c r="S540" s="223" t="s">
        <v>227</v>
      </c>
      <c r="T540" s="223" t="s">
        <v>227</v>
      </c>
      <c r="U540" s="223" t="s">
        <v>227</v>
      </c>
      <c r="V540" s="223" t="s">
        <v>227</v>
      </c>
      <c r="W540" s="223" t="s">
        <v>227</v>
      </c>
      <c r="X540" s="223" t="s">
        <v>227</v>
      </c>
      <c r="Y540" s="223" t="s">
        <v>227</v>
      </c>
      <c r="Z540" s="223" t="s">
        <v>227</v>
      </c>
      <c r="AA540" s="223" t="s">
        <v>227</v>
      </c>
      <c r="AB540" s="223" t="s">
        <v>227</v>
      </c>
      <c r="AC540" s="223" t="s">
        <v>1500</v>
      </c>
      <c r="AD540" s="597" t="s">
        <v>227</v>
      </c>
      <c r="AE540" s="232">
        <v>0</v>
      </c>
      <c r="AF540" s="228" t="s">
        <v>1500</v>
      </c>
      <c r="AG540" s="607" t="s">
        <v>1500</v>
      </c>
      <c r="AH540" s="232" t="s">
        <v>1500</v>
      </c>
      <c r="AI540" s="223"/>
      <c r="AJ540" s="223"/>
      <c r="AK540"/>
      <c r="AL540" s="228"/>
      <c r="AM540"/>
      <c r="AN540"/>
      <c r="AO540"/>
    </row>
    <row r="541" spans="1:41" ht="20.100000000000001" customHeight="1" x14ac:dyDescent="0.3">
      <c r="A541" s="222">
        <v>707153</v>
      </c>
      <c r="B541" s="255" t="s">
        <v>1590</v>
      </c>
      <c r="C541" s="223" t="s">
        <v>255</v>
      </c>
      <c r="D541" s="223" t="s">
        <v>227</v>
      </c>
      <c r="E541" s="223" t="s">
        <v>227</v>
      </c>
      <c r="F541" s="226"/>
      <c r="G541" s="223" t="s">
        <v>227</v>
      </c>
      <c r="H541" s="223" t="s">
        <v>227</v>
      </c>
      <c r="I541" s="232" t="s">
        <v>247</v>
      </c>
      <c r="J541" s="223" t="s">
        <v>227</v>
      </c>
      <c r="K541" s="226"/>
      <c r="L541" s="223" t="s">
        <v>227</v>
      </c>
      <c r="M541" s="223" t="s">
        <v>227</v>
      </c>
      <c r="N541" s="223"/>
      <c r="O541" s="223" t="str">
        <f>IFERROR(VLOOKUP(A541,[1]ورقه2مسجلين!A$3:AV$777,43,0),"")</f>
        <v/>
      </c>
      <c r="P541" s="223"/>
      <c r="Q541" s="226"/>
      <c r="R541" s="223" t="s">
        <v>227</v>
      </c>
      <c r="S541" s="223" t="s">
        <v>227</v>
      </c>
      <c r="T541" s="223" t="s">
        <v>227</v>
      </c>
      <c r="U541" s="223" t="s">
        <v>227</v>
      </c>
      <c r="V541" s="223" t="s">
        <v>227</v>
      </c>
      <c r="W541" s="223" t="s">
        <v>227</v>
      </c>
      <c r="X541" s="223" t="s">
        <v>227</v>
      </c>
      <c r="Y541" s="223" t="s">
        <v>227</v>
      </c>
      <c r="Z541" s="223" t="s">
        <v>227</v>
      </c>
      <c r="AA541" s="223" t="s">
        <v>227</v>
      </c>
      <c r="AB541" s="223" t="s">
        <v>227</v>
      </c>
      <c r="AC541" s="223" t="s">
        <v>1500</v>
      </c>
      <c r="AD541" s="597" t="s">
        <v>227</v>
      </c>
      <c r="AE541" s="232">
        <v>0</v>
      </c>
      <c r="AF541" s="228" t="s">
        <v>1500</v>
      </c>
      <c r="AG541" s="607" t="s">
        <v>1500</v>
      </c>
      <c r="AH541" s="232" t="s">
        <v>1500</v>
      </c>
      <c r="AI541" s="223"/>
      <c r="AJ541" s="223"/>
      <c r="AK541"/>
      <c r="AL541" s="228"/>
      <c r="AM541"/>
      <c r="AN541"/>
      <c r="AO541"/>
    </row>
    <row r="542" spans="1:41" ht="20.100000000000001" customHeight="1" x14ac:dyDescent="0.3">
      <c r="A542" s="222">
        <v>707154</v>
      </c>
      <c r="B542" s="255" t="s">
        <v>1591</v>
      </c>
      <c r="C542" s="223" t="s">
        <v>1592</v>
      </c>
      <c r="D542" s="223" t="s">
        <v>991</v>
      </c>
      <c r="E542" s="223" t="s">
        <v>174</v>
      </c>
      <c r="F542" s="224">
        <v>35431</v>
      </c>
      <c r="G542" s="223" t="s">
        <v>208</v>
      </c>
      <c r="H542" s="223" t="s">
        <v>911</v>
      </c>
      <c r="I542" s="232" t="s">
        <v>248</v>
      </c>
      <c r="J542" s="223" t="s">
        <v>203</v>
      </c>
      <c r="K542" s="225">
        <v>2014</v>
      </c>
      <c r="L542" s="223" t="s">
        <v>211</v>
      </c>
      <c r="M542" s="218"/>
      <c r="N542" s="223"/>
      <c r="O542" s="223" t="str">
        <f>IFERROR(VLOOKUP(A542,[1]ورقه2مسجلين!A$3:AV$777,43,0),"")</f>
        <v/>
      </c>
      <c r="P542" s="223"/>
      <c r="Q542" s="226"/>
      <c r="R542" s="222">
        <v>0</v>
      </c>
      <c r="S542" s="223" t="s">
        <v>2334</v>
      </c>
      <c r="T542" s="223" t="s">
        <v>2335</v>
      </c>
      <c r="U542" s="223" t="s">
        <v>2235</v>
      </c>
      <c r="V542" s="223" t="s">
        <v>2336</v>
      </c>
      <c r="W542" s="222"/>
      <c r="X542" s="223"/>
      <c r="Y542" s="222"/>
      <c r="Z542" s="222"/>
      <c r="AA542" s="222"/>
      <c r="AB542" s="222"/>
      <c r="AC542" s="222"/>
      <c r="AD542" s="597" t="s">
        <v>227</v>
      </c>
      <c r="AE542" s="232">
        <v>0</v>
      </c>
      <c r="AF542" s="228"/>
      <c r="AG542" s="218"/>
      <c r="AH542" s="232"/>
      <c r="AI542" s="223"/>
      <c r="AJ542" s="223"/>
      <c r="AK542" s="229"/>
      <c r="AL542" s="228"/>
      <c r="AM542" s="229"/>
      <c r="AN542" s="229"/>
      <c r="AO542" s="229"/>
    </row>
    <row r="543" spans="1:41" ht="20.100000000000001" customHeight="1" x14ac:dyDescent="0.3">
      <c r="A543" s="222">
        <v>707155</v>
      </c>
      <c r="B543" s="255" t="s">
        <v>1593</v>
      </c>
      <c r="C543" s="223" t="s">
        <v>1587</v>
      </c>
      <c r="D543" s="223" t="s">
        <v>938</v>
      </c>
      <c r="E543" s="223" t="s">
        <v>173</v>
      </c>
      <c r="F543" s="230">
        <v>30699</v>
      </c>
      <c r="G543" s="223" t="s">
        <v>218</v>
      </c>
      <c r="H543" s="223" t="s">
        <v>911</v>
      </c>
      <c r="I543" s="232" t="s">
        <v>247</v>
      </c>
      <c r="J543" s="223" t="s">
        <v>203</v>
      </c>
      <c r="K543" s="222">
        <v>2003</v>
      </c>
      <c r="L543" s="223" t="s">
        <v>218</v>
      </c>
      <c r="M543" s="223" t="s">
        <v>227</v>
      </c>
      <c r="N543" s="223"/>
      <c r="O543" s="223" t="str">
        <f>IFERROR(VLOOKUP(A543,[1]ورقه2مسجلين!A$3:AV$777,43,0),"")</f>
        <v/>
      </c>
      <c r="P543" s="223"/>
      <c r="Q543" s="226"/>
      <c r="R543" s="223" t="s">
        <v>227</v>
      </c>
      <c r="S543" s="223" t="s">
        <v>227</v>
      </c>
      <c r="T543" s="223" t="s">
        <v>227</v>
      </c>
      <c r="U543" s="223" t="s">
        <v>227</v>
      </c>
      <c r="V543" s="223" t="s">
        <v>227</v>
      </c>
      <c r="W543" s="223" t="s">
        <v>227</v>
      </c>
      <c r="X543" s="223" t="s">
        <v>227</v>
      </c>
      <c r="Y543" s="223" t="s">
        <v>227</v>
      </c>
      <c r="Z543" s="223" t="s">
        <v>227</v>
      </c>
      <c r="AA543" s="223" t="s">
        <v>227</v>
      </c>
      <c r="AB543" s="223" t="s">
        <v>227</v>
      </c>
      <c r="AC543" s="223" t="s">
        <v>1500</v>
      </c>
      <c r="AD543" s="597" t="s">
        <v>227</v>
      </c>
      <c r="AE543" s="232">
        <v>0</v>
      </c>
      <c r="AF543" s="228" t="s">
        <v>1500</v>
      </c>
      <c r="AG543" s="607" t="s">
        <v>1500</v>
      </c>
      <c r="AH543" s="232" t="s">
        <v>1500</v>
      </c>
      <c r="AI543" s="223"/>
      <c r="AJ543" s="223"/>
      <c r="AK543"/>
      <c r="AL543" s="228"/>
      <c r="AM543"/>
      <c r="AN543"/>
      <c r="AO543"/>
    </row>
    <row r="544" spans="1:41" ht="20.100000000000001" customHeight="1" x14ac:dyDescent="0.3">
      <c r="A544" s="222">
        <v>707156</v>
      </c>
      <c r="B544" s="255" t="s">
        <v>1594</v>
      </c>
      <c r="C544" s="223" t="s">
        <v>77</v>
      </c>
      <c r="D544" s="223" t="s">
        <v>227</v>
      </c>
      <c r="E544" s="223" t="s">
        <v>227</v>
      </c>
      <c r="F544" s="231"/>
      <c r="G544" s="223" t="s">
        <v>227</v>
      </c>
      <c r="H544" s="223" t="s">
        <v>227</v>
      </c>
      <c r="I544" s="232" t="s">
        <v>247</v>
      </c>
      <c r="J544" s="223" t="s">
        <v>227</v>
      </c>
      <c r="K544" s="231"/>
      <c r="L544" s="223" t="s">
        <v>227</v>
      </c>
      <c r="M544" s="223" t="s">
        <v>227</v>
      </c>
      <c r="N544" s="223"/>
      <c r="O544" s="223" t="str">
        <f>IFERROR(VLOOKUP(A544,[1]ورقه2مسجلين!A$3:AV$777,43,0),"")</f>
        <v/>
      </c>
      <c r="P544" s="223"/>
      <c r="Q544" s="226"/>
      <c r="R544" s="223" t="s">
        <v>227</v>
      </c>
      <c r="S544" s="223" t="s">
        <v>227</v>
      </c>
      <c r="T544" s="223" t="s">
        <v>227</v>
      </c>
      <c r="U544" s="223" t="s">
        <v>227</v>
      </c>
      <c r="V544" s="223" t="s">
        <v>227</v>
      </c>
      <c r="W544" s="223" t="s">
        <v>227</v>
      </c>
      <c r="X544" s="223" t="s">
        <v>227</v>
      </c>
      <c r="Y544" s="223" t="s">
        <v>227</v>
      </c>
      <c r="Z544" s="223" t="s">
        <v>227</v>
      </c>
      <c r="AA544" s="223" t="s">
        <v>227</v>
      </c>
      <c r="AB544" s="223" t="s">
        <v>227</v>
      </c>
      <c r="AC544" s="223" t="s">
        <v>1500</v>
      </c>
      <c r="AD544" s="597" t="s">
        <v>227</v>
      </c>
      <c r="AE544" s="232">
        <v>0</v>
      </c>
      <c r="AF544" s="228" t="s">
        <v>1500</v>
      </c>
      <c r="AG544" s="607" t="s">
        <v>1500</v>
      </c>
      <c r="AH544" s="232" t="s">
        <v>1500</v>
      </c>
      <c r="AI544" s="223"/>
      <c r="AJ544" s="223"/>
      <c r="AK544"/>
      <c r="AL544" s="228"/>
      <c r="AM544"/>
      <c r="AN544"/>
      <c r="AO544"/>
    </row>
    <row r="545" spans="1:41" ht="20.100000000000001" customHeight="1" x14ac:dyDescent="0.3">
      <c r="A545" s="222">
        <v>707157</v>
      </c>
      <c r="B545" s="255" t="s">
        <v>1595</v>
      </c>
      <c r="C545" s="223" t="s">
        <v>271</v>
      </c>
      <c r="D545" s="223" t="s">
        <v>936</v>
      </c>
      <c r="E545" s="223" t="s">
        <v>173</v>
      </c>
      <c r="F545" s="224">
        <v>33848</v>
      </c>
      <c r="G545" s="223" t="s">
        <v>211</v>
      </c>
      <c r="H545" s="223" t="s">
        <v>911</v>
      </c>
      <c r="I545" s="232" t="s">
        <v>247</v>
      </c>
      <c r="J545" s="223" t="s">
        <v>203</v>
      </c>
      <c r="K545" s="225">
        <v>2011</v>
      </c>
      <c r="L545" s="223" t="s">
        <v>211</v>
      </c>
      <c r="M545" s="223" t="s">
        <v>227</v>
      </c>
      <c r="N545" s="223"/>
      <c r="O545" s="223" t="str">
        <f>IFERROR(VLOOKUP(A545,[1]ورقه2مسجلين!A$3:AV$777,43,0),"")</f>
        <v/>
      </c>
      <c r="P545" s="223"/>
      <c r="Q545" s="226"/>
      <c r="R545" s="223" t="s">
        <v>227</v>
      </c>
      <c r="S545" s="223" t="s">
        <v>2269</v>
      </c>
      <c r="T545" s="223" t="s">
        <v>2270</v>
      </c>
      <c r="U545" s="223" t="s">
        <v>2271</v>
      </c>
      <c r="V545" s="223" t="s">
        <v>2272</v>
      </c>
      <c r="W545" s="223" t="s">
        <v>227</v>
      </c>
      <c r="X545" s="223" t="s">
        <v>227</v>
      </c>
      <c r="Y545" s="223" t="s">
        <v>227</v>
      </c>
      <c r="Z545" s="223" t="s">
        <v>227</v>
      </c>
      <c r="AA545" s="223" t="s">
        <v>227</v>
      </c>
      <c r="AB545" s="223" t="s">
        <v>227</v>
      </c>
      <c r="AC545" s="223" t="s">
        <v>1500</v>
      </c>
      <c r="AD545" s="597" t="s">
        <v>227</v>
      </c>
      <c r="AE545" s="232">
        <v>0</v>
      </c>
      <c r="AF545" s="228" t="s">
        <v>1500</v>
      </c>
      <c r="AG545" s="607" t="s">
        <v>1500</v>
      </c>
      <c r="AH545" s="232" t="s">
        <v>1500</v>
      </c>
      <c r="AI545" s="223"/>
      <c r="AJ545" s="223"/>
      <c r="AK545"/>
      <c r="AL545" s="228"/>
      <c r="AM545"/>
      <c r="AN545"/>
      <c r="AO545"/>
    </row>
    <row r="546" spans="1:41" ht="20.100000000000001" customHeight="1" x14ac:dyDescent="0.3">
      <c r="A546" s="222">
        <v>707158</v>
      </c>
      <c r="B546" s="255" t="s">
        <v>1596</v>
      </c>
      <c r="C546" s="223" t="s">
        <v>66</v>
      </c>
      <c r="D546" s="223" t="s">
        <v>1130</v>
      </c>
      <c r="E546" s="223" t="s">
        <v>173</v>
      </c>
      <c r="F546" s="230">
        <v>37240</v>
      </c>
      <c r="G546" s="223" t="s">
        <v>1058</v>
      </c>
      <c r="H546" s="223" t="s">
        <v>911</v>
      </c>
      <c r="I546" s="232" t="s">
        <v>248</v>
      </c>
      <c r="J546" s="223" t="s">
        <v>203</v>
      </c>
      <c r="K546" s="222">
        <v>2019</v>
      </c>
      <c r="L546" s="223" t="s">
        <v>202</v>
      </c>
      <c r="M546" s="218"/>
      <c r="N546" s="223"/>
      <c r="O546" s="223" t="str">
        <f>IFERROR(VLOOKUP(A546,[1]ورقه2مسجلين!A$3:AV$777,43,0),"")</f>
        <v/>
      </c>
      <c r="P546" s="223"/>
      <c r="Q546" s="226"/>
      <c r="R546" s="222">
        <v>0</v>
      </c>
      <c r="S546" s="223" t="s">
        <v>3348</v>
      </c>
      <c r="T546" s="223" t="s">
        <v>2091</v>
      </c>
      <c r="U546" s="223" t="s">
        <v>2602</v>
      </c>
      <c r="V546" s="223" t="s">
        <v>1994</v>
      </c>
      <c r="W546" s="222"/>
      <c r="X546" s="223"/>
      <c r="Y546" s="222"/>
      <c r="Z546" s="222"/>
      <c r="AA546" s="222"/>
      <c r="AB546" s="222"/>
      <c r="AC546" s="222"/>
      <c r="AD546" s="597" t="s">
        <v>227</v>
      </c>
      <c r="AE546" s="232">
        <v>0</v>
      </c>
      <c r="AF546" s="228" t="s">
        <v>227</v>
      </c>
      <c r="AG546" s="218"/>
      <c r="AH546" s="232"/>
      <c r="AI546" s="223"/>
      <c r="AJ546" s="223"/>
      <c r="AK546" s="229"/>
      <c r="AL546" s="228"/>
      <c r="AM546" s="229"/>
      <c r="AN546" s="229"/>
      <c r="AO546" s="229"/>
    </row>
    <row r="547" spans="1:41" ht="20.100000000000001" customHeight="1" x14ac:dyDescent="0.3">
      <c r="A547" s="222">
        <v>707159</v>
      </c>
      <c r="B547" s="255" t="s">
        <v>1597</v>
      </c>
      <c r="C547" s="223" t="s">
        <v>94</v>
      </c>
      <c r="D547" s="223" t="s">
        <v>974</v>
      </c>
      <c r="E547" s="223" t="s">
        <v>173</v>
      </c>
      <c r="F547" s="224">
        <v>28672</v>
      </c>
      <c r="G547" s="223" t="s">
        <v>212</v>
      </c>
      <c r="H547" s="223" t="s">
        <v>911</v>
      </c>
      <c r="I547" s="232" t="s">
        <v>403</v>
      </c>
      <c r="J547" s="223" t="s">
        <v>203</v>
      </c>
      <c r="K547" s="225">
        <v>1996</v>
      </c>
      <c r="L547" s="223" t="s">
        <v>212</v>
      </c>
      <c r="M547" s="218"/>
      <c r="N547" s="223"/>
      <c r="O547" s="223" t="str">
        <f>IFERROR(VLOOKUP(A547,[1]ورقه2مسجلين!A$3:AV$777,43,0),"")</f>
        <v/>
      </c>
      <c r="P547" s="223"/>
      <c r="Q547" s="226"/>
      <c r="R547" s="222">
        <v>0</v>
      </c>
      <c r="S547" s="223" t="s">
        <v>3349</v>
      </c>
      <c r="T547" s="223" t="s">
        <v>3350</v>
      </c>
      <c r="U547" s="223" t="s">
        <v>2700</v>
      </c>
      <c r="V547" s="223" t="s">
        <v>2195</v>
      </c>
      <c r="W547" s="222"/>
      <c r="X547" s="223"/>
      <c r="Y547" s="222"/>
      <c r="Z547" s="222"/>
      <c r="AA547" s="222"/>
      <c r="AB547" s="222"/>
      <c r="AC547" s="222"/>
      <c r="AD547" s="597" t="s">
        <v>227</v>
      </c>
      <c r="AE547" s="232">
        <v>0</v>
      </c>
      <c r="AF547" s="228"/>
      <c r="AG547" s="218"/>
      <c r="AH547" s="232"/>
      <c r="AI547" s="223"/>
      <c r="AJ547" s="223"/>
      <c r="AK547" s="229"/>
      <c r="AL547" s="228"/>
      <c r="AM547" s="229"/>
      <c r="AN547" s="229"/>
      <c r="AO547" s="229"/>
    </row>
    <row r="548" spans="1:41" ht="20.100000000000001" customHeight="1" x14ac:dyDescent="0.3">
      <c r="A548" s="222">
        <v>707160</v>
      </c>
      <c r="B548" s="255" t="s">
        <v>1598</v>
      </c>
      <c r="C548" s="223" t="s">
        <v>64</v>
      </c>
      <c r="D548" s="223" t="s">
        <v>974</v>
      </c>
      <c r="E548" s="223" t="s">
        <v>174</v>
      </c>
      <c r="F548" s="224">
        <v>28698</v>
      </c>
      <c r="G548" s="223" t="s">
        <v>1838</v>
      </c>
      <c r="H548" s="223" t="s">
        <v>911</v>
      </c>
      <c r="I548" s="232" t="s">
        <v>249</v>
      </c>
      <c r="J548" s="223" t="s">
        <v>203</v>
      </c>
      <c r="K548" s="225">
        <v>1998</v>
      </c>
      <c r="L548" s="223" t="s">
        <v>212</v>
      </c>
      <c r="M548" s="218"/>
      <c r="N548" s="223"/>
      <c r="O548" s="223" t="str">
        <f>IFERROR(VLOOKUP(A548,[1]ورقه2مسجلين!A$3:AV$777,43,0),"")</f>
        <v/>
      </c>
      <c r="P548" s="223"/>
      <c r="Q548" s="226"/>
      <c r="R548" s="222">
        <v>0</v>
      </c>
      <c r="S548" s="223" t="s">
        <v>3351</v>
      </c>
      <c r="T548" s="223" t="s">
        <v>2738</v>
      </c>
      <c r="U548" s="223" t="s">
        <v>2700</v>
      </c>
      <c r="V548" s="223" t="s">
        <v>3352</v>
      </c>
      <c r="W548" s="222"/>
      <c r="X548" s="223"/>
      <c r="Y548" s="222"/>
      <c r="Z548" s="222"/>
      <c r="AA548" s="222"/>
      <c r="AB548" s="222"/>
      <c r="AC548" s="222"/>
      <c r="AD548" s="597" t="s">
        <v>227</v>
      </c>
      <c r="AE548" s="232" t="s">
        <v>4583</v>
      </c>
      <c r="AF548" s="228" t="s">
        <v>227</v>
      </c>
      <c r="AG548" s="218"/>
      <c r="AH548" s="232"/>
      <c r="AI548" s="223"/>
      <c r="AJ548" s="223"/>
      <c r="AK548" s="229"/>
      <c r="AL548" s="228"/>
      <c r="AM548" s="229"/>
      <c r="AN548" s="229"/>
      <c r="AO548" s="229"/>
    </row>
    <row r="549" spans="1:41" ht="20.100000000000001" customHeight="1" x14ac:dyDescent="0.3">
      <c r="A549" s="222">
        <v>707162</v>
      </c>
      <c r="B549" s="255" t="s">
        <v>1599</v>
      </c>
      <c r="C549" s="223" t="s">
        <v>66</v>
      </c>
      <c r="D549" s="223" t="s">
        <v>1091</v>
      </c>
      <c r="E549" s="223" t="s">
        <v>174</v>
      </c>
      <c r="F549" s="224">
        <v>29730</v>
      </c>
      <c r="G549" s="223" t="s">
        <v>1839</v>
      </c>
      <c r="H549" s="223" t="s">
        <v>911</v>
      </c>
      <c r="I549" s="232" t="s">
        <v>249</v>
      </c>
      <c r="J549" s="223" t="s">
        <v>203</v>
      </c>
      <c r="K549" s="225">
        <v>2000</v>
      </c>
      <c r="L549" s="223" t="s">
        <v>212</v>
      </c>
      <c r="M549" s="218"/>
      <c r="N549" s="223"/>
      <c r="O549" s="223" t="str">
        <f>IFERROR(VLOOKUP(A549,[1]ورقه2مسجلين!A$3:AV$777,43,0),"")</f>
        <v/>
      </c>
      <c r="P549" s="223"/>
      <c r="Q549" s="226"/>
      <c r="R549" s="231"/>
      <c r="S549" s="223" t="s">
        <v>3353</v>
      </c>
      <c r="T549" s="223" t="s">
        <v>2091</v>
      </c>
      <c r="U549" s="223" t="s">
        <v>2501</v>
      </c>
      <c r="V549" s="223" t="s">
        <v>2209</v>
      </c>
      <c r="W549" s="222"/>
      <c r="X549" s="223"/>
      <c r="Y549" s="222"/>
      <c r="Z549" s="222"/>
      <c r="AA549" s="222"/>
      <c r="AB549" s="222"/>
      <c r="AC549" s="222"/>
      <c r="AD549" s="597" t="s">
        <v>227</v>
      </c>
      <c r="AE549" s="232">
        <v>0</v>
      </c>
      <c r="AF549" s="228" t="s">
        <v>227</v>
      </c>
      <c r="AG549" s="218"/>
      <c r="AH549" s="232"/>
      <c r="AI549" s="223"/>
      <c r="AJ549" s="223"/>
      <c r="AK549" s="229"/>
      <c r="AL549" s="228"/>
      <c r="AM549" s="229"/>
      <c r="AN549" s="229"/>
      <c r="AO549" s="229"/>
    </row>
    <row r="550" spans="1:41" ht="20.100000000000001" customHeight="1" x14ac:dyDescent="0.3">
      <c r="A550" s="222">
        <v>707163</v>
      </c>
      <c r="B550" s="255" t="s">
        <v>1600</v>
      </c>
      <c r="C550" s="223" t="s">
        <v>66</v>
      </c>
      <c r="D550" s="223" t="s">
        <v>227</v>
      </c>
      <c r="E550" s="223" t="s">
        <v>227</v>
      </c>
      <c r="F550" s="226"/>
      <c r="G550" s="223" t="s">
        <v>227</v>
      </c>
      <c r="H550" s="223" t="s">
        <v>227</v>
      </c>
      <c r="I550" s="232" t="s">
        <v>247</v>
      </c>
      <c r="J550" s="223" t="s">
        <v>227</v>
      </c>
      <c r="K550" s="226"/>
      <c r="L550" s="223" t="s">
        <v>227</v>
      </c>
      <c r="M550" s="218"/>
      <c r="N550" s="223"/>
      <c r="O550" s="223" t="str">
        <f>IFERROR(VLOOKUP(A550,[1]ورقه2مسجلين!A$3:AV$777,43,0),"")</f>
        <v/>
      </c>
      <c r="P550" s="223"/>
      <c r="Q550" s="226"/>
      <c r="R550" s="231"/>
      <c r="S550" s="223" t="s">
        <v>227</v>
      </c>
      <c r="T550" s="223" t="s">
        <v>227</v>
      </c>
      <c r="U550" s="223" t="s">
        <v>227</v>
      </c>
      <c r="V550" s="223" t="s">
        <v>227</v>
      </c>
      <c r="W550" s="231"/>
      <c r="X550" s="223"/>
      <c r="Y550" s="231"/>
      <c r="Z550" s="231"/>
      <c r="AA550" s="231"/>
      <c r="AB550" s="231"/>
      <c r="AC550" s="231"/>
      <c r="AD550" s="597" t="s">
        <v>227</v>
      </c>
      <c r="AE550" s="232">
        <v>0</v>
      </c>
      <c r="AF550" s="228" t="s">
        <v>227</v>
      </c>
      <c r="AG550" s="218"/>
      <c r="AH550" s="232" t="s">
        <v>1500</v>
      </c>
      <c r="AI550" s="223"/>
      <c r="AJ550" s="223"/>
      <c r="AK550" s="229"/>
      <c r="AL550" s="228"/>
      <c r="AM550" s="229"/>
      <c r="AN550" s="229"/>
      <c r="AO550" s="229"/>
    </row>
    <row r="551" spans="1:41" ht="20.100000000000001" customHeight="1" x14ac:dyDescent="0.3">
      <c r="A551" s="222">
        <v>707164</v>
      </c>
      <c r="B551" s="255" t="s">
        <v>1601</v>
      </c>
      <c r="C551" s="223" t="s">
        <v>320</v>
      </c>
      <c r="D551" s="223" t="s">
        <v>972</v>
      </c>
      <c r="E551" s="223" t="s">
        <v>173</v>
      </c>
      <c r="F551" s="230">
        <v>36929</v>
      </c>
      <c r="G551" s="223" t="s">
        <v>1840</v>
      </c>
      <c r="H551" s="223" t="s">
        <v>911</v>
      </c>
      <c r="I551" s="232" t="s">
        <v>248</v>
      </c>
      <c r="J551" s="223" t="s">
        <v>201</v>
      </c>
      <c r="K551" s="222">
        <v>2019</v>
      </c>
      <c r="L551" s="223" t="s">
        <v>202</v>
      </c>
      <c r="M551" s="218"/>
      <c r="N551" s="223"/>
      <c r="O551" s="223" t="str">
        <f>IFERROR(VLOOKUP(A551,[1]ورقه2مسجلين!A$3:AV$777,43,0),"")</f>
        <v/>
      </c>
      <c r="P551" s="223"/>
      <c r="Q551" s="226"/>
      <c r="R551" s="222">
        <v>0</v>
      </c>
      <c r="S551" s="223" t="s">
        <v>3354</v>
      </c>
      <c r="T551" s="223" t="s">
        <v>3355</v>
      </c>
      <c r="U551" s="223" t="s">
        <v>2863</v>
      </c>
      <c r="V551" s="223" t="s">
        <v>3356</v>
      </c>
      <c r="W551" s="222"/>
      <c r="X551" s="223"/>
      <c r="Y551" s="222"/>
      <c r="Z551" s="222"/>
      <c r="AA551" s="222"/>
      <c r="AB551" s="222"/>
      <c r="AC551" s="222"/>
      <c r="AD551" s="597" t="s">
        <v>227</v>
      </c>
      <c r="AE551" s="232">
        <v>0</v>
      </c>
      <c r="AF551" s="228" t="s">
        <v>227</v>
      </c>
      <c r="AG551" s="218"/>
      <c r="AH551" s="232" t="s">
        <v>1500</v>
      </c>
      <c r="AI551" s="223"/>
      <c r="AJ551" s="223"/>
      <c r="AK551" s="229"/>
      <c r="AL551" s="228"/>
      <c r="AM551" s="229"/>
      <c r="AN551" s="229"/>
      <c r="AO551" s="229"/>
    </row>
    <row r="552" spans="1:41" ht="20.100000000000001" customHeight="1" x14ac:dyDescent="0.3">
      <c r="A552" s="222">
        <v>707165</v>
      </c>
      <c r="B552" s="255" t="s">
        <v>1602</v>
      </c>
      <c r="C552" s="223" t="s">
        <v>67</v>
      </c>
      <c r="D552" s="223" t="s">
        <v>1896</v>
      </c>
      <c r="E552" s="223" t="s">
        <v>173</v>
      </c>
      <c r="F552" s="230">
        <v>37266</v>
      </c>
      <c r="G552" s="223" t="s">
        <v>208</v>
      </c>
      <c r="H552" s="223" t="s">
        <v>911</v>
      </c>
      <c r="I552" s="232" t="s">
        <v>247</v>
      </c>
      <c r="J552" s="223" t="s">
        <v>201</v>
      </c>
      <c r="K552" s="222">
        <v>2019</v>
      </c>
      <c r="L552" s="223" t="s">
        <v>208</v>
      </c>
      <c r="M552" s="218"/>
      <c r="N552" s="223"/>
      <c r="O552" s="223" t="str">
        <f>IFERROR(VLOOKUP(A552,[1]ورقه2مسجلين!A$3:AV$777,43,0),"")</f>
        <v/>
      </c>
      <c r="P552" s="223"/>
      <c r="Q552" s="226"/>
      <c r="R552" s="222">
        <v>0</v>
      </c>
      <c r="S552" s="223" t="s">
        <v>3357</v>
      </c>
      <c r="T552" s="223" t="s">
        <v>1992</v>
      </c>
      <c r="U552" s="223" t="s">
        <v>3358</v>
      </c>
      <c r="V552" s="223" t="s">
        <v>2217</v>
      </c>
      <c r="W552" s="222"/>
      <c r="X552" s="223"/>
      <c r="Y552" s="222"/>
      <c r="Z552" s="222"/>
      <c r="AA552" s="222"/>
      <c r="AB552" s="222"/>
      <c r="AC552" s="222" t="s">
        <v>1500</v>
      </c>
      <c r="AD552" s="597" t="s">
        <v>227</v>
      </c>
      <c r="AE552" s="232">
        <v>0</v>
      </c>
      <c r="AF552" s="228" t="s">
        <v>227</v>
      </c>
      <c r="AG552" s="218"/>
      <c r="AH552" s="232" t="s">
        <v>1500</v>
      </c>
      <c r="AI552" s="223"/>
      <c r="AJ552" s="223"/>
      <c r="AK552" s="229"/>
      <c r="AL552" s="228"/>
      <c r="AM552" s="229"/>
      <c r="AN552" s="229"/>
      <c r="AO552" s="229"/>
    </row>
    <row r="553" spans="1:41" ht="20.100000000000001" customHeight="1" x14ac:dyDescent="0.3">
      <c r="A553" s="222">
        <v>707166</v>
      </c>
      <c r="B553" s="255" t="s">
        <v>1603</v>
      </c>
      <c r="C553" s="223" t="s">
        <v>265</v>
      </c>
      <c r="D553" s="223" t="s">
        <v>1054</v>
      </c>
      <c r="E553" s="223" t="s">
        <v>174</v>
      </c>
      <c r="F553" s="224">
        <v>35265</v>
      </c>
      <c r="G553" s="223" t="s">
        <v>200</v>
      </c>
      <c r="H553" s="223" t="s">
        <v>911</v>
      </c>
      <c r="I553" s="232" t="s">
        <v>247</v>
      </c>
      <c r="J553" s="223" t="s">
        <v>203</v>
      </c>
      <c r="K553" s="225">
        <v>2014</v>
      </c>
      <c r="L553" s="223" t="s">
        <v>200</v>
      </c>
      <c r="M553" s="223" t="s">
        <v>227</v>
      </c>
      <c r="N553" s="223"/>
      <c r="O553" s="223" t="str">
        <f>IFERROR(VLOOKUP(A553,[1]ورقه2مسجلين!A$3:AV$777,43,0),"")</f>
        <v/>
      </c>
      <c r="P553" s="223"/>
      <c r="Q553" s="226"/>
      <c r="R553" s="223" t="s">
        <v>227</v>
      </c>
      <c r="S553" s="223" t="s">
        <v>227</v>
      </c>
      <c r="T553" s="223" t="s">
        <v>227</v>
      </c>
      <c r="U553" s="223" t="s">
        <v>227</v>
      </c>
      <c r="V553" s="223" t="s">
        <v>227</v>
      </c>
      <c r="W553" s="223" t="s">
        <v>227</v>
      </c>
      <c r="X553" s="223" t="s">
        <v>227</v>
      </c>
      <c r="Y553" s="223" t="s">
        <v>227</v>
      </c>
      <c r="Z553" s="223" t="s">
        <v>227</v>
      </c>
      <c r="AA553" s="223" t="s">
        <v>227</v>
      </c>
      <c r="AB553" s="223" t="s">
        <v>227</v>
      </c>
      <c r="AC553" s="223" t="s">
        <v>1500</v>
      </c>
      <c r="AD553" s="597" t="s">
        <v>227</v>
      </c>
      <c r="AE553" s="232">
        <v>0</v>
      </c>
      <c r="AF553" s="228" t="s">
        <v>1500</v>
      </c>
      <c r="AG553" s="607" t="s">
        <v>1500</v>
      </c>
      <c r="AH553" s="232" t="s">
        <v>1500</v>
      </c>
      <c r="AI553" s="223"/>
      <c r="AJ553" s="223"/>
      <c r="AK553"/>
      <c r="AL553" s="228"/>
      <c r="AM553"/>
      <c r="AN553"/>
      <c r="AO553"/>
    </row>
    <row r="554" spans="1:41" ht="20.100000000000001" customHeight="1" x14ac:dyDescent="0.3">
      <c r="A554" s="222">
        <v>707167</v>
      </c>
      <c r="B554" s="255" t="s">
        <v>1604</v>
      </c>
      <c r="C554" s="223" t="s">
        <v>66</v>
      </c>
      <c r="D554" s="223" t="s">
        <v>227</v>
      </c>
      <c r="E554" s="223" t="s">
        <v>227</v>
      </c>
      <c r="F554" s="231"/>
      <c r="G554" s="223" t="s">
        <v>227</v>
      </c>
      <c r="H554" s="223" t="s">
        <v>227</v>
      </c>
      <c r="I554" s="232" t="s">
        <v>247</v>
      </c>
      <c r="J554" s="223" t="s">
        <v>227</v>
      </c>
      <c r="K554" s="231"/>
      <c r="L554" s="223" t="s">
        <v>227</v>
      </c>
      <c r="M554" s="223" t="s">
        <v>227</v>
      </c>
      <c r="N554" s="223"/>
      <c r="O554" s="223" t="str">
        <f>IFERROR(VLOOKUP(A554,[1]ورقه2مسجلين!A$3:AV$777,43,0),"")</f>
        <v/>
      </c>
      <c r="P554" s="223"/>
      <c r="Q554" s="226"/>
      <c r="R554" s="223" t="s">
        <v>227</v>
      </c>
      <c r="S554" s="223" t="s">
        <v>227</v>
      </c>
      <c r="T554" s="223" t="s">
        <v>227</v>
      </c>
      <c r="U554" s="223" t="s">
        <v>227</v>
      </c>
      <c r="V554" s="223" t="s">
        <v>227</v>
      </c>
      <c r="W554" s="223" t="s">
        <v>227</v>
      </c>
      <c r="X554" s="223" t="s">
        <v>227</v>
      </c>
      <c r="Y554" s="223" t="s">
        <v>227</v>
      </c>
      <c r="Z554" s="223" t="s">
        <v>227</v>
      </c>
      <c r="AA554" s="223" t="s">
        <v>227</v>
      </c>
      <c r="AB554" s="223" t="s">
        <v>227</v>
      </c>
      <c r="AC554" s="223" t="s">
        <v>227</v>
      </c>
      <c r="AD554" s="597" t="s">
        <v>227</v>
      </c>
      <c r="AE554" s="232">
        <v>0</v>
      </c>
      <c r="AF554" s="228" t="s">
        <v>1500</v>
      </c>
      <c r="AG554" s="607" t="s">
        <v>1500</v>
      </c>
      <c r="AH554" s="232" t="s">
        <v>1500</v>
      </c>
      <c r="AI554" s="223"/>
      <c r="AJ554" s="223"/>
      <c r="AK554"/>
      <c r="AL554" s="228"/>
      <c r="AM554"/>
      <c r="AN554"/>
      <c r="AO554"/>
    </row>
    <row r="555" spans="1:41" ht="20.100000000000001" customHeight="1" x14ac:dyDescent="0.3">
      <c r="A555" s="222">
        <v>707168</v>
      </c>
      <c r="B555" s="255" t="s">
        <v>1605</v>
      </c>
      <c r="C555" s="223" t="s">
        <v>139</v>
      </c>
      <c r="D555" s="223" t="s">
        <v>1303</v>
      </c>
      <c r="E555" s="223" t="s">
        <v>174</v>
      </c>
      <c r="F555" s="230">
        <v>33608</v>
      </c>
      <c r="G555" s="223" t="s">
        <v>200</v>
      </c>
      <c r="H555" s="223" t="s">
        <v>911</v>
      </c>
      <c r="I555" s="232" t="s">
        <v>247</v>
      </c>
      <c r="J555" s="223" t="s">
        <v>203</v>
      </c>
      <c r="K555" s="222">
        <v>2012</v>
      </c>
      <c r="L555" s="223" t="s">
        <v>200</v>
      </c>
      <c r="M555" s="218"/>
      <c r="N555" s="223"/>
      <c r="O555" s="223"/>
      <c r="P555" s="250"/>
      <c r="Q555" s="226"/>
      <c r="R555" s="222">
        <v>0</v>
      </c>
      <c r="S555" s="223" t="s">
        <v>3359</v>
      </c>
      <c r="T555" s="223" t="s">
        <v>3360</v>
      </c>
      <c r="U555" s="223" t="s">
        <v>3361</v>
      </c>
      <c r="V555" s="223" t="s">
        <v>2706</v>
      </c>
      <c r="W555" s="222"/>
      <c r="X555" s="223"/>
      <c r="Y555" s="222"/>
      <c r="Z555" s="222"/>
      <c r="AA555" s="222"/>
      <c r="AB555" s="222"/>
      <c r="AC555" s="222"/>
      <c r="AD555" s="597" t="s">
        <v>227</v>
      </c>
      <c r="AE555" s="232">
        <v>0</v>
      </c>
      <c r="AF555" s="228" t="s">
        <v>227</v>
      </c>
      <c r="AG555" s="218"/>
      <c r="AH555" s="232" t="s">
        <v>1500</v>
      </c>
      <c r="AI555" s="223"/>
      <c r="AJ555" s="223"/>
      <c r="AK555" s="229"/>
      <c r="AL555" s="228"/>
      <c r="AM555" s="229"/>
      <c r="AN555" s="229"/>
      <c r="AO555" s="229"/>
    </row>
    <row r="556" spans="1:41" ht="20.100000000000001" customHeight="1" x14ac:dyDescent="0.3">
      <c r="A556" s="222">
        <v>707169</v>
      </c>
      <c r="B556" s="255" t="s">
        <v>1606</v>
      </c>
      <c r="C556" s="223" t="s">
        <v>67</v>
      </c>
      <c r="D556" s="223" t="s">
        <v>938</v>
      </c>
      <c r="E556" s="223" t="s">
        <v>174</v>
      </c>
      <c r="F556" s="230">
        <v>35918</v>
      </c>
      <c r="G556" s="223" t="s">
        <v>200</v>
      </c>
      <c r="H556" s="223" t="s">
        <v>911</v>
      </c>
      <c r="I556" s="232" t="s">
        <v>247</v>
      </c>
      <c r="J556" s="223" t="s">
        <v>203</v>
      </c>
      <c r="K556" s="222">
        <v>2016</v>
      </c>
      <c r="L556" s="223" t="s">
        <v>202</v>
      </c>
      <c r="M556" s="223" t="s">
        <v>227</v>
      </c>
      <c r="N556" s="223"/>
      <c r="O556" s="223" t="str">
        <f>IFERROR(VLOOKUP(A556,[1]ورقه2مسجلين!A$3:AV$777,43,0),"")</f>
        <v/>
      </c>
      <c r="P556" s="223"/>
      <c r="Q556" s="226"/>
      <c r="R556" s="223" t="s">
        <v>227</v>
      </c>
      <c r="S556" s="223" t="s">
        <v>227</v>
      </c>
      <c r="T556" s="223" t="s">
        <v>227</v>
      </c>
      <c r="U556" s="223" t="s">
        <v>227</v>
      </c>
      <c r="V556" s="223" t="s">
        <v>227</v>
      </c>
      <c r="W556" s="223" t="s">
        <v>227</v>
      </c>
      <c r="X556" s="223" t="s">
        <v>227</v>
      </c>
      <c r="Y556" s="223" t="s">
        <v>227</v>
      </c>
      <c r="Z556" s="223" t="s">
        <v>227</v>
      </c>
      <c r="AA556" s="223" t="s">
        <v>227</v>
      </c>
      <c r="AB556" s="223" t="s">
        <v>227</v>
      </c>
      <c r="AC556" s="223" t="s">
        <v>1500</v>
      </c>
      <c r="AD556" s="597" t="s">
        <v>227</v>
      </c>
      <c r="AE556" s="232">
        <v>0</v>
      </c>
      <c r="AF556" s="228" t="s">
        <v>1500</v>
      </c>
      <c r="AG556" s="607" t="s">
        <v>1500</v>
      </c>
      <c r="AH556" s="232" t="s">
        <v>1500</v>
      </c>
      <c r="AI556" s="223"/>
      <c r="AJ556" s="223"/>
      <c r="AK556"/>
      <c r="AL556" s="228"/>
      <c r="AM556"/>
      <c r="AN556"/>
      <c r="AO556"/>
    </row>
    <row r="557" spans="1:41" ht="20.100000000000001" customHeight="1" x14ac:dyDescent="0.3">
      <c r="A557" s="222">
        <v>707170</v>
      </c>
      <c r="B557" s="255" t="s">
        <v>1607</v>
      </c>
      <c r="C557" s="223" t="s">
        <v>375</v>
      </c>
      <c r="D557" s="223" t="s">
        <v>1898</v>
      </c>
      <c r="E557" s="223" t="s">
        <v>173</v>
      </c>
      <c r="F557" s="224">
        <v>31076</v>
      </c>
      <c r="G557" s="223" t="s">
        <v>1841</v>
      </c>
      <c r="H557" s="223" t="s">
        <v>935</v>
      </c>
      <c r="I557" s="232" t="s">
        <v>247</v>
      </c>
      <c r="J557" s="223" t="s">
        <v>201</v>
      </c>
      <c r="K557" s="225">
        <v>2003</v>
      </c>
      <c r="L557" s="223" t="s">
        <v>200</v>
      </c>
      <c r="M557" s="223" t="s">
        <v>227</v>
      </c>
      <c r="N557" s="223"/>
      <c r="O557" s="223" t="str">
        <f>IFERROR(VLOOKUP(A557,[1]ورقه2مسجلين!A$3:AV$777,43,0),"")</f>
        <v/>
      </c>
      <c r="P557" s="223"/>
      <c r="Q557" s="226"/>
      <c r="R557" s="223" t="s">
        <v>227</v>
      </c>
      <c r="S557" s="223" t="s">
        <v>2450</v>
      </c>
      <c r="T557" s="223" t="s">
        <v>2451</v>
      </c>
      <c r="U557" s="223" t="s">
        <v>2452</v>
      </c>
      <c r="V557" s="223" t="s">
        <v>1963</v>
      </c>
      <c r="W557" s="223" t="s">
        <v>227</v>
      </c>
      <c r="X557" s="223" t="s">
        <v>227</v>
      </c>
      <c r="Y557" s="223" t="s">
        <v>227</v>
      </c>
      <c r="Z557" s="223" t="s">
        <v>227</v>
      </c>
      <c r="AA557" s="223" t="s">
        <v>227</v>
      </c>
      <c r="AB557" s="223" t="s">
        <v>227</v>
      </c>
      <c r="AC557" s="223" t="s">
        <v>227</v>
      </c>
      <c r="AD557" s="597" t="s">
        <v>227</v>
      </c>
      <c r="AE557" s="232">
        <v>0</v>
      </c>
      <c r="AF557" s="228" t="s">
        <v>1500</v>
      </c>
      <c r="AG557" s="222"/>
      <c r="AH557" s="232"/>
      <c r="AI557" s="223"/>
      <c r="AJ557" s="223"/>
      <c r="AK557"/>
      <c r="AL557" s="228"/>
      <c r="AM557"/>
      <c r="AN557"/>
      <c r="AO557"/>
    </row>
    <row r="558" spans="1:41" ht="20.100000000000001" customHeight="1" x14ac:dyDescent="0.3">
      <c r="A558" s="222">
        <v>707171</v>
      </c>
      <c r="B558" s="255" t="s">
        <v>1608</v>
      </c>
      <c r="C558" s="223" t="s">
        <v>66</v>
      </c>
      <c r="D558" s="223" t="s">
        <v>1357</v>
      </c>
      <c r="E558" s="223" t="s">
        <v>173</v>
      </c>
      <c r="F558" s="230">
        <v>36402</v>
      </c>
      <c r="G558" s="223" t="s">
        <v>200</v>
      </c>
      <c r="H558" s="223" t="s">
        <v>911</v>
      </c>
      <c r="I558" s="232" t="s">
        <v>247</v>
      </c>
      <c r="J558" s="223" t="s">
        <v>203</v>
      </c>
      <c r="K558" s="222">
        <v>2019</v>
      </c>
      <c r="L558" s="223" t="s">
        <v>200</v>
      </c>
      <c r="M558" s="218"/>
      <c r="N558" s="251"/>
      <c r="O558" s="251" t="s">
        <v>4543</v>
      </c>
      <c r="P558" s="223"/>
      <c r="Q558" s="226">
        <v>1000</v>
      </c>
      <c r="R558" s="231"/>
      <c r="S558" s="223" t="s">
        <v>3362</v>
      </c>
      <c r="T558" s="223" t="s">
        <v>2363</v>
      </c>
      <c r="U558" s="223" t="s">
        <v>3276</v>
      </c>
      <c r="V558" s="223" t="s">
        <v>2195</v>
      </c>
      <c r="W558" s="222"/>
      <c r="X558" s="223"/>
      <c r="Y558" s="222"/>
      <c r="Z558" s="222"/>
      <c r="AA558" s="222"/>
      <c r="AB558" s="222"/>
      <c r="AC558" s="222"/>
      <c r="AD558" s="597" t="s">
        <v>227</v>
      </c>
      <c r="AE558" s="232">
        <v>0</v>
      </c>
      <c r="AF558" s="228" t="s">
        <v>227</v>
      </c>
      <c r="AG558" s="218"/>
      <c r="AH558" s="232"/>
      <c r="AI558" s="223"/>
      <c r="AJ558" s="223"/>
      <c r="AK558" s="229"/>
      <c r="AL558" s="228"/>
      <c r="AM558" s="229"/>
      <c r="AN558" s="229"/>
      <c r="AO558" s="229"/>
    </row>
    <row r="559" spans="1:41" ht="20.100000000000001" customHeight="1" x14ac:dyDescent="0.3">
      <c r="A559" s="222">
        <v>707172</v>
      </c>
      <c r="B559" s="255" t="s">
        <v>1609</v>
      </c>
      <c r="C559" s="223" t="s">
        <v>1610</v>
      </c>
      <c r="D559" s="223" t="s">
        <v>918</v>
      </c>
      <c r="E559" s="223" t="s">
        <v>174</v>
      </c>
      <c r="F559" s="224">
        <v>35065</v>
      </c>
      <c r="G559" s="223" t="s">
        <v>200</v>
      </c>
      <c r="H559" s="223" t="s">
        <v>911</v>
      </c>
      <c r="I559" s="232" t="s">
        <v>247</v>
      </c>
      <c r="J559" s="223" t="s">
        <v>203</v>
      </c>
      <c r="K559" s="225">
        <v>2020</v>
      </c>
      <c r="L559" s="223" t="s">
        <v>202</v>
      </c>
      <c r="M559" s="223" t="s">
        <v>227</v>
      </c>
      <c r="N559" s="223"/>
      <c r="O559" s="223" t="str">
        <f>IFERROR(VLOOKUP(A559,[1]ورقه2مسجلين!A$3:AV$777,43,0),"")</f>
        <v/>
      </c>
      <c r="P559" s="223"/>
      <c r="Q559" s="226"/>
      <c r="R559" s="223" t="s">
        <v>227</v>
      </c>
      <c r="S559" s="223" t="s">
        <v>227</v>
      </c>
      <c r="T559" s="223" t="s">
        <v>227</v>
      </c>
      <c r="U559" s="223" t="s">
        <v>227</v>
      </c>
      <c r="V559" s="223" t="s">
        <v>227</v>
      </c>
      <c r="W559" s="223" t="s">
        <v>227</v>
      </c>
      <c r="X559" s="223" t="s">
        <v>227</v>
      </c>
      <c r="Y559" s="223" t="s">
        <v>227</v>
      </c>
      <c r="Z559" s="223" t="s">
        <v>227</v>
      </c>
      <c r="AA559" s="223" t="s">
        <v>227</v>
      </c>
      <c r="AB559" s="223" t="s">
        <v>227</v>
      </c>
      <c r="AC559" s="223" t="s">
        <v>1500</v>
      </c>
      <c r="AD559" s="597" t="s">
        <v>227</v>
      </c>
      <c r="AE559" s="232">
        <v>0</v>
      </c>
      <c r="AF559" s="228" t="s">
        <v>1500</v>
      </c>
      <c r="AG559" s="607" t="s">
        <v>1500</v>
      </c>
      <c r="AH559" s="232" t="s">
        <v>1500</v>
      </c>
      <c r="AI559" s="223"/>
      <c r="AJ559" s="223"/>
      <c r="AK559"/>
      <c r="AL559" s="228"/>
      <c r="AM559"/>
      <c r="AN559"/>
      <c r="AO559"/>
    </row>
    <row r="560" spans="1:41" ht="20.100000000000001" customHeight="1" x14ac:dyDescent="0.3">
      <c r="A560" s="222">
        <v>707173</v>
      </c>
      <c r="B560" s="255" t="s">
        <v>1611</v>
      </c>
      <c r="C560" s="223" t="s">
        <v>371</v>
      </c>
      <c r="D560" s="223" t="s">
        <v>227</v>
      </c>
      <c r="E560" s="223" t="s">
        <v>227</v>
      </c>
      <c r="F560" s="231"/>
      <c r="G560" s="223" t="s">
        <v>227</v>
      </c>
      <c r="H560" s="223" t="s">
        <v>227</v>
      </c>
      <c r="I560" s="232" t="s">
        <v>247</v>
      </c>
      <c r="J560" s="223" t="s">
        <v>227</v>
      </c>
      <c r="K560" s="231"/>
      <c r="L560" s="223" t="s">
        <v>227</v>
      </c>
      <c r="M560" s="223" t="s">
        <v>227</v>
      </c>
      <c r="N560" s="223"/>
      <c r="O560" s="223" t="str">
        <f>IFERROR(VLOOKUP(A560,[1]ورقه2مسجلين!A$3:AV$777,43,0),"")</f>
        <v/>
      </c>
      <c r="P560" s="223"/>
      <c r="Q560" s="226"/>
      <c r="R560" s="223" t="s">
        <v>227</v>
      </c>
      <c r="S560" s="223" t="s">
        <v>227</v>
      </c>
      <c r="T560" s="223" t="s">
        <v>227</v>
      </c>
      <c r="U560" s="223" t="s">
        <v>227</v>
      </c>
      <c r="V560" s="223" t="s">
        <v>227</v>
      </c>
      <c r="W560" s="223" t="s">
        <v>227</v>
      </c>
      <c r="X560" s="223" t="s">
        <v>227</v>
      </c>
      <c r="Y560" s="223" t="s">
        <v>227</v>
      </c>
      <c r="Z560" s="223" t="s">
        <v>227</v>
      </c>
      <c r="AA560" s="223" t="s">
        <v>227</v>
      </c>
      <c r="AB560" s="223" t="s">
        <v>227</v>
      </c>
      <c r="AC560" s="223" t="s">
        <v>227</v>
      </c>
      <c r="AD560" s="597" t="s">
        <v>227</v>
      </c>
      <c r="AE560" s="232">
        <v>0</v>
      </c>
      <c r="AF560" s="228" t="s">
        <v>1500</v>
      </c>
      <c r="AG560" s="607" t="s">
        <v>1500</v>
      </c>
      <c r="AH560" s="232" t="s">
        <v>1500</v>
      </c>
      <c r="AI560" s="223"/>
      <c r="AJ560" s="223"/>
      <c r="AK560"/>
      <c r="AL560" s="228"/>
      <c r="AM560"/>
      <c r="AN560"/>
      <c r="AO560"/>
    </row>
    <row r="561" spans="1:41" ht="20.100000000000001" customHeight="1" x14ac:dyDescent="0.3">
      <c r="A561" s="222">
        <v>707174</v>
      </c>
      <c r="B561" s="255" t="s">
        <v>1612</v>
      </c>
      <c r="C561" s="223" t="s">
        <v>69</v>
      </c>
      <c r="D561" s="223" t="s">
        <v>1897</v>
      </c>
      <c r="E561" s="223" t="s">
        <v>174</v>
      </c>
      <c r="F561" s="224">
        <v>31291</v>
      </c>
      <c r="G561" s="223" t="s">
        <v>920</v>
      </c>
      <c r="H561" s="223" t="s">
        <v>935</v>
      </c>
      <c r="I561" s="232" t="s">
        <v>247</v>
      </c>
      <c r="J561" s="223" t="s">
        <v>203</v>
      </c>
      <c r="K561" s="225">
        <v>2003</v>
      </c>
      <c r="L561" s="223" t="s">
        <v>210</v>
      </c>
      <c r="M561" s="218"/>
      <c r="N561" s="251"/>
      <c r="O561" s="251" t="s">
        <v>4543</v>
      </c>
      <c r="P561" s="223"/>
      <c r="Q561" s="226">
        <v>35000</v>
      </c>
      <c r="R561" s="222">
        <v>0</v>
      </c>
      <c r="S561" s="223" t="s">
        <v>3363</v>
      </c>
      <c r="T561" s="223" t="s">
        <v>3077</v>
      </c>
      <c r="U561" s="223" t="s">
        <v>3364</v>
      </c>
      <c r="V561" s="223" t="s">
        <v>3340</v>
      </c>
      <c r="W561" s="222"/>
      <c r="X561" s="223"/>
      <c r="Y561" s="222"/>
      <c r="Z561" s="222"/>
      <c r="AA561" s="222"/>
      <c r="AB561" s="222"/>
      <c r="AC561" s="222"/>
      <c r="AD561" s="597" t="s">
        <v>227</v>
      </c>
      <c r="AE561" s="232">
        <v>0</v>
      </c>
      <c r="AF561" s="228" t="s">
        <v>227</v>
      </c>
      <c r="AG561" s="218"/>
      <c r="AH561" s="232" t="s">
        <v>1500</v>
      </c>
      <c r="AI561" s="223"/>
      <c r="AJ561" s="223"/>
      <c r="AK561" s="229"/>
      <c r="AL561" s="228"/>
      <c r="AM561" s="229"/>
      <c r="AN561" s="229"/>
      <c r="AO561" s="229"/>
    </row>
    <row r="562" spans="1:41" ht="20.100000000000001" customHeight="1" x14ac:dyDescent="0.3">
      <c r="A562" s="222">
        <v>707175</v>
      </c>
      <c r="B562" s="255" t="s">
        <v>1613</v>
      </c>
      <c r="C562" s="223" t="s">
        <v>125</v>
      </c>
      <c r="D562" s="223" t="s">
        <v>1912</v>
      </c>
      <c r="E562" s="223" t="s">
        <v>1818</v>
      </c>
      <c r="F562" s="230">
        <v>37108</v>
      </c>
      <c r="G562" s="223" t="s">
        <v>200</v>
      </c>
      <c r="H562" s="223" t="s">
        <v>911</v>
      </c>
      <c r="I562" s="232" t="s">
        <v>247</v>
      </c>
      <c r="J562" s="223" t="s">
        <v>203</v>
      </c>
      <c r="K562" s="222">
        <v>2019</v>
      </c>
      <c r="L562" s="223" t="s">
        <v>200</v>
      </c>
      <c r="M562" s="223" t="s">
        <v>227</v>
      </c>
      <c r="N562" s="223"/>
      <c r="O562" s="223" t="str">
        <f>IFERROR(VLOOKUP(A562,[1]ورقه2مسجلين!A$3:AV$777,43,0),"")</f>
        <v/>
      </c>
      <c r="P562" s="223"/>
      <c r="Q562" s="226"/>
      <c r="R562" s="223" t="s">
        <v>227</v>
      </c>
      <c r="S562" s="223" t="s">
        <v>227</v>
      </c>
      <c r="T562" s="223" t="s">
        <v>227</v>
      </c>
      <c r="U562" s="223" t="s">
        <v>227</v>
      </c>
      <c r="V562" s="223" t="s">
        <v>227</v>
      </c>
      <c r="W562" s="223" t="s">
        <v>227</v>
      </c>
      <c r="X562" s="223" t="s">
        <v>227</v>
      </c>
      <c r="Y562" s="223" t="s">
        <v>227</v>
      </c>
      <c r="Z562" s="223" t="s">
        <v>227</v>
      </c>
      <c r="AA562" s="223" t="s">
        <v>227</v>
      </c>
      <c r="AB562" s="223" t="s">
        <v>227</v>
      </c>
      <c r="AC562" s="223" t="s">
        <v>1500</v>
      </c>
      <c r="AD562" s="597" t="s">
        <v>227</v>
      </c>
      <c r="AE562" s="232">
        <v>0</v>
      </c>
      <c r="AF562" s="228" t="s">
        <v>1500</v>
      </c>
      <c r="AG562" s="607" t="s">
        <v>1500</v>
      </c>
      <c r="AH562" s="232" t="s">
        <v>1500</v>
      </c>
      <c r="AI562" s="223"/>
      <c r="AJ562" s="223"/>
      <c r="AK562"/>
      <c r="AL562" s="228"/>
      <c r="AM562"/>
      <c r="AN562"/>
      <c r="AO562"/>
    </row>
    <row r="563" spans="1:41" ht="20.100000000000001" customHeight="1" x14ac:dyDescent="0.3">
      <c r="A563" s="222">
        <v>707176</v>
      </c>
      <c r="B563" s="255" t="s">
        <v>1614</v>
      </c>
      <c r="C563" s="223" t="s">
        <v>1573</v>
      </c>
      <c r="D563" s="223" t="s">
        <v>1937</v>
      </c>
      <c r="E563" s="223" t="s">
        <v>173</v>
      </c>
      <c r="F563" s="224">
        <v>31174</v>
      </c>
      <c r="G563" s="223" t="s">
        <v>217</v>
      </c>
      <c r="H563" s="223" t="s">
        <v>911</v>
      </c>
      <c r="I563" s="232" t="s">
        <v>248</v>
      </c>
      <c r="J563" s="223" t="s">
        <v>201</v>
      </c>
      <c r="K563" s="225">
        <v>2004</v>
      </c>
      <c r="L563" s="223" t="s">
        <v>217</v>
      </c>
      <c r="M563" s="218"/>
      <c r="N563" s="223"/>
      <c r="O563" s="223" t="str">
        <f>IFERROR(VLOOKUP(A563,[1]ورقه2مسجلين!A$3:AV$777,43,0),"")</f>
        <v/>
      </c>
      <c r="P563" s="223"/>
      <c r="Q563" s="226"/>
      <c r="R563" s="222">
        <v>0</v>
      </c>
      <c r="S563" s="223" t="s">
        <v>3365</v>
      </c>
      <c r="T563" s="223" t="s">
        <v>2453</v>
      </c>
      <c r="U563" s="223" t="s">
        <v>2454</v>
      </c>
      <c r="V563" s="223" t="s">
        <v>2455</v>
      </c>
      <c r="W563" s="222"/>
      <c r="X563" s="223"/>
      <c r="Y563" s="222"/>
      <c r="Z563" s="222"/>
      <c r="AA563" s="222"/>
      <c r="AB563" s="222"/>
      <c r="AC563" s="222"/>
      <c r="AD563" s="597" t="s">
        <v>227</v>
      </c>
      <c r="AE563" s="232" t="s">
        <v>4583</v>
      </c>
      <c r="AF563" s="228" t="s">
        <v>227</v>
      </c>
      <c r="AG563" s="218"/>
      <c r="AH563" s="232"/>
      <c r="AI563" s="223"/>
      <c r="AJ563" s="223"/>
      <c r="AK563" s="229"/>
      <c r="AL563" s="228"/>
      <c r="AM563" s="229"/>
      <c r="AN563" s="229"/>
      <c r="AO563" s="229"/>
    </row>
    <row r="564" spans="1:41" ht="20.100000000000001" customHeight="1" x14ac:dyDescent="0.3">
      <c r="A564" s="222">
        <v>707177</v>
      </c>
      <c r="B564" s="255" t="s">
        <v>1615</v>
      </c>
      <c r="C564" s="223" t="s">
        <v>99</v>
      </c>
      <c r="D564" s="223" t="s">
        <v>1908</v>
      </c>
      <c r="E564" s="223" t="s">
        <v>173</v>
      </c>
      <c r="F564" s="224">
        <v>30462</v>
      </c>
      <c r="G564" s="223" t="s">
        <v>200</v>
      </c>
      <c r="H564" s="223" t="s">
        <v>911</v>
      </c>
      <c r="I564" s="232" t="s">
        <v>247</v>
      </c>
      <c r="J564" s="223" t="s">
        <v>203</v>
      </c>
      <c r="K564" s="225">
        <v>2007</v>
      </c>
      <c r="L564" s="223" t="s">
        <v>215</v>
      </c>
      <c r="M564" s="218"/>
      <c r="N564" s="223"/>
      <c r="O564" s="223" t="str">
        <f>IFERROR(VLOOKUP(A564,[1]ورقه2مسجلين!A$3:AV$777,43,0),"")</f>
        <v/>
      </c>
      <c r="P564" s="223"/>
      <c r="Q564" s="226"/>
      <c r="R564" s="222">
        <v>0</v>
      </c>
      <c r="S564" s="223" t="s">
        <v>2167</v>
      </c>
      <c r="T564" s="223" t="s">
        <v>2028</v>
      </c>
      <c r="U564" s="223" t="s">
        <v>2168</v>
      </c>
      <c r="V564" s="223" t="s">
        <v>1963</v>
      </c>
      <c r="W564" s="222"/>
      <c r="X564" s="223"/>
      <c r="Y564" s="222"/>
      <c r="Z564" s="222"/>
      <c r="AA564" s="222"/>
      <c r="AB564" s="222"/>
      <c r="AC564" s="222"/>
      <c r="AD564" s="597" t="s">
        <v>227</v>
      </c>
      <c r="AE564" s="232">
        <v>0</v>
      </c>
      <c r="AF564" s="228" t="s">
        <v>227</v>
      </c>
      <c r="AG564" s="218"/>
      <c r="AH564" s="232" t="s">
        <v>1500</v>
      </c>
      <c r="AI564" s="223"/>
      <c r="AJ564" s="223"/>
      <c r="AK564" s="229"/>
      <c r="AL564" s="228"/>
      <c r="AM564" s="229"/>
      <c r="AN564" s="229"/>
      <c r="AO564" s="229"/>
    </row>
    <row r="565" spans="1:41" ht="20.100000000000001" customHeight="1" x14ac:dyDescent="0.3">
      <c r="A565" s="222">
        <v>707178</v>
      </c>
      <c r="B565" s="255" t="s">
        <v>1616</v>
      </c>
      <c r="C565" s="223" t="s">
        <v>1617</v>
      </c>
      <c r="D565" s="223" t="s">
        <v>974</v>
      </c>
      <c r="E565" s="223" t="s">
        <v>173</v>
      </c>
      <c r="F565" s="224">
        <v>31414</v>
      </c>
      <c r="G565" s="223" t="s">
        <v>200</v>
      </c>
      <c r="H565" s="223" t="s">
        <v>911</v>
      </c>
      <c r="I565" s="232" t="s">
        <v>247</v>
      </c>
      <c r="J565" s="223" t="s">
        <v>201</v>
      </c>
      <c r="K565" s="225">
        <v>2003</v>
      </c>
      <c r="L565" s="223" t="s">
        <v>200</v>
      </c>
      <c r="M565" s="223" t="s">
        <v>227</v>
      </c>
      <c r="N565" s="223"/>
      <c r="O565" s="223" t="str">
        <f>IFERROR(VLOOKUP(A565,[1]ورقه2مسجلين!A$3:AV$777,43,0),"")</f>
        <v/>
      </c>
      <c r="P565" s="223"/>
      <c r="Q565" s="226"/>
      <c r="R565" s="223" t="s">
        <v>227</v>
      </c>
      <c r="S565" s="223" t="s">
        <v>227</v>
      </c>
      <c r="T565" s="223" t="s">
        <v>227</v>
      </c>
      <c r="U565" s="223" t="s">
        <v>227</v>
      </c>
      <c r="V565" s="223" t="s">
        <v>227</v>
      </c>
      <c r="W565" s="223" t="s">
        <v>227</v>
      </c>
      <c r="X565" s="223" t="s">
        <v>227</v>
      </c>
      <c r="Y565" s="223" t="s">
        <v>227</v>
      </c>
      <c r="Z565" s="223" t="s">
        <v>227</v>
      </c>
      <c r="AA565" s="223" t="s">
        <v>227</v>
      </c>
      <c r="AB565" s="223" t="s">
        <v>227</v>
      </c>
      <c r="AC565" s="223" t="s">
        <v>1500</v>
      </c>
      <c r="AD565" s="597" t="s">
        <v>227</v>
      </c>
      <c r="AE565" s="232">
        <v>0</v>
      </c>
      <c r="AF565" s="228" t="s">
        <v>1500</v>
      </c>
      <c r="AG565" s="607" t="s">
        <v>1500</v>
      </c>
      <c r="AH565" s="232" t="s">
        <v>1500</v>
      </c>
      <c r="AI565" s="223"/>
      <c r="AJ565" s="223"/>
      <c r="AK565"/>
      <c r="AL565" s="228"/>
      <c r="AM565"/>
      <c r="AN565"/>
      <c r="AO565"/>
    </row>
    <row r="566" spans="1:41" ht="20.100000000000001" customHeight="1" x14ac:dyDescent="0.3">
      <c r="A566" s="222">
        <v>707179</v>
      </c>
      <c r="B566" s="255" t="s">
        <v>1618</v>
      </c>
      <c r="C566" s="223" t="s">
        <v>1619</v>
      </c>
      <c r="D566" s="223" t="s">
        <v>918</v>
      </c>
      <c r="E566" s="223" t="s">
        <v>173</v>
      </c>
      <c r="F566" s="230">
        <v>31251</v>
      </c>
      <c r="G566" s="223" t="s">
        <v>209</v>
      </c>
      <c r="H566" s="223" t="s">
        <v>911</v>
      </c>
      <c r="I566" s="232" t="s">
        <v>247</v>
      </c>
      <c r="J566" s="223" t="s">
        <v>201</v>
      </c>
      <c r="K566" s="222">
        <v>2004</v>
      </c>
      <c r="L566" s="223" t="s">
        <v>209</v>
      </c>
      <c r="M566" s="223" t="s">
        <v>227</v>
      </c>
      <c r="N566" s="223"/>
      <c r="O566" s="223" t="str">
        <f>IFERROR(VLOOKUP(A566,[1]ورقه2مسجلين!A$3:AV$777,43,0),"")</f>
        <v/>
      </c>
      <c r="P566" s="223"/>
      <c r="Q566" s="226"/>
      <c r="R566" s="223" t="s">
        <v>227</v>
      </c>
      <c r="S566" s="223" t="s">
        <v>2460</v>
      </c>
      <c r="T566" s="223" t="s">
        <v>2461</v>
      </c>
      <c r="U566" s="223" t="s">
        <v>2462</v>
      </c>
      <c r="V566" s="223" t="s">
        <v>2030</v>
      </c>
      <c r="W566" s="223" t="s">
        <v>227</v>
      </c>
      <c r="X566" s="223" t="s">
        <v>227</v>
      </c>
      <c r="Y566" s="223" t="s">
        <v>227</v>
      </c>
      <c r="Z566" s="223" t="s">
        <v>227</v>
      </c>
      <c r="AA566" s="223" t="s">
        <v>227</v>
      </c>
      <c r="AB566" s="223" t="s">
        <v>227</v>
      </c>
      <c r="AC566" s="223" t="s">
        <v>227</v>
      </c>
      <c r="AD566" s="597" t="s">
        <v>227</v>
      </c>
      <c r="AE566" s="232">
        <v>0</v>
      </c>
      <c r="AF566" s="228" t="s">
        <v>1500</v>
      </c>
      <c r="AG566" s="607" t="s">
        <v>1500</v>
      </c>
      <c r="AH566" s="232" t="s">
        <v>1500</v>
      </c>
      <c r="AI566" s="223"/>
      <c r="AJ566" s="223"/>
      <c r="AK566"/>
      <c r="AL566" s="228"/>
      <c r="AM566"/>
      <c r="AN566"/>
      <c r="AO566"/>
    </row>
    <row r="567" spans="1:41" ht="20.100000000000001" customHeight="1" x14ac:dyDescent="0.3">
      <c r="A567" s="222">
        <v>707180</v>
      </c>
      <c r="B567" s="255" t="s">
        <v>1620</v>
      </c>
      <c r="C567" s="223" t="s">
        <v>192</v>
      </c>
      <c r="D567" s="223" t="s">
        <v>921</v>
      </c>
      <c r="E567" s="223" t="s">
        <v>173</v>
      </c>
      <c r="F567" s="224">
        <v>34354</v>
      </c>
      <c r="G567" s="223" t="s">
        <v>1240</v>
      </c>
      <c r="H567" s="223" t="s">
        <v>911</v>
      </c>
      <c r="I567" s="232" t="s">
        <v>247</v>
      </c>
      <c r="J567" s="223" t="s">
        <v>203</v>
      </c>
      <c r="K567" s="225">
        <v>2012</v>
      </c>
      <c r="L567" s="223" t="s">
        <v>208</v>
      </c>
      <c r="M567" s="223" t="s">
        <v>227</v>
      </c>
      <c r="N567" s="223"/>
      <c r="O567" s="223" t="str">
        <f>IFERROR(VLOOKUP(A567,[1]ورقه2مسجلين!A$3:AV$777,43,0),"")</f>
        <v/>
      </c>
      <c r="P567" s="223"/>
      <c r="Q567" s="226"/>
      <c r="R567" s="223" t="s">
        <v>227</v>
      </c>
      <c r="S567" s="223" t="s">
        <v>227</v>
      </c>
      <c r="T567" s="223" t="s">
        <v>227</v>
      </c>
      <c r="U567" s="223" t="s">
        <v>227</v>
      </c>
      <c r="V567" s="223" t="s">
        <v>227</v>
      </c>
      <c r="W567" s="223" t="s">
        <v>227</v>
      </c>
      <c r="X567" s="223" t="s">
        <v>227</v>
      </c>
      <c r="Y567" s="223" t="s">
        <v>227</v>
      </c>
      <c r="Z567" s="223" t="s">
        <v>227</v>
      </c>
      <c r="AA567" s="223" t="s">
        <v>227</v>
      </c>
      <c r="AB567" s="223" t="s">
        <v>227</v>
      </c>
      <c r="AC567" s="223" t="s">
        <v>1500</v>
      </c>
      <c r="AD567" s="597" t="s">
        <v>227</v>
      </c>
      <c r="AE567" s="232">
        <v>0</v>
      </c>
      <c r="AF567" s="228" t="s">
        <v>1500</v>
      </c>
      <c r="AG567" s="607" t="s">
        <v>1500</v>
      </c>
      <c r="AH567" s="232" t="s">
        <v>1500</v>
      </c>
      <c r="AI567" s="223"/>
      <c r="AJ567" s="223"/>
      <c r="AK567"/>
      <c r="AL567" s="228"/>
      <c r="AM567"/>
      <c r="AN567"/>
      <c r="AO567"/>
    </row>
    <row r="568" spans="1:41" ht="20.100000000000001" customHeight="1" x14ac:dyDescent="0.3">
      <c r="A568" s="222">
        <v>707181</v>
      </c>
      <c r="B568" s="255" t="s">
        <v>1621</v>
      </c>
      <c r="C568" s="223" t="s">
        <v>66</v>
      </c>
      <c r="D568" s="223" t="s">
        <v>1359</v>
      </c>
      <c r="E568" s="223" t="s">
        <v>174</v>
      </c>
      <c r="F568" s="224">
        <v>33245</v>
      </c>
      <c r="G568" s="223" t="s">
        <v>1842</v>
      </c>
      <c r="H568" s="223" t="s">
        <v>935</v>
      </c>
      <c r="I568" s="232" t="s">
        <v>247</v>
      </c>
      <c r="J568" s="223" t="s">
        <v>203</v>
      </c>
      <c r="K568" s="225">
        <v>2008</v>
      </c>
      <c r="L568" s="223" t="s">
        <v>202</v>
      </c>
      <c r="M568" s="218"/>
      <c r="N568" s="223"/>
      <c r="O568" s="223" t="str">
        <f>IFERROR(VLOOKUP(A568,[1]ورقه2مسجلين!A$3:AV$777,43,0),"")</f>
        <v/>
      </c>
      <c r="P568" s="223"/>
      <c r="Q568" s="226"/>
      <c r="R568" s="222">
        <v>0</v>
      </c>
      <c r="S568" s="223" t="s">
        <v>3366</v>
      </c>
      <c r="T568" s="223" t="s">
        <v>2091</v>
      </c>
      <c r="U568" s="223" t="s">
        <v>3060</v>
      </c>
      <c r="V568" s="223" t="s">
        <v>2038</v>
      </c>
      <c r="W568" s="222"/>
      <c r="X568" s="223"/>
      <c r="Y568" s="222"/>
      <c r="Z568" s="222"/>
      <c r="AA568" s="222"/>
      <c r="AB568" s="222"/>
      <c r="AC568" s="222" t="s">
        <v>1500</v>
      </c>
      <c r="AD568" s="597" t="s">
        <v>227</v>
      </c>
      <c r="AE568" s="232">
        <v>0</v>
      </c>
      <c r="AF568" s="228" t="s">
        <v>227</v>
      </c>
      <c r="AG568" s="218"/>
      <c r="AH568" s="232" t="s">
        <v>1500</v>
      </c>
      <c r="AI568" s="223"/>
      <c r="AJ568" s="223"/>
      <c r="AK568" s="229"/>
      <c r="AL568" s="228"/>
      <c r="AM568" s="229"/>
      <c r="AN568" s="229"/>
      <c r="AO568" s="229"/>
    </row>
    <row r="569" spans="1:41" ht="20.100000000000001" customHeight="1" x14ac:dyDescent="0.3">
      <c r="A569" s="222">
        <v>707182</v>
      </c>
      <c r="B569" s="255" t="s">
        <v>1622</v>
      </c>
      <c r="C569" s="223" t="s">
        <v>375</v>
      </c>
      <c r="D569" s="223" t="s">
        <v>1129</v>
      </c>
      <c r="E569" s="223" t="s">
        <v>173</v>
      </c>
      <c r="F569" s="224">
        <v>30624</v>
      </c>
      <c r="G569" s="223" t="s">
        <v>1041</v>
      </c>
      <c r="H569" s="223" t="s">
        <v>911</v>
      </c>
      <c r="I569" s="232" t="s">
        <v>247</v>
      </c>
      <c r="J569" s="223" t="s">
        <v>203</v>
      </c>
      <c r="K569" s="225">
        <v>2002</v>
      </c>
      <c r="L569" s="223" t="s">
        <v>213</v>
      </c>
      <c r="M569" s="223" t="s">
        <v>227</v>
      </c>
      <c r="N569" s="223"/>
      <c r="O569" s="223" t="str">
        <f>IFERROR(VLOOKUP(A569,[1]ورقه2مسجلين!A$3:AV$777,43,0),"")</f>
        <v/>
      </c>
      <c r="P569" s="223"/>
      <c r="Q569" s="226"/>
      <c r="R569" s="223" t="s">
        <v>227</v>
      </c>
      <c r="S569" s="223" t="s">
        <v>227</v>
      </c>
      <c r="T569" s="223" t="s">
        <v>227</v>
      </c>
      <c r="U569" s="223" t="s">
        <v>227</v>
      </c>
      <c r="V569" s="223" t="s">
        <v>227</v>
      </c>
      <c r="W569" s="223" t="s">
        <v>227</v>
      </c>
      <c r="X569" s="223" t="s">
        <v>227</v>
      </c>
      <c r="Y569" s="223" t="s">
        <v>227</v>
      </c>
      <c r="Z569" s="223" t="s">
        <v>227</v>
      </c>
      <c r="AA569" s="223" t="s">
        <v>227</v>
      </c>
      <c r="AB569" s="223" t="s">
        <v>227</v>
      </c>
      <c r="AC569" s="223" t="s">
        <v>1500</v>
      </c>
      <c r="AD569" s="597" t="s">
        <v>227</v>
      </c>
      <c r="AE569" s="232">
        <v>0</v>
      </c>
      <c r="AF569" s="228" t="s">
        <v>1500</v>
      </c>
      <c r="AG569" s="607" t="s">
        <v>1500</v>
      </c>
      <c r="AH569" s="232" t="s">
        <v>1500</v>
      </c>
      <c r="AI569" s="223"/>
      <c r="AJ569" s="223"/>
      <c r="AK569"/>
      <c r="AL569" s="228"/>
      <c r="AM569"/>
      <c r="AN569"/>
      <c r="AO569"/>
    </row>
    <row r="570" spans="1:41" ht="20.100000000000001" customHeight="1" x14ac:dyDescent="0.3">
      <c r="A570" s="222">
        <v>707183</v>
      </c>
      <c r="B570" s="255" t="s">
        <v>1623</v>
      </c>
      <c r="C570" s="223" t="s">
        <v>115</v>
      </c>
      <c r="D570" s="223" t="s">
        <v>918</v>
      </c>
      <c r="E570" s="223" t="s">
        <v>173</v>
      </c>
      <c r="F570" s="224">
        <v>32242</v>
      </c>
      <c r="G570" s="223" t="s">
        <v>1098</v>
      </c>
      <c r="H570" s="223" t="s">
        <v>911</v>
      </c>
      <c r="I570" s="232" t="s">
        <v>248</v>
      </c>
      <c r="J570" s="223" t="s">
        <v>201</v>
      </c>
      <c r="K570" s="225">
        <v>2007</v>
      </c>
      <c r="L570" s="223" t="s">
        <v>216</v>
      </c>
      <c r="M570" s="218"/>
      <c r="N570" s="223"/>
      <c r="O570" s="223" t="str">
        <f>IFERROR(VLOOKUP(A570,[1]ورقه2مسجلين!A$3:AV$777,43,0),"")</f>
        <v/>
      </c>
      <c r="P570" s="223"/>
      <c r="Q570" s="226"/>
      <c r="R570" s="222">
        <v>0</v>
      </c>
      <c r="S570" s="223" t="s">
        <v>2485</v>
      </c>
      <c r="T570" s="223" t="s">
        <v>2486</v>
      </c>
      <c r="U570" s="223" t="s">
        <v>2462</v>
      </c>
      <c r="V570" s="223" t="s">
        <v>1986</v>
      </c>
      <c r="W570" s="222"/>
      <c r="X570" s="223"/>
      <c r="Y570" s="222"/>
      <c r="Z570" s="222"/>
      <c r="AA570" s="222"/>
      <c r="AB570" s="222"/>
      <c r="AC570" s="222"/>
      <c r="AD570" s="597" t="s">
        <v>227</v>
      </c>
      <c r="AE570" s="232" t="s">
        <v>4583</v>
      </c>
      <c r="AF570" s="228" t="s">
        <v>227</v>
      </c>
      <c r="AG570" s="218"/>
      <c r="AH570" s="232"/>
      <c r="AI570" s="223"/>
      <c r="AJ570" s="223"/>
      <c r="AK570" s="229"/>
      <c r="AL570" s="228"/>
      <c r="AM570" s="229"/>
      <c r="AN570" s="229"/>
      <c r="AO570" s="229"/>
    </row>
    <row r="571" spans="1:41" ht="20.100000000000001" customHeight="1" x14ac:dyDescent="0.3">
      <c r="A571" s="222">
        <v>707184</v>
      </c>
      <c r="B571" s="255" t="s">
        <v>1624</v>
      </c>
      <c r="C571" s="223" t="s">
        <v>1625</v>
      </c>
      <c r="D571" s="223" t="s">
        <v>981</v>
      </c>
      <c r="E571" s="223" t="s">
        <v>173</v>
      </c>
      <c r="F571" s="224">
        <v>33970</v>
      </c>
      <c r="G571" s="223" t="s">
        <v>218</v>
      </c>
      <c r="H571" s="223" t="s">
        <v>911</v>
      </c>
      <c r="I571" s="232" t="s">
        <v>247</v>
      </c>
      <c r="J571" s="223" t="s">
        <v>203</v>
      </c>
      <c r="K571" s="225">
        <v>2011</v>
      </c>
      <c r="L571" s="223" t="s">
        <v>218</v>
      </c>
      <c r="M571" s="223" t="s">
        <v>227</v>
      </c>
      <c r="N571" s="223"/>
      <c r="O571" s="223" t="str">
        <f>IFERROR(VLOOKUP(A571,[1]ورقه2مسجلين!A$3:AV$777,43,0),"")</f>
        <v/>
      </c>
      <c r="P571" s="223"/>
      <c r="Q571" s="226"/>
      <c r="R571" s="223" t="s">
        <v>227</v>
      </c>
      <c r="S571" s="223" t="s">
        <v>227</v>
      </c>
      <c r="T571" s="223" t="s">
        <v>227</v>
      </c>
      <c r="U571" s="223" t="s">
        <v>227</v>
      </c>
      <c r="V571" s="223" t="s">
        <v>227</v>
      </c>
      <c r="W571" s="223" t="s">
        <v>227</v>
      </c>
      <c r="X571" s="223" t="s">
        <v>227</v>
      </c>
      <c r="Y571" s="223" t="s">
        <v>227</v>
      </c>
      <c r="Z571" s="223" t="s">
        <v>227</v>
      </c>
      <c r="AA571" s="223" t="s">
        <v>227</v>
      </c>
      <c r="AB571" s="223" t="s">
        <v>227</v>
      </c>
      <c r="AC571" s="223" t="s">
        <v>227</v>
      </c>
      <c r="AD571" s="597" t="s">
        <v>227</v>
      </c>
      <c r="AE571" s="232">
        <v>0</v>
      </c>
      <c r="AF571" s="228" t="s">
        <v>1500</v>
      </c>
      <c r="AG571" s="607" t="s">
        <v>1500</v>
      </c>
      <c r="AH571" s="232" t="s">
        <v>1500</v>
      </c>
      <c r="AI571" s="223"/>
      <c r="AJ571" s="223"/>
      <c r="AK571"/>
      <c r="AL571" s="228"/>
      <c r="AM571"/>
      <c r="AN571"/>
      <c r="AO571"/>
    </row>
    <row r="572" spans="1:41" ht="20.100000000000001" customHeight="1" x14ac:dyDescent="0.3">
      <c r="A572" s="222">
        <v>707185</v>
      </c>
      <c r="B572" s="255" t="s">
        <v>1626</v>
      </c>
      <c r="C572" s="223" t="s">
        <v>61</v>
      </c>
      <c r="D572" s="223" t="s">
        <v>1091</v>
      </c>
      <c r="E572" s="223" t="s">
        <v>173</v>
      </c>
      <c r="F572" s="224">
        <v>35066</v>
      </c>
      <c r="G572" s="223" t="s">
        <v>1843</v>
      </c>
      <c r="H572" s="223" t="s">
        <v>911</v>
      </c>
      <c r="I572" s="232" t="s">
        <v>247</v>
      </c>
      <c r="J572" s="223" t="s">
        <v>201</v>
      </c>
      <c r="K572" s="225">
        <v>2013</v>
      </c>
      <c r="L572" s="223" t="s">
        <v>217</v>
      </c>
      <c r="M572" s="223" t="s">
        <v>227</v>
      </c>
      <c r="N572" s="223"/>
      <c r="O572" s="223" t="str">
        <f>IFERROR(VLOOKUP(A572,[1]ورقه2مسجلين!A$3:AV$777,43,0),"")</f>
        <v/>
      </c>
      <c r="P572" s="223"/>
      <c r="Q572" s="226"/>
      <c r="R572" s="223" t="s">
        <v>227</v>
      </c>
      <c r="S572" s="223" t="s">
        <v>227</v>
      </c>
      <c r="T572" s="223" t="s">
        <v>227</v>
      </c>
      <c r="U572" s="223" t="s">
        <v>227</v>
      </c>
      <c r="V572" s="223" t="s">
        <v>227</v>
      </c>
      <c r="W572" s="223" t="s">
        <v>227</v>
      </c>
      <c r="X572" s="223" t="s">
        <v>227</v>
      </c>
      <c r="Y572" s="223" t="s">
        <v>227</v>
      </c>
      <c r="Z572" s="223" t="s">
        <v>227</v>
      </c>
      <c r="AA572" s="223" t="s">
        <v>227</v>
      </c>
      <c r="AB572" s="223" t="s">
        <v>227</v>
      </c>
      <c r="AC572" s="223" t="s">
        <v>1500</v>
      </c>
      <c r="AD572" s="597" t="s">
        <v>227</v>
      </c>
      <c r="AE572" s="232">
        <v>0</v>
      </c>
      <c r="AF572" s="228" t="s">
        <v>1500</v>
      </c>
      <c r="AG572" s="607" t="s">
        <v>1500</v>
      </c>
      <c r="AH572" s="232" t="s">
        <v>1500</v>
      </c>
      <c r="AI572" s="223"/>
      <c r="AJ572" s="223"/>
      <c r="AK572"/>
      <c r="AL572" s="228"/>
      <c r="AM572"/>
      <c r="AN572"/>
      <c r="AO572"/>
    </row>
    <row r="573" spans="1:41" ht="20.100000000000001" customHeight="1" x14ac:dyDescent="0.3">
      <c r="A573" s="222">
        <v>707186</v>
      </c>
      <c r="B573" s="255" t="s">
        <v>1627</v>
      </c>
      <c r="C573" s="223" t="s">
        <v>300</v>
      </c>
      <c r="D573" s="223" t="s">
        <v>227</v>
      </c>
      <c r="E573" s="223" t="s">
        <v>227</v>
      </c>
      <c r="F573" s="226"/>
      <c r="G573" s="223" t="s">
        <v>227</v>
      </c>
      <c r="H573" s="223" t="s">
        <v>227</v>
      </c>
      <c r="I573" s="232" t="s">
        <v>247</v>
      </c>
      <c r="J573" s="223" t="s">
        <v>227</v>
      </c>
      <c r="K573" s="226"/>
      <c r="L573" s="223" t="s">
        <v>227</v>
      </c>
      <c r="M573" s="218"/>
      <c r="N573" s="223"/>
      <c r="O573" s="223" t="str">
        <f>IFERROR(VLOOKUP(A573,[1]ورقه2مسجلين!A$3:AV$777,43,0),"")</f>
        <v/>
      </c>
      <c r="P573" s="223"/>
      <c r="Q573" s="226"/>
      <c r="R573" s="231"/>
      <c r="S573" s="223" t="s">
        <v>227</v>
      </c>
      <c r="T573" s="223" t="s">
        <v>227</v>
      </c>
      <c r="U573" s="223" t="s">
        <v>227</v>
      </c>
      <c r="V573" s="223" t="s">
        <v>227</v>
      </c>
      <c r="W573" s="231"/>
      <c r="X573" s="223"/>
      <c r="Y573" s="231"/>
      <c r="Z573" s="231"/>
      <c r="AA573" s="231"/>
      <c r="AB573" s="231"/>
      <c r="AC573" s="231"/>
      <c r="AD573" s="597" t="s">
        <v>227</v>
      </c>
      <c r="AE573" s="232">
        <v>0</v>
      </c>
      <c r="AF573" s="228" t="s">
        <v>227</v>
      </c>
      <c r="AG573" s="218"/>
      <c r="AH573" s="232" t="s">
        <v>1500</v>
      </c>
      <c r="AI573" s="223"/>
      <c r="AJ573" s="223"/>
      <c r="AK573" s="229"/>
      <c r="AL573" s="228"/>
      <c r="AM573" s="229"/>
      <c r="AN573" s="229"/>
      <c r="AO573" s="229"/>
    </row>
    <row r="574" spans="1:41" ht="20.100000000000001" customHeight="1" x14ac:dyDescent="0.3">
      <c r="A574" s="222">
        <v>707188</v>
      </c>
      <c r="B574" s="255" t="s">
        <v>1628</v>
      </c>
      <c r="C574" s="223" t="s">
        <v>105</v>
      </c>
      <c r="D574" s="223" t="s">
        <v>1891</v>
      </c>
      <c r="E574" s="223" t="s">
        <v>173</v>
      </c>
      <c r="F574" s="224">
        <v>35126</v>
      </c>
      <c r="G574" s="223" t="s">
        <v>980</v>
      </c>
      <c r="H574" s="223" t="s">
        <v>911</v>
      </c>
      <c r="I574" s="232" t="s">
        <v>247</v>
      </c>
      <c r="J574" s="223" t="s">
        <v>201</v>
      </c>
      <c r="K574" s="225">
        <v>2014</v>
      </c>
      <c r="L574" s="223" t="s">
        <v>202</v>
      </c>
      <c r="M574" s="223" t="s">
        <v>227</v>
      </c>
      <c r="N574" s="223"/>
      <c r="O574" s="223" t="str">
        <f>IFERROR(VLOOKUP(A574,[1]ورقه2مسجلين!A$3:AV$777,43,0),"")</f>
        <v/>
      </c>
      <c r="P574" s="223"/>
      <c r="Q574" s="226"/>
      <c r="R574" s="223" t="s">
        <v>227</v>
      </c>
      <c r="S574" s="223" t="s">
        <v>2528</v>
      </c>
      <c r="T574" s="223" t="s">
        <v>2142</v>
      </c>
      <c r="U574" s="223" t="s">
        <v>2529</v>
      </c>
      <c r="V574" s="223" t="s">
        <v>2530</v>
      </c>
      <c r="W574" s="223" t="s">
        <v>227</v>
      </c>
      <c r="X574" s="223" t="s">
        <v>227</v>
      </c>
      <c r="Y574" s="223" t="s">
        <v>227</v>
      </c>
      <c r="Z574" s="223" t="s">
        <v>227</v>
      </c>
      <c r="AA574" s="223" t="s">
        <v>227</v>
      </c>
      <c r="AB574" s="223" t="s">
        <v>227</v>
      </c>
      <c r="AC574" s="223" t="s">
        <v>1500</v>
      </c>
      <c r="AD574" s="597" t="s">
        <v>227</v>
      </c>
      <c r="AE574" s="232">
        <v>0</v>
      </c>
      <c r="AF574" s="228" t="s">
        <v>1500</v>
      </c>
      <c r="AG574" s="607" t="s">
        <v>1500</v>
      </c>
      <c r="AH574" s="232" t="s">
        <v>1500</v>
      </c>
      <c r="AI574" s="223"/>
      <c r="AJ574" s="223"/>
      <c r="AK574"/>
      <c r="AL574" s="228"/>
      <c r="AM574"/>
      <c r="AN574"/>
      <c r="AO574"/>
    </row>
    <row r="575" spans="1:41" ht="20.100000000000001" customHeight="1" x14ac:dyDescent="0.3">
      <c r="A575" s="222">
        <v>707189</v>
      </c>
      <c r="B575" s="255" t="s">
        <v>856</v>
      </c>
      <c r="C575" s="223" t="s">
        <v>244</v>
      </c>
      <c r="D575" s="223" t="s">
        <v>929</v>
      </c>
      <c r="E575" s="223" t="s">
        <v>173</v>
      </c>
      <c r="F575" s="230">
        <v>31807</v>
      </c>
      <c r="G575" s="223" t="s">
        <v>1271</v>
      </c>
      <c r="H575" s="223" t="s">
        <v>911</v>
      </c>
      <c r="I575" s="232" t="s">
        <v>247</v>
      </c>
      <c r="J575" s="223" t="s">
        <v>203</v>
      </c>
      <c r="K575" s="222">
        <v>2012</v>
      </c>
      <c r="L575" s="223" t="s">
        <v>217</v>
      </c>
      <c r="M575" s="223" t="s">
        <v>227</v>
      </c>
      <c r="N575" s="223"/>
      <c r="O575" s="223" t="str">
        <f>IFERROR(VLOOKUP(A575,[1]ورقه2مسجلين!A$3:AV$777,43,0),"")</f>
        <v/>
      </c>
      <c r="P575" s="223"/>
      <c r="Q575" s="226"/>
      <c r="R575" s="223" t="s">
        <v>227</v>
      </c>
      <c r="S575" s="223" t="s">
        <v>227</v>
      </c>
      <c r="T575" s="223" t="s">
        <v>227</v>
      </c>
      <c r="U575" s="223" t="s">
        <v>227</v>
      </c>
      <c r="V575" s="223" t="s">
        <v>227</v>
      </c>
      <c r="W575" s="223" t="s">
        <v>227</v>
      </c>
      <c r="X575" s="223" t="s">
        <v>227</v>
      </c>
      <c r="Y575" s="223" t="s">
        <v>227</v>
      </c>
      <c r="Z575" s="223" t="s">
        <v>227</v>
      </c>
      <c r="AA575" s="223" t="s">
        <v>227</v>
      </c>
      <c r="AB575" s="223" t="s">
        <v>227</v>
      </c>
      <c r="AC575" s="223" t="s">
        <v>1500</v>
      </c>
      <c r="AD575" s="597" t="s">
        <v>227</v>
      </c>
      <c r="AE575" s="232">
        <v>0</v>
      </c>
      <c r="AF575" s="228" t="s">
        <v>1500</v>
      </c>
      <c r="AG575" s="607" t="s">
        <v>1500</v>
      </c>
      <c r="AH575" s="232" t="s">
        <v>1500</v>
      </c>
      <c r="AI575" s="223"/>
      <c r="AJ575" s="223"/>
      <c r="AK575"/>
      <c r="AL575" s="228"/>
      <c r="AM575"/>
      <c r="AN575"/>
      <c r="AO575"/>
    </row>
    <row r="576" spans="1:41" ht="20.100000000000001" customHeight="1" x14ac:dyDescent="0.3">
      <c r="A576" s="222">
        <v>707190</v>
      </c>
      <c r="B576" s="255" t="s">
        <v>1629</v>
      </c>
      <c r="C576" s="223" t="s">
        <v>101</v>
      </c>
      <c r="D576" s="223" t="s">
        <v>986</v>
      </c>
      <c r="E576" s="223" t="s">
        <v>174</v>
      </c>
      <c r="F576" s="230">
        <v>31193</v>
      </c>
      <c r="G576" s="223" t="s">
        <v>200</v>
      </c>
      <c r="H576" s="223" t="s">
        <v>911</v>
      </c>
      <c r="I576" s="232" t="s">
        <v>247</v>
      </c>
      <c r="J576" s="223" t="s">
        <v>201</v>
      </c>
      <c r="K576" s="222">
        <v>2006</v>
      </c>
      <c r="L576" s="223" t="s">
        <v>200</v>
      </c>
      <c r="M576" s="223" t="s">
        <v>227</v>
      </c>
      <c r="N576" s="223"/>
      <c r="O576" s="223" t="str">
        <f>IFERROR(VLOOKUP(A576,[1]ورقه2مسجلين!A$3:AV$777,43,0),"")</f>
        <v/>
      </c>
      <c r="P576" s="223"/>
      <c r="Q576" s="226"/>
      <c r="R576" s="223" t="s">
        <v>227</v>
      </c>
      <c r="S576" s="223" t="s">
        <v>227</v>
      </c>
      <c r="T576" s="223" t="s">
        <v>227</v>
      </c>
      <c r="U576" s="223" t="s">
        <v>227</v>
      </c>
      <c r="V576" s="223" t="s">
        <v>227</v>
      </c>
      <c r="W576" s="223" t="s">
        <v>227</v>
      </c>
      <c r="X576" s="223" t="s">
        <v>227</v>
      </c>
      <c r="Y576" s="223" t="s">
        <v>227</v>
      </c>
      <c r="Z576" s="223" t="s">
        <v>227</v>
      </c>
      <c r="AA576" s="223" t="s">
        <v>227</v>
      </c>
      <c r="AB576" s="223" t="s">
        <v>227</v>
      </c>
      <c r="AC576" s="223" t="s">
        <v>1500</v>
      </c>
      <c r="AD576" s="597" t="s">
        <v>227</v>
      </c>
      <c r="AE576" s="232">
        <v>0</v>
      </c>
      <c r="AF576" s="228" t="s">
        <v>1500</v>
      </c>
      <c r="AG576" s="607" t="s">
        <v>1500</v>
      </c>
      <c r="AH576" s="232" t="s">
        <v>1500</v>
      </c>
      <c r="AI576" s="223"/>
      <c r="AJ576" s="223"/>
      <c r="AK576"/>
      <c r="AL576" s="228"/>
      <c r="AM576"/>
      <c r="AN576"/>
      <c r="AO576"/>
    </row>
    <row r="577" spans="1:41" ht="20.100000000000001" customHeight="1" x14ac:dyDescent="0.3">
      <c r="A577" s="222">
        <v>707191</v>
      </c>
      <c r="B577" s="255" t="s">
        <v>1630</v>
      </c>
      <c r="C577" s="223" t="s">
        <v>322</v>
      </c>
      <c r="D577" s="223" t="s">
        <v>1923</v>
      </c>
      <c r="E577" s="223" t="s">
        <v>174</v>
      </c>
      <c r="F577" s="230">
        <v>32721</v>
      </c>
      <c r="G577" s="223" t="s">
        <v>1844</v>
      </c>
      <c r="H577" s="223" t="s">
        <v>911</v>
      </c>
      <c r="I577" s="232" t="s">
        <v>247</v>
      </c>
      <c r="J577" s="223" t="s">
        <v>201</v>
      </c>
      <c r="K577" s="222">
        <v>2007</v>
      </c>
      <c r="L577" s="223" t="s">
        <v>209</v>
      </c>
      <c r="M577" s="223" t="s">
        <v>227</v>
      </c>
      <c r="N577" s="223"/>
      <c r="O577" s="223" t="str">
        <f>IFERROR(VLOOKUP(A577,[1]ورقه2مسجلين!A$3:AV$777,43,0),"")</f>
        <v/>
      </c>
      <c r="P577" s="223"/>
      <c r="Q577" s="226"/>
      <c r="R577" s="223" t="s">
        <v>227</v>
      </c>
      <c r="S577" s="223" t="s">
        <v>227</v>
      </c>
      <c r="T577" s="223" t="s">
        <v>227</v>
      </c>
      <c r="U577" s="223" t="s">
        <v>227</v>
      </c>
      <c r="V577" s="223" t="s">
        <v>227</v>
      </c>
      <c r="W577" s="223" t="s">
        <v>227</v>
      </c>
      <c r="X577" s="223" t="s">
        <v>227</v>
      </c>
      <c r="Y577" s="223" t="s">
        <v>227</v>
      </c>
      <c r="Z577" s="223" t="s">
        <v>227</v>
      </c>
      <c r="AA577" s="223" t="s">
        <v>227</v>
      </c>
      <c r="AB577" s="223" t="s">
        <v>227</v>
      </c>
      <c r="AC577" s="223" t="s">
        <v>227</v>
      </c>
      <c r="AD577" s="597" t="s">
        <v>227</v>
      </c>
      <c r="AE577" s="232">
        <v>0</v>
      </c>
      <c r="AF577" s="228" t="s">
        <v>1500</v>
      </c>
      <c r="AG577" s="607" t="s">
        <v>1500</v>
      </c>
      <c r="AH577" s="232" t="s">
        <v>1500</v>
      </c>
      <c r="AI577" s="223"/>
      <c r="AJ577" s="223"/>
      <c r="AK577"/>
      <c r="AL577" s="228"/>
      <c r="AM577"/>
      <c r="AN577"/>
      <c r="AO577"/>
    </row>
    <row r="578" spans="1:41" ht="20.100000000000001" customHeight="1" x14ac:dyDescent="0.3">
      <c r="A578" s="222">
        <v>707192</v>
      </c>
      <c r="B578" s="255" t="s">
        <v>1631</v>
      </c>
      <c r="C578" s="223" t="s">
        <v>87</v>
      </c>
      <c r="D578" s="223" t="s">
        <v>1891</v>
      </c>
      <c r="E578" s="223" t="s">
        <v>174</v>
      </c>
      <c r="F578" s="230">
        <v>31048</v>
      </c>
      <c r="G578" s="223" t="s">
        <v>1845</v>
      </c>
      <c r="H578" s="223" t="s">
        <v>911</v>
      </c>
      <c r="I578" s="232" t="s">
        <v>247</v>
      </c>
      <c r="J578" s="223" t="s">
        <v>203</v>
      </c>
      <c r="K578" s="222">
        <v>2002</v>
      </c>
      <c r="L578" s="223" t="s">
        <v>202</v>
      </c>
      <c r="M578" s="218"/>
      <c r="N578" s="223"/>
      <c r="O578" s="223" t="str">
        <f>IFERROR(VLOOKUP(A578,[1]ورقه2مسجلين!A$3:AV$777,43,0),"")</f>
        <v/>
      </c>
      <c r="P578" s="223"/>
      <c r="Q578" s="226"/>
      <c r="R578" s="222">
        <v>0</v>
      </c>
      <c r="S578" s="223" t="s">
        <v>3367</v>
      </c>
      <c r="T578" s="223" t="s">
        <v>2608</v>
      </c>
      <c r="U578" s="223" t="s">
        <v>2589</v>
      </c>
      <c r="V578" s="223" t="s">
        <v>2038</v>
      </c>
      <c r="W578" s="222"/>
      <c r="X578" s="223"/>
      <c r="Y578" s="222"/>
      <c r="Z578" s="222"/>
      <c r="AA578" s="222"/>
      <c r="AB578" s="222"/>
      <c r="AC578" s="222"/>
      <c r="AD578" s="597" t="s">
        <v>227</v>
      </c>
      <c r="AE578" s="232">
        <v>0</v>
      </c>
      <c r="AF578" s="228" t="s">
        <v>227</v>
      </c>
      <c r="AG578" s="218"/>
      <c r="AH578" s="232" t="s">
        <v>1500</v>
      </c>
      <c r="AI578" s="223"/>
      <c r="AJ578" s="223"/>
      <c r="AK578" s="229"/>
      <c r="AL578" s="228"/>
      <c r="AM578" s="229"/>
      <c r="AN578" s="229"/>
      <c r="AO578" s="229"/>
    </row>
    <row r="579" spans="1:41" ht="20.100000000000001" customHeight="1" x14ac:dyDescent="0.3">
      <c r="A579" s="222">
        <v>707193</v>
      </c>
      <c r="B579" s="255" t="s">
        <v>1632</v>
      </c>
      <c r="C579" s="223" t="s">
        <v>336</v>
      </c>
      <c r="D579" s="223" t="s">
        <v>1916</v>
      </c>
      <c r="E579" s="223" t="s">
        <v>174</v>
      </c>
      <c r="F579" s="224">
        <v>28859</v>
      </c>
      <c r="G579" s="223" t="s">
        <v>200</v>
      </c>
      <c r="H579" s="223" t="s">
        <v>911</v>
      </c>
      <c r="I579" s="232" t="s">
        <v>403</v>
      </c>
      <c r="J579" s="223" t="s">
        <v>203</v>
      </c>
      <c r="K579" s="225">
        <v>1997</v>
      </c>
      <c r="L579" s="223" t="s">
        <v>200</v>
      </c>
      <c r="M579" s="218"/>
      <c r="N579" s="223"/>
      <c r="O579" s="223" t="str">
        <f>IFERROR(VLOOKUP(A579,[1]ورقه2مسجلين!A$3:AV$777,43,0),"")</f>
        <v/>
      </c>
      <c r="P579" s="223"/>
      <c r="Q579" s="226"/>
      <c r="R579" s="231"/>
      <c r="S579" s="223" t="s">
        <v>3368</v>
      </c>
      <c r="T579" s="223" t="s">
        <v>2365</v>
      </c>
      <c r="U579" s="223" t="s">
        <v>3369</v>
      </c>
      <c r="V579" s="223" t="s">
        <v>1963</v>
      </c>
      <c r="W579" s="222"/>
      <c r="X579" s="223"/>
      <c r="Y579" s="222"/>
      <c r="Z579" s="222"/>
      <c r="AA579" s="222"/>
      <c r="AB579" s="222"/>
      <c r="AC579" s="222"/>
      <c r="AD579" s="597" t="s">
        <v>227</v>
      </c>
      <c r="AE579" s="232">
        <v>0</v>
      </c>
      <c r="AF579" s="228" t="s">
        <v>227</v>
      </c>
      <c r="AG579" s="218"/>
      <c r="AH579" s="232"/>
      <c r="AI579" s="223"/>
      <c r="AJ579" s="223"/>
      <c r="AK579" s="229"/>
      <c r="AL579" s="228"/>
      <c r="AM579" s="229"/>
      <c r="AN579" s="229"/>
      <c r="AO579" s="229"/>
    </row>
    <row r="580" spans="1:41" ht="20.100000000000001" customHeight="1" x14ac:dyDescent="0.3">
      <c r="A580" s="222">
        <v>707194</v>
      </c>
      <c r="B580" s="255" t="s">
        <v>1633</v>
      </c>
      <c r="C580" s="223" t="s">
        <v>264</v>
      </c>
      <c r="D580" s="223" t="s">
        <v>1090</v>
      </c>
      <c r="E580" s="223" t="s">
        <v>174</v>
      </c>
      <c r="F580" s="224">
        <v>27962</v>
      </c>
      <c r="G580" s="223" t="s">
        <v>1846</v>
      </c>
      <c r="H580" s="223" t="s">
        <v>911</v>
      </c>
      <c r="I580" s="232" t="s">
        <v>248</v>
      </c>
      <c r="J580" s="223" t="s">
        <v>203</v>
      </c>
      <c r="K580" s="225">
        <v>1996</v>
      </c>
      <c r="L580" s="223" t="s">
        <v>1337</v>
      </c>
      <c r="M580" s="218"/>
      <c r="N580" s="223"/>
      <c r="O580" s="223" t="str">
        <f>IFERROR(VLOOKUP(A580,[1]ورقه2مسجلين!A$3:AV$777,43,0),"")</f>
        <v/>
      </c>
      <c r="P580" s="223"/>
      <c r="Q580" s="226"/>
      <c r="R580" s="222">
        <v>0</v>
      </c>
      <c r="S580" s="223" t="s">
        <v>3370</v>
      </c>
      <c r="T580" s="223" t="s">
        <v>3371</v>
      </c>
      <c r="U580" s="223" t="s">
        <v>3372</v>
      </c>
      <c r="V580" s="223" t="s">
        <v>3373</v>
      </c>
      <c r="W580" s="222"/>
      <c r="X580" s="223"/>
      <c r="Y580" s="222"/>
      <c r="Z580" s="222"/>
      <c r="AA580" s="222"/>
      <c r="AB580" s="222"/>
      <c r="AC580" s="222"/>
      <c r="AD580" s="597" t="s">
        <v>227</v>
      </c>
      <c r="AE580" s="232">
        <v>0</v>
      </c>
      <c r="AF580" s="228" t="s">
        <v>227</v>
      </c>
      <c r="AG580" s="218"/>
      <c r="AH580" s="232" t="s">
        <v>1500</v>
      </c>
      <c r="AI580" s="223"/>
      <c r="AJ580" s="223"/>
      <c r="AK580" s="229"/>
      <c r="AL580" s="228"/>
      <c r="AM580" s="229"/>
      <c r="AN580" s="229"/>
      <c r="AO580" s="229"/>
    </row>
    <row r="581" spans="1:41" ht="20.100000000000001" customHeight="1" x14ac:dyDescent="0.3">
      <c r="A581" s="222">
        <v>707195</v>
      </c>
      <c r="B581" s="255" t="s">
        <v>1634</v>
      </c>
      <c r="C581" s="223" t="s">
        <v>351</v>
      </c>
      <c r="D581" s="223" t="s">
        <v>1914</v>
      </c>
      <c r="E581" s="223" t="s">
        <v>174</v>
      </c>
      <c r="F581" s="224">
        <v>26816</v>
      </c>
      <c r="G581" s="223" t="s">
        <v>211</v>
      </c>
      <c r="H581" s="223" t="s">
        <v>911</v>
      </c>
      <c r="I581" s="232" t="s">
        <v>247</v>
      </c>
      <c r="J581" s="223" t="s">
        <v>201</v>
      </c>
      <c r="K581" s="225">
        <v>1990</v>
      </c>
      <c r="L581" s="223" t="s">
        <v>211</v>
      </c>
      <c r="M581" s="223" t="s">
        <v>227</v>
      </c>
      <c r="N581" s="223"/>
      <c r="O581" s="223" t="str">
        <f>IFERROR(VLOOKUP(A581,[1]ورقه2مسجلين!A$3:AV$777,43,0),"")</f>
        <v/>
      </c>
      <c r="P581" s="223"/>
      <c r="Q581" s="226"/>
      <c r="R581" s="223" t="s">
        <v>227</v>
      </c>
      <c r="S581" s="223" t="s">
        <v>227</v>
      </c>
      <c r="T581" s="223" t="s">
        <v>227</v>
      </c>
      <c r="U581" s="223" t="s">
        <v>227</v>
      </c>
      <c r="V581" s="223" t="s">
        <v>227</v>
      </c>
      <c r="W581" s="223" t="s">
        <v>227</v>
      </c>
      <c r="X581" s="223" t="s">
        <v>227</v>
      </c>
      <c r="Y581" s="223" t="s">
        <v>227</v>
      </c>
      <c r="Z581" s="223" t="s">
        <v>227</v>
      </c>
      <c r="AA581" s="223" t="s">
        <v>227</v>
      </c>
      <c r="AB581" s="223" t="s">
        <v>227</v>
      </c>
      <c r="AC581" s="223" t="s">
        <v>1500</v>
      </c>
      <c r="AD581" s="597" t="s">
        <v>227</v>
      </c>
      <c r="AE581" s="232">
        <v>0</v>
      </c>
      <c r="AF581" s="228" t="s">
        <v>1500</v>
      </c>
      <c r="AG581" s="607" t="s">
        <v>1500</v>
      </c>
      <c r="AH581" s="232" t="s">
        <v>1500</v>
      </c>
      <c r="AI581" s="223"/>
      <c r="AJ581" s="223"/>
      <c r="AK581"/>
      <c r="AL581" s="228"/>
      <c r="AM581"/>
      <c r="AN581"/>
      <c r="AO581"/>
    </row>
    <row r="582" spans="1:41" ht="20.100000000000001" customHeight="1" x14ac:dyDescent="0.3">
      <c r="A582" s="222">
        <v>707196</v>
      </c>
      <c r="B582" s="255" t="s">
        <v>1635</v>
      </c>
      <c r="C582" s="223" t="s">
        <v>67</v>
      </c>
      <c r="D582" s="223" t="s">
        <v>1165</v>
      </c>
      <c r="E582" s="223" t="s">
        <v>173</v>
      </c>
      <c r="F582" s="230">
        <v>34046</v>
      </c>
      <c r="G582" s="223" t="s">
        <v>200</v>
      </c>
      <c r="H582" s="223" t="s">
        <v>911</v>
      </c>
      <c r="I582" s="232" t="s">
        <v>247</v>
      </c>
      <c r="J582" s="223" t="s">
        <v>201</v>
      </c>
      <c r="K582" s="222">
        <v>2011</v>
      </c>
      <c r="L582" s="223" t="s">
        <v>200</v>
      </c>
      <c r="M582" s="218"/>
      <c r="N582" s="223"/>
      <c r="O582" s="223" t="str">
        <f>IFERROR(VLOOKUP(A582,[1]ورقه2مسجلين!A$3:AV$777,43,0),"")</f>
        <v/>
      </c>
      <c r="P582" s="223"/>
      <c r="Q582" s="226"/>
      <c r="R582" s="222">
        <v>0</v>
      </c>
      <c r="S582" s="223" t="s">
        <v>3374</v>
      </c>
      <c r="T582" s="223" t="s">
        <v>1992</v>
      </c>
      <c r="U582" s="223" t="s">
        <v>3123</v>
      </c>
      <c r="V582" s="223" t="s">
        <v>2038</v>
      </c>
      <c r="W582" s="222"/>
      <c r="X582" s="223"/>
      <c r="Y582" s="222"/>
      <c r="Z582" s="222"/>
      <c r="AA582" s="222"/>
      <c r="AB582" s="222"/>
      <c r="AC582" s="222"/>
      <c r="AD582" s="597" t="s">
        <v>227</v>
      </c>
      <c r="AE582" s="232">
        <v>0</v>
      </c>
      <c r="AF582" s="228" t="s">
        <v>227</v>
      </c>
      <c r="AG582" s="218"/>
      <c r="AH582" s="232" t="s">
        <v>1500</v>
      </c>
      <c r="AI582" s="223"/>
      <c r="AJ582" s="223"/>
      <c r="AK582" s="229"/>
      <c r="AL582" s="228"/>
      <c r="AM582" s="229"/>
      <c r="AN582" s="229"/>
      <c r="AO582" s="229"/>
    </row>
    <row r="583" spans="1:41" ht="20.100000000000001" customHeight="1" x14ac:dyDescent="0.3">
      <c r="A583" s="222">
        <v>707197</v>
      </c>
      <c r="B583" s="255" t="s">
        <v>1636</v>
      </c>
      <c r="C583" s="223" t="s">
        <v>117</v>
      </c>
      <c r="D583" s="223" t="s">
        <v>1920</v>
      </c>
      <c r="E583" s="223" t="s">
        <v>174</v>
      </c>
      <c r="F583" s="224">
        <v>31542</v>
      </c>
      <c r="G583" s="223" t="s">
        <v>1148</v>
      </c>
      <c r="H583" s="223" t="s">
        <v>911</v>
      </c>
      <c r="I583" s="232" t="s">
        <v>248</v>
      </c>
      <c r="J583" s="223" t="s">
        <v>201</v>
      </c>
      <c r="K583" s="225">
        <v>2004</v>
      </c>
      <c r="L583" s="223" t="s">
        <v>216</v>
      </c>
      <c r="M583" s="218"/>
      <c r="N583" s="223"/>
      <c r="O583" s="223" t="str">
        <f>IFERROR(VLOOKUP(A583,[1]ورقه2مسجلين!A$3:AV$777,43,0),"")</f>
        <v/>
      </c>
      <c r="P583" s="223"/>
      <c r="Q583" s="226"/>
      <c r="R583" s="222">
        <v>0</v>
      </c>
      <c r="S583" s="223" t="s">
        <v>3375</v>
      </c>
      <c r="T583" s="223" t="s">
        <v>2088</v>
      </c>
      <c r="U583" s="223" t="s">
        <v>3376</v>
      </c>
      <c r="V583" s="223" t="s">
        <v>3377</v>
      </c>
      <c r="W583" s="222"/>
      <c r="X583" s="223"/>
      <c r="Y583" s="222"/>
      <c r="Z583" s="222"/>
      <c r="AA583" s="222"/>
      <c r="AB583" s="222"/>
      <c r="AC583" s="222"/>
      <c r="AD583" s="597" t="s">
        <v>227</v>
      </c>
      <c r="AE583" s="232">
        <v>0</v>
      </c>
      <c r="AF583" s="228" t="s">
        <v>227</v>
      </c>
      <c r="AG583" s="218"/>
      <c r="AH583" s="232"/>
      <c r="AI583" s="223"/>
      <c r="AJ583" s="223"/>
      <c r="AK583" s="229"/>
      <c r="AL583" s="228"/>
      <c r="AM583" s="229"/>
      <c r="AN583" s="229"/>
      <c r="AO583" s="229"/>
    </row>
    <row r="584" spans="1:41" ht="20.100000000000001" customHeight="1" x14ac:dyDescent="0.3">
      <c r="A584" s="222">
        <v>707198</v>
      </c>
      <c r="B584" s="255" t="s">
        <v>1637</v>
      </c>
      <c r="C584" s="223" t="s">
        <v>99</v>
      </c>
      <c r="D584" s="223" t="s">
        <v>1913</v>
      </c>
      <c r="E584" s="223" t="s">
        <v>174</v>
      </c>
      <c r="F584" s="224">
        <v>24388</v>
      </c>
      <c r="G584" s="223" t="s">
        <v>1207</v>
      </c>
      <c r="H584" s="223" t="s">
        <v>911</v>
      </c>
      <c r="I584" s="232" t="s">
        <v>247</v>
      </c>
      <c r="J584" s="223" t="s">
        <v>203</v>
      </c>
      <c r="K584" s="225">
        <v>2021</v>
      </c>
      <c r="L584" s="223" t="s">
        <v>202</v>
      </c>
      <c r="M584" s="223" t="s">
        <v>227</v>
      </c>
      <c r="N584" s="223"/>
      <c r="O584" s="223" t="str">
        <f>IFERROR(VLOOKUP(A584,[1]ورقه2مسجلين!A$3:AV$777,43,0),"")</f>
        <v/>
      </c>
      <c r="P584" s="223"/>
      <c r="Q584" s="226"/>
      <c r="R584" s="223" t="s">
        <v>227</v>
      </c>
      <c r="S584" s="223" t="s">
        <v>227</v>
      </c>
      <c r="T584" s="223" t="s">
        <v>227</v>
      </c>
      <c r="U584" s="223" t="s">
        <v>227</v>
      </c>
      <c r="V584" s="223" t="s">
        <v>227</v>
      </c>
      <c r="W584" s="223" t="s">
        <v>227</v>
      </c>
      <c r="X584" s="223" t="s">
        <v>227</v>
      </c>
      <c r="Y584" s="223" t="s">
        <v>227</v>
      </c>
      <c r="Z584" s="223" t="s">
        <v>227</v>
      </c>
      <c r="AA584" s="223" t="s">
        <v>227</v>
      </c>
      <c r="AB584" s="223" t="s">
        <v>227</v>
      </c>
      <c r="AC584" s="223" t="s">
        <v>227</v>
      </c>
      <c r="AD584" s="597" t="s">
        <v>227</v>
      </c>
      <c r="AE584" s="232">
        <v>0</v>
      </c>
      <c r="AF584" s="228" t="s">
        <v>1500</v>
      </c>
      <c r="AG584" s="607" t="s">
        <v>1500</v>
      </c>
      <c r="AH584" s="232" t="s">
        <v>1500</v>
      </c>
      <c r="AI584" s="223"/>
      <c r="AJ584" s="223"/>
      <c r="AK584"/>
      <c r="AL584" s="228"/>
      <c r="AM584"/>
      <c r="AN584"/>
      <c r="AO584"/>
    </row>
    <row r="585" spans="1:41" ht="20.100000000000001" customHeight="1" x14ac:dyDescent="0.3">
      <c r="A585" s="222">
        <v>707199</v>
      </c>
      <c r="B585" s="255" t="s">
        <v>1638</v>
      </c>
      <c r="C585" s="223" t="s">
        <v>90</v>
      </c>
      <c r="D585" s="223" t="s">
        <v>1924</v>
      </c>
      <c r="E585" s="223" t="s">
        <v>174</v>
      </c>
      <c r="F585" s="230">
        <v>33158</v>
      </c>
      <c r="G585" s="223" t="s">
        <v>200</v>
      </c>
      <c r="H585" s="223" t="s">
        <v>911</v>
      </c>
      <c r="I585" s="232" t="s">
        <v>248</v>
      </c>
      <c r="J585" s="223" t="s">
        <v>201</v>
      </c>
      <c r="K585" s="222">
        <v>2008</v>
      </c>
      <c r="L585" s="223" t="s">
        <v>202</v>
      </c>
      <c r="M585" s="218"/>
      <c r="N585" s="223"/>
      <c r="O585" s="223" t="str">
        <f>IFERROR(VLOOKUP(A585,[1]ورقه2مسجلين!A$3:AV$777,43,0),"")</f>
        <v/>
      </c>
      <c r="P585" s="223"/>
      <c r="Q585" s="226"/>
      <c r="R585" s="222">
        <v>0</v>
      </c>
      <c r="S585" s="223" t="s">
        <v>3378</v>
      </c>
      <c r="T585" s="223" t="s">
        <v>3379</v>
      </c>
      <c r="U585" s="223" t="s">
        <v>3380</v>
      </c>
      <c r="V585" s="223" t="s">
        <v>2038</v>
      </c>
      <c r="W585" s="222"/>
      <c r="X585" s="223"/>
      <c r="Y585" s="222"/>
      <c r="Z585" s="222"/>
      <c r="AA585" s="222"/>
      <c r="AB585" s="222"/>
      <c r="AC585" s="222"/>
      <c r="AD585" s="597" t="s">
        <v>227</v>
      </c>
      <c r="AE585" s="232">
        <v>0</v>
      </c>
      <c r="AF585" s="228" t="s">
        <v>227</v>
      </c>
      <c r="AG585" s="218"/>
      <c r="AH585" s="232"/>
      <c r="AI585" s="223"/>
      <c r="AJ585" s="223"/>
      <c r="AK585" s="229"/>
      <c r="AL585" s="228"/>
      <c r="AM585" s="229"/>
      <c r="AN585" s="229"/>
      <c r="AO585" s="229"/>
    </row>
    <row r="586" spans="1:41" ht="20.100000000000001" customHeight="1" x14ac:dyDescent="0.3">
      <c r="A586" s="222">
        <v>707200</v>
      </c>
      <c r="B586" s="255" t="s">
        <v>1639</v>
      </c>
      <c r="C586" s="223" t="s">
        <v>357</v>
      </c>
      <c r="D586" s="223" t="s">
        <v>1363</v>
      </c>
      <c r="E586" s="223" t="s">
        <v>174</v>
      </c>
      <c r="F586" s="224">
        <v>32761</v>
      </c>
      <c r="G586" s="223" t="s">
        <v>1847</v>
      </c>
      <c r="H586" s="223" t="s">
        <v>911</v>
      </c>
      <c r="I586" s="232" t="s">
        <v>248</v>
      </c>
      <c r="J586" s="223" t="s">
        <v>203</v>
      </c>
      <c r="K586" s="225">
        <v>2008</v>
      </c>
      <c r="L586" s="223" t="s">
        <v>209</v>
      </c>
      <c r="M586" s="218"/>
      <c r="N586" s="223"/>
      <c r="O586" s="223" t="str">
        <f>IFERROR(VLOOKUP(A586,[1]ورقه2مسجلين!A$3:AV$777,43,0),"")</f>
        <v/>
      </c>
      <c r="P586" s="223"/>
      <c r="Q586" s="226"/>
      <c r="R586" s="222">
        <v>0</v>
      </c>
      <c r="S586" s="223" t="s">
        <v>3381</v>
      </c>
      <c r="T586" s="223" t="s">
        <v>3382</v>
      </c>
      <c r="U586" s="223" t="s">
        <v>3383</v>
      </c>
      <c r="V586" s="223" t="s">
        <v>2030</v>
      </c>
      <c r="W586" s="222"/>
      <c r="X586" s="223"/>
      <c r="Y586" s="222"/>
      <c r="Z586" s="222"/>
      <c r="AA586" s="222"/>
      <c r="AB586" s="222"/>
      <c r="AC586" s="222"/>
      <c r="AD586" s="597" t="s">
        <v>227</v>
      </c>
      <c r="AE586" s="232">
        <v>0</v>
      </c>
      <c r="AF586" s="228" t="s">
        <v>227</v>
      </c>
      <c r="AG586" s="218"/>
      <c r="AH586" s="232"/>
      <c r="AI586" s="223"/>
      <c r="AJ586" s="223"/>
      <c r="AK586" s="229"/>
      <c r="AL586" s="228"/>
      <c r="AM586" s="229"/>
      <c r="AN586" s="229"/>
      <c r="AO586" s="229"/>
    </row>
    <row r="587" spans="1:41" ht="20.100000000000001" customHeight="1" x14ac:dyDescent="0.3">
      <c r="A587" s="222">
        <v>707201</v>
      </c>
      <c r="B587" s="255" t="s">
        <v>1640</v>
      </c>
      <c r="C587" s="223" t="s">
        <v>61</v>
      </c>
      <c r="D587" s="223" t="s">
        <v>1112</v>
      </c>
      <c r="E587" s="223" t="s">
        <v>174</v>
      </c>
      <c r="F587" s="224">
        <v>35194</v>
      </c>
      <c r="G587" s="223" t="s">
        <v>200</v>
      </c>
      <c r="H587" s="223" t="s">
        <v>935</v>
      </c>
      <c r="I587" s="232" t="s">
        <v>247</v>
      </c>
      <c r="J587" s="223" t="s">
        <v>201</v>
      </c>
      <c r="K587" s="225">
        <v>2014</v>
      </c>
      <c r="L587" s="223" t="s">
        <v>202</v>
      </c>
      <c r="M587" s="223" t="s">
        <v>227</v>
      </c>
      <c r="N587" s="223"/>
      <c r="O587" s="223" t="str">
        <f>IFERROR(VLOOKUP(A587,[1]ورقه2مسجلين!A$3:AV$777,43,0),"")</f>
        <v/>
      </c>
      <c r="P587" s="223"/>
      <c r="Q587" s="226"/>
      <c r="R587" s="223" t="s">
        <v>227</v>
      </c>
      <c r="S587" s="223" t="s">
        <v>2527</v>
      </c>
      <c r="T587" s="223" t="s">
        <v>2430</v>
      </c>
      <c r="U587" s="223" t="s">
        <v>2205</v>
      </c>
      <c r="V587" s="223" t="s">
        <v>1849</v>
      </c>
      <c r="W587" s="223" t="s">
        <v>227</v>
      </c>
      <c r="X587" s="223" t="s">
        <v>227</v>
      </c>
      <c r="Y587" s="223" t="s">
        <v>227</v>
      </c>
      <c r="Z587" s="223" t="s">
        <v>227</v>
      </c>
      <c r="AA587" s="223" t="s">
        <v>227</v>
      </c>
      <c r="AB587" s="223" t="s">
        <v>227</v>
      </c>
      <c r="AC587" s="223" t="s">
        <v>1500</v>
      </c>
      <c r="AD587" s="597" t="s">
        <v>227</v>
      </c>
      <c r="AE587" s="232">
        <v>0</v>
      </c>
      <c r="AF587" s="228" t="s">
        <v>1500</v>
      </c>
      <c r="AG587" s="607" t="s">
        <v>1500</v>
      </c>
      <c r="AH587" s="232" t="s">
        <v>1500</v>
      </c>
      <c r="AI587" s="223"/>
      <c r="AJ587" s="223"/>
      <c r="AK587"/>
      <c r="AL587" s="228"/>
      <c r="AM587"/>
      <c r="AN587"/>
      <c r="AO587"/>
    </row>
    <row r="588" spans="1:41" ht="20.100000000000001" customHeight="1" x14ac:dyDescent="0.3">
      <c r="A588" s="222">
        <v>707202</v>
      </c>
      <c r="B588" s="255" t="s">
        <v>1641</v>
      </c>
      <c r="C588" s="223" t="s">
        <v>117</v>
      </c>
      <c r="D588" s="223" t="s">
        <v>1172</v>
      </c>
      <c r="E588" s="223" t="s">
        <v>174</v>
      </c>
      <c r="F588" s="224">
        <v>31727</v>
      </c>
      <c r="G588" s="223" t="s">
        <v>1274</v>
      </c>
      <c r="H588" s="223" t="s">
        <v>911</v>
      </c>
      <c r="I588" s="232" t="s">
        <v>248</v>
      </c>
      <c r="J588" s="223" t="s">
        <v>201</v>
      </c>
      <c r="K588" s="225">
        <v>2008</v>
      </c>
      <c r="L588" s="223" t="s">
        <v>200</v>
      </c>
      <c r="M588" s="218"/>
      <c r="N588" s="223"/>
      <c r="O588" s="223" t="str">
        <f>IFERROR(VLOOKUP(A588,[1]ورقه2مسجلين!A$3:AV$777,43,0),"")</f>
        <v/>
      </c>
      <c r="P588" s="223"/>
      <c r="Q588" s="226"/>
      <c r="R588" s="222">
        <v>0</v>
      </c>
      <c r="S588" s="223" t="s">
        <v>3384</v>
      </c>
      <c r="T588" s="223" t="s">
        <v>3013</v>
      </c>
      <c r="U588" s="223" t="s">
        <v>3385</v>
      </c>
      <c r="V588" s="223" t="s">
        <v>1963</v>
      </c>
      <c r="W588" s="222"/>
      <c r="X588" s="223"/>
      <c r="Y588" s="222"/>
      <c r="Z588" s="222"/>
      <c r="AA588" s="222"/>
      <c r="AB588" s="222"/>
      <c r="AC588" s="222"/>
      <c r="AD588" s="597" t="s">
        <v>227</v>
      </c>
      <c r="AE588" s="232" t="s">
        <v>4583</v>
      </c>
      <c r="AF588" s="228" t="s">
        <v>227</v>
      </c>
      <c r="AG588" s="218"/>
      <c r="AH588" s="232"/>
      <c r="AI588" s="223"/>
      <c r="AJ588" s="223"/>
      <c r="AK588" s="229"/>
      <c r="AL588" s="228"/>
      <c r="AM588" s="229"/>
      <c r="AN588" s="229"/>
      <c r="AO588" s="229"/>
    </row>
    <row r="589" spans="1:41" ht="20.100000000000001" customHeight="1" x14ac:dyDescent="0.3">
      <c r="A589" s="222">
        <v>707203</v>
      </c>
      <c r="B589" s="255" t="s">
        <v>1642</v>
      </c>
      <c r="C589" s="223" t="s">
        <v>93</v>
      </c>
      <c r="D589" s="223" t="s">
        <v>1156</v>
      </c>
      <c r="E589" s="223" t="s">
        <v>173</v>
      </c>
      <c r="F589" s="224">
        <v>29407</v>
      </c>
      <c r="G589" s="223" t="s">
        <v>1848</v>
      </c>
      <c r="H589" s="223" t="s">
        <v>911</v>
      </c>
      <c r="I589" s="232" t="s">
        <v>247</v>
      </c>
      <c r="J589" s="223" t="s">
        <v>203</v>
      </c>
      <c r="K589" s="225">
        <v>1998</v>
      </c>
      <c r="L589" s="223" t="s">
        <v>202</v>
      </c>
      <c r="M589" s="218"/>
      <c r="N589" s="223"/>
      <c r="O589" s="223" t="str">
        <f>IFERROR(VLOOKUP(A589,[1]ورقه2مسجلين!A$3:AV$777,43,0),"")</f>
        <v/>
      </c>
      <c r="P589" s="223"/>
      <c r="Q589" s="226"/>
      <c r="R589" s="222">
        <v>0</v>
      </c>
      <c r="S589" s="223" t="s">
        <v>3386</v>
      </c>
      <c r="T589" s="223" t="s">
        <v>3228</v>
      </c>
      <c r="U589" s="223" t="s">
        <v>3387</v>
      </c>
      <c r="V589" s="223" t="s">
        <v>1994</v>
      </c>
      <c r="W589" s="222"/>
      <c r="X589" s="223"/>
      <c r="Y589" s="222"/>
      <c r="Z589" s="222"/>
      <c r="AA589" s="222"/>
      <c r="AB589" s="222"/>
      <c r="AC589" s="222"/>
      <c r="AD589" s="597" t="s">
        <v>227</v>
      </c>
      <c r="AE589" s="232">
        <v>0</v>
      </c>
      <c r="AF589" s="228" t="s">
        <v>227</v>
      </c>
      <c r="AG589" s="218"/>
      <c r="AH589" s="232" t="s">
        <v>1500</v>
      </c>
      <c r="AI589" s="223"/>
      <c r="AJ589" s="223"/>
      <c r="AK589" s="229"/>
      <c r="AL589" s="228"/>
      <c r="AM589" s="229"/>
      <c r="AN589" s="229"/>
      <c r="AO589" s="229"/>
    </row>
    <row r="590" spans="1:41" ht="20.100000000000001" customHeight="1" x14ac:dyDescent="0.3">
      <c r="A590" s="222">
        <v>707204</v>
      </c>
      <c r="B590" s="255" t="s">
        <v>1643</v>
      </c>
      <c r="C590" s="223" t="s">
        <v>1644</v>
      </c>
      <c r="D590" s="223" t="s">
        <v>1254</v>
      </c>
      <c r="E590" s="223" t="s">
        <v>174</v>
      </c>
      <c r="F590" s="230">
        <v>29952</v>
      </c>
      <c r="G590" s="223" t="s">
        <v>1143</v>
      </c>
      <c r="H590" s="223" t="s">
        <v>911</v>
      </c>
      <c r="I590" s="232" t="s">
        <v>247</v>
      </c>
      <c r="J590" s="223" t="s">
        <v>203</v>
      </c>
      <c r="K590" s="222">
        <v>2000</v>
      </c>
      <c r="L590" s="223" t="s">
        <v>202</v>
      </c>
      <c r="M590" s="223" t="s">
        <v>227</v>
      </c>
      <c r="N590" s="223"/>
      <c r="O590" s="223" t="str">
        <f>IFERROR(VLOOKUP(A590,[1]ورقه2مسجلين!A$3:AV$777,43,0),"")</f>
        <v/>
      </c>
      <c r="P590" s="223"/>
      <c r="Q590" s="226"/>
      <c r="R590" s="223" t="s">
        <v>227</v>
      </c>
      <c r="S590" s="223" t="s">
        <v>2080</v>
      </c>
      <c r="T590" s="223" t="s">
        <v>2081</v>
      </c>
      <c r="U590" s="223" t="s">
        <v>2082</v>
      </c>
      <c r="V590" s="223" t="s">
        <v>2083</v>
      </c>
      <c r="W590" s="223" t="s">
        <v>227</v>
      </c>
      <c r="X590" s="223" t="s">
        <v>227</v>
      </c>
      <c r="Y590" s="223" t="s">
        <v>227</v>
      </c>
      <c r="Z590" s="223" t="s">
        <v>227</v>
      </c>
      <c r="AA590" s="223" t="s">
        <v>227</v>
      </c>
      <c r="AB590" s="223" t="s">
        <v>227</v>
      </c>
      <c r="AC590" s="223" t="s">
        <v>227</v>
      </c>
      <c r="AD590" s="597" t="s">
        <v>227</v>
      </c>
      <c r="AE590" s="232">
        <v>0</v>
      </c>
      <c r="AF590" s="228" t="s">
        <v>1500</v>
      </c>
      <c r="AG590" s="607" t="s">
        <v>1500</v>
      </c>
      <c r="AH590" s="232" t="s">
        <v>1500</v>
      </c>
      <c r="AI590" s="223"/>
      <c r="AJ590" s="223"/>
      <c r="AK590"/>
      <c r="AL590" s="228"/>
      <c r="AM590"/>
      <c r="AN590"/>
      <c r="AO590"/>
    </row>
    <row r="591" spans="1:41" ht="20.100000000000001" customHeight="1" x14ac:dyDescent="0.3">
      <c r="A591" s="222">
        <v>707205</v>
      </c>
      <c r="B591" s="255" t="s">
        <v>1645</v>
      </c>
      <c r="C591" s="223" t="s">
        <v>87</v>
      </c>
      <c r="D591" s="223" t="s">
        <v>227</v>
      </c>
      <c r="E591" s="223" t="s">
        <v>227</v>
      </c>
      <c r="F591" s="226"/>
      <c r="G591" s="223" t="s">
        <v>227</v>
      </c>
      <c r="H591" s="223" t="s">
        <v>227</v>
      </c>
      <c r="I591" s="232" t="s">
        <v>247</v>
      </c>
      <c r="J591" s="223" t="s">
        <v>227</v>
      </c>
      <c r="K591" s="226"/>
      <c r="L591" s="223" t="s">
        <v>227</v>
      </c>
      <c r="M591" s="218"/>
      <c r="N591" s="223"/>
      <c r="O591" s="223" t="str">
        <f>IFERROR(VLOOKUP(A591,[1]ورقه2مسجلين!A$3:AV$777,43,0),"")</f>
        <v/>
      </c>
      <c r="P591" s="223"/>
      <c r="Q591" s="226"/>
      <c r="R591" s="231"/>
      <c r="S591" s="223" t="s">
        <v>227</v>
      </c>
      <c r="T591" s="223" t="s">
        <v>227</v>
      </c>
      <c r="U591" s="223" t="s">
        <v>227</v>
      </c>
      <c r="V591" s="223" t="s">
        <v>227</v>
      </c>
      <c r="W591" s="231"/>
      <c r="X591" s="223"/>
      <c r="Y591" s="231"/>
      <c r="Z591" s="231"/>
      <c r="AA591" s="231"/>
      <c r="AB591" s="231"/>
      <c r="AC591" s="231"/>
      <c r="AD591" s="597" t="s">
        <v>227</v>
      </c>
      <c r="AE591" s="232">
        <v>0</v>
      </c>
      <c r="AF591" s="228" t="s">
        <v>227</v>
      </c>
      <c r="AG591" s="218"/>
      <c r="AH591" s="232" t="s">
        <v>1500</v>
      </c>
      <c r="AI591" s="223"/>
      <c r="AJ591" s="223"/>
      <c r="AK591" s="229"/>
      <c r="AL591" s="228"/>
      <c r="AM591" s="229"/>
      <c r="AN591" s="229"/>
      <c r="AO591" s="229"/>
    </row>
    <row r="592" spans="1:41" ht="20.100000000000001" customHeight="1" x14ac:dyDescent="0.3">
      <c r="A592" s="222">
        <v>707206</v>
      </c>
      <c r="B592" s="255" t="s">
        <v>1646</v>
      </c>
      <c r="C592" s="223" t="s">
        <v>68</v>
      </c>
      <c r="D592" s="223" t="s">
        <v>1900</v>
      </c>
      <c r="E592" s="223" t="s">
        <v>174</v>
      </c>
      <c r="F592" s="224">
        <v>33973</v>
      </c>
      <c r="G592" s="223" t="s">
        <v>200</v>
      </c>
      <c r="H592" s="223" t="s">
        <v>911</v>
      </c>
      <c r="I592" s="232" t="s">
        <v>247</v>
      </c>
      <c r="J592" s="223" t="s">
        <v>203</v>
      </c>
      <c r="K592" s="225">
        <v>2011</v>
      </c>
      <c r="L592" s="223" t="s">
        <v>200</v>
      </c>
      <c r="M592" s="218"/>
      <c r="N592" s="223"/>
      <c r="O592" s="223"/>
      <c r="P592" s="250"/>
      <c r="Q592" s="226"/>
      <c r="R592" s="222">
        <v>0</v>
      </c>
      <c r="S592" s="223" t="s">
        <v>3388</v>
      </c>
      <c r="T592" s="223" t="s">
        <v>2024</v>
      </c>
      <c r="U592" s="223" t="s">
        <v>3389</v>
      </c>
      <c r="V592" s="223" t="s">
        <v>1963</v>
      </c>
      <c r="W592" s="222"/>
      <c r="X592" s="223"/>
      <c r="Y592" s="222"/>
      <c r="Z592" s="222"/>
      <c r="AA592" s="222"/>
      <c r="AB592" s="222"/>
      <c r="AC592" s="222"/>
      <c r="AD592" s="597" t="s">
        <v>227</v>
      </c>
      <c r="AE592" s="232">
        <v>0</v>
      </c>
      <c r="AF592" s="228" t="s">
        <v>227</v>
      </c>
      <c r="AG592" s="218"/>
      <c r="AH592" s="232" t="s">
        <v>1500</v>
      </c>
      <c r="AI592" s="223"/>
      <c r="AJ592" s="223"/>
      <c r="AK592" s="229"/>
      <c r="AL592" s="228"/>
      <c r="AM592" s="229"/>
      <c r="AN592" s="229"/>
      <c r="AO592" s="229"/>
    </row>
    <row r="593" spans="1:41" ht="20.100000000000001" customHeight="1" x14ac:dyDescent="0.3">
      <c r="A593" s="222">
        <v>707207</v>
      </c>
      <c r="B593" s="255" t="s">
        <v>1647</v>
      </c>
      <c r="C593" s="223" t="s">
        <v>99</v>
      </c>
      <c r="D593" s="223" t="s">
        <v>931</v>
      </c>
      <c r="E593" s="223" t="s">
        <v>1818</v>
      </c>
      <c r="F593" s="230">
        <v>31868</v>
      </c>
      <c r="G593" s="223" t="s">
        <v>1850</v>
      </c>
      <c r="H593" s="223" t="s">
        <v>911</v>
      </c>
      <c r="I593" s="232" t="s">
        <v>247</v>
      </c>
      <c r="J593" s="223" t="s">
        <v>203</v>
      </c>
      <c r="K593" s="222">
        <v>2008</v>
      </c>
      <c r="L593" s="223" t="s">
        <v>202</v>
      </c>
      <c r="M593" s="218"/>
      <c r="N593" s="223"/>
      <c r="O593" s="223" t="str">
        <f>IFERROR(VLOOKUP(A593,[1]ورقه2مسجلين!A$3:AV$777,43,0),"")</f>
        <v/>
      </c>
      <c r="P593" s="223"/>
      <c r="Q593" s="226"/>
      <c r="R593" s="222">
        <v>0</v>
      </c>
      <c r="S593" s="223" t="s">
        <v>3390</v>
      </c>
      <c r="T593" s="223" t="s">
        <v>2028</v>
      </c>
      <c r="U593" s="223" t="s">
        <v>3018</v>
      </c>
      <c r="V593" s="223" t="s">
        <v>3391</v>
      </c>
      <c r="W593" s="222"/>
      <c r="X593" s="223"/>
      <c r="Y593" s="222"/>
      <c r="Z593" s="222"/>
      <c r="AA593" s="222"/>
      <c r="AB593" s="222"/>
      <c r="AC593" s="222"/>
      <c r="AD593" s="597" t="s">
        <v>227</v>
      </c>
      <c r="AE593" s="232">
        <v>0</v>
      </c>
      <c r="AF593" s="228" t="s">
        <v>227</v>
      </c>
      <c r="AG593" s="218"/>
      <c r="AH593" s="232"/>
      <c r="AI593" s="223"/>
      <c r="AJ593" s="223"/>
      <c r="AK593" s="229"/>
      <c r="AL593" s="228"/>
      <c r="AM593" s="229"/>
      <c r="AN593" s="229"/>
      <c r="AO593" s="229"/>
    </row>
    <row r="594" spans="1:41" ht="20.100000000000001" customHeight="1" x14ac:dyDescent="0.3">
      <c r="A594" s="222">
        <v>707208</v>
      </c>
      <c r="B594" s="255" t="s">
        <v>1648</v>
      </c>
      <c r="C594" s="223" t="s">
        <v>83</v>
      </c>
      <c r="D594" s="223" t="s">
        <v>986</v>
      </c>
      <c r="E594" s="223" t="s">
        <v>174</v>
      </c>
      <c r="F594" s="224">
        <v>36964</v>
      </c>
      <c r="G594" s="223" t="s">
        <v>200</v>
      </c>
      <c r="H594" s="223" t="s">
        <v>911</v>
      </c>
      <c r="I594" s="232" t="s">
        <v>247</v>
      </c>
      <c r="J594" s="223" t="s">
        <v>201</v>
      </c>
      <c r="K594" s="225">
        <v>2019</v>
      </c>
      <c r="L594" s="223" t="s">
        <v>200</v>
      </c>
      <c r="M594" s="223" t="s">
        <v>227</v>
      </c>
      <c r="N594" s="223"/>
      <c r="O594" s="223" t="str">
        <f>IFERROR(VLOOKUP(A594,[1]ورقه2مسجلين!A$3:AV$777,43,0),"")</f>
        <v/>
      </c>
      <c r="P594" s="223"/>
      <c r="Q594" s="226"/>
      <c r="R594" s="223" t="s">
        <v>227</v>
      </c>
      <c r="S594" s="223" t="s">
        <v>2559</v>
      </c>
      <c r="T594" s="223" t="s">
        <v>2560</v>
      </c>
      <c r="U594" s="223" t="s">
        <v>1991</v>
      </c>
      <c r="V594" s="223" t="s">
        <v>2058</v>
      </c>
      <c r="W594" s="223" t="s">
        <v>227</v>
      </c>
      <c r="X594" s="223" t="s">
        <v>227</v>
      </c>
      <c r="Y594" s="223" t="s">
        <v>227</v>
      </c>
      <c r="Z594" s="223" t="s">
        <v>227</v>
      </c>
      <c r="AA594" s="223" t="s">
        <v>227</v>
      </c>
      <c r="AB594" s="223" t="s">
        <v>227</v>
      </c>
      <c r="AC594" s="223" t="s">
        <v>227</v>
      </c>
      <c r="AD594" s="597" t="s">
        <v>227</v>
      </c>
      <c r="AE594" s="232">
        <v>0</v>
      </c>
      <c r="AF594" s="228" t="s">
        <v>1500</v>
      </c>
      <c r="AG594" s="607" t="s">
        <v>1500</v>
      </c>
      <c r="AH594" s="232" t="s">
        <v>1500</v>
      </c>
      <c r="AI594" s="223"/>
      <c r="AJ594" s="223"/>
      <c r="AK594"/>
      <c r="AL594" s="228"/>
      <c r="AM594"/>
      <c r="AN594"/>
      <c r="AO594"/>
    </row>
    <row r="595" spans="1:41" ht="20.100000000000001" customHeight="1" x14ac:dyDescent="0.3">
      <c r="A595" s="222">
        <v>707209</v>
      </c>
      <c r="B595" s="255" t="s">
        <v>1649</v>
      </c>
      <c r="C595" s="223" t="s">
        <v>308</v>
      </c>
      <c r="D595" s="223" t="s">
        <v>1915</v>
      </c>
      <c r="E595" s="223" t="s">
        <v>174</v>
      </c>
      <c r="F595" s="224">
        <v>28118</v>
      </c>
      <c r="G595" s="223" t="s">
        <v>214</v>
      </c>
      <c r="H595" s="223" t="s">
        <v>911</v>
      </c>
      <c r="I595" s="232" t="s">
        <v>247</v>
      </c>
      <c r="J595" s="223" t="s">
        <v>203</v>
      </c>
      <c r="K595" s="225">
        <v>2007</v>
      </c>
      <c r="L595" s="223" t="s">
        <v>214</v>
      </c>
      <c r="M595" s="218"/>
      <c r="N595" s="223"/>
      <c r="O595" s="223" t="str">
        <f>IFERROR(VLOOKUP(A595,[1]ورقه2مسجلين!A$3:AV$777,43,0),"")</f>
        <v/>
      </c>
      <c r="P595" s="223"/>
      <c r="Q595" s="226"/>
      <c r="R595" s="222">
        <v>0</v>
      </c>
      <c r="S595" s="223" t="s">
        <v>2220</v>
      </c>
      <c r="T595" s="223" t="s">
        <v>2101</v>
      </c>
      <c r="U595" s="223" t="s">
        <v>3392</v>
      </c>
      <c r="V595" s="223" t="s">
        <v>2052</v>
      </c>
      <c r="W595" s="222"/>
      <c r="X595" s="223"/>
      <c r="Y595" s="222"/>
      <c r="Z595" s="222"/>
      <c r="AA595" s="222"/>
      <c r="AB595" s="222"/>
      <c r="AC595" s="222"/>
      <c r="AD595" s="597" t="s">
        <v>227</v>
      </c>
      <c r="AE595" s="232">
        <v>0</v>
      </c>
      <c r="AF595" s="228" t="s">
        <v>227</v>
      </c>
      <c r="AG595" s="218"/>
      <c r="AH595" s="232" t="s">
        <v>1500</v>
      </c>
      <c r="AI595" s="223"/>
      <c r="AJ595" s="223"/>
      <c r="AK595" s="229"/>
      <c r="AL595" s="228"/>
      <c r="AM595" s="229"/>
      <c r="AN595" s="229"/>
      <c r="AO595" s="229"/>
    </row>
    <row r="596" spans="1:41" ht="20.100000000000001" customHeight="1" x14ac:dyDescent="0.3">
      <c r="A596" s="222">
        <v>707210</v>
      </c>
      <c r="B596" s="255" t="s">
        <v>1650</v>
      </c>
      <c r="C596" s="223" t="s">
        <v>89</v>
      </c>
      <c r="D596" s="223" t="s">
        <v>991</v>
      </c>
      <c r="E596" s="223" t="s">
        <v>174</v>
      </c>
      <c r="F596" s="224">
        <v>36400</v>
      </c>
      <c r="G596" s="223" t="s">
        <v>1851</v>
      </c>
      <c r="H596" s="223" t="s">
        <v>911</v>
      </c>
      <c r="I596" s="232" t="s">
        <v>247</v>
      </c>
      <c r="J596" s="223" t="s">
        <v>203</v>
      </c>
      <c r="K596" s="225">
        <v>2017</v>
      </c>
      <c r="L596" s="223" t="s">
        <v>200</v>
      </c>
      <c r="M596" s="218"/>
      <c r="N596" s="223"/>
      <c r="O596" s="223" t="str">
        <f>IFERROR(VLOOKUP(A596,[1]ورقه2مسجلين!A$3:AV$777,43,0),"")</f>
        <v/>
      </c>
      <c r="P596" s="223"/>
      <c r="Q596" s="226"/>
      <c r="R596" s="222">
        <v>0</v>
      </c>
      <c r="S596" s="223" t="s">
        <v>3393</v>
      </c>
      <c r="T596" s="223" t="s">
        <v>2043</v>
      </c>
      <c r="U596" s="223" t="s">
        <v>3394</v>
      </c>
      <c r="V596" s="223" t="s">
        <v>2285</v>
      </c>
      <c r="W596" s="222"/>
      <c r="X596" s="223"/>
      <c r="Y596" s="222"/>
      <c r="Z596" s="222"/>
      <c r="AA596" s="222"/>
      <c r="AB596" s="222"/>
      <c r="AC596" s="222"/>
      <c r="AD596" s="597" t="s">
        <v>227</v>
      </c>
      <c r="AE596" s="232">
        <v>0</v>
      </c>
      <c r="AF596" s="228" t="s">
        <v>227</v>
      </c>
      <c r="AG596" s="218"/>
      <c r="AH596" s="232"/>
      <c r="AI596" s="223"/>
      <c r="AJ596" s="223"/>
      <c r="AK596" s="229"/>
      <c r="AL596" s="228"/>
      <c r="AM596" s="229"/>
      <c r="AN596" s="229"/>
      <c r="AO596" s="229"/>
    </row>
    <row r="597" spans="1:41" ht="20.100000000000001" customHeight="1" x14ac:dyDescent="0.3">
      <c r="A597" s="222">
        <v>707211</v>
      </c>
      <c r="B597" s="255" t="s">
        <v>1651</v>
      </c>
      <c r="C597" s="223" t="s">
        <v>75</v>
      </c>
      <c r="D597" s="223" t="s">
        <v>164</v>
      </c>
      <c r="E597" s="223" t="s">
        <v>1818</v>
      </c>
      <c r="F597" s="224">
        <v>31077</v>
      </c>
      <c r="G597" s="223" t="s">
        <v>200</v>
      </c>
      <c r="H597" s="223" t="s">
        <v>911</v>
      </c>
      <c r="I597" s="232" t="s">
        <v>247</v>
      </c>
      <c r="J597" s="223" t="s">
        <v>201</v>
      </c>
      <c r="K597" s="225">
        <v>2002</v>
      </c>
      <c r="L597" s="223" t="s">
        <v>200</v>
      </c>
      <c r="M597" s="218"/>
      <c r="N597" s="251"/>
      <c r="O597" s="251" t="s">
        <v>4543</v>
      </c>
      <c r="P597" s="223"/>
      <c r="Q597" s="226">
        <v>30000</v>
      </c>
      <c r="R597" s="231"/>
      <c r="S597" s="223" t="s">
        <v>3395</v>
      </c>
      <c r="T597" s="223" t="s">
        <v>3396</v>
      </c>
      <c r="U597" s="223" t="s">
        <v>2473</v>
      </c>
      <c r="V597" s="223" t="s">
        <v>1963</v>
      </c>
      <c r="W597" s="222"/>
      <c r="X597" s="223"/>
      <c r="Y597" s="222"/>
      <c r="Z597" s="222"/>
      <c r="AA597" s="222"/>
      <c r="AB597" s="222"/>
      <c r="AC597" s="222"/>
      <c r="AD597" s="597" t="s">
        <v>227</v>
      </c>
      <c r="AE597" s="232">
        <v>0</v>
      </c>
      <c r="AF597" s="228" t="s">
        <v>227</v>
      </c>
      <c r="AG597" s="218"/>
      <c r="AH597" s="232"/>
      <c r="AI597" s="223"/>
      <c r="AJ597" s="223"/>
      <c r="AK597" s="229"/>
      <c r="AL597" s="228"/>
      <c r="AM597" s="229"/>
      <c r="AN597" s="229"/>
      <c r="AO597" s="229"/>
    </row>
    <row r="598" spans="1:41" ht="20.100000000000001" customHeight="1" x14ac:dyDescent="0.3">
      <c r="A598" s="222">
        <v>707212</v>
      </c>
      <c r="B598" s="255" t="s">
        <v>1652</v>
      </c>
      <c r="C598" s="223" t="s">
        <v>86</v>
      </c>
      <c r="D598" s="223" t="s">
        <v>1108</v>
      </c>
      <c r="E598" s="223" t="s">
        <v>173</v>
      </c>
      <c r="F598" s="230">
        <v>32814</v>
      </c>
      <c r="G598" s="223" t="s">
        <v>200</v>
      </c>
      <c r="H598" s="223" t="s">
        <v>911</v>
      </c>
      <c r="I598" s="232" t="s">
        <v>247</v>
      </c>
      <c r="J598" s="223" t="s">
        <v>203</v>
      </c>
      <c r="K598" s="222">
        <v>2008</v>
      </c>
      <c r="L598" s="223" t="s">
        <v>200</v>
      </c>
      <c r="M598" s="223" t="s">
        <v>227</v>
      </c>
      <c r="N598" s="223"/>
      <c r="O598" s="223" t="str">
        <f>IFERROR(VLOOKUP(A598,[1]ورقه2مسجلين!A$3:AV$777,43,0),"")</f>
        <v/>
      </c>
      <c r="P598" s="223"/>
      <c r="Q598" s="226"/>
      <c r="R598" s="223" t="s">
        <v>227</v>
      </c>
      <c r="S598" s="223" t="s">
        <v>2224</v>
      </c>
      <c r="T598" s="223" t="s">
        <v>2225</v>
      </c>
      <c r="U598" s="223" t="s">
        <v>2226</v>
      </c>
      <c r="V598" s="223" t="s">
        <v>1963</v>
      </c>
      <c r="W598" s="223" t="s">
        <v>227</v>
      </c>
      <c r="X598" s="223" t="s">
        <v>227</v>
      </c>
      <c r="Y598" s="223" t="s">
        <v>227</v>
      </c>
      <c r="Z598" s="223" t="s">
        <v>227</v>
      </c>
      <c r="AA598" s="223" t="s">
        <v>227</v>
      </c>
      <c r="AB598" s="223" t="s">
        <v>227</v>
      </c>
      <c r="AC598" s="223" t="s">
        <v>1500</v>
      </c>
      <c r="AD598" s="597" t="s">
        <v>227</v>
      </c>
      <c r="AE598" s="232">
        <v>0</v>
      </c>
      <c r="AF598" s="228" t="s">
        <v>1500</v>
      </c>
      <c r="AG598" s="607" t="s">
        <v>1500</v>
      </c>
      <c r="AH598" s="232" t="s">
        <v>1500</v>
      </c>
      <c r="AI598" s="223"/>
      <c r="AJ598" s="223"/>
      <c r="AK598"/>
      <c r="AL598" s="228"/>
      <c r="AM598"/>
      <c r="AN598"/>
      <c r="AO598"/>
    </row>
    <row r="599" spans="1:41" ht="20.100000000000001" customHeight="1" x14ac:dyDescent="0.3">
      <c r="A599" s="222">
        <v>707213</v>
      </c>
      <c r="B599" s="255" t="s">
        <v>1653</v>
      </c>
      <c r="C599" s="223" t="s">
        <v>1587</v>
      </c>
      <c r="D599" s="223" t="s">
        <v>1299</v>
      </c>
      <c r="E599" s="223" t="s">
        <v>173</v>
      </c>
      <c r="F599" s="230">
        <v>31052</v>
      </c>
      <c r="G599" s="223" t="s">
        <v>966</v>
      </c>
      <c r="H599" s="223" t="s">
        <v>911</v>
      </c>
      <c r="I599" s="232" t="s">
        <v>248</v>
      </c>
      <c r="J599" s="223" t="s">
        <v>203</v>
      </c>
      <c r="K599" s="222">
        <v>2007</v>
      </c>
      <c r="L599" s="223" t="s">
        <v>200</v>
      </c>
      <c r="M599" s="218"/>
      <c r="N599" s="223"/>
      <c r="O599" s="223" t="str">
        <f>IFERROR(VLOOKUP(A599,[1]ورقه2مسجلين!A$3:AV$777,43,0),"")</f>
        <v/>
      </c>
      <c r="P599" s="223"/>
      <c r="Q599" s="226"/>
      <c r="R599" s="222">
        <v>0</v>
      </c>
      <c r="S599" s="223" t="s">
        <v>2190</v>
      </c>
      <c r="T599" s="223" t="s">
        <v>2191</v>
      </c>
      <c r="U599" s="223" t="s">
        <v>2192</v>
      </c>
      <c r="V599" s="223" t="s">
        <v>2193</v>
      </c>
      <c r="W599" s="222"/>
      <c r="X599" s="223"/>
      <c r="Y599" s="222"/>
      <c r="Z599" s="222"/>
      <c r="AA599" s="222"/>
      <c r="AB599" s="222"/>
      <c r="AC599" s="222"/>
      <c r="AD599" s="597" t="s">
        <v>227</v>
      </c>
      <c r="AE599" s="232">
        <v>0</v>
      </c>
      <c r="AF599" s="228" t="s">
        <v>227</v>
      </c>
      <c r="AG599" s="218"/>
      <c r="AH599" s="232"/>
      <c r="AI599" s="223"/>
      <c r="AJ599" s="223"/>
      <c r="AK599" s="229"/>
      <c r="AL599" s="228"/>
      <c r="AM599" s="229"/>
      <c r="AN599" s="229"/>
      <c r="AO599" s="229"/>
    </row>
    <row r="600" spans="1:41" ht="20.100000000000001" customHeight="1" x14ac:dyDescent="0.3">
      <c r="A600" s="222">
        <v>707214</v>
      </c>
      <c r="B600" s="255" t="s">
        <v>1654</v>
      </c>
      <c r="C600" s="223" t="s">
        <v>87</v>
      </c>
      <c r="D600" s="223" t="s">
        <v>1169</v>
      </c>
      <c r="E600" s="223" t="s">
        <v>174</v>
      </c>
      <c r="F600" s="224">
        <v>29509</v>
      </c>
      <c r="G600" s="223" t="s">
        <v>920</v>
      </c>
      <c r="H600" s="223" t="s">
        <v>911</v>
      </c>
      <c r="I600" s="232" t="s">
        <v>247</v>
      </c>
      <c r="J600" s="223" t="s">
        <v>203</v>
      </c>
      <c r="K600" s="225">
        <v>2003</v>
      </c>
      <c r="L600" s="223" t="s">
        <v>202</v>
      </c>
      <c r="M600" s="223" t="s">
        <v>227</v>
      </c>
      <c r="N600" s="223"/>
      <c r="O600" s="223" t="str">
        <f>IFERROR(VLOOKUP(A600,[1]ورقه2مسجلين!A$3:AV$777,43,0),"")</f>
        <v/>
      </c>
      <c r="P600" s="223"/>
      <c r="Q600" s="226"/>
      <c r="R600" s="223" t="s">
        <v>227</v>
      </c>
      <c r="S600" s="223" t="s">
        <v>227</v>
      </c>
      <c r="T600" s="223" t="s">
        <v>227</v>
      </c>
      <c r="U600" s="223" t="s">
        <v>227</v>
      </c>
      <c r="V600" s="223" t="s">
        <v>227</v>
      </c>
      <c r="W600" s="223" t="s">
        <v>227</v>
      </c>
      <c r="X600" s="223" t="s">
        <v>227</v>
      </c>
      <c r="Y600" s="223" t="s">
        <v>227</v>
      </c>
      <c r="Z600" s="223" t="s">
        <v>227</v>
      </c>
      <c r="AA600" s="223" t="s">
        <v>227</v>
      </c>
      <c r="AB600" s="223" t="s">
        <v>227</v>
      </c>
      <c r="AC600" s="223" t="s">
        <v>227</v>
      </c>
      <c r="AD600" s="597" t="s">
        <v>227</v>
      </c>
      <c r="AE600" s="232">
        <v>0</v>
      </c>
      <c r="AF600" s="228" t="s">
        <v>1500</v>
      </c>
      <c r="AG600" s="607" t="s">
        <v>1500</v>
      </c>
      <c r="AH600" s="232" t="s">
        <v>1500</v>
      </c>
      <c r="AI600" s="223"/>
      <c r="AJ600" s="223"/>
      <c r="AK600"/>
      <c r="AL600" s="228"/>
      <c r="AM600"/>
      <c r="AN600"/>
      <c r="AO600"/>
    </row>
    <row r="601" spans="1:41" ht="20.100000000000001" customHeight="1" x14ac:dyDescent="0.3">
      <c r="A601" s="222">
        <v>707215</v>
      </c>
      <c r="B601" s="255" t="s">
        <v>1655</v>
      </c>
      <c r="C601" s="223" t="s">
        <v>274</v>
      </c>
      <c r="D601" s="223" t="s">
        <v>1197</v>
      </c>
      <c r="E601" s="223" t="s">
        <v>174</v>
      </c>
      <c r="F601" s="230">
        <v>27604</v>
      </c>
      <c r="G601" s="223" t="s">
        <v>982</v>
      </c>
      <c r="H601" s="223" t="s">
        <v>911</v>
      </c>
      <c r="I601" s="232" t="s">
        <v>248</v>
      </c>
      <c r="J601" s="223" t="s">
        <v>203</v>
      </c>
      <c r="K601" s="222">
        <v>1993</v>
      </c>
      <c r="L601" s="223" t="s">
        <v>216</v>
      </c>
      <c r="M601" s="218"/>
      <c r="N601" s="251"/>
      <c r="O601" s="251" t="s">
        <v>4543</v>
      </c>
      <c r="P601" s="223"/>
      <c r="Q601" s="226">
        <v>30000</v>
      </c>
      <c r="R601" s="222">
        <v>0</v>
      </c>
      <c r="S601" s="223" t="s">
        <v>3397</v>
      </c>
      <c r="T601" s="223" t="s">
        <v>3398</v>
      </c>
      <c r="U601" s="223" t="s">
        <v>3399</v>
      </c>
      <c r="V601" s="223" t="s">
        <v>1986</v>
      </c>
      <c r="W601" s="222"/>
      <c r="X601" s="223"/>
      <c r="Y601" s="222"/>
      <c r="Z601" s="222"/>
      <c r="AA601" s="222"/>
      <c r="AB601" s="222"/>
      <c r="AC601" s="222"/>
      <c r="AD601" s="597" t="s">
        <v>227</v>
      </c>
      <c r="AE601" s="232" t="s">
        <v>4583</v>
      </c>
      <c r="AF601" s="228" t="s">
        <v>227</v>
      </c>
      <c r="AG601" s="218"/>
      <c r="AH601" s="232"/>
      <c r="AI601" s="223"/>
      <c r="AJ601" s="223"/>
      <c r="AK601" s="229"/>
      <c r="AL601" s="228"/>
      <c r="AM601" s="229"/>
      <c r="AN601" s="229"/>
      <c r="AO601" s="229"/>
    </row>
    <row r="602" spans="1:41" ht="20.100000000000001" customHeight="1" x14ac:dyDescent="0.3">
      <c r="A602" s="222">
        <v>707216</v>
      </c>
      <c r="B602" s="255" t="s">
        <v>1656</v>
      </c>
      <c r="C602" s="223" t="s">
        <v>158</v>
      </c>
      <c r="D602" s="223" t="s">
        <v>1917</v>
      </c>
      <c r="E602" s="223" t="s">
        <v>174</v>
      </c>
      <c r="F602" s="224">
        <v>30317</v>
      </c>
      <c r="G602" s="223" t="s">
        <v>965</v>
      </c>
      <c r="H602" s="223" t="s">
        <v>911</v>
      </c>
      <c r="I602" s="232" t="s">
        <v>247</v>
      </c>
      <c r="J602" s="223" t="s">
        <v>203</v>
      </c>
      <c r="K602" s="225">
        <v>2001</v>
      </c>
      <c r="L602" s="223" t="s">
        <v>200</v>
      </c>
      <c r="M602" s="223" t="s">
        <v>227</v>
      </c>
      <c r="N602" s="223"/>
      <c r="O602" s="223" t="str">
        <f>IFERROR(VLOOKUP(A602,[1]ورقه2مسجلين!A$3:AV$777,43,0),"")</f>
        <v/>
      </c>
      <c r="P602" s="223"/>
      <c r="Q602" s="226"/>
      <c r="R602" s="223" t="s">
        <v>227</v>
      </c>
      <c r="S602" s="223" t="s">
        <v>227</v>
      </c>
      <c r="T602" s="223" t="s">
        <v>227</v>
      </c>
      <c r="U602" s="223" t="s">
        <v>227</v>
      </c>
      <c r="V602" s="223" t="s">
        <v>227</v>
      </c>
      <c r="W602" s="223" t="s">
        <v>227</v>
      </c>
      <c r="X602" s="223" t="s">
        <v>227</v>
      </c>
      <c r="Y602" s="223" t="s">
        <v>227</v>
      </c>
      <c r="Z602" s="223" t="s">
        <v>227</v>
      </c>
      <c r="AA602" s="223" t="s">
        <v>227</v>
      </c>
      <c r="AB602" s="223" t="s">
        <v>227</v>
      </c>
      <c r="AC602" s="223" t="s">
        <v>1500</v>
      </c>
      <c r="AD602" s="597" t="s">
        <v>227</v>
      </c>
      <c r="AE602" s="232">
        <v>0</v>
      </c>
      <c r="AF602" s="228" t="s">
        <v>1500</v>
      </c>
      <c r="AG602" s="607" t="s">
        <v>1500</v>
      </c>
      <c r="AH602" s="232" t="s">
        <v>1500</v>
      </c>
      <c r="AI602" s="223"/>
      <c r="AJ602" s="223"/>
      <c r="AK602"/>
      <c r="AL602" s="228"/>
      <c r="AM602"/>
      <c r="AN602"/>
      <c r="AO602"/>
    </row>
    <row r="603" spans="1:41" ht="20.100000000000001" customHeight="1" x14ac:dyDescent="0.3">
      <c r="A603" s="222">
        <v>707217</v>
      </c>
      <c r="B603" s="255" t="s">
        <v>1657</v>
      </c>
      <c r="C603" s="223" t="s">
        <v>332</v>
      </c>
      <c r="D603" s="223" t="s">
        <v>933</v>
      </c>
      <c r="E603" s="223" t="s">
        <v>174</v>
      </c>
      <c r="F603" s="230">
        <v>34367</v>
      </c>
      <c r="G603" s="223" t="s">
        <v>1037</v>
      </c>
      <c r="H603" s="223" t="s">
        <v>911</v>
      </c>
      <c r="I603" s="232" t="s">
        <v>249</v>
      </c>
      <c r="J603" s="223" t="s">
        <v>203</v>
      </c>
      <c r="K603" s="222">
        <v>2012</v>
      </c>
      <c r="L603" s="223" t="s">
        <v>202</v>
      </c>
      <c r="M603" s="218"/>
      <c r="N603" s="223"/>
      <c r="O603" s="223" t="str">
        <f>IFERROR(VLOOKUP(A603,[1]ورقه2مسجلين!A$3:AV$777,43,0),"")</f>
        <v/>
      </c>
      <c r="P603" s="223"/>
      <c r="Q603" s="226"/>
      <c r="R603" s="222">
        <v>0</v>
      </c>
      <c r="S603" s="223" t="s">
        <v>3400</v>
      </c>
      <c r="T603" s="223" t="s">
        <v>3401</v>
      </c>
      <c r="U603" s="223" t="s">
        <v>2110</v>
      </c>
      <c r="V603" s="223" t="s">
        <v>3402</v>
      </c>
      <c r="W603" s="222"/>
      <c r="X603" s="223"/>
      <c r="Y603" s="222"/>
      <c r="Z603" s="222"/>
      <c r="AA603" s="222"/>
      <c r="AB603" s="222"/>
      <c r="AC603" s="222"/>
      <c r="AD603" s="597" t="s">
        <v>227</v>
      </c>
      <c r="AE603" s="232">
        <v>0</v>
      </c>
      <c r="AF603" s="228" t="s">
        <v>227</v>
      </c>
      <c r="AG603" s="218"/>
      <c r="AH603" s="232"/>
      <c r="AI603" s="223"/>
      <c r="AJ603" s="223"/>
      <c r="AK603" s="229"/>
      <c r="AL603" s="228"/>
      <c r="AM603" s="229"/>
      <c r="AN603" s="229"/>
      <c r="AO603" s="229"/>
    </row>
    <row r="604" spans="1:41" ht="20.100000000000001" customHeight="1" x14ac:dyDescent="0.3">
      <c r="A604" s="222">
        <v>707218</v>
      </c>
      <c r="B604" s="255" t="s">
        <v>1658</v>
      </c>
      <c r="C604" s="223" t="s">
        <v>1659</v>
      </c>
      <c r="D604" s="223" t="s">
        <v>1241</v>
      </c>
      <c r="E604" s="223" t="s">
        <v>174</v>
      </c>
      <c r="F604" s="224">
        <v>29221</v>
      </c>
      <c r="G604" s="223" t="s">
        <v>200</v>
      </c>
      <c r="H604" s="223" t="s">
        <v>911</v>
      </c>
      <c r="I604" s="232" t="s">
        <v>247</v>
      </c>
      <c r="J604" s="223" t="s">
        <v>203</v>
      </c>
      <c r="K604" s="225">
        <v>2012</v>
      </c>
      <c r="L604" s="223" t="s">
        <v>216</v>
      </c>
      <c r="M604" s="218"/>
      <c r="N604" s="223"/>
      <c r="O604" s="223" t="str">
        <f>IFERROR(VLOOKUP(A604,[1]ورقه2مسجلين!A$3:AV$777,43,0),"")</f>
        <v/>
      </c>
      <c r="P604" s="223"/>
      <c r="Q604" s="226"/>
      <c r="R604" s="231"/>
      <c r="S604" s="223" t="s">
        <v>3403</v>
      </c>
      <c r="T604" s="223" t="s">
        <v>3404</v>
      </c>
      <c r="U604" s="223" t="s">
        <v>3405</v>
      </c>
      <c r="V604" s="223" t="s">
        <v>1963</v>
      </c>
      <c r="W604" s="222"/>
      <c r="X604" s="223"/>
      <c r="Y604" s="222"/>
      <c r="Z604" s="222"/>
      <c r="AA604" s="222"/>
      <c r="AB604" s="222"/>
      <c r="AC604" s="222" t="s">
        <v>1500</v>
      </c>
      <c r="AD604" s="597" t="s">
        <v>227</v>
      </c>
      <c r="AE604" s="232">
        <v>0</v>
      </c>
      <c r="AF604" s="228" t="s">
        <v>227</v>
      </c>
      <c r="AG604" s="218"/>
      <c r="AH604" s="232" t="s">
        <v>1500</v>
      </c>
      <c r="AI604" s="223"/>
      <c r="AJ604" s="223"/>
      <c r="AK604" s="229"/>
      <c r="AL604" s="228"/>
      <c r="AM604" s="229"/>
      <c r="AN604" s="229"/>
      <c r="AO604" s="229"/>
    </row>
    <row r="605" spans="1:41" ht="20.100000000000001" customHeight="1" x14ac:dyDescent="0.3">
      <c r="A605" s="222">
        <v>707219</v>
      </c>
      <c r="B605" s="255" t="s">
        <v>871</v>
      </c>
      <c r="C605" s="223" t="s">
        <v>70</v>
      </c>
      <c r="D605" s="223" t="s">
        <v>1388</v>
      </c>
      <c r="E605" s="223" t="s">
        <v>174</v>
      </c>
      <c r="F605" s="224">
        <v>36732</v>
      </c>
      <c r="G605" s="223" t="s">
        <v>200</v>
      </c>
      <c r="H605" s="223" t="s">
        <v>911</v>
      </c>
      <c r="I605" s="232" t="s">
        <v>247</v>
      </c>
      <c r="J605" s="223" t="s">
        <v>201</v>
      </c>
      <c r="K605" s="225">
        <v>2018</v>
      </c>
      <c r="L605" s="223" t="s">
        <v>202</v>
      </c>
      <c r="M605" s="218"/>
      <c r="N605" s="223"/>
      <c r="O605" s="223" t="str">
        <f>IFERROR(VLOOKUP(A605,[1]ورقه2مسجلين!A$3:AV$777,43,0),"")</f>
        <v/>
      </c>
      <c r="P605" s="223"/>
      <c r="Q605" s="226"/>
      <c r="R605" s="222">
        <v>0</v>
      </c>
      <c r="S605" s="223" t="s">
        <v>2557</v>
      </c>
      <c r="T605" s="223" t="s">
        <v>2028</v>
      </c>
      <c r="U605" s="223" t="s">
        <v>2558</v>
      </c>
      <c r="V605" s="223" t="s">
        <v>1963</v>
      </c>
      <c r="W605" s="222"/>
      <c r="X605" s="223"/>
      <c r="Y605" s="222"/>
      <c r="Z605" s="222"/>
      <c r="AA605" s="222"/>
      <c r="AB605" s="222"/>
      <c r="AC605" s="222" t="s">
        <v>1500</v>
      </c>
      <c r="AD605" s="597" t="s">
        <v>227</v>
      </c>
      <c r="AE605" s="232">
        <v>0</v>
      </c>
      <c r="AF605" s="228" t="s">
        <v>227</v>
      </c>
      <c r="AG605" s="218"/>
      <c r="AH605" s="232" t="s">
        <v>1500</v>
      </c>
      <c r="AI605" s="223"/>
      <c r="AJ605" s="223"/>
      <c r="AK605" s="229"/>
      <c r="AL605" s="228"/>
      <c r="AM605" s="229"/>
      <c r="AN605" s="229"/>
      <c r="AO605" s="229"/>
    </row>
    <row r="606" spans="1:41" ht="20.100000000000001" customHeight="1" x14ac:dyDescent="0.3">
      <c r="A606" s="222">
        <v>707220</v>
      </c>
      <c r="B606" s="255" t="s">
        <v>1660</v>
      </c>
      <c r="C606" s="223" t="s">
        <v>65</v>
      </c>
      <c r="D606" s="223" t="s">
        <v>1927</v>
      </c>
      <c r="E606" s="223" t="s">
        <v>174</v>
      </c>
      <c r="F606" s="224">
        <v>36017</v>
      </c>
      <c r="G606" s="223" t="s">
        <v>200</v>
      </c>
      <c r="H606" s="223" t="s">
        <v>911</v>
      </c>
      <c r="I606" s="232" t="s">
        <v>247</v>
      </c>
      <c r="J606" s="223" t="s">
        <v>203</v>
      </c>
      <c r="K606" s="225">
        <v>2016</v>
      </c>
      <c r="L606" s="223" t="s">
        <v>200</v>
      </c>
      <c r="M606" s="218"/>
      <c r="N606" s="251"/>
      <c r="O606" s="251" t="s">
        <v>4543</v>
      </c>
      <c r="P606" s="223"/>
      <c r="Q606" s="226">
        <v>120000</v>
      </c>
      <c r="R606" s="222">
        <v>0</v>
      </c>
      <c r="S606" s="223" t="s">
        <v>3406</v>
      </c>
      <c r="T606" s="223" t="s">
        <v>3407</v>
      </c>
      <c r="U606" s="223" t="s">
        <v>3408</v>
      </c>
      <c r="V606" s="223" t="s">
        <v>1963</v>
      </c>
      <c r="W606" s="222"/>
      <c r="X606" s="223"/>
      <c r="Y606" s="222"/>
      <c r="Z606" s="222"/>
      <c r="AA606" s="222"/>
      <c r="AB606" s="222"/>
      <c r="AC606" s="222"/>
      <c r="AD606" s="597" t="s">
        <v>227</v>
      </c>
      <c r="AE606" s="232">
        <v>0</v>
      </c>
      <c r="AF606" s="228"/>
      <c r="AG606" s="218"/>
      <c r="AH606" s="232"/>
      <c r="AI606" s="223"/>
      <c r="AJ606" s="223"/>
      <c r="AK606" s="229"/>
      <c r="AL606" s="228"/>
      <c r="AM606" s="229"/>
      <c r="AN606" s="229"/>
      <c r="AO606" s="229"/>
    </row>
    <row r="607" spans="1:41" ht="20.100000000000001" customHeight="1" x14ac:dyDescent="0.3">
      <c r="A607" s="222">
        <v>707221</v>
      </c>
      <c r="B607" s="255" t="s">
        <v>1661</v>
      </c>
      <c r="C607" s="223" t="s">
        <v>267</v>
      </c>
      <c r="D607" s="223" t="s">
        <v>1316</v>
      </c>
      <c r="E607" s="223" t="s">
        <v>173</v>
      </c>
      <c r="F607" s="230">
        <v>28495</v>
      </c>
      <c r="G607" s="223" t="s">
        <v>1852</v>
      </c>
      <c r="H607" s="223" t="s">
        <v>911</v>
      </c>
      <c r="I607" s="232" t="s">
        <v>249</v>
      </c>
      <c r="J607" s="223" t="s">
        <v>201</v>
      </c>
      <c r="K607" s="222">
        <v>1996</v>
      </c>
      <c r="L607" s="223" t="s">
        <v>214</v>
      </c>
      <c r="M607" s="218"/>
      <c r="N607" s="223"/>
      <c r="O607" s="223" t="str">
        <f>IFERROR(VLOOKUP(A607,[1]ورقه2مسجلين!A$3:AV$777,43,0),"")</f>
        <v/>
      </c>
      <c r="P607" s="223"/>
      <c r="Q607" s="226"/>
      <c r="R607" s="222">
        <v>0</v>
      </c>
      <c r="S607" s="223" t="s">
        <v>3409</v>
      </c>
      <c r="T607" s="223" t="s">
        <v>2615</v>
      </c>
      <c r="U607" s="223" t="s">
        <v>3410</v>
      </c>
      <c r="V607" s="223" t="s">
        <v>3411</v>
      </c>
      <c r="W607" s="222"/>
      <c r="X607" s="223"/>
      <c r="Y607" s="222"/>
      <c r="Z607" s="222"/>
      <c r="AA607" s="222"/>
      <c r="AB607" s="222"/>
      <c r="AC607" s="222"/>
      <c r="AD607" s="597" t="s">
        <v>227</v>
      </c>
      <c r="AE607" s="232" t="s">
        <v>4583</v>
      </c>
      <c r="AF607" s="228" t="s">
        <v>227</v>
      </c>
      <c r="AG607" s="218"/>
      <c r="AH607" s="232"/>
      <c r="AI607" s="223"/>
      <c r="AJ607" s="223"/>
      <c r="AK607" s="229"/>
      <c r="AL607" s="228"/>
      <c r="AM607" s="229"/>
      <c r="AN607" s="229"/>
      <c r="AO607" s="229"/>
    </row>
    <row r="608" spans="1:41" ht="20.100000000000001" customHeight="1" x14ac:dyDescent="0.3">
      <c r="A608" s="222">
        <v>707222</v>
      </c>
      <c r="B608" s="255" t="s">
        <v>1662</v>
      </c>
      <c r="C608" s="223" t="s">
        <v>1663</v>
      </c>
      <c r="D608" s="223" t="s">
        <v>1909</v>
      </c>
      <c r="E608" s="223" t="s">
        <v>173</v>
      </c>
      <c r="F608" s="224">
        <v>36244</v>
      </c>
      <c r="G608" s="223" t="s">
        <v>1097</v>
      </c>
      <c r="H608" s="223" t="s">
        <v>911</v>
      </c>
      <c r="I608" s="232" t="s">
        <v>247</v>
      </c>
      <c r="J608" s="223" t="s">
        <v>203</v>
      </c>
      <c r="K608" s="225">
        <v>2017</v>
      </c>
      <c r="L608" s="223" t="s">
        <v>200</v>
      </c>
      <c r="M608" s="223" t="s">
        <v>227</v>
      </c>
      <c r="N608" s="223"/>
      <c r="O608" s="223" t="str">
        <f>IFERROR(VLOOKUP(A608,[1]ورقه2مسجلين!A$3:AV$777,43,0),"")</f>
        <v/>
      </c>
      <c r="P608" s="223"/>
      <c r="Q608" s="226"/>
      <c r="R608" s="223" t="s">
        <v>227</v>
      </c>
      <c r="S608" s="223" t="s">
        <v>2402</v>
      </c>
      <c r="T608" s="223" t="s">
        <v>2403</v>
      </c>
      <c r="U608" s="223" t="s">
        <v>2404</v>
      </c>
      <c r="V608" s="223" t="s">
        <v>1963</v>
      </c>
      <c r="W608" s="223" t="s">
        <v>227</v>
      </c>
      <c r="X608" s="223" t="s">
        <v>227</v>
      </c>
      <c r="Y608" s="223" t="s">
        <v>227</v>
      </c>
      <c r="Z608" s="223" t="s">
        <v>227</v>
      </c>
      <c r="AA608" s="223" t="s">
        <v>227</v>
      </c>
      <c r="AB608" s="223" t="s">
        <v>227</v>
      </c>
      <c r="AC608" s="223" t="s">
        <v>227</v>
      </c>
      <c r="AD608" s="597" t="s">
        <v>227</v>
      </c>
      <c r="AE608" s="232">
        <v>0</v>
      </c>
      <c r="AF608" s="228" t="s">
        <v>1500</v>
      </c>
      <c r="AG608" s="607" t="s">
        <v>1500</v>
      </c>
      <c r="AH608" s="232" t="s">
        <v>1500</v>
      </c>
      <c r="AI608" s="223"/>
      <c r="AJ608" s="223"/>
      <c r="AK608"/>
      <c r="AL608" s="228"/>
      <c r="AM608"/>
      <c r="AN608"/>
      <c r="AO608"/>
    </row>
    <row r="609" spans="1:41" ht="20.100000000000001" customHeight="1" x14ac:dyDescent="0.3">
      <c r="A609" s="222">
        <v>707223</v>
      </c>
      <c r="B609" s="255" t="s">
        <v>1664</v>
      </c>
      <c r="C609" s="223" t="s">
        <v>87</v>
      </c>
      <c r="D609" s="223" t="s">
        <v>936</v>
      </c>
      <c r="E609" s="223" t="s">
        <v>173</v>
      </c>
      <c r="F609" s="224">
        <v>31946</v>
      </c>
      <c r="G609" s="223" t="s">
        <v>1853</v>
      </c>
      <c r="H609" s="223" t="s">
        <v>911</v>
      </c>
      <c r="I609" s="232" t="s">
        <v>247</v>
      </c>
      <c r="J609" s="223" t="s">
        <v>201</v>
      </c>
      <c r="K609" s="225">
        <v>2006</v>
      </c>
      <c r="L609" s="223" t="s">
        <v>200</v>
      </c>
      <c r="M609" s="223" t="s">
        <v>227</v>
      </c>
      <c r="N609" s="223"/>
      <c r="O609" s="223" t="str">
        <f>IFERROR(VLOOKUP(A609,[1]ورقه2مسجلين!A$3:AV$777,43,0),"")</f>
        <v/>
      </c>
      <c r="P609" s="223"/>
      <c r="Q609" s="226"/>
      <c r="R609" s="223" t="s">
        <v>227</v>
      </c>
      <c r="S609" s="223" t="s">
        <v>2482</v>
      </c>
      <c r="T609" s="223" t="s">
        <v>2384</v>
      </c>
      <c r="U609" s="223" t="s">
        <v>2483</v>
      </c>
      <c r="V609" s="223" t="s">
        <v>2484</v>
      </c>
      <c r="W609" s="223" t="s">
        <v>227</v>
      </c>
      <c r="X609" s="223" t="s">
        <v>227</v>
      </c>
      <c r="Y609" s="223" t="s">
        <v>227</v>
      </c>
      <c r="Z609" s="223" t="s">
        <v>227</v>
      </c>
      <c r="AA609" s="223" t="s">
        <v>227</v>
      </c>
      <c r="AB609" s="223" t="s">
        <v>227</v>
      </c>
      <c r="AC609" s="223" t="s">
        <v>1500</v>
      </c>
      <c r="AD609" s="597" t="s">
        <v>227</v>
      </c>
      <c r="AE609" s="232">
        <v>0</v>
      </c>
      <c r="AF609" s="228" t="s">
        <v>1500</v>
      </c>
      <c r="AG609" s="607" t="s">
        <v>1500</v>
      </c>
      <c r="AH609" s="232" t="s">
        <v>1500</v>
      </c>
      <c r="AI609" s="223"/>
      <c r="AJ609" s="223"/>
      <c r="AK609"/>
      <c r="AL609" s="228"/>
      <c r="AM609"/>
      <c r="AN609"/>
      <c r="AO609"/>
    </row>
    <row r="610" spans="1:41" ht="20.100000000000001" customHeight="1" x14ac:dyDescent="0.3">
      <c r="A610" s="222">
        <v>707224</v>
      </c>
      <c r="B610" s="255" t="s">
        <v>1665</v>
      </c>
      <c r="C610" s="223" t="s">
        <v>353</v>
      </c>
      <c r="D610" s="223" t="s">
        <v>1883</v>
      </c>
      <c r="E610" s="223" t="s">
        <v>174</v>
      </c>
      <c r="F610" s="224">
        <v>27383</v>
      </c>
      <c r="G610" s="223" t="s">
        <v>1854</v>
      </c>
      <c r="H610" s="223" t="s">
        <v>911</v>
      </c>
      <c r="I610" s="232" t="s">
        <v>247</v>
      </c>
      <c r="J610" s="223" t="s">
        <v>203</v>
      </c>
      <c r="K610" s="225">
        <v>1998</v>
      </c>
      <c r="L610" s="223" t="s">
        <v>209</v>
      </c>
      <c r="M610" s="223" t="s">
        <v>227</v>
      </c>
      <c r="N610" s="223"/>
      <c r="O610" s="223" t="str">
        <f>IFERROR(VLOOKUP(A610,[1]ورقه2مسجلين!A$3:AV$777,43,0),"")</f>
        <v/>
      </c>
      <c r="P610" s="223"/>
      <c r="Q610" s="226"/>
      <c r="R610" s="223" t="s">
        <v>227</v>
      </c>
      <c r="S610" s="223" t="s">
        <v>2062</v>
      </c>
      <c r="T610" s="223" t="s">
        <v>2063</v>
      </c>
      <c r="U610" s="223" t="s">
        <v>2064</v>
      </c>
      <c r="V610" s="223" t="s">
        <v>2065</v>
      </c>
      <c r="W610" s="223" t="s">
        <v>227</v>
      </c>
      <c r="X610" s="223" t="s">
        <v>227</v>
      </c>
      <c r="Y610" s="223" t="s">
        <v>227</v>
      </c>
      <c r="Z610" s="223" t="s">
        <v>227</v>
      </c>
      <c r="AA610" s="223" t="s">
        <v>227</v>
      </c>
      <c r="AB610" s="223" t="s">
        <v>227</v>
      </c>
      <c r="AC610" s="223" t="s">
        <v>1500</v>
      </c>
      <c r="AD610" s="597" t="s">
        <v>227</v>
      </c>
      <c r="AE610" s="232">
        <v>0</v>
      </c>
      <c r="AF610" s="228" t="s">
        <v>1500</v>
      </c>
      <c r="AG610" s="607" t="s">
        <v>1500</v>
      </c>
      <c r="AH610" s="232" t="s">
        <v>1500</v>
      </c>
      <c r="AI610" s="223"/>
      <c r="AJ610" s="223"/>
      <c r="AK610"/>
      <c r="AL610" s="228"/>
      <c r="AM610"/>
      <c r="AN610"/>
      <c r="AO610"/>
    </row>
    <row r="611" spans="1:41" ht="20.100000000000001" customHeight="1" x14ac:dyDescent="0.3">
      <c r="A611" s="222">
        <v>707225</v>
      </c>
      <c r="B611" s="255" t="s">
        <v>1666</v>
      </c>
      <c r="C611" s="223" t="s">
        <v>576</v>
      </c>
      <c r="D611" s="223" t="s">
        <v>1382</v>
      </c>
      <c r="E611" s="223" t="s">
        <v>174</v>
      </c>
      <c r="F611" s="224">
        <v>36903</v>
      </c>
      <c r="G611" s="223" t="s">
        <v>200</v>
      </c>
      <c r="H611" s="223" t="s">
        <v>911</v>
      </c>
      <c r="I611" s="232" t="s">
        <v>247</v>
      </c>
      <c r="J611" s="223" t="s">
        <v>201</v>
      </c>
      <c r="K611" s="225">
        <v>2019</v>
      </c>
      <c r="L611" s="223" t="s">
        <v>200</v>
      </c>
      <c r="M611" s="223" t="s">
        <v>227</v>
      </c>
      <c r="N611" s="223"/>
      <c r="O611" s="223" t="str">
        <f>IFERROR(VLOOKUP(A611,[1]ورقه2مسجلين!A$3:AV$777,43,0),"")</f>
        <v/>
      </c>
      <c r="P611" s="223"/>
      <c r="Q611" s="226"/>
      <c r="R611" s="223" t="s">
        <v>227</v>
      </c>
      <c r="S611" s="223" t="s">
        <v>2561</v>
      </c>
      <c r="T611" s="223" t="s">
        <v>2562</v>
      </c>
      <c r="U611" s="223" t="s">
        <v>2563</v>
      </c>
      <c r="V611" s="223" t="s">
        <v>1970</v>
      </c>
      <c r="W611" s="223" t="s">
        <v>227</v>
      </c>
      <c r="X611" s="223" t="s">
        <v>227</v>
      </c>
      <c r="Y611" s="223" t="s">
        <v>227</v>
      </c>
      <c r="Z611" s="223" t="s">
        <v>227</v>
      </c>
      <c r="AA611" s="223" t="s">
        <v>227</v>
      </c>
      <c r="AB611" s="223" t="s">
        <v>227</v>
      </c>
      <c r="AC611" s="223" t="s">
        <v>1500</v>
      </c>
      <c r="AD611" s="597" t="s">
        <v>227</v>
      </c>
      <c r="AE611" s="232">
        <v>0</v>
      </c>
      <c r="AF611" s="228" t="s">
        <v>1500</v>
      </c>
      <c r="AG611" s="607" t="s">
        <v>1500</v>
      </c>
      <c r="AH611" s="232" t="s">
        <v>1500</v>
      </c>
      <c r="AI611" s="223"/>
      <c r="AJ611" s="223"/>
      <c r="AK611"/>
      <c r="AL611" s="228"/>
      <c r="AM611"/>
      <c r="AN611"/>
      <c r="AO611"/>
    </row>
    <row r="612" spans="1:41" ht="20.100000000000001" customHeight="1" x14ac:dyDescent="0.3">
      <c r="A612" s="222">
        <v>707226</v>
      </c>
      <c r="B612" s="255" t="s">
        <v>1667</v>
      </c>
      <c r="C612" s="223" t="s">
        <v>99</v>
      </c>
      <c r="D612" s="223" t="s">
        <v>947</v>
      </c>
      <c r="E612" s="223" t="s">
        <v>173</v>
      </c>
      <c r="F612" s="230">
        <v>36540</v>
      </c>
      <c r="G612" s="223" t="s">
        <v>218</v>
      </c>
      <c r="H612" s="223" t="s">
        <v>911</v>
      </c>
      <c r="I612" s="232" t="s">
        <v>247</v>
      </c>
      <c r="J612" s="223" t="s">
        <v>201</v>
      </c>
      <c r="K612" s="222">
        <v>2019</v>
      </c>
      <c r="L612" s="223" t="s">
        <v>218</v>
      </c>
      <c r="M612" s="223" t="s">
        <v>227</v>
      </c>
      <c r="N612" s="223"/>
      <c r="O612" s="223" t="str">
        <f>IFERROR(VLOOKUP(A612,[1]ورقه2مسجلين!A$3:AV$777,43,0),"")</f>
        <v/>
      </c>
      <c r="P612" s="223"/>
      <c r="Q612" s="226"/>
      <c r="R612" s="223" t="s">
        <v>227</v>
      </c>
      <c r="S612" s="223" t="s">
        <v>2566</v>
      </c>
      <c r="T612" s="223" t="s">
        <v>2005</v>
      </c>
      <c r="U612" s="223" t="s">
        <v>2140</v>
      </c>
      <c r="V612" s="223" t="s">
        <v>2246</v>
      </c>
      <c r="W612" s="223" t="s">
        <v>227</v>
      </c>
      <c r="X612" s="223" t="s">
        <v>227</v>
      </c>
      <c r="Y612" s="223" t="s">
        <v>227</v>
      </c>
      <c r="Z612" s="223" t="s">
        <v>227</v>
      </c>
      <c r="AA612" s="223" t="s">
        <v>227</v>
      </c>
      <c r="AB612" s="223" t="s">
        <v>227</v>
      </c>
      <c r="AC612" s="223" t="s">
        <v>1500</v>
      </c>
      <c r="AD612" s="597" t="s">
        <v>227</v>
      </c>
      <c r="AE612" s="232">
        <v>0</v>
      </c>
      <c r="AF612" s="228" t="s">
        <v>1500</v>
      </c>
      <c r="AG612" s="607" t="s">
        <v>1500</v>
      </c>
      <c r="AH612" s="232" t="s">
        <v>1500</v>
      </c>
      <c r="AI612" s="223"/>
      <c r="AJ612" s="223"/>
      <c r="AK612"/>
      <c r="AL612" s="228"/>
      <c r="AM612"/>
      <c r="AN612"/>
      <c r="AO612"/>
    </row>
    <row r="613" spans="1:41" ht="20.100000000000001" customHeight="1" x14ac:dyDescent="0.3">
      <c r="A613" s="222">
        <v>707227</v>
      </c>
      <c r="B613" s="255" t="s">
        <v>1668</v>
      </c>
      <c r="C613" s="223" t="s">
        <v>116</v>
      </c>
      <c r="D613" s="223" t="s">
        <v>1929</v>
      </c>
      <c r="E613" s="223" t="s">
        <v>174</v>
      </c>
      <c r="F613" s="224">
        <v>37133</v>
      </c>
      <c r="G613" s="223" t="s">
        <v>966</v>
      </c>
      <c r="H613" s="223" t="s">
        <v>911</v>
      </c>
      <c r="I613" s="232" t="s">
        <v>247</v>
      </c>
      <c r="J613" s="223" t="s">
        <v>201</v>
      </c>
      <c r="K613" s="225">
        <v>2019</v>
      </c>
      <c r="L613" s="223" t="s">
        <v>202</v>
      </c>
      <c r="M613" s="223" t="s">
        <v>227</v>
      </c>
      <c r="N613" s="223"/>
      <c r="O613" s="223" t="str">
        <f>IFERROR(VLOOKUP(A613,[1]ورقه2مسجلين!A$3:AV$777,43,0),"")</f>
        <v/>
      </c>
      <c r="P613" s="223"/>
      <c r="Q613" s="226"/>
      <c r="R613" s="223" t="s">
        <v>227</v>
      </c>
      <c r="S613" s="223" t="s">
        <v>2567</v>
      </c>
      <c r="T613" s="223" t="s">
        <v>2568</v>
      </c>
      <c r="U613" s="223" t="s">
        <v>2569</v>
      </c>
      <c r="V613" s="223" t="s">
        <v>2027</v>
      </c>
      <c r="W613" s="223" t="s">
        <v>227</v>
      </c>
      <c r="X613" s="223" t="s">
        <v>227</v>
      </c>
      <c r="Y613" s="223" t="s">
        <v>227</v>
      </c>
      <c r="Z613" s="223" t="s">
        <v>227</v>
      </c>
      <c r="AA613" s="223" t="s">
        <v>227</v>
      </c>
      <c r="AB613" s="223" t="s">
        <v>227</v>
      </c>
      <c r="AC613" s="223" t="s">
        <v>1500</v>
      </c>
      <c r="AD613" s="597" t="s">
        <v>227</v>
      </c>
      <c r="AE613" s="232">
        <v>0</v>
      </c>
      <c r="AF613" s="228" t="s">
        <v>1500</v>
      </c>
      <c r="AG613" s="607" t="s">
        <v>1500</v>
      </c>
      <c r="AH613" s="232" t="s">
        <v>1500</v>
      </c>
      <c r="AI613" s="223"/>
      <c r="AJ613" s="223"/>
      <c r="AK613"/>
      <c r="AL613" s="228"/>
      <c r="AM613"/>
      <c r="AN613"/>
      <c r="AO613"/>
    </row>
    <row r="614" spans="1:41" ht="20.100000000000001" customHeight="1" x14ac:dyDescent="0.3">
      <c r="A614" s="222">
        <v>707228</v>
      </c>
      <c r="B614" s="255" t="s">
        <v>1669</v>
      </c>
      <c r="C614" s="223" t="s">
        <v>149</v>
      </c>
      <c r="D614" s="223" t="s">
        <v>1198</v>
      </c>
      <c r="E614" s="223" t="s">
        <v>174</v>
      </c>
      <c r="F614" s="224">
        <v>31177</v>
      </c>
      <c r="G614" s="223" t="s">
        <v>200</v>
      </c>
      <c r="H614" s="223" t="s">
        <v>911</v>
      </c>
      <c r="I614" s="232" t="s">
        <v>248</v>
      </c>
      <c r="J614" s="223" t="s">
        <v>201</v>
      </c>
      <c r="K614" s="225">
        <v>2004</v>
      </c>
      <c r="L614" s="223" t="s">
        <v>200</v>
      </c>
      <c r="M614" s="218"/>
      <c r="N614" s="223"/>
      <c r="O614" s="223" t="str">
        <f>IFERROR(VLOOKUP(A614,[1]ورقه2مسجلين!A$3:AV$777,43,0),"")</f>
        <v/>
      </c>
      <c r="P614" s="223"/>
      <c r="Q614" s="226"/>
      <c r="R614" s="222">
        <v>0</v>
      </c>
      <c r="S614" s="223" t="s">
        <v>3412</v>
      </c>
      <c r="T614" s="223" t="s">
        <v>3413</v>
      </c>
      <c r="U614" s="223" t="s">
        <v>3269</v>
      </c>
      <c r="V614" s="223" t="s">
        <v>2038</v>
      </c>
      <c r="W614" s="222"/>
      <c r="X614" s="223"/>
      <c r="Y614" s="222"/>
      <c r="Z614" s="222"/>
      <c r="AA614" s="222"/>
      <c r="AB614" s="222"/>
      <c r="AC614" s="222"/>
      <c r="AD614" s="597" t="s">
        <v>227</v>
      </c>
      <c r="AE614" s="232">
        <v>0</v>
      </c>
      <c r="AF614" s="228" t="s">
        <v>227</v>
      </c>
      <c r="AG614" s="218"/>
      <c r="AH614" s="232"/>
      <c r="AI614" s="223"/>
      <c r="AJ614" s="223"/>
      <c r="AK614" s="229"/>
      <c r="AL614" s="228"/>
      <c r="AM614" s="229"/>
      <c r="AN614" s="229"/>
      <c r="AO614" s="229"/>
    </row>
    <row r="615" spans="1:41" ht="20.100000000000001" customHeight="1" x14ac:dyDescent="0.3">
      <c r="A615" s="222">
        <v>707229</v>
      </c>
      <c r="B615" s="255" t="s">
        <v>1670</v>
      </c>
      <c r="C615" s="223" t="s">
        <v>327</v>
      </c>
      <c r="D615" s="223" t="s">
        <v>1091</v>
      </c>
      <c r="E615" s="223" t="s">
        <v>174</v>
      </c>
      <c r="F615" s="224">
        <v>32030</v>
      </c>
      <c r="G615" s="223" t="s">
        <v>1855</v>
      </c>
      <c r="H615" s="223" t="s">
        <v>911</v>
      </c>
      <c r="I615" s="232" t="s">
        <v>247</v>
      </c>
      <c r="J615" s="223" t="s">
        <v>203</v>
      </c>
      <c r="K615" s="225">
        <v>2005</v>
      </c>
      <c r="L615" s="223" t="s">
        <v>212</v>
      </c>
      <c r="M615" s="223" t="s">
        <v>227</v>
      </c>
      <c r="N615" s="223"/>
      <c r="O615" s="223" t="str">
        <f>IFERROR(VLOOKUP(A615,[1]ورقه2مسجلين!A$3:AV$777,43,0),"")</f>
        <v/>
      </c>
      <c r="P615" s="223"/>
      <c r="Q615" s="226"/>
      <c r="R615" s="223" t="s">
        <v>227</v>
      </c>
      <c r="S615" s="223" t="s">
        <v>2149</v>
      </c>
      <c r="T615" s="223" t="s">
        <v>2150</v>
      </c>
      <c r="U615" s="223" t="s">
        <v>2151</v>
      </c>
      <c r="V615" s="223" t="s">
        <v>2069</v>
      </c>
      <c r="W615" s="223" t="s">
        <v>227</v>
      </c>
      <c r="X615" s="223" t="s">
        <v>227</v>
      </c>
      <c r="Y615" s="223" t="s">
        <v>227</v>
      </c>
      <c r="Z615" s="223" t="s">
        <v>227</v>
      </c>
      <c r="AA615" s="223" t="s">
        <v>227</v>
      </c>
      <c r="AB615" s="223" t="s">
        <v>227</v>
      </c>
      <c r="AC615" s="223" t="s">
        <v>1500</v>
      </c>
      <c r="AD615" s="597" t="s">
        <v>227</v>
      </c>
      <c r="AE615" s="232">
        <v>0</v>
      </c>
      <c r="AF615" s="228" t="s">
        <v>1500</v>
      </c>
      <c r="AG615" s="607" t="s">
        <v>1500</v>
      </c>
      <c r="AH615" s="232" t="s">
        <v>1500</v>
      </c>
      <c r="AI615" s="223"/>
      <c r="AJ615" s="223"/>
      <c r="AK615"/>
      <c r="AL615" s="228"/>
      <c r="AM615"/>
      <c r="AN615"/>
      <c r="AO615"/>
    </row>
    <row r="616" spans="1:41" ht="20.100000000000001" customHeight="1" x14ac:dyDescent="0.3">
      <c r="A616" s="222">
        <v>707230</v>
      </c>
      <c r="B616" s="255" t="s">
        <v>1671</v>
      </c>
      <c r="C616" s="223" t="s">
        <v>66</v>
      </c>
      <c r="D616" s="223" t="s">
        <v>933</v>
      </c>
      <c r="E616" s="223" t="s">
        <v>174</v>
      </c>
      <c r="F616" s="224">
        <v>30328</v>
      </c>
      <c r="G616" s="223" t="s">
        <v>1856</v>
      </c>
      <c r="H616" s="223" t="s">
        <v>911</v>
      </c>
      <c r="I616" s="232" t="s">
        <v>247</v>
      </c>
      <c r="J616" s="223" t="s">
        <v>203</v>
      </c>
      <c r="K616" s="225">
        <v>2003</v>
      </c>
      <c r="L616" s="223" t="s">
        <v>218</v>
      </c>
      <c r="M616" s="223" t="s">
        <v>227</v>
      </c>
      <c r="N616" s="223"/>
      <c r="O616" s="223" t="str">
        <f>IFERROR(VLOOKUP(A616,[1]ورقه2مسجلين!A$3:AV$777,43,0),"")</f>
        <v/>
      </c>
      <c r="P616" s="223"/>
      <c r="Q616" s="226"/>
      <c r="R616" s="223" t="s">
        <v>227</v>
      </c>
      <c r="S616" s="223" t="s">
        <v>2109</v>
      </c>
      <c r="T616" s="223" t="s">
        <v>2004</v>
      </c>
      <c r="U616" s="223" t="s">
        <v>2110</v>
      </c>
      <c r="V616" s="223" t="s">
        <v>2111</v>
      </c>
      <c r="W616" s="223" t="s">
        <v>227</v>
      </c>
      <c r="X616" s="223" t="s">
        <v>227</v>
      </c>
      <c r="Y616" s="223" t="s">
        <v>227</v>
      </c>
      <c r="Z616" s="223" t="s">
        <v>227</v>
      </c>
      <c r="AA616" s="223" t="s">
        <v>227</v>
      </c>
      <c r="AB616" s="223" t="s">
        <v>227</v>
      </c>
      <c r="AC616" s="223" t="s">
        <v>1500</v>
      </c>
      <c r="AD616" s="597" t="s">
        <v>227</v>
      </c>
      <c r="AE616" s="232">
        <v>0</v>
      </c>
      <c r="AF616" s="228" t="s">
        <v>1500</v>
      </c>
      <c r="AG616" s="607" t="s">
        <v>1500</v>
      </c>
      <c r="AH616" s="232" t="s">
        <v>1500</v>
      </c>
      <c r="AI616" s="223"/>
      <c r="AJ616" s="223"/>
      <c r="AK616"/>
      <c r="AL616" s="228"/>
      <c r="AM616"/>
      <c r="AN616"/>
      <c r="AO616"/>
    </row>
    <row r="617" spans="1:41" ht="20.100000000000001" customHeight="1" x14ac:dyDescent="0.3">
      <c r="A617" s="222">
        <v>707231</v>
      </c>
      <c r="B617" s="255" t="s">
        <v>1672</v>
      </c>
      <c r="C617" s="223" t="s">
        <v>66</v>
      </c>
      <c r="D617" s="223" t="s">
        <v>1940</v>
      </c>
      <c r="E617" s="223" t="s">
        <v>173</v>
      </c>
      <c r="F617" s="230">
        <v>34036</v>
      </c>
      <c r="G617" s="223" t="s">
        <v>200</v>
      </c>
      <c r="H617" s="223" t="s">
        <v>1828</v>
      </c>
      <c r="I617" s="232" t="s">
        <v>247</v>
      </c>
      <c r="J617" s="223" t="s">
        <v>201</v>
      </c>
      <c r="K617" s="222">
        <v>2012</v>
      </c>
      <c r="L617" s="223" t="s">
        <v>200</v>
      </c>
      <c r="M617" s="223" t="s">
        <v>227</v>
      </c>
      <c r="N617" s="223"/>
      <c r="O617" s="223" t="str">
        <f>IFERROR(VLOOKUP(A617,[1]ورقه2مسجلين!A$3:AV$777,43,0),"")</f>
        <v/>
      </c>
      <c r="P617" s="223"/>
      <c r="Q617" s="226"/>
      <c r="R617" s="223" t="s">
        <v>227</v>
      </c>
      <c r="S617" s="223" t="s">
        <v>227</v>
      </c>
      <c r="T617" s="223" t="s">
        <v>227</v>
      </c>
      <c r="U617" s="223" t="s">
        <v>227</v>
      </c>
      <c r="V617" s="223" t="s">
        <v>227</v>
      </c>
      <c r="W617" s="223" t="s">
        <v>227</v>
      </c>
      <c r="X617" s="223" t="s">
        <v>227</v>
      </c>
      <c r="Y617" s="223" t="s">
        <v>227</v>
      </c>
      <c r="Z617" s="223" t="s">
        <v>227</v>
      </c>
      <c r="AA617" s="223" t="s">
        <v>227</v>
      </c>
      <c r="AB617" s="223" t="s">
        <v>227</v>
      </c>
      <c r="AC617" s="223" t="s">
        <v>227</v>
      </c>
      <c r="AD617" s="597" t="s">
        <v>227</v>
      </c>
      <c r="AE617" s="232">
        <v>0</v>
      </c>
      <c r="AF617" s="228" t="s">
        <v>1500</v>
      </c>
      <c r="AG617" s="607" t="s">
        <v>1500</v>
      </c>
      <c r="AH617" s="232" t="s">
        <v>1500</v>
      </c>
      <c r="AI617" s="223"/>
      <c r="AJ617" s="223"/>
      <c r="AK617"/>
      <c r="AL617" s="228"/>
      <c r="AM617"/>
      <c r="AN617"/>
      <c r="AO617"/>
    </row>
    <row r="618" spans="1:41" ht="20.100000000000001" customHeight="1" x14ac:dyDescent="0.3">
      <c r="A618" s="222">
        <v>707232</v>
      </c>
      <c r="B618" s="255" t="s">
        <v>1673</v>
      </c>
      <c r="C618" s="223" t="s">
        <v>75</v>
      </c>
      <c r="D618" s="223" t="s">
        <v>227</v>
      </c>
      <c r="E618" s="223" t="s">
        <v>227</v>
      </c>
      <c r="F618" s="226"/>
      <c r="G618" s="223" t="s">
        <v>227</v>
      </c>
      <c r="H618" s="223" t="s">
        <v>227</v>
      </c>
      <c r="I618" s="232" t="s">
        <v>247</v>
      </c>
      <c r="J618" s="223" t="s">
        <v>227</v>
      </c>
      <c r="K618" s="226"/>
      <c r="L618" s="223" t="s">
        <v>227</v>
      </c>
      <c r="M618" s="223" t="s">
        <v>227</v>
      </c>
      <c r="N618" s="223"/>
      <c r="O618" s="223" t="str">
        <f>IFERROR(VLOOKUP(A618,[1]ورقه2مسجلين!A$3:AV$777,43,0),"")</f>
        <v/>
      </c>
      <c r="P618" s="223"/>
      <c r="Q618" s="226"/>
      <c r="R618" s="223" t="s">
        <v>227</v>
      </c>
      <c r="S618" s="223" t="s">
        <v>227</v>
      </c>
      <c r="T618" s="223" t="s">
        <v>227</v>
      </c>
      <c r="U618" s="223" t="s">
        <v>227</v>
      </c>
      <c r="V618" s="223" t="s">
        <v>227</v>
      </c>
      <c r="W618" s="223" t="s">
        <v>227</v>
      </c>
      <c r="X618" s="223" t="s">
        <v>227</v>
      </c>
      <c r="Y618" s="223" t="s">
        <v>227</v>
      </c>
      <c r="Z618" s="223" t="s">
        <v>227</v>
      </c>
      <c r="AA618" s="223" t="s">
        <v>227</v>
      </c>
      <c r="AB618" s="223" t="s">
        <v>227</v>
      </c>
      <c r="AC618" s="223" t="s">
        <v>1500</v>
      </c>
      <c r="AD618" s="597" t="s">
        <v>227</v>
      </c>
      <c r="AE618" s="232">
        <v>0</v>
      </c>
      <c r="AF618" s="228" t="s">
        <v>1500</v>
      </c>
      <c r="AG618" s="607" t="s">
        <v>1500</v>
      </c>
      <c r="AH618" s="232" t="s">
        <v>1500</v>
      </c>
      <c r="AI618" s="223"/>
      <c r="AJ618" s="223"/>
      <c r="AK618"/>
      <c r="AL618" s="228"/>
      <c r="AM618"/>
      <c r="AN618"/>
      <c r="AO618"/>
    </row>
    <row r="619" spans="1:41" ht="20.100000000000001" customHeight="1" x14ac:dyDescent="0.3">
      <c r="A619" s="222">
        <v>707233</v>
      </c>
      <c r="B619" s="255" t="s">
        <v>1674</v>
      </c>
      <c r="C619" s="223" t="s">
        <v>66</v>
      </c>
      <c r="D619" s="223" t="s">
        <v>1905</v>
      </c>
      <c r="E619" s="223" t="s">
        <v>173</v>
      </c>
      <c r="F619" s="230">
        <v>32169</v>
      </c>
      <c r="G619" s="223" t="s">
        <v>1857</v>
      </c>
      <c r="H619" s="223" t="s">
        <v>911</v>
      </c>
      <c r="I619" s="232" t="s">
        <v>247</v>
      </c>
      <c r="J619" s="223" t="s">
        <v>203</v>
      </c>
      <c r="K619" s="222">
        <v>2013</v>
      </c>
      <c r="L619" s="223" t="s">
        <v>215</v>
      </c>
      <c r="M619" s="218"/>
      <c r="N619" s="223"/>
      <c r="O619" s="223" t="str">
        <f>IFERROR(VLOOKUP(A619,[1]ورقه2مسجلين!A$3:AV$777,43,0),"")</f>
        <v/>
      </c>
      <c r="P619" s="223"/>
      <c r="Q619" s="226"/>
      <c r="R619" s="222">
        <v>0</v>
      </c>
      <c r="S619" s="223" t="s">
        <v>2301</v>
      </c>
      <c r="T619" s="223" t="s">
        <v>2004</v>
      </c>
      <c r="U619" s="223" t="s">
        <v>2302</v>
      </c>
      <c r="V619" s="223" t="s">
        <v>2303</v>
      </c>
      <c r="W619" s="222"/>
      <c r="X619" s="223"/>
      <c r="Y619" s="222"/>
      <c r="Z619" s="222"/>
      <c r="AA619" s="222"/>
      <c r="AB619" s="222"/>
      <c r="AC619" s="222"/>
      <c r="AD619" s="597" t="s">
        <v>227</v>
      </c>
      <c r="AE619" s="232">
        <v>0</v>
      </c>
      <c r="AF619" s="228" t="s">
        <v>227</v>
      </c>
      <c r="AG619" s="218"/>
      <c r="AH619" s="232" t="s">
        <v>1500</v>
      </c>
      <c r="AI619" s="223"/>
      <c r="AJ619" s="223"/>
      <c r="AK619" s="229"/>
      <c r="AL619" s="228"/>
      <c r="AM619" s="229"/>
      <c r="AN619" s="229"/>
      <c r="AO619" s="229"/>
    </row>
    <row r="620" spans="1:41" ht="20.100000000000001" customHeight="1" x14ac:dyDescent="0.3">
      <c r="A620" s="222">
        <v>707234</v>
      </c>
      <c r="B620" s="255" t="s">
        <v>1675</v>
      </c>
      <c r="C620" s="223" t="s">
        <v>79</v>
      </c>
      <c r="D620" s="223" t="s">
        <v>913</v>
      </c>
      <c r="E620" s="223" t="s">
        <v>173</v>
      </c>
      <c r="F620" s="224">
        <v>33122</v>
      </c>
      <c r="G620" s="223" t="s">
        <v>1858</v>
      </c>
      <c r="H620" s="223" t="s">
        <v>911</v>
      </c>
      <c r="I620" s="232" t="s">
        <v>249</v>
      </c>
      <c r="J620" s="223" t="s">
        <v>203</v>
      </c>
      <c r="K620" s="225">
        <v>2008</v>
      </c>
      <c r="L620" s="223" t="s">
        <v>216</v>
      </c>
      <c r="M620" s="218"/>
      <c r="N620" s="223"/>
      <c r="O620" s="223" t="str">
        <f>IFERROR(VLOOKUP(A620,[1]ورقه2مسجلين!A$3:AV$777,43,0),"")</f>
        <v/>
      </c>
      <c r="P620" s="223"/>
      <c r="Q620" s="226"/>
      <c r="R620" s="231"/>
      <c r="S620" s="223" t="s">
        <v>2218</v>
      </c>
      <c r="T620" s="223" t="s">
        <v>2219</v>
      </c>
      <c r="U620" s="223" t="s">
        <v>2220</v>
      </c>
      <c r="V620" s="223" t="s">
        <v>1986</v>
      </c>
      <c r="W620" s="222"/>
      <c r="X620" s="223"/>
      <c r="Y620" s="222"/>
      <c r="Z620" s="222"/>
      <c r="AA620" s="222"/>
      <c r="AB620" s="222"/>
      <c r="AC620" s="222"/>
      <c r="AD620" s="597" t="s">
        <v>227</v>
      </c>
      <c r="AE620" s="232" t="s">
        <v>4583</v>
      </c>
      <c r="AF620" s="228" t="s">
        <v>227</v>
      </c>
      <c r="AG620" s="218"/>
      <c r="AH620" s="232"/>
      <c r="AI620" s="223"/>
      <c r="AJ620" s="223"/>
      <c r="AK620" s="229"/>
      <c r="AL620" s="228"/>
      <c r="AM620" s="229"/>
      <c r="AN620" s="229"/>
      <c r="AO620" s="229"/>
    </row>
    <row r="621" spans="1:41" ht="20.100000000000001" customHeight="1" x14ac:dyDescent="0.3">
      <c r="A621" s="222">
        <v>707235</v>
      </c>
      <c r="B621" s="255" t="s">
        <v>1676</v>
      </c>
      <c r="C621" s="223" t="s">
        <v>287</v>
      </c>
      <c r="D621" s="223" t="s">
        <v>227</v>
      </c>
      <c r="E621" s="223" t="s">
        <v>227</v>
      </c>
      <c r="F621" s="226"/>
      <c r="G621" s="223" t="s">
        <v>227</v>
      </c>
      <c r="H621" s="223" t="s">
        <v>227</v>
      </c>
      <c r="I621" s="232" t="s">
        <v>247</v>
      </c>
      <c r="J621" s="223" t="s">
        <v>227</v>
      </c>
      <c r="K621" s="226"/>
      <c r="L621" s="223" t="s">
        <v>227</v>
      </c>
      <c r="M621" s="218"/>
      <c r="N621" s="223"/>
      <c r="O621" s="223" t="str">
        <f>IFERROR(VLOOKUP(A621,[1]ورقه2مسجلين!A$3:AV$777,43,0),"")</f>
        <v/>
      </c>
      <c r="P621" s="223"/>
      <c r="Q621" s="226"/>
      <c r="R621" s="231"/>
      <c r="S621" s="223" t="s">
        <v>227</v>
      </c>
      <c r="T621" s="223" t="s">
        <v>227</v>
      </c>
      <c r="U621" s="223" t="s">
        <v>227</v>
      </c>
      <c r="V621" s="223" t="s">
        <v>227</v>
      </c>
      <c r="W621" s="231"/>
      <c r="X621" s="223"/>
      <c r="Y621" s="231"/>
      <c r="Z621" s="231"/>
      <c r="AA621" s="231"/>
      <c r="AB621" s="231"/>
      <c r="AC621" s="231"/>
      <c r="AD621" s="597" t="s">
        <v>227</v>
      </c>
      <c r="AE621" s="232">
        <v>0</v>
      </c>
      <c r="AF621" s="228" t="s">
        <v>227</v>
      </c>
      <c r="AG621" s="218"/>
      <c r="AH621" s="232" t="s">
        <v>1500</v>
      </c>
      <c r="AI621" s="223"/>
      <c r="AJ621" s="223"/>
      <c r="AK621" s="229"/>
      <c r="AL621" s="228"/>
      <c r="AM621" s="229"/>
      <c r="AN621" s="229"/>
      <c r="AO621" s="229"/>
    </row>
    <row r="622" spans="1:41" ht="20.100000000000001" customHeight="1" x14ac:dyDescent="0.3">
      <c r="A622" s="222">
        <v>707236</v>
      </c>
      <c r="B622" s="255" t="s">
        <v>1677</v>
      </c>
      <c r="C622" s="223" t="s">
        <v>99</v>
      </c>
      <c r="D622" s="223" t="s">
        <v>1904</v>
      </c>
      <c r="E622" s="223" t="s">
        <v>173</v>
      </c>
      <c r="F622" s="224">
        <v>31595</v>
      </c>
      <c r="G622" s="223" t="s">
        <v>1859</v>
      </c>
      <c r="H622" s="223" t="s">
        <v>911</v>
      </c>
      <c r="I622" s="232" t="s">
        <v>247</v>
      </c>
      <c r="J622" s="223" t="s">
        <v>203</v>
      </c>
      <c r="K622" s="225">
        <v>2004</v>
      </c>
      <c r="L622" s="223" t="s">
        <v>210</v>
      </c>
      <c r="M622" s="223" t="s">
        <v>227</v>
      </c>
      <c r="N622" s="223"/>
      <c r="O622" s="223" t="str">
        <f>IFERROR(VLOOKUP(A622,[1]ورقه2مسجلين!A$3:AV$777,43,0),"")</f>
        <v/>
      </c>
      <c r="P622" s="223"/>
      <c r="Q622" s="226"/>
      <c r="R622" s="223" t="s">
        <v>227</v>
      </c>
      <c r="S622" s="223" t="s">
        <v>2135</v>
      </c>
      <c r="T622" s="223" t="s">
        <v>2028</v>
      </c>
      <c r="U622" s="223" t="s">
        <v>2136</v>
      </c>
      <c r="V622" s="223" t="s">
        <v>1969</v>
      </c>
      <c r="W622" s="223" t="s">
        <v>227</v>
      </c>
      <c r="X622" s="223" t="s">
        <v>227</v>
      </c>
      <c r="Y622" s="223" t="s">
        <v>227</v>
      </c>
      <c r="Z622" s="223" t="s">
        <v>227</v>
      </c>
      <c r="AA622" s="223" t="s">
        <v>227</v>
      </c>
      <c r="AB622" s="223" t="s">
        <v>227</v>
      </c>
      <c r="AC622" s="223" t="s">
        <v>1500</v>
      </c>
      <c r="AD622" s="597" t="s">
        <v>227</v>
      </c>
      <c r="AE622" s="232">
        <v>0</v>
      </c>
      <c r="AF622" s="228" t="s">
        <v>1500</v>
      </c>
      <c r="AG622" s="607" t="s">
        <v>1500</v>
      </c>
      <c r="AH622" s="232" t="s">
        <v>1500</v>
      </c>
      <c r="AI622" s="223"/>
      <c r="AJ622" s="223"/>
      <c r="AK622"/>
      <c r="AL622" s="228"/>
      <c r="AM622"/>
      <c r="AN622"/>
      <c r="AO622"/>
    </row>
    <row r="623" spans="1:41" ht="20.100000000000001" customHeight="1" x14ac:dyDescent="0.3">
      <c r="A623" s="222">
        <v>707237</v>
      </c>
      <c r="B623" s="255" t="s">
        <v>1678</v>
      </c>
      <c r="C623" s="223" t="s">
        <v>99</v>
      </c>
      <c r="D623" s="223" t="s">
        <v>1908</v>
      </c>
      <c r="E623" s="223" t="s">
        <v>173</v>
      </c>
      <c r="F623" s="224">
        <v>32509</v>
      </c>
      <c r="G623" s="223" t="s">
        <v>200</v>
      </c>
      <c r="H623" s="223" t="s">
        <v>911</v>
      </c>
      <c r="I623" s="232" t="s">
        <v>247</v>
      </c>
      <c r="J623" s="223" t="s">
        <v>203</v>
      </c>
      <c r="K623" s="225">
        <v>2012</v>
      </c>
      <c r="L623" s="223" t="s">
        <v>215</v>
      </c>
      <c r="M623" s="218"/>
      <c r="N623" s="223"/>
      <c r="O623" s="223"/>
      <c r="P623" s="250"/>
      <c r="Q623" s="226"/>
      <c r="R623" s="222">
        <v>0</v>
      </c>
      <c r="S623" s="223" t="s">
        <v>2292</v>
      </c>
      <c r="T623" s="223" t="s">
        <v>2028</v>
      </c>
      <c r="U623" s="223" t="s">
        <v>2291</v>
      </c>
      <c r="V623" s="223" t="s">
        <v>1963</v>
      </c>
      <c r="W623" s="222"/>
      <c r="X623" s="223"/>
      <c r="Y623" s="222"/>
      <c r="Z623" s="222"/>
      <c r="AA623" s="222"/>
      <c r="AB623" s="222"/>
      <c r="AC623" s="222"/>
      <c r="AD623" s="597" t="s">
        <v>227</v>
      </c>
      <c r="AE623" s="232">
        <v>0</v>
      </c>
      <c r="AF623" s="228" t="s">
        <v>227</v>
      </c>
      <c r="AG623" s="218"/>
      <c r="AH623" s="232" t="s">
        <v>1500</v>
      </c>
      <c r="AI623" s="223"/>
      <c r="AJ623" s="223"/>
      <c r="AK623" s="229"/>
      <c r="AL623" s="228"/>
      <c r="AM623" s="229"/>
      <c r="AN623" s="229"/>
      <c r="AO623" s="229"/>
    </row>
    <row r="624" spans="1:41" ht="20.100000000000001" customHeight="1" x14ac:dyDescent="0.3">
      <c r="A624" s="222">
        <v>707238</v>
      </c>
      <c r="B624" s="255" t="s">
        <v>1679</v>
      </c>
      <c r="C624" s="223" t="s">
        <v>341</v>
      </c>
      <c r="D624" s="223" t="s">
        <v>1018</v>
      </c>
      <c r="E624" s="223" t="s">
        <v>173</v>
      </c>
      <c r="F624" s="224">
        <v>32526</v>
      </c>
      <c r="G624" s="223" t="s">
        <v>1248</v>
      </c>
      <c r="H624" s="223" t="s">
        <v>911</v>
      </c>
      <c r="I624" s="232" t="s">
        <v>249</v>
      </c>
      <c r="J624" s="223" t="s">
        <v>203</v>
      </c>
      <c r="K624" s="225">
        <v>2012</v>
      </c>
      <c r="L624" s="223" t="s">
        <v>216</v>
      </c>
      <c r="M624" s="218"/>
      <c r="N624" s="223"/>
      <c r="O624" s="223" t="str">
        <f>IFERROR(VLOOKUP(A624,[1]ورقه2مسجلين!A$3:AV$777,43,0),"")</f>
        <v/>
      </c>
      <c r="P624" s="223"/>
      <c r="Q624" s="226"/>
      <c r="R624" s="222">
        <v>0</v>
      </c>
      <c r="S624" s="223" t="s">
        <v>3414</v>
      </c>
      <c r="T624" s="223" t="s">
        <v>3415</v>
      </c>
      <c r="U624" s="223" t="s">
        <v>2426</v>
      </c>
      <c r="V624" s="223" t="s">
        <v>1986</v>
      </c>
      <c r="W624" s="222"/>
      <c r="X624" s="223"/>
      <c r="Y624" s="222"/>
      <c r="Z624" s="222"/>
      <c r="AA624" s="222"/>
      <c r="AB624" s="222"/>
      <c r="AC624" s="222"/>
      <c r="AD624" s="597" t="s">
        <v>227</v>
      </c>
      <c r="AE624" s="232">
        <v>0</v>
      </c>
      <c r="AF624" s="228" t="s">
        <v>227</v>
      </c>
      <c r="AG624" s="218"/>
      <c r="AH624" s="232"/>
      <c r="AI624" s="223"/>
      <c r="AJ624" s="223"/>
      <c r="AK624" s="229"/>
      <c r="AL624" s="228"/>
      <c r="AM624" s="229"/>
      <c r="AN624" s="229"/>
      <c r="AO624" s="229"/>
    </row>
    <row r="625" spans="1:41" ht="20.100000000000001" customHeight="1" x14ac:dyDescent="0.3">
      <c r="A625" s="222">
        <v>707239</v>
      </c>
      <c r="B625" s="255" t="s">
        <v>1680</v>
      </c>
      <c r="C625" s="223" t="s">
        <v>61</v>
      </c>
      <c r="D625" s="223" t="s">
        <v>1936</v>
      </c>
      <c r="E625" s="223" t="s">
        <v>173</v>
      </c>
      <c r="F625" s="230">
        <v>34031</v>
      </c>
      <c r="G625" s="223" t="s">
        <v>1860</v>
      </c>
      <c r="H625" s="223" t="s">
        <v>911</v>
      </c>
      <c r="I625" s="232" t="s">
        <v>247</v>
      </c>
      <c r="J625" s="223" t="s">
        <v>201</v>
      </c>
      <c r="K625" s="222">
        <v>2011</v>
      </c>
      <c r="L625" s="223" t="s">
        <v>200</v>
      </c>
      <c r="M625" s="223" t="s">
        <v>227</v>
      </c>
      <c r="N625" s="223"/>
      <c r="O625" s="223" t="str">
        <f>IFERROR(VLOOKUP(A625,[1]ورقه2مسجلين!A$3:AV$777,43,0),"")</f>
        <v/>
      </c>
      <c r="P625" s="223"/>
      <c r="Q625" s="226"/>
      <c r="R625" s="223" t="s">
        <v>227</v>
      </c>
      <c r="S625" s="223" t="s">
        <v>227</v>
      </c>
      <c r="T625" s="223" t="s">
        <v>227</v>
      </c>
      <c r="U625" s="223" t="s">
        <v>227</v>
      </c>
      <c r="V625" s="223" t="s">
        <v>227</v>
      </c>
      <c r="W625" s="223" t="s">
        <v>227</v>
      </c>
      <c r="X625" s="223" t="s">
        <v>227</v>
      </c>
      <c r="Y625" s="223" t="s">
        <v>227</v>
      </c>
      <c r="Z625" s="223" t="s">
        <v>227</v>
      </c>
      <c r="AA625" s="223" t="s">
        <v>227</v>
      </c>
      <c r="AB625" s="223" t="s">
        <v>227</v>
      </c>
      <c r="AC625" s="223" t="s">
        <v>1500</v>
      </c>
      <c r="AD625" s="597" t="s">
        <v>227</v>
      </c>
      <c r="AE625" s="232">
        <v>0</v>
      </c>
      <c r="AF625" s="228" t="s">
        <v>1500</v>
      </c>
      <c r="AG625" s="607" t="s">
        <v>1500</v>
      </c>
      <c r="AH625" s="232" t="s">
        <v>1500</v>
      </c>
      <c r="AI625" s="223"/>
      <c r="AJ625" s="223"/>
      <c r="AK625"/>
      <c r="AL625" s="228"/>
      <c r="AM625"/>
      <c r="AN625"/>
      <c r="AO625"/>
    </row>
    <row r="626" spans="1:41" ht="20.100000000000001" customHeight="1" x14ac:dyDescent="0.3">
      <c r="A626" s="222">
        <v>707240</v>
      </c>
      <c r="B626" s="255" t="s">
        <v>1681</v>
      </c>
      <c r="C626" s="223" t="s">
        <v>134</v>
      </c>
      <c r="D626" s="223" t="s">
        <v>227</v>
      </c>
      <c r="E626" s="223" t="s">
        <v>227</v>
      </c>
      <c r="F626" s="226"/>
      <c r="G626" s="223" t="s">
        <v>227</v>
      </c>
      <c r="H626" s="223" t="s">
        <v>227</v>
      </c>
      <c r="I626" s="232" t="s">
        <v>247</v>
      </c>
      <c r="J626" s="223" t="s">
        <v>227</v>
      </c>
      <c r="K626" s="226"/>
      <c r="L626" s="223" t="s">
        <v>227</v>
      </c>
      <c r="M626" s="218"/>
      <c r="N626" s="223"/>
      <c r="O626" s="223" t="str">
        <f>IFERROR(VLOOKUP(A626,[1]ورقه2مسجلين!A$3:AV$777,43,0),"")</f>
        <v/>
      </c>
      <c r="P626" s="223"/>
      <c r="Q626" s="226"/>
      <c r="R626" s="231"/>
      <c r="S626" s="223" t="s">
        <v>227</v>
      </c>
      <c r="T626" s="223" t="s">
        <v>227</v>
      </c>
      <c r="U626" s="223" t="s">
        <v>227</v>
      </c>
      <c r="V626" s="223" t="s">
        <v>227</v>
      </c>
      <c r="W626" s="231"/>
      <c r="X626" s="223"/>
      <c r="Y626" s="231"/>
      <c r="Z626" s="231"/>
      <c r="AA626" s="231"/>
      <c r="AB626" s="231"/>
      <c r="AC626" s="231"/>
      <c r="AD626" s="597" t="s">
        <v>227</v>
      </c>
      <c r="AE626" s="232">
        <v>0</v>
      </c>
      <c r="AF626" s="228" t="s">
        <v>227</v>
      </c>
      <c r="AG626" s="218"/>
      <c r="AH626" s="232" t="s">
        <v>1500</v>
      </c>
      <c r="AI626" s="223"/>
      <c r="AJ626" s="223"/>
      <c r="AK626" s="229"/>
      <c r="AL626" s="228"/>
      <c r="AM626" s="229"/>
      <c r="AN626" s="229"/>
      <c r="AO626" s="229"/>
    </row>
    <row r="627" spans="1:41" ht="20.100000000000001" customHeight="1" x14ac:dyDescent="0.3">
      <c r="A627" s="222">
        <v>707241</v>
      </c>
      <c r="B627" s="255" t="s">
        <v>1682</v>
      </c>
      <c r="C627" s="223" t="s">
        <v>590</v>
      </c>
      <c r="D627" s="223" t="s">
        <v>1020</v>
      </c>
      <c r="E627" s="223" t="s">
        <v>174</v>
      </c>
      <c r="F627" s="224">
        <v>33818</v>
      </c>
      <c r="G627" s="223" t="s">
        <v>1861</v>
      </c>
      <c r="H627" s="223" t="s">
        <v>911</v>
      </c>
      <c r="I627" s="232" t="s">
        <v>247</v>
      </c>
      <c r="J627" s="223" t="s">
        <v>203</v>
      </c>
      <c r="K627" s="225">
        <v>2012</v>
      </c>
      <c r="L627" s="223" t="s">
        <v>218</v>
      </c>
      <c r="M627" s="223" t="s">
        <v>227</v>
      </c>
      <c r="N627" s="223"/>
      <c r="O627" s="223" t="str">
        <f>IFERROR(VLOOKUP(A627,[1]ورقه2مسجلين!A$3:AV$777,43,0),"")</f>
        <v/>
      </c>
      <c r="P627" s="223"/>
      <c r="Q627" s="226"/>
      <c r="R627" s="223" t="s">
        <v>227</v>
      </c>
      <c r="S627" s="223" t="s">
        <v>2296</v>
      </c>
      <c r="T627" s="223" t="s">
        <v>2297</v>
      </c>
      <c r="U627" s="223" t="s">
        <v>2298</v>
      </c>
      <c r="V627" s="223" t="s">
        <v>2299</v>
      </c>
      <c r="W627" s="223" t="s">
        <v>227</v>
      </c>
      <c r="X627" s="223" t="s">
        <v>227</v>
      </c>
      <c r="Y627" s="223" t="s">
        <v>227</v>
      </c>
      <c r="Z627" s="223" t="s">
        <v>227</v>
      </c>
      <c r="AA627" s="223" t="s">
        <v>227</v>
      </c>
      <c r="AB627" s="223" t="s">
        <v>227</v>
      </c>
      <c r="AC627" s="223" t="s">
        <v>1500</v>
      </c>
      <c r="AD627" s="597" t="s">
        <v>227</v>
      </c>
      <c r="AE627" s="232">
        <v>0</v>
      </c>
      <c r="AF627" s="228" t="s">
        <v>1500</v>
      </c>
      <c r="AG627" s="607" t="s">
        <v>1500</v>
      </c>
      <c r="AH627" s="232" t="s">
        <v>1500</v>
      </c>
      <c r="AI627" s="223"/>
      <c r="AJ627" s="223"/>
      <c r="AK627"/>
      <c r="AL627" s="228"/>
      <c r="AM627"/>
      <c r="AN627"/>
      <c r="AO627"/>
    </row>
    <row r="628" spans="1:41" ht="20.100000000000001" customHeight="1" x14ac:dyDescent="0.3">
      <c r="A628" s="222">
        <v>707242</v>
      </c>
      <c r="B628" s="255" t="s">
        <v>1683</v>
      </c>
      <c r="C628" s="223" t="s">
        <v>1684</v>
      </c>
      <c r="D628" s="223" t="s">
        <v>227</v>
      </c>
      <c r="E628" s="223" t="s">
        <v>227</v>
      </c>
      <c r="F628" s="226"/>
      <c r="G628" s="223" t="s">
        <v>227</v>
      </c>
      <c r="H628" s="223" t="s">
        <v>227</v>
      </c>
      <c r="I628" s="232" t="s">
        <v>247</v>
      </c>
      <c r="J628" s="223" t="s">
        <v>227</v>
      </c>
      <c r="K628" s="226"/>
      <c r="L628" s="223" t="s">
        <v>227</v>
      </c>
      <c r="M628" s="218"/>
      <c r="N628" s="223"/>
      <c r="O628" s="223" t="str">
        <f>IFERROR(VLOOKUP(A628,[1]ورقه2مسجلين!A$3:AV$777,43,0),"")</f>
        <v/>
      </c>
      <c r="P628" s="223"/>
      <c r="Q628" s="226"/>
      <c r="R628" s="231"/>
      <c r="S628" s="223" t="s">
        <v>227</v>
      </c>
      <c r="T628" s="223" t="s">
        <v>227</v>
      </c>
      <c r="U628" s="223" t="s">
        <v>227</v>
      </c>
      <c r="V628" s="223" t="s">
        <v>227</v>
      </c>
      <c r="W628" s="231"/>
      <c r="X628" s="223"/>
      <c r="Y628" s="231"/>
      <c r="Z628" s="231"/>
      <c r="AA628" s="231"/>
      <c r="AB628" s="231"/>
      <c r="AC628" s="231"/>
      <c r="AD628" s="597" t="s">
        <v>227</v>
      </c>
      <c r="AE628" s="232">
        <v>0</v>
      </c>
      <c r="AF628" s="228" t="s">
        <v>227</v>
      </c>
      <c r="AG628" s="218"/>
      <c r="AH628" s="232" t="s">
        <v>1500</v>
      </c>
      <c r="AI628" s="223"/>
      <c r="AJ628" s="223"/>
      <c r="AK628" s="229"/>
      <c r="AL628" s="228"/>
      <c r="AM628" s="229"/>
      <c r="AN628" s="229"/>
      <c r="AO628" s="229"/>
    </row>
    <row r="629" spans="1:41" ht="20.100000000000001" customHeight="1" x14ac:dyDescent="0.3">
      <c r="A629" s="222">
        <v>707243</v>
      </c>
      <c r="B629" s="255" t="s">
        <v>1685</v>
      </c>
      <c r="C629" s="223" t="s">
        <v>97</v>
      </c>
      <c r="D629" s="223" t="s">
        <v>227</v>
      </c>
      <c r="E629" s="223" t="s">
        <v>227</v>
      </c>
      <c r="F629" s="231"/>
      <c r="G629" s="223" t="s">
        <v>227</v>
      </c>
      <c r="H629" s="223" t="s">
        <v>227</v>
      </c>
      <c r="I629" s="232" t="s">
        <v>247</v>
      </c>
      <c r="J629" s="223" t="s">
        <v>227</v>
      </c>
      <c r="K629" s="231"/>
      <c r="L629" s="223" t="s">
        <v>227</v>
      </c>
      <c r="M629" s="223" t="s">
        <v>227</v>
      </c>
      <c r="N629" s="223"/>
      <c r="O629" s="223" t="str">
        <f>IFERROR(VLOOKUP(A629,[1]ورقه2مسجلين!A$3:AV$777,43,0),"")</f>
        <v/>
      </c>
      <c r="P629" s="223"/>
      <c r="Q629" s="226"/>
      <c r="R629" s="223" t="s">
        <v>227</v>
      </c>
      <c r="S629" s="223" t="s">
        <v>227</v>
      </c>
      <c r="T629" s="223" t="s">
        <v>227</v>
      </c>
      <c r="U629" s="223" t="s">
        <v>227</v>
      </c>
      <c r="V629" s="223" t="s">
        <v>227</v>
      </c>
      <c r="W629" s="223" t="s">
        <v>227</v>
      </c>
      <c r="X629" s="223" t="s">
        <v>227</v>
      </c>
      <c r="Y629" s="223" t="s">
        <v>227</v>
      </c>
      <c r="Z629" s="223" t="s">
        <v>227</v>
      </c>
      <c r="AA629" s="223" t="s">
        <v>227</v>
      </c>
      <c r="AB629" s="223" t="s">
        <v>227</v>
      </c>
      <c r="AC629" s="223" t="s">
        <v>227</v>
      </c>
      <c r="AD629" s="597" t="s">
        <v>227</v>
      </c>
      <c r="AE629" s="232">
        <v>0</v>
      </c>
      <c r="AF629" s="228" t="s">
        <v>1500</v>
      </c>
      <c r="AG629" s="607" t="s">
        <v>1500</v>
      </c>
      <c r="AH629" s="232" t="s">
        <v>1500</v>
      </c>
      <c r="AI629" s="223"/>
      <c r="AJ629" s="223"/>
      <c r="AK629"/>
      <c r="AL629" s="228"/>
      <c r="AM629"/>
      <c r="AN629"/>
      <c r="AO629"/>
    </row>
    <row r="630" spans="1:41" ht="20.100000000000001" customHeight="1" x14ac:dyDescent="0.3">
      <c r="A630" s="222">
        <v>707244</v>
      </c>
      <c r="B630" s="255" t="s">
        <v>1686</v>
      </c>
      <c r="C630" s="223" t="s">
        <v>63</v>
      </c>
      <c r="D630" s="223" t="s">
        <v>1340</v>
      </c>
      <c r="E630" s="223" t="s">
        <v>173</v>
      </c>
      <c r="F630" s="224">
        <v>35433</v>
      </c>
      <c r="G630" s="223" t="s">
        <v>1862</v>
      </c>
      <c r="H630" s="223" t="s">
        <v>911</v>
      </c>
      <c r="I630" s="232" t="s">
        <v>247</v>
      </c>
      <c r="J630" s="223" t="s">
        <v>201</v>
      </c>
      <c r="K630" s="225">
        <v>2014</v>
      </c>
      <c r="L630" s="223" t="s">
        <v>215</v>
      </c>
      <c r="M630" s="223" t="s">
        <v>227</v>
      </c>
      <c r="N630" s="223"/>
      <c r="O630" s="223" t="str">
        <f>IFERROR(VLOOKUP(A630,[1]ورقه2مسجلين!A$3:AV$777,43,0),"")</f>
        <v/>
      </c>
      <c r="P630" s="223"/>
      <c r="Q630" s="226"/>
      <c r="R630" s="223" t="s">
        <v>227</v>
      </c>
      <c r="S630" s="223" t="s">
        <v>2519</v>
      </c>
      <c r="T630" s="223" t="s">
        <v>2112</v>
      </c>
      <c r="U630" s="223" t="s">
        <v>2520</v>
      </c>
      <c r="V630" s="223" t="s">
        <v>2521</v>
      </c>
      <c r="W630" s="223" t="s">
        <v>227</v>
      </c>
      <c r="X630" s="223" t="s">
        <v>227</v>
      </c>
      <c r="Y630" s="223" t="s">
        <v>227</v>
      </c>
      <c r="Z630" s="223" t="s">
        <v>227</v>
      </c>
      <c r="AA630" s="223" t="s">
        <v>227</v>
      </c>
      <c r="AB630" s="223" t="s">
        <v>227</v>
      </c>
      <c r="AC630" s="223" t="s">
        <v>227</v>
      </c>
      <c r="AD630" s="597" t="s">
        <v>227</v>
      </c>
      <c r="AE630" s="232">
        <v>0</v>
      </c>
      <c r="AF630" s="228" t="s">
        <v>1500</v>
      </c>
      <c r="AG630" s="607" t="s">
        <v>1500</v>
      </c>
      <c r="AH630" s="232" t="s">
        <v>1500</v>
      </c>
      <c r="AI630" s="223"/>
      <c r="AJ630" s="223"/>
      <c r="AK630"/>
      <c r="AL630" s="228"/>
      <c r="AM630"/>
      <c r="AN630"/>
      <c r="AO630"/>
    </row>
    <row r="631" spans="1:41" ht="20.100000000000001" customHeight="1" x14ac:dyDescent="0.3">
      <c r="A631" s="222">
        <v>707245</v>
      </c>
      <c r="B631" s="255" t="s">
        <v>1687</v>
      </c>
      <c r="C631" s="223" t="s">
        <v>161</v>
      </c>
      <c r="D631" s="223" t="s">
        <v>227</v>
      </c>
      <c r="E631" s="223" t="s">
        <v>227</v>
      </c>
      <c r="F631" s="226"/>
      <c r="G631" s="223" t="s">
        <v>227</v>
      </c>
      <c r="H631" s="223" t="s">
        <v>227</v>
      </c>
      <c r="I631" s="232" t="s">
        <v>247</v>
      </c>
      <c r="J631" s="223" t="s">
        <v>227</v>
      </c>
      <c r="K631" s="226"/>
      <c r="L631" s="223" t="s">
        <v>227</v>
      </c>
      <c r="M631" s="218"/>
      <c r="N631" s="223"/>
      <c r="O631" s="223" t="str">
        <f>IFERROR(VLOOKUP(A631,[1]ورقه2مسجلين!A$3:AV$777,43,0),"")</f>
        <v/>
      </c>
      <c r="P631" s="223"/>
      <c r="Q631" s="226"/>
      <c r="R631" s="231"/>
      <c r="S631" s="223" t="s">
        <v>227</v>
      </c>
      <c r="T631" s="223" t="s">
        <v>227</v>
      </c>
      <c r="U631" s="223" t="s">
        <v>227</v>
      </c>
      <c r="V631" s="223" t="s">
        <v>227</v>
      </c>
      <c r="W631" s="231"/>
      <c r="X631" s="223"/>
      <c r="Y631" s="231"/>
      <c r="Z631" s="231"/>
      <c r="AA631" s="231"/>
      <c r="AB631" s="231"/>
      <c r="AC631" s="231"/>
      <c r="AD631" s="597" t="s">
        <v>227</v>
      </c>
      <c r="AE631" s="232">
        <v>0</v>
      </c>
      <c r="AF631" s="228" t="s">
        <v>227</v>
      </c>
      <c r="AG631" s="218"/>
      <c r="AH631" s="232" t="s">
        <v>1500</v>
      </c>
      <c r="AI631" s="223"/>
      <c r="AJ631" s="223"/>
      <c r="AK631" s="229"/>
      <c r="AL631" s="228"/>
      <c r="AM631" s="229"/>
      <c r="AN631" s="229"/>
      <c r="AO631" s="229"/>
    </row>
    <row r="632" spans="1:41" ht="20.100000000000001" customHeight="1" x14ac:dyDescent="0.3">
      <c r="A632" s="222">
        <v>707246</v>
      </c>
      <c r="B632" s="255" t="s">
        <v>1688</v>
      </c>
      <c r="C632" s="223" t="s">
        <v>333</v>
      </c>
      <c r="D632" s="223" t="s">
        <v>164</v>
      </c>
      <c r="E632" s="223" t="s">
        <v>1818</v>
      </c>
      <c r="F632" s="224">
        <v>31781</v>
      </c>
      <c r="G632" s="223" t="s">
        <v>1011</v>
      </c>
      <c r="H632" s="223" t="s">
        <v>911</v>
      </c>
      <c r="I632" s="232" t="s">
        <v>403</v>
      </c>
      <c r="J632" s="223" t="s">
        <v>201</v>
      </c>
      <c r="K632" s="225">
        <v>2005</v>
      </c>
      <c r="L632" s="223" t="s">
        <v>202</v>
      </c>
      <c r="M632" s="218"/>
      <c r="N632" s="223"/>
      <c r="O632" s="223" t="str">
        <f>IFERROR(VLOOKUP(A632,[1]ورقه2مسجلين!A$3:AV$777,43,0),"")</f>
        <v/>
      </c>
      <c r="P632" s="223"/>
      <c r="Q632" s="226"/>
      <c r="R632" s="222">
        <v>0</v>
      </c>
      <c r="S632" s="223" t="s">
        <v>2471</v>
      </c>
      <c r="T632" s="223" t="s">
        <v>2472</v>
      </c>
      <c r="U632" s="223" t="s">
        <v>2473</v>
      </c>
      <c r="V632" s="223" t="s">
        <v>2474</v>
      </c>
      <c r="W632" s="222"/>
      <c r="X632" s="223"/>
      <c r="Y632" s="222"/>
      <c r="Z632" s="222"/>
      <c r="AA632" s="222"/>
      <c r="AB632" s="222"/>
      <c r="AC632" s="222"/>
      <c r="AD632" s="597" t="s">
        <v>227</v>
      </c>
      <c r="AE632" s="232">
        <v>0</v>
      </c>
      <c r="AF632" s="228" t="s">
        <v>227</v>
      </c>
      <c r="AG632" s="218"/>
      <c r="AH632" s="232"/>
      <c r="AI632" s="223"/>
      <c r="AJ632" s="223"/>
      <c r="AK632" s="229"/>
      <c r="AL632" s="228"/>
      <c r="AM632" s="229"/>
      <c r="AN632" s="229"/>
      <c r="AO632" s="229"/>
    </row>
    <row r="633" spans="1:41" ht="20.100000000000001" customHeight="1" x14ac:dyDescent="0.3">
      <c r="A633" s="608">
        <v>707247</v>
      </c>
      <c r="B633" s="608" t="s">
        <v>1689</v>
      </c>
      <c r="C633" s="608" t="s">
        <v>100</v>
      </c>
      <c r="D633" s="232"/>
      <c r="E633" s="608" t="s">
        <v>227</v>
      </c>
      <c r="F633" s="610" t="s">
        <v>227</v>
      </c>
      <c r="G633" s="608" t="s">
        <v>227</v>
      </c>
      <c r="H633" s="223"/>
      <c r="I633" s="608" t="s">
        <v>248</v>
      </c>
      <c r="J633" s="223"/>
      <c r="K633" s="225"/>
      <c r="L633" s="223"/>
      <c r="M633" s="218"/>
      <c r="N633" s="218"/>
      <c r="O633" s="223"/>
      <c r="P633" s="223"/>
      <c r="Q633" s="226"/>
      <c r="R633" s="222"/>
      <c r="S633" s="223"/>
      <c r="T633" s="223"/>
      <c r="U633" s="223"/>
      <c r="V633" s="223"/>
      <c r="W633" s="222"/>
      <c r="X633" s="223"/>
      <c r="Y633" s="222"/>
      <c r="Z633" s="222"/>
      <c r="AA633" s="222"/>
      <c r="AB633" s="231"/>
      <c r="AC633" s="222"/>
      <c r="AD633" s="597"/>
      <c r="AE633" s="232"/>
      <c r="AF633" s="228"/>
      <c r="AG633" s="218"/>
      <c r="AH633" s="218"/>
      <c r="AI633" s="223"/>
      <c r="AJ633" s="223"/>
      <c r="AK633" s="229"/>
      <c r="AL633" s="228"/>
      <c r="AM633" s="229"/>
      <c r="AN633" s="229"/>
      <c r="AO633" s="229"/>
    </row>
    <row r="634" spans="1:41" ht="20.100000000000001" customHeight="1" x14ac:dyDescent="0.3">
      <c r="A634" s="222">
        <v>707248</v>
      </c>
      <c r="B634" s="255" t="s">
        <v>1690</v>
      </c>
      <c r="C634" s="223" t="s">
        <v>99</v>
      </c>
      <c r="D634" s="223" t="s">
        <v>1932</v>
      </c>
      <c r="E634" s="223" t="s">
        <v>173</v>
      </c>
      <c r="F634" s="230">
        <v>29754</v>
      </c>
      <c r="G634" s="223" t="s">
        <v>1863</v>
      </c>
      <c r="H634" s="223" t="s">
        <v>911</v>
      </c>
      <c r="I634" s="232" t="s">
        <v>247</v>
      </c>
      <c r="J634" s="223" t="s">
        <v>203</v>
      </c>
      <c r="K634" s="222">
        <v>2012</v>
      </c>
      <c r="L634" s="223" t="s">
        <v>219</v>
      </c>
      <c r="M634" s="223" t="s">
        <v>227</v>
      </c>
      <c r="N634" s="223"/>
      <c r="O634" s="223" t="str">
        <f>IFERROR(VLOOKUP(A634,[1]ورقه2مسجلين!A$3:AV$777,43,0),"")</f>
        <v/>
      </c>
      <c r="P634" s="223"/>
      <c r="Q634" s="226"/>
      <c r="R634" s="223" t="s">
        <v>227</v>
      </c>
      <c r="S634" s="223" t="s">
        <v>227</v>
      </c>
      <c r="T634" s="223" t="s">
        <v>227</v>
      </c>
      <c r="U634" s="223" t="s">
        <v>227</v>
      </c>
      <c r="V634" s="223" t="s">
        <v>227</v>
      </c>
      <c r="W634" s="223" t="s">
        <v>227</v>
      </c>
      <c r="X634" s="223" t="s">
        <v>227</v>
      </c>
      <c r="Y634" s="223" t="s">
        <v>227</v>
      </c>
      <c r="Z634" s="223" t="s">
        <v>227</v>
      </c>
      <c r="AA634" s="223" t="s">
        <v>227</v>
      </c>
      <c r="AB634" s="223" t="s">
        <v>227</v>
      </c>
      <c r="AC634" s="223" t="s">
        <v>1500</v>
      </c>
      <c r="AD634" s="597" t="s">
        <v>227</v>
      </c>
      <c r="AE634" s="232">
        <v>0</v>
      </c>
      <c r="AF634" s="228" t="s">
        <v>1500</v>
      </c>
      <c r="AG634" s="607" t="s">
        <v>1500</v>
      </c>
      <c r="AH634" s="232" t="s">
        <v>1500</v>
      </c>
      <c r="AI634" s="223"/>
      <c r="AJ634" s="223"/>
      <c r="AK634"/>
      <c r="AL634" s="228"/>
      <c r="AM634"/>
      <c r="AN634"/>
      <c r="AO634"/>
    </row>
    <row r="635" spans="1:41" ht="20.100000000000001" customHeight="1" x14ac:dyDescent="0.3">
      <c r="A635" s="222">
        <v>707249</v>
      </c>
      <c r="B635" s="255" t="s">
        <v>1691</v>
      </c>
      <c r="C635" s="223" t="s">
        <v>577</v>
      </c>
      <c r="D635" s="223" t="s">
        <v>1075</v>
      </c>
      <c r="E635" s="223" t="s">
        <v>173</v>
      </c>
      <c r="F635" s="230">
        <v>36219</v>
      </c>
      <c r="G635" s="223" t="s">
        <v>994</v>
      </c>
      <c r="H635" s="223" t="s">
        <v>911</v>
      </c>
      <c r="I635" s="232" t="s">
        <v>247</v>
      </c>
      <c r="J635" s="223" t="s">
        <v>201</v>
      </c>
      <c r="K635" s="222">
        <v>2017</v>
      </c>
      <c r="L635" s="223" t="s">
        <v>209</v>
      </c>
      <c r="M635" s="218"/>
      <c r="N635" s="223"/>
      <c r="O635" s="223"/>
      <c r="P635" s="250"/>
      <c r="Q635" s="226"/>
      <c r="R635" s="222">
        <v>0</v>
      </c>
      <c r="S635" s="223" t="s">
        <v>3416</v>
      </c>
      <c r="T635" s="223" t="s">
        <v>3417</v>
      </c>
      <c r="U635" s="223" t="s">
        <v>2868</v>
      </c>
      <c r="V635" s="223" t="s">
        <v>1963</v>
      </c>
      <c r="W635" s="222"/>
      <c r="X635" s="223"/>
      <c r="Y635" s="222"/>
      <c r="Z635" s="222"/>
      <c r="AA635" s="222"/>
      <c r="AB635" s="222"/>
      <c r="AC635" s="222"/>
      <c r="AD635" s="597" t="s">
        <v>227</v>
      </c>
      <c r="AE635" s="232">
        <v>0</v>
      </c>
      <c r="AF635" s="228" t="s">
        <v>227</v>
      </c>
      <c r="AG635" s="218"/>
      <c r="AH635" s="232" t="s">
        <v>1500</v>
      </c>
      <c r="AI635" s="223"/>
      <c r="AJ635" s="223"/>
      <c r="AK635" s="229"/>
      <c r="AL635" s="228"/>
      <c r="AM635" s="229"/>
      <c r="AN635" s="229"/>
      <c r="AO635" s="229"/>
    </row>
    <row r="636" spans="1:41" ht="20.100000000000001" customHeight="1" x14ac:dyDescent="0.3">
      <c r="A636" s="222">
        <v>707250</v>
      </c>
      <c r="B636" s="255" t="s">
        <v>1692</v>
      </c>
      <c r="C636" s="223" t="s">
        <v>337</v>
      </c>
      <c r="D636" s="223" t="s">
        <v>1035</v>
      </c>
      <c r="E636" s="223" t="s">
        <v>173</v>
      </c>
      <c r="F636" s="224">
        <v>34700</v>
      </c>
      <c r="G636" s="223" t="s">
        <v>1062</v>
      </c>
      <c r="H636" s="223" t="s">
        <v>911</v>
      </c>
      <c r="I636" s="232" t="s">
        <v>247</v>
      </c>
      <c r="J636" s="223" t="s">
        <v>201</v>
      </c>
      <c r="K636" s="225">
        <v>2012</v>
      </c>
      <c r="L636" s="223" t="s">
        <v>211</v>
      </c>
      <c r="M636" s="218"/>
      <c r="N636" s="223"/>
      <c r="O636" s="223" t="str">
        <f>IFERROR(VLOOKUP(A636,[1]ورقه2مسجلين!A$3:AV$777,43,0),"")</f>
        <v/>
      </c>
      <c r="P636" s="223"/>
      <c r="Q636" s="226"/>
      <c r="R636" s="222">
        <v>0</v>
      </c>
      <c r="S636" s="223" t="s">
        <v>3418</v>
      </c>
      <c r="T636" s="223" t="s">
        <v>3149</v>
      </c>
      <c r="U636" s="223" t="s">
        <v>2691</v>
      </c>
      <c r="V636" s="223" t="s">
        <v>2251</v>
      </c>
      <c r="W636" s="222"/>
      <c r="X636" s="223"/>
      <c r="Y636" s="222"/>
      <c r="Z636" s="222"/>
      <c r="AA636" s="222"/>
      <c r="AB636" s="222"/>
      <c r="AC636" s="222"/>
      <c r="AD636" s="597" t="s">
        <v>227</v>
      </c>
      <c r="AE636" s="232">
        <v>0</v>
      </c>
      <c r="AF636" s="228" t="s">
        <v>227</v>
      </c>
      <c r="AG636" s="218"/>
      <c r="AH636" s="232" t="s">
        <v>1500</v>
      </c>
      <c r="AI636" s="223"/>
      <c r="AJ636" s="223"/>
      <c r="AK636" s="229"/>
      <c r="AL636" s="228"/>
      <c r="AM636" s="229"/>
      <c r="AN636" s="229"/>
      <c r="AO636" s="229"/>
    </row>
    <row r="637" spans="1:41" ht="20.100000000000001" customHeight="1" x14ac:dyDescent="0.3">
      <c r="A637" s="222">
        <v>707251</v>
      </c>
      <c r="B637" s="255" t="s">
        <v>516</v>
      </c>
      <c r="C637" s="223" t="s">
        <v>333</v>
      </c>
      <c r="D637" s="223" t="s">
        <v>1028</v>
      </c>
      <c r="E637" s="223" t="s">
        <v>173</v>
      </c>
      <c r="F637" s="224">
        <v>29598</v>
      </c>
      <c r="G637" s="223" t="s">
        <v>1864</v>
      </c>
      <c r="H637" s="223" t="s">
        <v>911</v>
      </c>
      <c r="I637" s="232" t="s">
        <v>403</v>
      </c>
      <c r="J637" s="223" t="s">
        <v>201</v>
      </c>
      <c r="K637" s="225">
        <v>1999</v>
      </c>
      <c r="L637" s="223" t="s">
        <v>211</v>
      </c>
      <c r="M637" s="218"/>
      <c r="N637" s="223"/>
      <c r="O637" s="223" t="str">
        <f>IFERROR(VLOOKUP(A637,[1]ورقه2مسجلين!A$3:AV$777,43,0),"")</f>
        <v/>
      </c>
      <c r="P637" s="223"/>
      <c r="Q637" s="226"/>
      <c r="R637" s="231"/>
      <c r="S637" s="223" t="s">
        <v>3419</v>
      </c>
      <c r="T637" s="223" t="s">
        <v>3420</v>
      </c>
      <c r="U637" s="223" t="s">
        <v>2243</v>
      </c>
      <c r="V637" s="223" t="s">
        <v>2251</v>
      </c>
      <c r="W637" s="222"/>
      <c r="X637" s="223"/>
      <c r="Y637" s="222"/>
      <c r="Z637" s="222"/>
      <c r="AA637" s="222"/>
      <c r="AB637" s="222"/>
      <c r="AC637" s="222"/>
      <c r="AD637" s="597" t="s">
        <v>227</v>
      </c>
      <c r="AE637" s="232">
        <v>0</v>
      </c>
      <c r="AF637" s="228" t="s">
        <v>227</v>
      </c>
      <c r="AG637" s="218"/>
      <c r="AH637" s="232"/>
      <c r="AI637" s="223"/>
      <c r="AJ637" s="223"/>
      <c r="AK637" s="229"/>
      <c r="AL637" s="228"/>
      <c r="AM637" s="229"/>
      <c r="AN637" s="229"/>
      <c r="AO637" s="229"/>
    </row>
    <row r="638" spans="1:41" ht="20.100000000000001" customHeight="1" x14ac:dyDescent="0.3">
      <c r="A638" s="222">
        <v>707252</v>
      </c>
      <c r="B638" s="255" t="s">
        <v>1693</v>
      </c>
      <c r="C638" s="223" t="s">
        <v>67</v>
      </c>
      <c r="D638" s="223" t="s">
        <v>981</v>
      </c>
      <c r="E638" s="223" t="s">
        <v>173</v>
      </c>
      <c r="F638" s="224">
        <v>34209</v>
      </c>
      <c r="G638" s="223" t="s">
        <v>1015</v>
      </c>
      <c r="H638" s="223" t="s">
        <v>911</v>
      </c>
      <c r="I638" s="232" t="s">
        <v>247</v>
      </c>
      <c r="J638" s="223" t="s">
        <v>201</v>
      </c>
      <c r="K638" s="225">
        <v>2012</v>
      </c>
      <c r="L638" s="223" t="s">
        <v>211</v>
      </c>
      <c r="M638" s="223" t="s">
        <v>227</v>
      </c>
      <c r="N638" s="223"/>
      <c r="O638" s="223" t="str">
        <f>IFERROR(VLOOKUP(A638,[1]ورقه2مسجلين!A$3:AV$777,43,0),"")</f>
        <v/>
      </c>
      <c r="P638" s="223"/>
      <c r="Q638" s="226"/>
      <c r="R638" s="223" t="s">
        <v>227</v>
      </c>
      <c r="S638" s="223" t="s">
        <v>227</v>
      </c>
      <c r="T638" s="223" t="s">
        <v>227</v>
      </c>
      <c r="U638" s="223" t="s">
        <v>227</v>
      </c>
      <c r="V638" s="223" t="s">
        <v>227</v>
      </c>
      <c r="W638" s="223" t="s">
        <v>227</v>
      </c>
      <c r="X638" s="223" t="s">
        <v>227</v>
      </c>
      <c r="Y638" s="223" t="s">
        <v>227</v>
      </c>
      <c r="Z638" s="223" t="s">
        <v>227</v>
      </c>
      <c r="AA638" s="223" t="s">
        <v>227</v>
      </c>
      <c r="AB638" s="223" t="s">
        <v>227</v>
      </c>
      <c r="AC638" s="223" t="s">
        <v>1500</v>
      </c>
      <c r="AD638" s="597" t="s">
        <v>227</v>
      </c>
      <c r="AE638" s="232">
        <v>0</v>
      </c>
      <c r="AF638" s="228" t="s">
        <v>1500</v>
      </c>
      <c r="AG638" s="607" t="s">
        <v>1500</v>
      </c>
      <c r="AH638" s="232" t="s">
        <v>1500</v>
      </c>
      <c r="AI638" s="223"/>
      <c r="AJ638" s="223"/>
      <c r="AK638"/>
      <c r="AL638" s="228"/>
      <c r="AM638"/>
      <c r="AN638"/>
      <c r="AO638"/>
    </row>
    <row r="639" spans="1:41" ht="20.100000000000001" customHeight="1" x14ac:dyDescent="0.3">
      <c r="A639" s="222">
        <v>707253</v>
      </c>
      <c r="B639" s="255" t="s">
        <v>530</v>
      </c>
      <c r="C639" s="223" t="s">
        <v>342</v>
      </c>
      <c r="D639" s="223" t="s">
        <v>1010</v>
      </c>
      <c r="E639" s="223" t="s">
        <v>173</v>
      </c>
      <c r="F639" s="224">
        <v>34573</v>
      </c>
      <c r="G639" s="223" t="s">
        <v>1011</v>
      </c>
      <c r="H639" s="223" t="s">
        <v>911</v>
      </c>
      <c r="I639" s="232" t="s">
        <v>247</v>
      </c>
      <c r="J639" s="223" t="s">
        <v>203</v>
      </c>
      <c r="K639" s="225">
        <v>2013</v>
      </c>
      <c r="L639" s="223" t="s">
        <v>202</v>
      </c>
      <c r="M639" s="223" t="s">
        <v>227</v>
      </c>
      <c r="N639" s="223"/>
      <c r="O639" s="223" t="str">
        <f>IFERROR(VLOOKUP(A639,[1]ورقه2مسجلين!A$3:AV$777,43,0),"")</f>
        <v/>
      </c>
      <c r="P639" s="223"/>
      <c r="Q639" s="226"/>
      <c r="R639" s="223" t="s">
        <v>227</v>
      </c>
      <c r="S639" s="223" t="s">
        <v>227</v>
      </c>
      <c r="T639" s="223" t="s">
        <v>227</v>
      </c>
      <c r="U639" s="223" t="s">
        <v>227</v>
      </c>
      <c r="V639" s="223" t="s">
        <v>227</v>
      </c>
      <c r="W639" s="223" t="s">
        <v>227</v>
      </c>
      <c r="X639" s="223" t="s">
        <v>227</v>
      </c>
      <c r="Y639" s="223" t="s">
        <v>227</v>
      </c>
      <c r="Z639" s="223" t="s">
        <v>227</v>
      </c>
      <c r="AA639" s="223" t="s">
        <v>227</v>
      </c>
      <c r="AB639" s="223" t="s">
        <v>227</v>
      </c>
      <c r="AC639" s="223" t="s">
        <v>227</v>
      </c>
      <c r="AD639" s="597" t="s">
        <v>227</v>
      </c>
      <c r="AE639" s="232">
        <v>0</v>
      </c>
      <c r="AF639" s="228" t="s">
        <v>1500</v>
      </c>
      <c r="AG639" s="607" t="s">
        <v>1500</v>
      </c>
      <c r="AH639" s="232" t="s">
        <v>1500</v>
      </c>
      <c r="AI639" s="223"/>
      <c r="AJ639" s="223"/>
      <c r="AK639"/>
      <c r="AL639" s="228"/>
      <c r="AM639"/>
      <c r="AN639"/>
      <c r="AO639"/>
    </row>
    <row r="640" spans="1:41" ht="20.100000000000001" customHeight="1" x14ac:dyDescent="0.3">
      <c r="A640" s="222">
        <v>707254</v>
      </c>
      <c r="B640" s="255" t="s">
        <v>1694</v>
      </c>
      <c r="C640" s="223" t="s">
        <v>61</v>
      </c>
      <c r="D640" s="223" t="s">
        <v>960</v>
      </c>
      <c r="E640" s="223" t="s">
        <v>1818</v>
      </c>
      <c r="F640" s="230">
        <v>33056</v>
      </c>
      <c r="G640" s="223" t="s">
        <v>208</v>
      </c>
      <c r="H640" s="223" t="s">
        <v>911</v>
      </c>
      <c r="I640" s="232" t="s">
        <v>247</v>
      </c>
      <c r="J640" s="223" t="s">
        <v>203</v>
      </c>
      <c r="K640" s="222">
        <v>2008</v>
      </c>
      <c r="L640" s="223" t="s">
        <v>208</v>
      </c>
      <c r="M640" s="223" t="s">
        <v>227</v>
      </c>
      <c r="N640" s="223"/>
      <c r="O640" s="223" t="str">
        <f>IFERROR(VLOOKUP(A640,[1]ورقه2مسجلين!A$3:AV$777,43,0),"")</f>
        <v/>
      </c>
      <c r="P640" s="223"/>
      <c r="Q640" s="226"/>
      <c r="R640" s="223" t="s">
        <v>227</v>
      </c>
      <c r="S640" s="223" t="s">
        <v>2214</v>
      </c>
      <c r="T640" s="223" t="s">
        <v>2215</v>
      </c>
      <c r="U640" s="223" t="s">
        <v>2216</v>
      </c>
      <c r="V640" s="223" t="s">
        <v>2217</v>
      </c>
      <c r="W640" s="223" t="s">
        <v>227</v>
      </c>
      <c r="X640" s="223" t="s">
        <v>227</v>
      </c>
      <c r="Y640" s="223" t="s">
        <v>227</v>
      </c>
      <c r="Z640" s="223" t="s">
        <v>227</v>
      </c>
      <c r="AA640" s="223" t="s">
        <v>227</v>
      </c>
      <c r="AB640" s="223" t="s">
        <v>227</v>
      </c>
      <c r="AC640" s="223" t="s">
        <v>1500</v>
      </c>
      <c r="AD640" s="597" t="s">
        <v>227</v>
      </c>
      <c r="AE640" s="232">
        <v>0</v>
      </c>
      <c r="AF640" s="228" t="s">
        <v>1500</v>
      </c>
      <c r="AG640" s="607" t="s">
        <v>1500</v>
      </c>
      <c r="AH640" s="232" t="s">
        <v>1500</v>
      </c>
      <c r="AI640" s="223"/>
      <c r="AJ640" s="223"/>
      <c r="AK640"/>
      <c r="AL640" s="228"/>
      <c r="AM640"/>
      <c r="AN640"/>
      <c r="AO640"/>
    </row>
    <row r="641" spans="1:41" ht="20.100000000000001" customHeight="1" x14ac:dyDescent="0.3">
      <c r="A641" s="222">
        <v>707255</v>
      </c>
      <c r="B641" s="255" t="s">
        <v>1695</v>
      </c>
      <c r="C641" s="223" t="s">
        <v>79</v>
      </c>
      <c r="D641" s="223" t="s">
        <v>1910</v>
      </c>
      <c r="E641" s="223" t="s">
        <v>173</v>
      </c>
      <c r="F641" s="224">
        <v>36526</v>
      </c>
      <c r="G641" s="223" t="s">
        <v>1137</v>
      </c>
      <c r="H641" s="223" t="s">
        <v>911</v>
      </c>
      <c r="I641" s="232" t="s">
        <v>247</v>
      </c>
      <c r="J641" s="223" t="s">
        <v>201</v>
      </c>
      <c r="K641" s="225">
        <v>2017</v>
      </c>
      <c r="L641" s="223" t="s">
        <v>216</v>
      </c>
      <c r="M641" s="223" t="s">
        <v>227</v>
      </c>
      <c r="N641" s="223"/>
      <c r="O641" s="223" t="str">
        <f>IFERROR(VLOOKUP(A641,[1]ورقه2مسجلين!A$3:AV$777,43,0),"")</f>
        <v/>
      </c>
      <c r="P641" s="223"/>
      <c r="Q641" s="226"/>
      <c r="R641" s="223" t="s">
        <v>227</v>
      </c>
      <c r="S641" s="223" t="s">
        <v>2543</v>
      </c>
      <c r="T641" s="223" t="s">
        <v>2219</v>
      </c>
      <c r="U641" s="223" t="s">
        <v>2544</v>
      </c>
      <c r="V641" s="223" t="s">
        <v>1963</v>
      </c>
      <c r="W641" s="223" t="s">
        <v>227</v>
      </c>
      <c r="X641" s="223" t="s">
        <v>227</v>
      </c>
      <c r="Y641" s="223" t="s">
        <v>227</v>
      </c>
      <c r="Z641" s="223" t="s">
        <v>227</v>
      </c>
      <c r="AA641" s="223" t="s">
        <v>227</v>
      </c>
      <c r="AB641" s="223" t="s">
        <v>227</v>
      </c>
      <c r="AC641" s="223" t="s">
        <v>227</v>
      </c>
      <c r="AD641" s="597" t="s">
        <v>227</v>
      </c>
      <c r="AE641" s="232">
        <v>0</v>
      </c>
      <c r="AF641" s="228" t="s">
        <v>1500</v>
      </c>
      <c r="AG641" s="607" t="s">
        <v>1500</v>
      </c>
      <c r="AH641" s="232" t="s">
        <v>1500</v>
      </c>
      <c r="AI641" s="223"/>
      <c r="AJ641" s="223"/>
      <c r="AK641"/>
      <c r="AL641" s="228"/>
      <c r="AM641"/>
      <c r="AN641"/>
      <c r="AO641"/>
    </row>
    <row r="642" spans="1:41" ht="20.100000000000001" customHeight="1" x14ac:dyDescent="0.3">
      <c r="A642" s="222">
        <v>707256</v>
      </c>
      <c r="B642" s="255" t="s">
        <v>1696</v>
      </c>
      <c r="C642" s="223" t="s">
        <v>66</v>
      </c>
      <c r="D642" s="223" t="s">
        <v>1907</v>
      </c>
      <c r="E642" s="223" t="s">
        <v>174</v>
      </c>
      <c r="F642" s="224">
        <v>33970</v>
      </c>
      <c r="G642" s="223" t="s">
        <v>1865</v>
      </c>
      <c r="H642" s="223" t="s">
        <v>911</v>
      </c>
      <c r="I642" s="232" t="s">
        <v>247</v>
      </c>
      <c r="J642" s="223" t="s">
        <v>203</v>
      </c>
      <c r="K642" s="225">
        <v>2012</v>
      </c>
      <c r="L642" s="223" t="s">
        <v>216</v>
      </c>
      <c r="M642" s="223" t="s">
        <v>227</v>
      </c>
      <c r="N642" s="223"/>
      <c r="O642" s="223" t="str">
        <f>IFERROR(VLOOKUP(A642,[1]ورقه2مسجلين!A$3:AV$777,43,0),"")</f>
        <v/>
      </c>
      <c r="P642" s="223"/>
      <c r="Q642" s="226"/>
      <c r="R642" s="223" t="s">
        <v>227</v>
      </c>
      <c r="S642" s="223" t="s">
        <v>2293</v>
      </c>
      <c r="T642" s="223" t="s">
        <v>2091</v>
      </c>
      <c r="U642" s="223" t="s">
        <v>2294</v>
      </c>
      <c r="V642" s="223" t="s">
        <v>1963</v>
      </c>
      <c r="W642" s="223" t="s">
        <v>227</v>
      </c>
      <c r="X642" s="223" t="s">
        <v>227</v>
      </c>
      <c r="Y642" s="223" t="s">
        <v>227</v>
      </c>
      <c r="Z642" s="223" t="s">
        <v>227</v>
      </c>
      <c r="AA642" s="223" t="s">
        <v>227</v>
      </c>
      <c r="AB642" s="223" t="s">
        <v>227</v>
      </c>
      <c r="AC642" s="223" t="s">
        <v>1500</v>
      </c>
      <c r="AD642" s="597" t="s">
        <v>227</v>
      </c>
      <c r="AE642" s="232">
        <v>0</v>
      </c>
      <c r="AF642" s="228" t="s">
        <v>1500</v>
      </c>
      <c r="AG642" s="607" t="s">
        <v>1500</v>
      </c>
      <c r="AH642" s="232" t="s">
        <v>1500</v>
      </c>
      <c r="AI642" s="223"/>
      <c r="AJ642" s="223"/>
      <c r="AK642"/>
      <c r="AL642" s="228"/>
      <c r="AM642"/>
      <c r="AN642"/>
      <c r="AO642"/>
    </row>
    <row r="643" spans="1:41" ht="20.100000000000001" customHeight="1" x14ac:dyDescent="0.3">
      <c r="A643" s="222">
        <v>707257</v>
      </c>
      <c r="B643" s="255" t="s">
        <v>1697</v>
      </c>
      <c r="C643" s="223" t="s">
        <v>158</v>
      </c>
      <c r="D643" s="223" t="s">
        <v>1902</v>
      </c>
      <c r="E643" s="223" t="s">
        <v>173</v>
      </c>
      <c r="F643" s="224">
        <v>33121</v>
      </c>
      <c r="G643" s="223" t="s">
        <v>1866</v>
      </c>
      <c r="H643" s="223" t="s">
        <v>911</v>
      </c>
      <c r="I643" s="232" t="s">
        <v>247</v>
      </c>
      <c r="J643" s="223" t="s">
        <v>201</v>
      </c>
      <c r="K643" s="225">
        <v>2008</v>
      </c>
      <c r="L643" s="223" t="s">
        <v>212</v>
      </c>
      <c r="M643" s="223" t="s">
        <v>227</v>
      </c>
      <c r="N643" s="223"/>
      <c r="O643" s="223" t="str">
        <f>IFERROR(VLOOKUP(A643,[1]ورقه2مسجلين!A$3:AV$777,43,0),"")</f>
        <v/>
      </c>
      <c r="P643" s="223"/>
      <c r="Q643" s="226"/>
      <c r="R643" s="223" t="s">
        <v>227</v>
      </c>
      <c r="S643" s="223" t="s">
        <v>2492</v>
      </c>
      <c r="T643" s="223" t="s">
        <v>2399</v>
      </c>
      <c r="U643" s="223" t="s">
        <v>2493</v>
      </c>
      <c r="V643" s="223" t="s">
        <v>2209</v>
      </c>
      <c r="W643" s="223" t="s">
        <v>227</v>
      </c>
      <c r="X643" s="223" t="s">
        <v>227</v>
      </c>
      <c r="Y643" s="223" t="s">
        <v>227</v>
      </c>
      <c r="Z643" s="223" t="s">
        <v>227</v>
      </c>
      <c r="AA643" s="223" t="s">
        <v>227</v>
      </c>
      <c r="AB643" s="223" t="s">
        <v>227</v>
      </c>
      <c r="AC643" s="223" t="s">
        <v>1500</v>
      </c>
      <c r="AD643" s="597" t="s">
        <v>227</v>
      </c>
      <c r="AE643" s="232">
        <v>0</v>
      </c>
      <c r="AF643" s="228" t="s">
        <v>1500</v>
      </c>
      <c r="AG643" s="607" t="s">
        <v>1500</v>
      </c>
      <c r="AH643" s="232" t="s">
        <v>1500</v>
      </c>
      <c r="AI643" s="223"/>
      <c r="AJ643" s="223"/>
      <c r="AK643"/>
      <c r="AL643" s="228"/>
      <c r="AM643"/>
      <c r="AN643"/>
      <c r="AO643"/>
    </row>
    <row r="644" spans="1:41" ht="20.100000000000001" customHeight="1" x14ac:dyDescent="0.3">
      <c r="A644" s="222">
        <v>707258</v>
      </c>
      <c r="B644" s="255" t="s">
        <v>1698</v>
      </c>
      <c r="C644" s="223" t="s">
        <v>1699</v>
      </c>
      <c r="D644" s="223" t="s">
        <v>971</v>
      </c>
      <c r="E644" s="223" t="s">
        <v>173</v>
      </c>
      <c r="F644" s="230">
        <v>32048</v>
      </c>
      <c r="G644" s="223" t="s">
        <v>215</v>
      </c>
      <c r="H644" s="223" t="s">
        <v>911</v>
      </c>
      <c r="I644" s="232" t="s">
        <v>247</v>
      </c>
      <c r="J644" s="223" t="s">
        <v>203</v>
      </c>
      <c r="K644" s="222">
        <v>2013</v>
      </c>
      <c r="L644" s="223" t="s">
        <v>215</v>
      </c>
      <c r="M644" s="218"/>
      <c r="N644" s="223"/>
      <c r="O644" s="223" t="str">
        <f>IFERROR(VLOOKUP(A644,[1]ورقه2مسجلين!A$3:AV$777,43,0),"")</f>
        <v/>
      </c>
      <c r="P644" s="223"/>
      <c r="Q644" s="226"/>
      <c r="R644" s="231"/>
      <c r="S644" s="223" t="s">
        <v>3421</v>
      </c>
      <c r="T644" s="223" t="s">
        <v>3422</v>
      </c>
      <c r="U644" s="223" t="s">
        <v>3031</v>
      </c>
      <c r="V644" s="223" t="s">
        <v>3423</v>
      </c>
      <c r="W644" s="222"/>
      <c r="X644" s="223"/>
      <c r="Y644" s="222"/>
      <c r="Z644" s="222"/>
      <c r="AA644" s="222"/>
      <c r="AB644" s="222"/>
      <c r="AC644" s="222"/>
      <c r="AD644" s="597" t="s">
        <v>227</v>
      </c>
      <c r="AE644" s="232">
        <v>0</v>
      </c>
      <c r="AF644" s="228" t="s">
        <v>227</v>
      </c>
      <c r="AG644" s="218"/>
      <c r="AH644" s="232" t="s">
        <v>1500</v>
      </c>
      <c r="AI644" s="223"/>
      <c r="AJ644" s="223"/>
      <c r="AK644" s="229"/>
      <c r="AL644" s="228"/>
      <c r="AM644" s="229"/>
      <c r="AN644" s="229"/>
      <c r="AO644" s="229"/>
    </row>
    <row r="645" spans="1:41" ht="20.100000000000001" customHeight="1" x14ac:dyDescent="0.3">
      <c r="A645" s="222">
        <v>707259</v>
      </c>
      <c r="B645" s="255" t="s">
        <v>1700</v>
      </c>
      <c r="C645" s="223" t="s">
        <v>68</v>
      </c>
      <c r="D645" s="223" t="s">
        <v>1391</v>
      </c>
      <c r="E645" s="223" t="s">
        <v>174</v>
      </c>
      <c r="F645" s="224">
        <v>32878</v>
      </c>
      <c r="G645" s="223" t="s">
        <v>915</v>
      </c>
      <c r="H645" s="223" t="s">
        <v>911</v>
      </c>
      <c r="I645" s="232" t="s">
        <v>247</v>
      </c>
      <c r="J645" s="223" t="s">
        <v>203</v>
      </c>
      <c r="K645" s="225">
        <v>2008</v>
      </c>
      <c r="L645" s="223" t="s">
        <v>202</v>
      </c>
      <c r="M645" s="218"/>
      <c r="N645" s="223"/>
      <c r="O645" s="223"/>
      <c r="P645" s="250"/>
      <c r="Q645" s="226"/>
      <c r="R645" s="222">
        <v>0</v>
      </c>
      <c r="S645" s="223" t="s">
        <v>2230</v>
      </c>
      <c r="T645" s="223" t="s">
        <v>2024</v>
      </c>
      <c r="U645" s="223" t="s">
        <v>2231</v>
      </c>
      <c r="V645" s="223" t="s">
        <v>2232</v>
      </c>
      <c r="W645" s="222"/>
      <c r="X645" s="223"/>
      <c r="Y645" s="222"/>
      <c r="Z645" s="222"/>
      <c r="AA645" s="222"/>
      <c r="AB645" s="222"/>
      <c r="AC645" s="222"/>
      <c r="AD645" s="597" t="s">
        <v>227</v>
      </c>
      <c r="AE645" s="232">
        <v>0</v>
      </c>
      <c r="AF645" s="228" t="s">
        <v>227</v>
      </c>
      <c r="AG645" s="218"/>
      <c r="AH645" s="232" t="s">
        <v>1500</v>
      </c>
      <c r="AI645" s="223"/>
      <c r="AJ645" s="223"/>
      <c r="AK645" s="229"/>
      <c r="AL645" s="228"/>
      <c r="AM645" s="229"/>
      <c r="AN645" s="229"/>
      <c r="AO645" s="229"/>
    </row>
    <row r="646" spans="1:41" ht="20.100000000000001" customHeight="1" x14ac:dyDescent="0.3">
      <c r="A646" s="222">
        <v>707260</v>
      </c>
      <c r="B646" s="255" t="s">
        <v>1701</v>
      </c>
      <c r="C646" s="223" t="s">
        <v>66</v>
      </c>
      <c r="D646" s="223" t="s">
        <v>956</v>
      </c>
      <c r="E646" s="223" t="s">
        <v>174</v>
      </c>
      <c r="F646" s="224">
        <v>33725</v>
      </c>
      <c r="G646" s="223" t="s">
        <v>1148</v>
      </c>
      <c r="H646" s="223" t="s">
        <v>911</v>
      </c>
      <c r="I646" s="232" t="s">
        <v>247</v>
      </c>
      <c r="J646" s="223" t="s">
        <v>203</v>
      </c>
      <c r="K646" s="225">
        <v>2014</v>
      </c>
      <c r="L646" s="223" t="s">
        <v>216</v>
      </c>
      <c r="M646" s="223" t="s">
        <v>227</v>
      </c>
      <c r="N646" s="223"/>
      <c r="O646" s="223" t="str">
        <f>IFERROR(VLOOKUP(A646,[1]ورقه2مسجلين!A$3:AV$777,43,0),"")</f>
        <v/>
      </c>
      <c r="P646" s="223"/>
      <c r="Q646" s="226"/>
      <c r="R646" s="223" t="s">
        <v>227</v>
      </c>
      <c r="S646" s="223" t="s">
        <v>227</v>
      </c>
      <c r="T646" s="223" t="s">
        <v>227</v>
      </c>
      <c r="U646" s="223" t="s">
        <v>227</v>
      </c>
      <c r="V646" s="223" t="s">
        <v>227</v>
      </c>
      <c r="W646" s="223" t="s">
        <v>227</v>
      </c>
      <c r="X646" s="223" t="s">
        <v>227</v>
      </c>
      <c r="Y646" s="223" t="s">
        <v>227</v>
      </c>
      <c r="Z646" s="223" t="s">
        <v>227</v>
      </c>
      <c r="AA646" s="223" t="s">
        <v>227</v>
      </c>
      <c r="AB646" s="223" t="s">
        <v>227</v>
      </c>
      <c r="AC646" s="223" t="s">
        <v>227</v>
      </c>
      <c r="AD646" s="597" t="s">
        <v>227</v>
      </c>
      <c r="AE646" s="232">
        <v>0</v>
      </c>
      <c r="AF646" s="228" t="s">
        <v>1500</v>
      </c>
      <c r="AG646" s="607" t="s">
        <v>1500</v>
      </c>
      <c r="AH646" s="232" t="s">
        <v>1500</v>
      </c>
      <c r="AI646" s="223"/>
      <c r="AJ646" s="223"/>
      <c r="AK646"/>
      <c r="AL646" s="228"/>
      <c r="AM646"/>
      <c r="AN646"/>
      <c r="AO646"/>
    </row>
    <row r="647" spans="1:41" ht="20.100000000000001" customHeight="1" x14ac:dyDescent="0.3">
      <c r="A647" s="222">
        <v>707261</v>
      </c>
      <c r="B647" s="255" t="s">
        <v>1702</v>
      </c>
      <c r="C647" s="223" t="s">
        <v>71</v>
      </c>
      <c r="D647" s="223" t="s">
        <v>968</v>
      </c>
      <c r="E647" s="223" t="s">
        <v>173</v>
      </c>
      <c r="F647" s="230">
        <v>31144</v>
      </c>
      <c r="G647" s="223" t="s">
        <v>200</v>
      </c>
      <c r="H647" s="223" t="s">
        <v>911</v>
      </c>
      <c r="I647" s="232" t="s">
        <v>248</v>
      </c>
      <c r="J647" s="223" t="s">
        <v>203</v>
      </c>
      <c r="K647" s="222">
        <v>2005</v>
      </c>
      <c r="L647" s="223" t="s">
        <v>215</v>
      </c>
      <c r="M647" s="218"/>
      <c r="N647" s="223"/>
      <c r="O647" s="223" t="str">
        <f>IFERROR(VLOOKUP(A647,[1]ورقه2مسجلين!A$3:AV$777,43,0),"")</f>
        <v/>
      </c>
      <c r="P647" s="223"/>
      <c r="Q647" s="226"/>
      <c r="R647" s="231"/>
      <c r="S647" s="223" t="s">
        <v>3424</v>
      </c>
      <c r="T647" s="223" t="s">
        <v>2307</v>
      </c>
      <c r="U647" s="223" t="s">
        <v>2937</v>
      </c>
      <c r="V647" s="223" t="s">
        <v>2706</v>
      </c>
      <c r="W647" s="222"/>
      <c r="X647" s="223"/>
      <c r="Y647" s="222"/>
      <c r="Z647" s="222"/>
      <c r="AA647" s="222"/>
      <c r="AB647" s="222"/>
      <c r="AC647" s="222"/>
      <c r="AD647" s="597" t="s">
        <v>227</v>
      </c>
      <c r="AE647" s="232">
        <v>0</v>
      </c>
      <c r="AF647" s="228" t="s">
        <v>227</v>
      </c>
      <c r="AG647" s="218"/>
      <c r="AH647" s="232" t="s">
        <v>1500</v>
      </c>
      <c r="AI647" s="223"/>
      <c r="AJ647" s="223"/>
      <c r="AK647" s="229"/>
      <c r="AL647" s="228"/>
      <c r="AM647" s="229"/>
      <c r="AN647" s="229"/>
      <c r="AO647" s="229"/>
    </row>
    <row r="648" spans="1:41" ht="20.100000000000001" customHeight="1" x14ac:dyDescent="0.3">
      <c r="A648" s="222">
        <v>707262</v>
      </c>
      <c r="B648" s="255" t="s">
        <v>1703</v>
      </c>
      <c r="C648" s="223" t="s">
        <v>144</v>
      </c>
      <c r="D648" s="223" t="s">
        <v>1911</v>
      </c>
      <c r="E648" s="223" t="s">
        <v>173</v>
      </c>
      <c r="F648" s="224">
        <v>34700</v>
      </c>
      <c r="G648" s="223" t="s">
        <v>1832</v>
      </c>
      <c r="H648" s="223" t="s">
        <v>911</v>
      </c>
      <c r="I648" s="232" t="s">
        <v>247</v>
      </c>
      <c r="J648" s="223" t="s">
        <v>203</v>
      </c>
      <c r="K648" s="225">
        <v>2012</v>
      </c>
      <c r="L648" s="223" t="s">
        <v>208</v>
      </c>
      <c r="M648" s="223" t="s">
        <v>227</v>
      </c>
      <c r="N648" s="223"/>
      <c r="O648" s="223" t="str">
        <f>IFERROR(VLOOKUP(A648,[1]ورقه2مسجلين!A$3:AV$777,43,0),"")</f>
        <v/>
      </c>
      <c r="P648" s="223"/>
      <c r="Q648" s="226"/>
      <c r="R648" s="223" t="s">
        <v>227</v>
      </c>
      <c r="S648" s="223" t="s">
        <v>227</v>
      </c>
      <c r="T648" s="223" t="s">
        <v>227</v>
      </c>
      <c r="U648" s="223" t="s">
        <v>227</v>
      </c>
      <c r="V648" s="223" t="s">
        <v>227</v>
      </c>
      <c r="W648" s="223" t="s">
        <v>227</v>
      </c>
      <c r="X648" s="223" t="s">
        <v>227</v>
      </c>
      <c r="Y648" s="223" t="s">
        <v>227</v>
      </c>
      <c r="Z648" s="223" t="s">
        <v>227</v>
      </c>
      <c r="AA648" s="223" t="s">
        <v>227</v>
      </c>
      <c r="AB648" s="223" t="s">
        <v>227</v>
      </c>
      <c r="AC648" s="223" t="s">
        <v>1500</v>
      </c>
      <c r="AD648" s="597" t="s">
        <v>227</v>
      </c>
      <c r="AE648" s="232">
        <v>0</v>
      </c>
      <c r="AF648" s="228" t="s">
        <v>1500</v>
      </c>
      <c r="AG648" s="607" t="s">
        <v>1500</v>
      </c>
      <c r="AH648" s="232" t="s">
        <v>1500</v>
      </c>
      <c r="AI648" s="223"/>
      <c r="AJ648" s="223"/>
      <c r="AK648"/>
      <c r="AL648" s="228"/>
      <c r="AM648"/>
      <c r="AN648"/>
      <c r="AO648"/>
    </row>
    <row r="649" spans="1:41" ht="20.100000000000001" customHeight="1" x14ac:dyDescent="0.3">
      <c r="A649" s="222">
        <v>707263</v>
      </c>
      <c r="B649" s="255" t="s">
        <v>1704</v>
      </c>
      <c r="C649" s="223" t="s">
        <v>75</v>
      </c>
      <c r="D649" s="223" t="s">
        <v>1925</v>
      </c>
      <c r="E649" s="223" t="s">
        <v>174</v>
      </c>
      <c r="F649" s="230">
        <v>33826</v>
      </c>
      <c r="G649" s="223" t="s">
        <v>965</v>
      </c>
      <c r="H649" s="223" t="s">
        <v>911</v>
      </c>
      <c r="I649" s="232" t="s">
        <v>247</v>
      </c>
      <c r="J649" s="223" t="s">
        <v>203</v>
      </c>
      <c r="K649" s="222">
        <v>2010</v>
      </c>
      <c r="L649" s="223" t="s">
        <v>202</v>
      </c>
      <c r="M649" s="223" t="s">
        <v>227</v>
      </c>
      <c r="N649" s="223"/>
      <c r="O649" s="223" t="str">
        <f>IFERROR(VLOOKUP(A649,[1]ورقه2مسجلين!A$3:AV$777,43,0),"")</f>
        <v/>
      </c>
      <c r="P649" s="223"/>
      <c r="Q649" s="226"/>
      <c r="R649" s="223" t="s">
        <v>227</v>
      </c>
      <c r="S649" s="223" t="s">
        <v>227</v>
      </c>
      <c r="T649" s="223" t="s">
        <v>227</v>
      </c>
      <c r="U649" s="223" t="s">
        <v>227</v>
      </c>
      <c r="V649" s="223" t="s">
        <v>227</v>
      </c>
      <c r="W649" s="223" t="s">
        <v>227</v>
      </c>
      <c r="X649" s="223" t="s">
        <v>227</v>
      </c>
      <c r="Y649" s="223" t="s">
        <v>227</v>
      </c>
      <c r="Z649" s="223" t="s">
        <v>227</v>
      </c>
      <c r="AA649" s="223" t="s">
        <v>227</v>
      </c>
      <c r="AB649" s="223" t="s">
        <v>227</v>
      </c>
      <c r="AC649" s="223" t="s">
        <v>1500</v>
      </c>
      <c r="AD649" s="597" t="s">
        <v>227</v>
      </c>
      <c r="AE649" s="232">
        <v>0</v>
      </c>
      <c r="AF649" s="228" t="s">
        <v>1500</v>
      </c>
      <c r="AG649" s="607" t="s">
        <v>1500</v>
      </c>
      <c r="AH649" s="232" t="s">
        <v>1500</v>
      </c>
      <c r="AI649" s="223"/>
      <c r="AJ649" s="223"/>
      <c r="AK649"/>
      <c r="AL649" s="228"/>
      <c r="AM649"/>
      <c r="AN649"/>
      <c r="AO649"/>
    </row>
    <row r="650" spans="1:41" ht="20.100000000000001" customHeight="1" x14ac:dyDescent="0.3">
      <c r="A650" s="222">
        <v>707264</v>
      </c>
      <c r="B650" s="255" t="s">
        <v>1705</v>
      </c>
      <c r="C650" s="223" t="s">
        <v>99</v>
      </c>
      <c r="D650" s="223" t="s">
        <v>1930</v>
      </c>
      <c r="E650" s="223" t="s">
        <v>173</v>
      </c>
      <c r="F650" s="224">
        <v>24450</v>
      </c>
      <c r="G650" s="223" t="s">
        <v>969</v>
      </c>
      <c r="H650" s="223" t="s">
        <v>911</v>
      </c>
      <c r="I650" s="232" t="s">
        <v>247</v>
      </c>
      <c r="J650" s="223" t="s">
        <v>201</v>
      </c>
      <c r="K650" s="225">
        <v>1987</v>
      </c>
      <c r="L650" s="223" t="s">
        <v>200</v>
      </c>
      <c r="M650" s="223" t="s">
        <v>227</v>
      </c>
      <c r="N650" s="223"/>
      <c r="O650" s="223" t="str">
        <f>IFERROR(VLOOKUP(A650,[1]ورقه2مسجلين!A$3:AV$777,43,0),"")</f>
        <v/>
      </c>
      <c r="P650" s="223"/>
      <c r="Q650" s="226"/>
      <c r="R650" s="223" t="s">
        <v>227</v>
      </c>
      <c r="S650" s="223" t="s">
        <v>227</v>
      </c>
      <c r="T650" s="223" t="s">
        <v>227</v>
      </c>
      <c r="U650" s="223" t="s">
        <v>227</v>
      </c>
      <c r="V650" s="223" t="s">
        <v>227</v>
      </c>
      <c r="W650" s="223" t="s">
        <v>227</v>
      </c>
      <c r="X650" s="223" t="s">
        <v>227</v>
      </c>
      <c r="Y650" s="223" t="s">
        <v>227</v>
      </c>
      <c r="Z650" s="223" t="s">
        <v>227</v>
      </c>
      <c r="AA650" s="223" t="s">
        <v>227</v>
      </c>
      <c r="AB650" s="223" t="s">
        <v>227</v>
      </c>
      <c r="AC650" s="223" t="s">
        <v>1500</v>
      </c>
      <c r="AD650" s="597" t="s">
        <v>227</v>
      </c>
      <c r="AE650" s="232">
        <v>0</v>
      </c>
      <c r="AF650" s="228" t="s">
        <v>1500</v>
      </c>
      <c r="AG650" s="607" t="s">
        <v>1500</v>
      </c>
      <c r="AH650" s="232" t="s">
        <v>1500</v>
      </c>
      <c r="AI650" s="223"/>
      <c r="AJ650" s="223"/>
      <c r="AK650"/>
      <c r="AL650" s="228"/>
      <c r="AM650"/>
      <c r="AN650"/>
      <c r="AO650"/>
    </row>
    <row r="651" spans="1:41" ht="20.100000000000001" customHeight="1" x14ac:dyDescent="0.3">
      <c r="A651" s="222">
        <v>707265</v>
      </c>
      <c r="B651" s="255" t="s">
        <v>1706</v>
      </c>
      <c r="C651" s="223" t="s">
        <v>90</v>
      </c>
      <c r="D651" s="223" t="s">
        <v>227</v>
      </c>
      <c r="E651" s="223" t="s">
        <v>227</v>
      </c>
      <c r="F651" s="226"/>
      <c r="G651" s="223" t="s">
        <v>227</v>
      </c>
      <c r="H651" s="223" t="s">
        <v>227</v>
      </c>
      <c r="I651" s="232" t="s">
        <v>247</v>
      </c>
      <c r="J651" s="223" t="s">
        <v>227</v>
      </c>
      <c r="K651" s="226"/>
      <c r="L651" s="223" t="s">
        <v>227</v>
      </c>
      <c r="M651" s="218"/>
      <c r="N651" s="223"/>
      <c r="O651" s="223" t="str">
        <f>IFERROR(VLOOKUP(A651,[1]ورقه2مسجلين!A$3:AV$777,43,0),"")</f>
        <v/>
      </c>
      <c r="P651" s="223"/>
      <c r="Q651" s="226"/>
      <c r="R651" s="231"/>
      <c r="S651" s="223" t="s">
        <v>227</v>
      </c>
      <c r="T651" s="223" t="s">
        <v>227</v>
      </c>
      <c r="U651" s="223" t="s">
        <v>227</v>
      </c>
      <c r="V651" s="223" t="s">
        <v>227</v>
      </c>
      <c r="W651" s="231"/>
      <c r="X651" s="223"/>
      <c r="Y651" s="231"/>
      <c r="Z651" s="231"/>
      <c r="AA651" s="231"/>
      <c r="AB651" s="231"/>
      <c r="AC651" s="231"/>
      <c r="AD651" s="597" t="s">
        <v>227</v>
      </c>
      <c r="AE651" s="232">
        <v>0</v>
      </c>
      <c r="AF651" s="228" t="s">
        <v>227</v>
      </c>
      <c r="AG651" s="218"/>
      <c r="AH651" s="232" t="s">
        <v>1500</v>
      </c>
      <c r="AI651" s="223"/>
      <c r="AJ651" s="223"/>
      <c r="AK651" s="229"/>
      <c r="AL651" s="228"/>
      <c r="AM651" s="229"/>
      <c r="AN651" s="229"/>
      <c r="AO651" s="229"/>
    </row>
    <row r="652" spans="1:41" ht="20.100000000000001" customHeight="1" x14ac:dyDescent="0.3">
      <c r="A652" s="222">
        <v>707266</v>
      </c>
      <c r="B652" s="255" t="s">
        <v>1707</v>
      </c>
      <c r="C652" s="223" t="s">
        <v>1708</v>
      </c>
      <c r="D652" s="223" t="s">
        <v>1363</v>
      </c>
      <c r="E652" s="223" t="s">
        <v>174</v>
      </c>
      <c r="F652" s="230">
        <v>30882</v>
      </c>
      <c r="G652" s="223" t="s">
        <v>1867</v>
      </c>
      <c r="H652" s="223" t="s">
        <v>911</v>
      </c>
      <c r="I652" s="232" t="s">
        <v>247</v>
      </c>
      <c r="J652" s="223" t="s">
        <v>203</v>
      </c>
      <c r="K652" s="222">
        <v>2002</v>
      </c>
      <c r="L652" s="223" t="s">
        <v>211</v>
      </c>
      <c r="M652" s="223" t="s">
        <v>227</v>
      </c>
      <c r="N652" s="223"/>
      <c r="O652" s="223" t="str">
        <f>IFERROR(VLOOKUP(A652,[1]ورقه2مسجلين!A$3:AV$777,43,0),"")</f>
        <v/>
      </c>
      <c r="P652" s="223"/>
      <c r="Q652" s="226"/>
      <c r="R652" s="223" t="s">
        <v>227</v>
      </c>
      <c r="S652" s="223" t="s">
        <v>2093</v>
      </c>
      <c r="T652" s="223" t="s">
        <v>2094</v>
      </c>
      <c r="U652" s="223" t="s">
        <v>2095</v>
      </c>
      <c r="V652" s="223" t="s">
        <v>2096</v>
      </c>
      <c r="W652" s="223" t="s">
        <v>227</v>
      </c>
      <c r="X652" s="223" t="s">
        <v>227</v>
      </c>
      <c r="Y652" s="223" t="s">
        <v>227</v>
      </c>
      <c r="Z652" s="223" t="s">
        <v>227</v>
      </c>
      <c r="AA652" s="223" t="s">
        <v>227</v>
      </c>
      <c r="AB652" s="223" t="s">
        <v>227</v>
      </c>
      <c r="AC652" s="223" t="s">
        <v>1500</v>
      </c>
      <c r="AD652" s="597" t="s">
        <v>227</v>
      </c>
      <c r="AE652" s="232">
        <v>0</v>
      </c>
      <c r="AF652" s="228" t="s">
        <v>1500</v>
      </c>
      <c r="AG652" s="607" t="s">
        <v>1500</v>
      </c>
      <c r="AH652" s="232" t="s">
        <v>1500</v>
      </c>
      <c r="AI652" s="223"/>
      <c r="AJ652" s="223"/>
      <c r="AK652"/>
      <c r="AL652" s="228"/>
      <c r="AM652"/>
      <c r="AN652"/>
      <c r="AO652"/>
    </row>
    <row r="653" spans="1:41" ht="20.100000000000001" customHeight="1" x14ac:dyDescent="0.3">
      <c r="A653" s="222">
        <v>707267</v>
      </c>
      <c r="B653" s="255" t="s">
        <v>1709</v>
      </c>
      <c r="C653" s="223" t="s">
        <v>117</v>
      </c>
      <c r="D653" s="223" t="s">
        <v>227</v>
      </c>
      <c r="E653" s="223" t="s">
        <v>227</v>
      </c>
      <c r="F653" s="226"/>
      <c r="G653" s="223" t="s">
        <v>227</v>
      </c>
      <c r="H653" s="223" t="s">
        <v>227</v>
      </c>
      <c r="I653" s="232" t="s">
        <v>247</v>
      </c>
      <c r="J653" s="223" t="s">
        <v>227</v>
      </c>
      <c r="K653" s="226"/>
      <c r="L653" s="223" t="s">
        <v>227</v>
      </c>
      <c r="M653" s="223" t="s">
        <v>227</v>
      </c>
      <c r="N653" s="223"/>
      <c r="O653" s="223" t="str">
        <f>IFERROR(VLOOKUP(A653,[1]ورقه2مسجلين!A$3:AV$777,43,0),"")</f>
        <v/>
      </c>
      <c r="P653" s="223"/>
      <c r="Q653" s="226"/>
      <c r="R653" s="223" t="s">
        <v>227</v>
      </c>
      <c r="S653" s="223" t="s">
        <v>227</v>
      </c>
      <c r="T653" s="223" t="s">
        <v>227</v>
      </c>
      <c r="U653" s="223" t="s">
        <v>227</v>
      </c>
      <c r="V653" s="223" t="s">
        <v>227</v>
      </c>
      <c r="W653" s="223" t="s">
        <v>227</v>
      </c>
      <c r="X653" s="223" t="s">
        <v>227</v>
      </c>
      <c r="Y653" s="223" t="s">
        <v>227</v>
      </c>
      <c r="Z653" s="223" t="s">
        <v>227</v>
      </c>
      <c r="AA653" s="223" t="s">
        <v>227</v>
      </c>
      <c r="AB653" s="223" t="s">
        <v>227</v>
      </c>
      <c r="AC653" s="223" t="s">
        <v>1500</v>
      </c>
      <c r="AD653" s="597" t="s">
        <v>227</v>
      </c>
      <c r="AE653" s="232">
        <v>0</v>
      </c>
      <c r="AF653" s="228" t="s">
        <v>1500</v>
      </c>
      <c r="AG653" s="607" t="s">
        <v>1500</v>
      </c>
      <c r="AH653" s="232" t="s">
        <v>1500</v>
      </c>
      <c r="AI653" s="223"/>
      <c r="AJ653" s="223"/>
      <c r="AK653"/>
      <c r="AL653" s="228"/>
      <c r="AM653"/>
      <c r="AN653"/>
      <c r="AO653"/>
    </row>
    <row r="654" spans="1:41" ht="20.100000000000001" customHeight="1" x14ac:dyDescent="0.3">
      <c r="A654" s="222">
        <v>707268</v>
      </c>
      <c r="B654" s="255" t="s">
        <v>1710</v>
      </c>
      <c r="C654" s="223" t="s">
        <v>1711</v>
      </c>
      <c r="D654" s="223" t="s">
        <v>1277</v>
      </c>
      <c r="E654" s="223" t="s">
        <v>1818</v>
      </c>
      <c r="F654" s="224">
        <v>33111</v>
      </c>
      <c r="G654" s="223" t="s">
        <v>200</v>
      </c>
      <c r="H654" s="223" t="s">
        <v>911</v>
      </c>
      <c r="I654" s="232" t="s">
        <v>248</v>
      </c>
      <c r="J654" s="223" t="s">
        <v>201</v>
      </c>
      <c r="K654" s="225">
        <v>2008</v>
      </c>
      <c r="L654" s="223" t="s">
        <v>200</v>
      </c>
      <c r="M654" s="223" t="s">
        <v>227</v>
      </c>
      <c r="N654" s="223"/>
      <c r="O654" s="223" t="str">
        <f>IFERROR(VLOOKUP(A654,[1]ورقه2مسجلين!A$3:AV$777,43,0),"")</f>
        <v/>
      </c>
      <c r="P654" s="223"/>
      <c r="Q654" s="226"/>
      <c r="R654" s="223" t="s">
        <v>227</v>
      </c>
      <c r="S654" s="223" t="s">
        <v>2490</v>
      </c>
      <c r="T654" s="223" t="s">
        <v>2491</v>
      </c>
      <c r="U654" s="223" t="s">
        <v>2300</v>
      </c>
      <c r="V654" s="223" t="s">
        <v>1849</v>
      </c>
      <c r="W654" s="223" t="s">
        <v>227</v>
      </c>
      <c r="X654" s="223" t="s">
        <v>227</v>
      </c>
      <c r="Y654" s="223" t="s">
        <v>227</v>
      </c>
      <c r="Z654" s="223" t="s">
        <v>227</v>
      </c>
      <c r="AA654" s="223" t="s">
        <v>227</v>
      </c>
      <c r="AB654" s="223" t="s">
        <v>227</v>
      </c>
      <c r="AC654" s="223" t="s">
        <v>227</v>
      </c>
      <c r="AD654" s="597" t="s">
        <v>227</v>
      </c>
      <c r="AE654" s="232">
        <v>0</v>
      </c>
      <c r="AF654" s="228" t="s">
        <v>1500</v>
      </c>
      <c r="AG654" s="607" t="s">
        <v>1500</v>
      </c>
      <c r="AH654" s="232" t="s">
        <v>1500</v>
      </c>
      <c r="AI654" s="223"/>
      <c r="AJ654" s="223"/>
      <c r="AK654"/>
      <c r="AL654" s="228"/>
      <c r="AM654"/>
      <c r="AN654"/>
      <c r="AO654"/>
    </row>
    <row r="655" spans="1:41" ht="20.100000000000001" customHeight="1" x14ac:dyDescent="0.3">
      <c r="A655" s="222">
        <v>707269</v>
      </c>
      <c r="B655" s="255" t="s">
        <v>1712</v>
      </c>
      <c r="C655" s="223" t="s">
        <v>1713</v>
      </c>
      <c r="D655" s="223" t="s">
        <v>1353</v>
      </c>
      <c r="E655" s="223" t="s">
        <v>174</v>
      </c>
      <c r="F655" s="224">
        <v>30775</v>
      </c>
      <c r="G655" s="223" t="s">
        <v>200</v>
      </c>
      <c r="H655" s="223" t="s">
        <v>911</v>
      </c>
      <c r="I655" s="232" t="s">
        <v>247</v>
      </c>
      <c r="J655" s="223" t="s">
        <v>203</v>
      </c>
      <c r="K655" s="225">
        <v>2003</v>
      </c>
      <c r="L655" s="223" t="s">
        <v>202</v>
      </c>
      <c r="M655" s="223" t="s">
        <v>227</v>
      </c>
      <c r="N655" s="223"/>
      <c r="O655" s="223" t="str">
        <f>IFERROR(VLOOKUP(A655,[1]ورقه2مسجلين!A$3:AV$777,43,0),"")</f>
        <v/>
      </c>
      <c r="P655" s="223"/>
      <c r="Q655" s="226"/>
      <c r="R655" s="223" t="s">
        <v>227</v>
      </c>
      <c r="S655" s="223" t="s">
        <v>2115</v>
      </c>
      <c r="T655" s="223" t="s">
        <v>2013</v>
      </c>
      <c r="U655" s="223" t="s">
        <v>2116</v>
      </c>
      <c r="V655" s="223" t="s">
        <v>1849</v>
      </c>
      <c r="W655" s="223" t="s">
        <v>227</v>
      </c>
      <c r="X655" s="223" t="s">
        <v>227</v>
      </c>
      <c r="Y655" s="223" t="s">
        <v>227</v>
      </c>
      <c r="Z655" s="223" t="s">
        <v>227</v>
      </c>
      <c r="AA655" s="223" t="s">
        <v>227</v>
      </c>
      <c r="AB655" s="223" t="s">
        <v>227</v>
      </c>
      <c r="AC655" s="223" t="s">
        <v>227</v>
      </c>
      <c r="AD655" s="597" t="s">
        <v>227</v>
      </c>
      <c r="AE655" s="232">
        <v>0</v>
      </c>
      <c r="AF655" s="228" t="s">
        <v>1500</v>
      </c>
      <c r="AG655" s="607" t="s">
        <v>1500</v>
      </c>
      <c r="AH655" s="232" t="s">
        <v>1500</v>
      </c>
      <c r="AI655" s="223"/>
      <c r="AJ655" s="223"/>
      <c r="AK655"/>
      <c r="AL655" s="228"/>
      <c r="AM655"/>
      <c r="AN655"/>
      <c r="AO655"/>
    </row>
    <row r="656" spans="1:41" ht="20.100000000000001" customHeight="1" x14ac:dyDescent="0.3">
      <c r="A656" s="222">
        <v>707270</v>
      </c>
      <c r="B656" s="255" t="s">
        <v>3656</v>
      </c>
      <c r="C656" s="223" t="s">
        <v>86</v>
      </c>
      <c r="D656" s="223" t="s">
        <v>992</v>
      </c>
      <c r="E656" s="223" t="s">
        <v>174</v>
      </c>
      <c r="F656" s="230">
        <v>30370</v>
      </c>
      <c r="G656" s="223" t="s">
        <v>934</v>
      </c>
      <c r="H656" s="223" t="s">
        <v>911</v>
      </c>
      <c r="I656" s="232" t="s">
        <v>247</v>
      </c>
      <c r="J656" s="223" t="s">
        <v>201</v>
      </c>
      <c r="K656" s="222">
        <v>2000</v>
      </c>
      <c r="L656" s="223" t="s">
        <v>200</v>
      </c>
      <c r="M656" s="218"/>
      <c r="N656" s="223"/>
      <c r="O656" s="223" t="str">
        <f>IFERROR(VLOOKUP(A656,[1]ورقه2مسجلين!A$3:AV$777,43,0),"")</f>
        <v/>
      </c>
      <c r="P656" s="223"/>
      <c r="Q656" s="226"/>
      <c r="R656" s="222">
        <v>0</v>
      </c>
      <c r="S656" s="223" t="s">
        <v>3425</v>
      </c>
      <c r="T656" s="223" t="s">
        <v>2225</v>
      </c>
      <c r="U656" s="223" t="s">
        <v>3001</v>
      </c>
      <c r="V656" s="223" t="s">
        <v>3426</v>
      </c>
      <c r="W656" s="222"/>
      <c r="X656" s="223"/>
      <c r="Y656" s="222"/>
      <c r="Z656" s="222"/>
      <c r="AA656" s="222"/>
      <c r="AB656" s="222"/>
      <c r="AC656" s="222"/>
      <c r="AD656" s="597" t="s">
        <v>227</v>
      </c>
      <c r="AE656" s="232">
        <v>0</v>
      </c>
      <c r="AF656" s="228" t="s">
        <v>227</v>
      </c>
      <c r="AG656" s="218"/>
      <c r="AH656" s="232"/>
      <c r="AI656" s="223"/>
      <c r="AJ656" s="223"/>
      <c r="AK656" s="229"/>
      <c r="AL656" s="228"/>
      <c r="AM656" s="229"/>
      <c r="AN656" s="229"/>
      <c r="AO656" s="229"/>
    </row>
    <row r="657" spans="1:41" ht="20.100000000000001" customHeight="1" x14ac:dyDescent="0.3">
      <c r="A657" s="222">
        <v>707271</v>
      </c>
      <c r="B657" s="255" t="s">
        <v>1714</v>
      </c>
      <c r="C657" s="223" t="s">
        <v>68</v>
      </c>
      <c r="D657" s="223" t="s">
        <v>1181</v>
      </c>
      <c r="E657" s="223" t="s">
        <v>173</v>
      </c>
      <c r="F657" s="230">
        <v>33806</v>
      </c>
      <c r="G657" s="223" t="s">
        <v>200</v>
      </c>
      <c r="H657" s="223" t="s">
        <v>911</v>
      </c>
      <c r="I657" s="232" t="s">
        <v>247</v>
      </c>
      <c r="J657" s="223" t="s">
        <v>203</v>
      </c>
      <c r="K657" s="222">
        <v>2012</v>
      </c>
      <c r="L657" s="223" t="s">
        <v>200</v>
      </c>
      <c r="M657" s="218"/>
      <c r="N657" s="223"/>
      <c r="O657" s="223"/>
      <c r="P657" s="250"/>
      <c r="Q657" s="226"/>
      <c r="R657" s="222">
        <v>0</v>
      </c>
      <c r="S657" s="223" t="s">
        <v>3427</v>
      </c>
      <c r="T657" s="223" t="s">
        <v>2024</v>
      </c>
      <c r="U657" s="223" t="s">
        <v>2003</v>
      </c>
      <c r="V657" s="223" t="s">
        <v>2038</v>
      </c>
      <c r="W657" s="222"/>
      <c r="X657" s="223"/>
      <c r="Y657" s="222"/>
      <c r="Z657" s="222"/>
      <c r="AA657" s="222"/>
      <c r="AB657" s="222"/>
      <c r="AC657" s="222" t="s">
        <v>1500</v>
      </c>
      <c r="AD657" s="597" t="s">
        <v>227</v>
      </c>
      <c r="AE657" s="232">
        <v>0</v>
      </c>
      <c r="AF657" s="228" t="s">
        <v>227</v>
      </c>
      <c r="AG657" s="218"/>
      <c r="AH657" s="232" t="s">
        <v>1500</v>
      </c>
      <c r="AI657" s="223"/>
      <c r="AJ657" s="223"/>
      <c r="AK657" s="229"/>
      <c r="AL657" s="228"/>
      <c r="AM657" s="229"/>
      <c r="AN657" s="229"/>
      <c r="AO657" s="229"/>
    </row>
    <row r="658" spans="1:41" ht="20.100000000000001" customHeight="1" x14ac:dyDescent="0.3">
      <c r="A658" s="222">
        <v>707272</v>
      </c>
      <c r="B658" s="255" t="s">
        <v>1715</v>
      </c>
      <c r="C658" s="223" t="s">
        <v>133</v>
      </c>
      <c r="D658" s="223" t="s">
        <v>1019</v>
      </c>
      <c r="E658" s="223" t="s">
        <v>174</v>
      </c>
      <c r="F658" s="224">
        <v>27760</v>
      </c>
      <c r="G658" s="223" t="s">
        <v>200</v>
      </c>
      <c r="H658" s="223" t="s">
        <v>911</v>
      </c>
      <c r="I658" s="232" t="s">
        <v>247</v>
      </c>
      <c r="J658" s="223" t="s">
        <v>201</v>
      </c>
      <c r="K658" s="225">
        <v>1994</v>
      </c>
      <c r="L658" s="223" t="s">
        <v>215</v>
      </c>
      <c r="M658" s="223" t="s">
        <v>227</v>
      </c>
      <c r="N658" s="251"/>
      <c r="O658" s="251" t="s">
        <v>4543</v>
      </c>
      <c r="P658" s="223"/>
      <c r="Q658" s="226">
        <v>30000</v>
      </c>
      <c r="R658" s="223" t="s">
        <v>227</v>
      </c>
      <c r="S658" s="223" t="s">
        <v>227</v>
      </c>
      <c r="T658" s="223" t="s">
        <v>227</v>
      </c>
      <c r="U658" s="223" t="s">
        <v>227</v>
      </c>
      <c r="V658" s="223" t="s">
        <v>227</v>
      </c>
      <c r="W658" s="223" t="s">
        <v>227</v>
      </c>
      <c r="X658" s="223" t="s">
        <v>227</v>
      </c>
      <c r="Y658" s="223" t="s">
        <v>227</v>
      </c>
      <c r="Z658" s="223" t="s">
        <v>227</v>
      </c>
      <c r="AA658" s="223" t="s">
        <v>227</v>
      </c>
      <c r="AB658" s="223" t="s">
        <v>227</v>
      </c>
      <c r="AC658" s="223" t="s">
        <v>227</v>
      </c>
      <c r="AD658" s="597" t="s">
        <v>227</v>
      </c>
      <c r="AE658" s="232">
        <v>0</v>
      </c>
      <c r="AF658" s="228" t="s">
        <v>1500</v>
      </c>
      <c r="AG658" s="222"/>
      <c r="AH658" s="232"/>
      <c r="AI658" s="223"/>
      <c r="AJ658" s="223"/>
      <c r="AK658"/>
      <c r="AL658" s="228"/>
      <c r="AM658"/>
      <c r="AN658"/>
      <c r="AO658"/>
    </row>
    <row r="659" spans="1:41" ht="20.100000000000001" customHeight="1" x14ac:dyDescent="0.3">
      <c r="A659" s="222">
        <v>707273</v>
      </c>
      <c r="B659" s="255" t="s">
        <v>1716</v>
      </c>
      <c r="C659" s="223" t="s">
        <v>85</v>
      </c>
      <c r="D659" s="223" t="s">
        <v>227</v>
      </c>
      <c r="E659" s="223" t="s">
        <v>227</v>
      </c>
      <c r="F659" s="226"/>
      <c r="G659" s="223" t="s">
        <v>227</v>
      </c>
      <c r="H659" s="223" t="s">
        <v>227</v>
      </c>
      <c r="I659" s="232" t="s">
        <v>247</v>
      </c>
      <c r="J659" s="223" t="s">
        <v>227</v>
      </c>
      <c r="K659" s="226"/>
      <c r="L659" s="223" t="s">
        <v>227</v>
      </c>
      <c r="M659" s="223" t="s">
        <v>227</v>
      </c>
      <c r="N659" s="223"/>
      <c r="O659" s="223" t="str">
        <f>IFERROR(VLOOKUP(A659,[1]ورقه2مسجلين!A$3:AV$777,43,0),"")</f>
        <v/>
      </c>
      <c r="P659" s="223"/>
      <c r="Q659" s="226"/>
      <c r="R659" s="223" t="s">
        <v>227</v>
      </c>
      <c r="S659" s="223" t="s">
        <v>227</v>
      </c>
      <c r="T659" s="223" t="s">
        <v>227</v>
      </c>
      <c r="U659" s="223" t="s">
        <v>227</v>
      </c>
      <c r="V659" s="223" t="s">
        <v>227</v>
      </c>
      <c r="W659" s="223" t="s">
        <v>227</v>
      </c>
      <c r="X659" s="223" t="s">
        <v>227</v>
      </c>
      <c r="Y659" s="223" t="s">
        <v>227</v>
      </c>
      <c r="Z659" s="223" t="s">
        <v>227</v>
      </c>
      <c r="AA659" s="223" t="s">
        <v>227</v>
      </c>
      <c r="AB659" s="223" t="s">
        <v>227</v>
      </c>
      <c r="AC659" s="223" t="s">
        <v>1500</v>
      </c>
      <c r="AD659" s="597" t="s">
        <v>227</v>
      </c>
      <c r="AE659" s="232">
        <v>0</v>
      </c>
      <c r="AF659" s="228" t="s">
        <v>1500</v>
      </c>
      <c r="AG659" s="607" t="s">
        <v>1500</v>
      </c>
      <c r="AH659" s="232" t="s">
        <v>1500</v>
      </c>
      <c r="AI659" s="223"/>
      <c r="AJ659" s="223"/>
      <c r="AK659"/>
      <c r="AL659" s="228"/>
      <c r="AM659"/>
      <c r="AN659"/>
      <c r="AO659"/>
    </row>
    <row r="660" spans="1:41" ht="20.100000000000001" customHeight="1" x14ac:dyDescent="0.3">
      <c r="A660" s="222">
        <v>707274</v>
      </c>
      <c r="B660" s="255" t="s">
        <v>1717</v>
      </c>
      <c r="C660" s="223" t="s">
        <v>71</v>
      </c>
      <c r="D660" s="223" t="s">
        <v>1888</v>
      </c>
      <c r="E660" s="223" t="s">
        <v>174</v>
      </c>
      <c r="F660" s="230">
        <v>35065</v>
      </c>
      <c r="G660" s="223" t="s">
        <v>216</v>
      </c>
      <c r="H660" s="223" t="s">
        <v>911</v>
      </c>
      <c r="I660" s="232" t="s">
        <v>247</v>
      </c>
      <c r="J660" s="223" t="s">
        <v>203</v>
      </c>
      <c r="K660" s="222">
        <v>2013</v>
      </c>
      <c r="L660" s="223" t="s">
        <v>216</v>
      </c>
      <c r="M660" s="218"/>
      <c r="N660" s="223"/>
      <c r="O660" s="223" t="str">
        <f>IFERROR(VLOOKUP(A660,[1]ورقه2مسجلين!A$3:AV$777,43,0),"")</f>
        <v/>
      </c>
      <c r="P660" s="223"/>
      <c r="Q660" s="226"/>
      <c r="R660" s="222">
        <v>0</v>
      </c>
      <c r="S660" s="223" t="s">
        <v>2306</v>
      </c>
      <c r="T660" s="223" t="s">
        <v>2307</v>
      </c>
      <c r="U660" s="223" t="s">
        <v>2263</v>
      </c>
      <c r="V660" s="223" t="s">
        <v>1986</v>
      </c>
      <c r="W660" s="222"/>
      <c r="X660" s="223"/>
      <c r="Y660" s="222"/>
      <c r="Z660" s="222"/>
      <c r="AA660" s="222"/>
      <c r="AB660" s="222"/>
      <c r="AC660" s="222"/>
      <c r="AD660" s="597" t="s">
        <v>227</v>
      </c>
      <c r="AE660" s="232">
        <v>0</v>
      </c>
      <c r="AF660" s="228" t="s">
        <v>227</v>
      </c>
      <c r="AG660" s="218"/>
      <c r="AH660" s="232" t="s">
        <v>1500</v>
      </c>
      <c r="AI660" s="223"/>
      <c r="AJ660" s="223"/>
      <c r="AK660" s="229"/>
      <c r="AL660" s="228"/>
      <c r="AM660" s="229"/>
      <c r="AN660" s="229"/>
      <c r="AO660" s="229"/>
    </row>
    <row r="661" spans="1:41" ht="20.100000000000001" customHeight="1" x14ac:dyDescent="0.3">
      <c r="A661" s="222">
        <v>707276</v>
      </c>
      <c r="B661" s="255" t="s">
        <v>1718</v>
      </c>
      <c r="C661" s="223" t="s">
        <v>114</v>
      </c>
      <c r="D661" s="223" t="s">
        <v>937</v>
      </c>
      <c r="E661" s="223" t="s">
        <v>174</v>
      </c>
      <c r="F661" s="224">
        <v>34081</v>
      </c>
      <c r="G661" s="223" t="s">
        <v>200</v>
      </c>
      <c r="H661" s="223" t="s">
        <v>911</v>
      </c>
      <c r="I661" s="232" t="s">
        <v>247</v>
      </c>
      <c r="J661" s="223" t="s">
        <v>203</v>
      </c>
      <c r="K661" s="225">
        <v>2011</v>
      </c>
      <c r="L661" s="223" t="s">
        <v>200</v>
      </c>
      <c r="M661" s="218"/>
      <c r="N661" s="223"/>
      <c r="O661" s="223" t="str">
        <f>IFERROR(VLOOKUP(A661,[1]ورقه2مسجلين!A$3:AV$777,43,0),"")</f>
        <v/>
      </c>
      <c r="P661" s="223"/>
      <c r="Q661" s="226"/>
      <c r="R661" s="222">
        <v>0</v>
      </c>
      <c r="S661" s="223" t="s">
        <v>3428</v>
      </c>
      <c r="T661" s="223" t="s">
        <v>2694</v>
      </c>
      <c r="U661" s="223" t="s">
        <v>2124</v>
      </c>
      <c r="V661" s="223" t="s">
        <v>1963</v>
      </c>
      <c r="W661" s="222"/>
      <c r="X661" s="223"/>
      <c r="Y661" s="222"/>
      <c r="Z661" s="222"/>
      <c r="AA661" s="222"/>
      <c r="AB661" s="222"/>
      <c r="AC661" s="222"/>
      <c r="AD661" s="597" t="s">
        <v>227</v>
      </c>
      <c r="AE661" s="232">
        <v>0</v>
      </c>
      <c r="AF661" s="228" t="s">
        <v>227</v>
      </c>
      <c r="AG661" s="218"/>
      <c r="AH661" s="232" t="s">
        <v>1500</v>
      </c>
      <c r="AI661" s="223"/>
      <c r="AJ661" s="223"/>
      <c r="AK661" s="229"/>
      <c r="AL661" s="228"/>
      <c r="AM661" s="229"/>
      <c r="AN661" s="229"/>
      <c r="AO661" s="229"/>
    </row>
    <row r="662" spans="1:41" ht="20.100000000000001" customHeight="1" x14ac:dyDescent="0.3">
      <c r="A662" s="222">
        <v>707277</v>
      </c>
      <c r="B662" s="255" t="s">
        <v>1719</v>
      </c>
      <c r="C662" s="223" t="s">
        <v>80</v>
      </c>
      <c r="D662" s="223" t="s">
        <v>929</v>
      </c>
      <c r="E662" s="223" t="s">
        <v>173</v>
      </c>
      <c r="F662" s="224">
        <v>29222</v>
      </c>
      <c r="G662" s="223" t="s">
        <v>994</v>
      </c>
      <c r="H662" s="223" t="s">
        <v>911</v>
      </c>
      <c r="I662" s="232" t="s">
        <v>247</v>
      </c>
      <c r="J662" s="223" t="s">
        <v>201</v>
      </c>
      <c r="K662" s="225">
        <v>1998</v>
      </c>
      <c r="L662" s="223" t="s">
        <v>202</v>
      </c>
      <c r="M662" s="218"/>
      <c r="N662" s="223"/>
      <c r="O662" s="223" t="str">
        <f>IFERROR(VLOOKUP(A662,[1]ورقه2مسجلين!A$3:AV$777,43,0),"")</f>
        <v/>
      </c>
      <c r="P662" s="223"/>
      <c r="Q662" s="226"/>
      <c r="R662" s="222">
        <v>0</v>
      </c>
      <c r="S662" s="223" t="s">
        <v>3429</v>
      </c>
      <c r="T662" s="223" t="s">
        <v>3015</v>
      </c>
      <c r="U662" s="223" t="s">
        <v>3430</v>
      </c>
      <c r="V662" s="223" t="s">
        <v>1963</v>
      </c>
      <c r="W662" s="222"/>
      <c r="X662" s="223"/>
      <c r="Y662" s="222"/>
      <c r="Z662" s="222"/>
      <c r="AA662" s="222"/>
      <c r="AB662" s="222"/>
      <c r="AC662" s="222"/>
      <c r="AD662" s="597" t="s">
        <v>227</v>
      </c>
      <c r="AE662" s="232">
        <v>0</v>
      </c>
      <c r="AF662" s="228" t="s">
        <v>227</v>
      </c>
      <c r="AG662" s="218"/>
      <c r="AH662" s="232" t="s">
        <v>1500</v>
      </c>
      <c r="AI662" s="223"/>
      <c r="AJ662" s="223"/>
      <c r="AK662" s="229"/>
      <c r="AL662" s="228"/>
      <c r="AM662" s="229"/>
      <c r="AN662" s="229"/>
      <c r="AO662" s="229"/>
    </row>
    <row r="663" spans="1:41" ht="20.100000000000001" customHeight="1" x14ac:dyDescent="0.3">
      <c r="A663" s="222">
        <v>707278</v>
      </c>
      <c r="B663" s="255" t="s">
        <v>1720</v>
      </c>
      <c r="C663" s="223" t="s">
        <v>82</v>
      </c>
      <c r="D663" s="223" t="s">
        <v>227</v>
      </c>
      <c r="E663" s="223" t="s">
        <v>227</v>
      </c>
      <c r="F663" s="226"/>
      <c r="G663" s="223" t="s">
        <v>227</v>
      </c>
      <c r="H663" s="223" t="s">
        <v>227</v>
      </c>
      <c r="I663" s="232" t="s">
        <v>247</v>
      </c>
      <c r="J663" s="223" t="s">
        <v>227</v>
      </c>
      <c r="K663" s="226"/>
      <c r="L663" s="223" t="s">
        <v>227</v>
      </c>
      <c r="M663" s="223" t="s">
        <v>227</v>
      </c>
      <c r="N663" s="223"/>
      <c r="O663" s="223" t="str">
        <f>IFERROR(VLOOKUP(A663,[1]ورقه2مسجلين!A$3:AV$777,43,0),"")</f>
        <v/>
      </c>
      <c r="P663" s="223"/>
      <c r="Q663" s="226"/>
      <c r="R663" s="223" t="s">
        <v>227</v>
      </c>
      <c r="S663" s="223" t="s">
        <v>227</v>
      </c>
      <c r="T663" s="223" t="s">
        <v>227</v>
      </c>
      <c r="U663" s="223" t="s">
        <v>227</v>
      </c>
      <c r="V663" s="223" t="s">
        <v>227</v>
      </c>
      <c r="W663" s="223" t="s">
        <v>227</v>
      </c>
      <c r="X663" s="223" t="s">
        <v>227</v>
      </c>
      <c r="Y663" s="223" t="s">
        <v>227</v>
      </c>
      <c r="Z663" s="223" t="s">
        <v>227</v>
      </c>
      <c r="AA663" s="223" t="s">
        <v>227</v>
      </c>
      <c r="AB663" s="223" t="s">
        <v>227</v>
      </c>
      <c r="AC663" s="223" t="s">
        <v>1500</v>
      </c>
      <c r="AD663" s="597" t="s">
        <v>227</v>
      </c>
      <c r="AE663" s="232">
        <v>0</v>
      </c>
      <c r="AF663" s="228" t="s">
        <v>1500</v>
      </c>
      <c r="AG663" s="607" t="s">
        <v>1500</v>
      </c>
      <c r="AH663" s="232" t="s">
        <v>1500</v>
      </c>
      <c r="AI663" s="223"/>
      <c r="AJ663" s="223"/>
      <c r="AK663"/>
      <c r="AL663" s="228"/>
      <c r="AM663"/>
      <c r="AN663"/>
      <c r="AO663"/>
    </row>
    <row r="664" spans="1:41" ht="20.100000000000001" customHeight="1" x14ac:dyDescent="0.3">
      <c r="A664" s="222">
        <v>707279</v>
      </c>
      <c r="B664" s="255" t="s">
        <v>1721</v>
      </c>
      <c r="C664" s="223" t="s">
        <v>135</v>
      </c>
      <c r="D664" s="223" t="s">
        <v>952</v>
      </c>
      <c r="E664" s="223" t="s">
        <v>173</v>
      </c>
      <c r="F664" s="224">
        <v>33549</v>
      </c>
      <c r="G664" s="223" t="s">
        <v>200</v>
      </c>
      <c r="H664" s="223" t="s">
        <v>911</v>
      </c>
      <c r="I664" s="232" t="s">
        <v>248</v>
      </c>
      <c r="J664" s="223" t="s">
        <v>201</v>
      </c>
      <c r="K664" s="225">
        <v>2009</v>
      </c>
      <c r="L664" s="223" t="s">
        <v>200</v>
      </c>
      <c r="M664" s="218"/>
      <c r="N664" s="223"/>
      <c r="O664" s="223" t="str">
        <f>IFERROR(VLOOKUP(A664,[1]ورقه2مسجلين!A$3:AV$777,43,0),"")</f>
        <v/>
      </c>
      <c r="P664" s="223"/>
      <c r="Q664" s="226"/>
      <c r="R664" s="222">
        <v>0</v>
      </c>
      <c r="S664" s="223" t="s">
        <v>3431</v>
      </c>
      <c r="T664" s="223" t="s">
        <v>2284</v>
      </c>
      <c r="U664" s="223" t="s">
        <v>2387</v>
      </c>
      <c r="V664" s="223" t="s">
        <v>2038</v>
      </c>
      <c r="W664" s="222"/>
      <c r="X664" s="223"/>
      <c r="Y664" s="222"/>
      <c r="Z664" s="222"/>
      <c r="AA664" s="222"/>
      <c r="AB664" s="222"/>
      <c r="AC664" s="222"/>
      <c r="AD664" s="597" t="s">
        <v>227</v>
      </c>
      <c r="AE664" s="232">
        <v>0</v>
      </c>
      <c r="AF664" s="228" t="s">
        <v>227</v>
      </c>
      <c r="AG664" s="218"/>
      <c r="AH664" s="232"/>
      <c r="AI664" s="223"/>
      <c r="AJ664" s="223"/>
      <c r="AK664" s="229"/>
      <c r="AL664" s="228"/>
      <c r="AM664" s="229"/>
      <c r="AN664" s="229"/>
      <c r="AO664" s="229"/>
    </row>
    <row r="665" spans="1:41" ht="20.100000000000001" customHeight="1" x14ac:dyDescent="0.3">
      <c r="A665" s="222">
        <v>707280</v>
      </c>
      <c r="B665" s="255" t="s">
        <v>1722</v>
      </c>
      <c r="C665" s="223" t="s">
        <v>588</v>
      </c>
      <c r="D665" s="223" t="s">
        <v>1299</v>
      </c>
      <c r="E665" s="223" t="s">
        <v>173</v>
      </c>
      <c r="F665" s="224">
        <v>37074</v>
      </c>
      <c r="G665" s="223" t="s">
        <v>1868</v>
      </c>
      <c r="H665" s="223" t="s">
        <v>911</v>
      </c>
      <c r="I665" s="232" t="s">
        <v>247</v>
      </c>
      <c r="J665" s="223" t="s">
        <v>201</v>
      </c>
      <c r="K665" s="225">
        <v>2019</v>
      </c>
      <c r="L665" s="223" t="s">
        <v>200</v>
      </c>
      <c r="M665" s="223" t="s">
        <v>227</v>
      </c>
      <c r="N665" s="223"/>
      <c r="O665" s="223" t="str">
        <f>IFERROR(VLOOKUP(A665,[1]ورقه2مسجلين!A$3:AV$777,43,0),"")</f>
        <v/>
      </c>
      <c r="P665" s="223"/>
      <c r="Q665" s="226"/>
      <c r="R665" s="223" t="s">
        <v>227</v>
      </c>
      <c r="S665" s="223" t="s">
        <v>2564</v>
      </c>
      <c r="T665" s="223" t="s">
        <v>2565</v>
      </c>
      <c r="U665" s="223" t="s">
        <v>2192</v>
      </c>
      <c r="V665" s="223" t="s">
        <v>1994</v>
      </c>
      <c r="W665" s="223" t="s">
        <v>227</v>
      </c>
      <c r="X665" s="223" t="s">
        <v>227</v>
      </c>
      <c r="Y665" s="223" t="s">
        <v>227</v>
      </c>
      <c r="Z665" s="223" t="s">
        <v>227</v>
      </c>
      <c r="AA665" s="223" t="s">
        <v>227</v>
      </c>
      <c r="AB665" s="223" t="s">
        <v>227</v>
      </c>
      <c r="AC665" s="223" t="s">
        <v>1500</v>
      </c>
      <c r="AD665" s="597" t="s">
        <v>227</v>
      </c>
      <c r="AE665" s="232">
        <v>0</v>
      </c>
      <c r="AF665" s="228" t="s">
        <v>1500</v>
      </c>
      <c r="AG665" s="607" t="s">
        <v>1500</v>
      </c>
      <c r="AH665" s="232" t="s">
        <v>1500</v>
      </c>
      <c r="AI665" s="223"/>
      <c r="AJ665" s="223"/>
      <c r="AK665"/>
      <c r="AL665" s="228"/>
      <c r="AM665"/>
      <c r="AN665"/>
      <c r="AO665"/>
    </row>
    <row r="666" spans="1:41" ht="20.100000000000001" customHeight="1" x14ac:dyDescent="0.3">
      <c r="A666" s="222">
        <v>707281</v>
      </c>
      <c r="B666" s="255" t="s">
        <v>1723</v>
      </c>
      <c r="C666" s="223" t="s">
        <v>278</v>
      </c>
      <c r="D666" s="223" t="s">
        <v>979</v>
      </c>
      <c r="E666" s="223" t="s">
        <v>174</v>
      </c>
      <c r="F666" s="224">
        <v>35911</v>
      </c>
      <c r="G666" s="223" t="s">
        <v>200</v>
      </c>
      <c r="H666" s="223" t="s">
        <v>911</v>
      </c>
      <c r="I666" s="232" t="s">
        <v>247</v>
      </c>
      <c r="J666" s="223" t="s">
        <v>201</v>
      </c>
      <c r="K666" s="225">
        <v>2017</v>
      </c>
      <c r="L666" s="223" t="s">
        <v>216</v>
      </c>
      <c r="M666" s="223" t="s">
        <v>227</v>
      </c>
      <c r="N666" s="223"/>
      <c r="O666" s="223" t="str">
        <f>IFERROR(VLOOKUP(A666,[1]ورقه2مسجلين!A$3:AV$777,43,0),"")</f>
        <v/>
      </c>
      <c r="P666" s="223"/>
      <c r="Q666" s="226"/>
      <c r="R666" s="223" t="s">
        <v>227</v>
      </c>
      <c r="S666" s="223" t="s">
        <v>2539</v>
      </c>
      <c r="T666" s="223" t="s">
        <v>2540</v>
      </c>
      <c r="U666" s="223" t="s">
        <v>2541</v>
      </c>
      <c r="V666" s="223" t="s">
        <v>2542</v>
      </c>
      <c r="W666" s="223" t="s">
        <v>227</v>
      </c>
      <c r="X666" s="223" t="s">
        <v>227</v>
      </c>
      <c r="Y666" s="223" t="s">
        <v>227</v>
      </c>
      <c r="Z666" s="223" t="s">
        <v>227</v>
      </c>
      <c r="AA666" s="223" t="s">
        <v>227</v>
      </c>
      <c r="AB666" s="223" t="s">
        <v>227</v>
      </c>
      <c r="AC666" s="223" t="s">
        <v>1500</v>
      </c>
      <c r="AD666" s="597" t="s">
        <v>227</v>
      </c>
      <c r="AE666" s="232">
        <v>0</v>
      </c>
      <c r="AF666" s="228" t="s">
        <v>1500</v>
      </c>
      <c r="AG666" s="607" t="s">
        <v>1500</v>
      </c>
      <c r="AH666" s="232" t="s">
        <v>1500</v>
      </c>
      <c r="AI666" s="223"/>
      <c r="AJ666" s="223"/>
      <c r="AK666"/>
      <c r="AL666" s="228"/>
      <c r="AM666"/>
      <c r="AN666"/>
      <c r="AO666"/>
    </row>
    <row r="667" spans="1:41" ht="20.100000000000001" customHeight="1" x14ac:dyDescent="0.3">
      <c r="A667" s="222">
        <v>707282</v>
      </c>
      <c r="B667" s="255" t="s">
        <v>1724</v>
      </c>
      <c r="C667" s="223" t="s">
        <v>1644</v>
      </c>
      <c r="D667" s="223" t="s">
        <v>998</v>
      </c>
      <c r="E667" s="223" t="s">
        <v>173</v>
      </c>
      <c r="F667" s="224">
        <v>31419</v>
      </c>
      <c r="G667" s="223" t="s">
        <v>200</v>
      </c>
      <c r="H667" s="223" t="s">
        <v>911</v>
      </c>
      <c r="I667" s="232" t="s">
        <v>247</v>
      </c>
      <c r="J667" s="223" t="s">
        <v>203</v>
      </c>
      <c r="K667" s="225">
        <v>2004</v>
      </c>
      <c r="L667" s="223" t="s">
        <v>202</v>
      </c>
      <c r="M667" s="223" t="s">
        <v>227</v>
      </c>
      <c r="N667" s="223"/>
      <c r="O667" s="223" t="str">
        <f>IFERROR(VLOOKUP(A667,[1]ورقه2مسجلين!A$3:AV$777,43,0),"")</f>
        <v/>
      </c>
      <c r="P667" s="223"/>
      <c r="Q667" s="226"/>
      <c r="R667" s="223" t="s">
        <v>227</v>
      </c>
      <c r="S667" s="223" t="s">
        <v>227</v>
      </c>
      <c r="T667" s="223" t="s">
        <v>227</v>
      </c>
      <c r="U667" s="223" t="s">
        <v>227</v>
      </c>
      <c r="V667" s="223" t="s">
        <v>227</v>
      </c>
      <c r="W667" s="223" t="s">
        <v>227</v>
      </c>
      <c r="X667" s="223" t="s">
        <v>227</v>
      </c>
      <c r="Y667" s="223" t="s">
        <v>227</v>
      </c>
      <c r="Z667" s="223" t="s">
        <v>227</v>
      </c>
      <c r="AA667" s="223" t="s">
        <v>227</v>
      </c>
      <c r="AB667" s="223" t="s">
        <v>227</v>
      </c>
      <c r="AC667" s="223" t="s">
        <v>227</v>
      </c>
      <c r="AD667" s="597" t="s">
        <v>227</v>
      </c>
      <c r="AE667" s="232">
        <v>0</v>
      </c>
      <c r="AF667" s="228" t="s">
        <v>1500</v>
      </c>
      <c r="AG667" s="607" t="s">
        <v>1500</v>
      </c>
      <c r="AH667" s="232" t="s">
        <v>1500</v>
      </c>
      <c r="AI667" s="223"/>
      <c r="AJ667" s="223"/>
      <c r="AK667"/>
      <c r="AL667" s="228"/>
      <c r="AM667"/>
      <c r="AN667"/>
      <c r="AO667"/>
    </row>
    <row r="668" spans="1:41" ht="20.100000000000001" customHeight="1" x14ac:dyDescent="0.3">
      <c r="A668" s="222">
        <v>707283</v>
      </c>
      <c r="B668" s="255" t="s">
        <v>570</v>
      </c>
      <c r="C668" s="223" t="s">
        <v>99</v>
      </c>
      <c r="D668" s="223" t="s">
        <v>1908</v>
      </c>
      <c r="E668" s="223" t="s">
        <v>173</v>
      </c>
      <c r="F668" s="224">
        <v>28995</v>
      </c>
      <c r="G668" s="223" t="s">
        <v>200</v>
      </c>
      <c r="H668" s="223" t="s">
        <v>911</v>
      </c>
      <c r="I668" s="232" t="s">
        <v>247</v>
      </c>
      <c r="J668" s="223" t="s">
        <v>203</v>
      </c>
      <c r="K668" s="225">
        <v>2012</v>
      </c>
      <c r="L668" s="223" t="s">
        <v>215</v>
      </c>
      <c r="M668" s="218"/>
      <c r="N668" s="223"/>
      <c r="O668" s="223"/>
      <c r="P668" s="250"/>
      <c r="Q668" s="226"/>
      <c r="R668" s="222">
        <v>0</v>
      </c>
      <c r="S668" s="223" t="s">
        <v>10</v>
      </c>
      <c r="T668" s="223" t="s">
        <v>11</v>
      </c>
      <c r="U668" s="223" t="s">
        <v>54</v>
      </c>
      <c r="V668" s="223" t="s">
        <v>55</v>
      </c>
      <c r="W668" s="222"/>
      <c r="X668" s="223"/>
      <c r="Y668" s="222"/>
      <c r="Z668" s="222"/>
      <c r="AA668" s="222"/>
      <c r="AB668" s="222"/>
      <c r="AC668" s="222"/>
      <c r="AD668" s="597" t="s">
        <v>227</v>
      </c>
      <c r="AE668" s="232">
        <v>0</v>
      </c>
      <c r="AF668" s="228" t="s">
        <v>227</v>
      </c>
      <c r="AG668" s="218"/>
      <c r="AH668" s="232" t="s">
        <v>1500</v>
      </c>
      <c r="AI668" s="223"/>
      <c r="AJ668" s="223"/>
      <c r="AK668" s="229"/>
      <c r="AL668" s="228"/>
      <c r="AM668" s="229"/>
      <c r="AN668" s="229"/>
      <c r="AO668" s="229"/>
    </row>
    <row r="669" spans="1:41" ht="20.100000000000001" customHeight="1" x14ac:dyDescent="0.3">
      <c r="A669" s="222">
        <v>707284</v>
      </c>
      <c r="B669" s="255" t="s">
        <v>1725</v>
      </c>
      <c r="C669" s="223" t="s">
        <v>71</v>
      </c>
      <c r="D669" s="223" t="s">
        <v>974</v>
      </c>
      <c r="E669" s="223" t="s">
        <v>173</v>
      </c>
      <c r="F669" s="230">
        <v>32143</v>
      </c>
      <c r="G669" s="223" t="s">
        <v>218</v>
      </c>
      <c r="H669" s="223" t="s">
        <v>911</v>
      </c>
      <c r="I669" s="232" t="s">
        <v>247</v>
      </c>
      <c r="J669" s="223" t="s">
        <v>203</v>
      </c>
      <c r="K669" s="222">
        <v>2009</v>
      </c>
      <c r="L669" s="223" t="s">
        <v>218</v>
      </c>
      <c r="M669" s="218"/>
      <c r="N669" s="223"/>
      <c r="O669" s="223" t="str">
        <f>IFERROR(VLOOKUP(A669,[1]ورقه2مسجلين!A$3:AV$777,43,0),"")</f>
        <v/>
      </c>
      <c r="P669" s="223"/>
      <c r="Q669" s="226"/>
      <c r="R669" s="231"/>
      <c r="S669" s="223" t="s">
        <v>3432</v>
      </c>
      <c r="T669" s="223" t="s">
        <v>2307</v>
      </c>
      <c r="U669" s="223" t="s">
        <v>3433</v>
      </c>
      <c r="V669" s="223" t="s">
        <v>2798</v>
      </c>
      <c r="W669" s="222"/>
      <c r="X669" s="223"/>
      <c r="Y669" s="222"/>
      <c r="Z669" s="222"/>
      <c r="AA669" s="222"/>
      <c r="AB669" s="222"/>
      <c r="AC669" s="222"/>
      <c r="AD669" s="597" t="s">
        <v>227</v>
      </c>
      <c r="AE669" s="232">
        <v>0</v>
      </c>
      <c r="AF669" s="228" t="s">
        <v>227</v>
      </c>
      <c r="AG669" s="218"/>
      <c r="AH669" s="232"/>
      <c r="AI669" s="223"/>
      <c r="AJ669" s="223"/>
      <c r="AK669" s="229"/>
      <c r="AL669" s="228"/>
      <c r="AM669" s="229"/>
      <c r="AN669" s="229"/>
      <c r="AO669" s="229"/>
    </row>
    <row r="670" spans="1:41" ht="20.100000000000001" customHeight="1" x14ac:dyDescent="0.3">
      <c r="A670" s="222">
        <v>707285</v>
      </c>
      <c r="B670" s="255" t="s">
        <v>1726</v>
      </c>
      <c r="C670" s="223" t="s">
        <v>135</v>
      </c>
      <c r="D670" s="223" t="s">
        <v>983</v>
      </c>
      <c r="E670" s="223" t="s">
        <v>173</v>
      </c>
      <c r="F670" s="224">
        <v>32222</v>
      </c>
      <c r="G670" s="223" t="s">
        <v>200</v>
      </c>
      <c r="H670" s="223" t="s">
        <v>911</v>
      </c>
      <c r="I670" s="232" t="s">
        <v>247</v>
      </c>
      <c r="J670" s="223" t="s">
        <v>201</v>
      </c>
      <c r="K670" s="225">
        <v>2006</v>
      </c>
      <c r="L670" s="223" t="s">
        <v>200</v>
      </c>
      <c r="M670" s="218"/>
      <c r="N670" s="223"/>
      <c r="O670" s="223" t="str">
        <f>IFERROR(VLOOKUP(A670,[1]ورقه2مسجلين!A$3:AV$777,43,0),"")</f>
        <v/>
      </c>
      <c r="P670" s="223"/>
      <c r="Q670" s="226"/>
      <c r="R670" s="231"/>
      <c r="S670" s="223" t="s">
        <v>3434</v>
      </c>
      <c r="T670" s="223" t="s">
        <v>3435</v>
      </c>
      <c r="U670" s="223" t="s">
        <v>3436</v>
      </c>
      <c r="V670" s="223" t="s">
        <v>1963</v>
      </c>
      <c r="W670" s="222"/>
      <c r="X670" s="223"/>
      <c r="Y670" s="222"/>
      <c r="Z670" s="222"/>
      <c r="AA670" s="222"/>
      <c r="AB670" s="222"/>
      <c r="AC670" s="222"/>
      <c r="AD670" s="597" t="s">
        <v>227</v>
      </c>
      <c r="AE670" s="232">
        <v>0</v>
      </c>
      <c r="AF670" s="228" t="s">
        <v>227</v>
      </c>
      <c r="AG670" s="218"/>
      <c r="AH670" s="232" t="s">
        <v>1500</v>
      </c>
      <c r="AI670" s="223"/>
      <c r="AJ670" s="223"/>
      <c r="AK670" s="229"/>
      <c r="AL670" s="228"/>
      <c r="AM670" s="229"/>
      <c r="AN670" s="229"/>
      <c r="AO670" s="229"/>
    </row>
    <row r="671" spans="1:41" ht="20.100000000000001" customHeight="1" x14ac:dyDescent="0.3">
      <c r="A671" s="222">
        <v>707286</v>
      </c>
      <c r="B671" s="255" t="s">
        <v>1727</v>
      </c>
      <c r="C671" s="223" t="s">
        <v>69</v>
      </c>
      <c r="D671" s="223" t="s">
        <v>1931</v>
      </c>
      <c r="E671" s="223" t="s">
        <v>173</v>
      </c>
      <c r="F671" s="224">
        <v>26304</v>
      </c>
      <c r="G671" s="223" t="s">
        <v>200</v>
      </c>
      <c r="H671" s="223" t="s">
        <v>911</v>
      </c>
      <c r="I671" s="232" t="s">
        <v>248</v>
      </c>
      <c r="J671" s="223" t="s">
        <v>203</v>
      </c>
      <c r="K671" s="225">
        <v>1989</v>
      </c>
      <c r="L671" s="223" t="s">
        <v>200</v>
      </c>
      <c r="M671" s="218"/>
      <c r="N671" s="223"/>
      <c r="O671" s="223" t="str">
        <f>IFERROR(VLOOKUP(A671,[1]ورقه2مسجلين!A$3:AV$777,43,0),"")</f>
        <v/>
      </c>
      <c r="P671" s="223"/>
      <c r="Q671" s="226"/>
      <c r="R671" s="231"/>
      <c r="S671" s="223" t="s">
        <v>3437</v>
      </c>
      <c r="T671" s="223" t="s">
        <v>3438</v>
      </c>
      <c r="U671" s="223" t="s">
        <v>3439</v>
      </c>
      <c r="V671" s="223" t="s">
        <v>1963</v>
      </c>
      <c r="W671" s="222"/>
      <c r="X671" s="223"/>
      <c r="Y671" s="222"/>
      <c r="Z671" s="222"/>
      <c r="AA671" s="222"/>
      <c r="AB671" s="222"/>
      <c r="AC671" s="222"/>
      <c r="AD671" s="597" t="s">
        <v>227</v>
      </c>
      <c r="AE671" s="232">
        <v>0</v>
      </c>
      <c r="AF671" s="228" t="s">
        <v>227</v>
      </c>
      <c r="AG671" s="218"/>
      <c r="AH671" s="232"/>
      <c r="AI671" s="223"/>
      <c r="AJ671" s="223"/>
      <c r="AK671" s="229"/>
      <c r="AL671" s="228"/>
      <c r="AM671" s="229"/>
      <c r="AN671" s="229"/>
      <c r="AO671" s="229"/>
    </row>
    <row r="672" spans="1:41" ht="20.100000000000001" customHeight="1" x14ac:dyDescent="0.3">
      <c r="A672" s="222">
        <v>707287</v>
      </c>
      <c r="B672" s="255" t="s">
        <v>1728</v>
      </c>
      <c r="C672" s="223" t="s">
        <v>1729</v>
      </c>
      <c r="D672" s="223" t="s">
        <v>1247</v>
      </c>
      <c r="E672" s="223" t="s">
        <v>173</v>
      </c>
      <c r="F672" s="224">
        <v>30317</v>
      </c>
      <c r="G672" s="223" t="s">
        <v>200</v>
      </c>
      <c r="H672" s="223" t="s">
        <v>911</v>
      </c>
      <c r="I672" s="232" t="s">
        <v>247</v>
      </c>
      <c r="J672" s="223" t="s">
        <v>203</v>
      </c>
      <c r="K672" s="225">
        <v>2003</v>
      </c>
      <c r="L672" s="223" t="s">
        <v>200</v>
      </c>
      <c r="M672" s="223" t="s">
        <v>227</v>
      </c>
      <c r="N672" s="223"/>
      <c r="O672" s="223" t="str">
        <f>IFERROR(VLOOKUP(A672,[1]ورقه2مسجلين!A$3:AV$777,43,0),"")</f>
        <v/>
      </c>
      <c r="P672" s="223"/>
      <c r="Q672" s="226"/>
      <c r="R672" s="223" t="s">
        <v>227</v>
      </c>
      <c r="S672" s="223" t="s">
        <v>227</v>
      </c>
      <c r="T672" s="223" t="s">
        <v>227</v>
      </c>
      <c r="U672" s="223" t="s">
        <v>227</v>
      </c>
      <c r="V672" s="223" t="s">
        <v>227</v>
      </c>
      <c r="W672" s="223" t="s">
        <v>227</v>
      </c>
      <c r="X672" s="223" t="s">
        <v>227</v>
      </c>
      <c r="Y672" s="223" t="s">
        <v>227</v>
      </c>
      <c r="Z672" s="223" t="s">
        <v>227</v>
      </c>
      <c r="AA672" s="223" t="s">
        <v>227</v>
      </c>
      <c r="AB672" s="223" t="s">
        <v>227</v>
      </c>
      <c r="AC672" s="223" t="s">
        <v>1500</v>
      </c>
      <c r="AD672" s="597" t="s">
        <v>227</v>
      </c>
      <c r="AE672" s="232">
        <v>0</v>
      </c>
      <c r="AF672" s="228" t="s">
        <v>1500</v>
      </c>
      <c r="AG672" s="607" t="s">
        <v>1500</v>
      </c>
      <c r="AH672" s="232" t="s">
        <v>1500</v>
      </c>
      <c r="AI672" s="223"/>
      <c r="AJ672" s="223"/>
      <c r="AK672"/>
      <c r="AL672" s="228"/>
      <c r="AM672"/>
      <c r="AN672"/>
      <c r="AO672"/>
    </row>
    <row r="673" spans="1:41" ht="20.100000000000001" customHeight="1" x14ac:dyDescent="0.3">
      <c r="A673" s="222">
        <v>707288</v>
      </c>
      <c r="B673" s="255" t="s">
        <v>1730</v>
      </c>
      <c r="C673" s="223" t="s">
        <v>1731</v>
      </c>
      <c r="D673" s="223" t="s">
        <v>1933</v>
      </c>
      <c r="E673" s="223" t="s">
        <v>173</v>
      </c>
      <c r="F673" s="224">
        <v>31294</v>
      </c>
      <c r="G673" s="223" t="s">
        <v>1141</v>
      </c>
      <c r="H673" s="223" t="s">
        <v>911</v>
      </c>
      <c r="I673" s="232" t="s">
        <v>247</v>
      </c>
      <c r="J673" s="223" t="s">
        <v>201</v>
      </c>
      <c r="K673" s="225">
        <v>2005</v>
      </c>
      <c r="L673" s="223" t="s">
        <v>200</v>
      </c>
      <c r="M673" s="223" t="s">
        <v>227</v>
      </c>
      <c r="N673" s="223"/>
      <c r="O673" s="223" t="str">
        <f>IFERROR(VLOOKUP(A673,[1]ورقه2مسجلين!A$3:AV$777,43,0),"")</f>
        <v/>
      </c>
      <c r="P673" s="223"/>
      <c r="Q673" s="226"/>
      <c r="R673" s="223" t="s">
        <v>227</v>
      </c>
      <c r="S673" s="223" t="s">
        <v>2467</v>
      </c>
      <c r="T673" s="223" t="s">
        <v>2468</v>
      </c>
      <c r="U673" s="223" t="s">
        <v>2469</v>
      </c>
      <c r="V673" s="223" t="s">
        <v>2470</v>
      </c>
      <c r="W673" s="223" t="s">
        <v>227</v>
      </c>
      <c r="X673" s="223" t="s">
        <v>227</v>
      </c>
      <c r="Y673" s="223" t="s">
        <v>227</v>
      </c>
      <c r="Z673" s="223" t="s">
        <v>227</v>
      </c>
      <c r="AA673" s="223" t="s">
        <v>227</v>
      </c>
      <c r="AB673" s="223" t="s">
        <v>227</v>
      </c>
      <c r="AC673" s="223" t="s">
        <v>1500</v>
      </c>
      <c r="AD673" s="597" t="s">
        <v>227</v>
      </c>
      <c r="AE673" s="232">
        <v>0</v>
      </c>
      <c r="AF673" s="228" t="s">
        <v>1500</v>
      </c>
      <c r="AG673" s="607" t="s">
        <v>1500</v>
      </c>
      <c r="AH673" s="232" t="s">
        <v>1500</v>
      </c>
      <c r="AI673" s="223"/>
      <c r="AJ673" s="223"/>
      <c r="AK673"/>
      <c r="AL673" s="228"/>
      <c r="AM673"/>
      <c r="AN673"/>
      <c r="AO673"/>
    </row>
    <row r="674" spans="1:41" ht="20.100000000000001" customHeight="1" x14ac:dyDescent="0.3">
      <c r="A674" s="222">
        <v>707289</v>
      </c>
      <c r="B674" s="255" t="s">
        <v>1732</v>
      </c>
      <c r="C674" s="223" t="s">
        <v>117</v>
      </c>
      <c r="D674" s="223" t="s">
        <v>937</v>
      </c>
      <c r="E674" s="223" t="s">
        <v>173</v>
      </c>
      <c r="F674" s="224">
        <v>35796</v>
      </c>
      <c r="G674" s="223" t="s">
        <v>1869</v>
      </c>
      <c r="H674" s="223" t="s">
        <v>911</v>
      </c>
      <c r="I674" s="232" t="s">
        <v>247</v>
      </c>
      <c r="J674" s="223" t="s">
        <v>201</v>
      </c>
      <c r="K674" s="225">
        <v>2015</v>
      </c>
      <c r="L674" s="223" t="s">
        <v>212</v>
      </c>
      <c r="M674" s="223" t="s">
        <v>227</v>
      </c>
      <c r="N674" s="223"/>
      <c r="O674" s="223" t="str">
        <f>IFERROR(VLOOKUP(A674,[1]ورقه2مسجلين!A$3:AV$777,43,0),"")</f>
        <v/>
      </c>
      <c r="P674" s="223"/>
      <c r="Q674" s="226"/>
      <c r="R674" s="223" t="s">
        <v>227</v>
      </c>
      <c r="S674" s="223" t="s">
        <v>227</v>
      </c>
      <c r="T674" s="223" t="s">
        <v>227</v>
      </c>
      <c r="U674" s="223" t="s">
        <v>227</v>
      </c>
      <c r="V674" s="223" t="s">
        <v>227</v>
      </c>
      <c r="W674" s="223" t="s">
        <v>227</v>
      </c>
      <c r="X674" s="223" t="s">
        <v>227</v>
      </c>
      <c r="Y674" s="223" t="s">
        <v>227</v>
      </c>
      <c r="Z674" s="223" t="s">
        <v>227</v>
      </c>
      <c r="AA674" s="223" t="s">
        <v>227</v>
      </c>
      <c r="AB674" s="223" t="s">
        <v>227</v>
      </c>
      <c r="AC674" s="223" t="s">
        <v>1500</v>
      </c>
      <c r="AD674" s="597" t="s">
        <v>227</v>
      </c>
      <c r="AE674" s="232">
        <v>0</v>
      </c>
      <c r="AF674" s="228" t="s">
        <v>1500</v>
      </c>
      <c r="AG674" s="607" t="s">
        <v>1500</v>
      </c>
      <c r="AH674" s="232" t="s">
        <v>1500</v>
      </c>
      <c r="AI674" s="223"/>
      <c r="AJ674" s="223"/>
      <c r="AK674"/>
      <c r="AL674" s="228"/>
      <c r="AM674"/>
      <c r="AN674"/>
      <c r="AO674"/>
    </row>
    <row r="675" spans="1:41" ht="20.100000000000001" customHeight="1" x14ac:dyDescent="0.3">
      <c r="A675" s="222">
        <v>707290</v>
      </c>
      <c r="B675" s="255" t="s">
        <v>1733</v>
      </c>
      <c r="C675" s="223" t="s">
        <v>139</v>
      </c>
      <c r="D675" s="223" t="s">
        <v>227</v>
      </c>
      <c r="E675" s="223" t="s">
        <v>227</v>
      </c>
      <c r="F675" s="226"/>
      <c r="G675" s="223" t="s">
        <v>227</v>
      </c>
      <c r="H675" s="223" t="s">
        <v>227</v>
      </c>
      <c r="I675" s="232" t="s">
        <v>247</v>
      </c>
      <c r="J675" s="223" t="s">
        <v>227</v>
      </c>
      <c r="K675" s="226"/>
      <c r="L675" s="223" t="s">
        <v>227</v>
      </c>
      <c r="M675" s="223" t="s">
        <v>227</v>
      </c>
      <c r="N675" s="223"/>
      <c r="O675" s="223" t="str">
        <f>IFERROR(VLOOKUP(A675,[1]ورقه2مسجلين!A$3:AV$777,43,0),"")</f>
        <v/>
      </c>
      <c r="P675" s="223"/>
      <c r="Q675" s="226"/>
      <c r="R675" s="223" t="s">
        <v>227</v>
      </c>
      <c r="S675" s="223" t="s">
        <v>227</v>
      </c>
      <c r="T675" s="223" t="s">
        <v>227</v>
      </c>
      <c r="U675" s="223" t="s">
        <v>227</v>
      </c>
      <c r="V675" s="223" t="s">
        <v>227</v>
      </c>
      <c r="W675" s="223" t="s">
        <v>227</v>
      </c>
      <c r="X675" s="223" t="s">
        <v>227</v>
      </c>
      <c r="Y675" s="223" t="s">
        <v>227</v>
      </c>
      <c r="Z675" s="223" t="s">
        <v>227</v>
      </c>
      <c r="AA675" s="223" t="s">
        <v>227</v>
      </c>
      <c r="AB675" s="223" t="s">
        <v>227</v>
      </c>
      <c r="AC675" s="223" t="s">
        <v>1500</v>
      </c>
      <c r="AD675" s="597" t="s">
        <v>227</v>
      </c>
      <c r="AE675" s="232">
        <v>0</v>
      </c>
      <c r="AF675" s="228" t="s">
        <v>1500</v>
      </c>
      <c r="AG675" s="607" t="s">
        <v>1500</v>
      </c>
      <c r="AH675" s="232" t="s">
        <v>1500</v>
      </c>
      <c r="AI675" s="223"/>
      <c r="AJ675" s="223"/>
      <c r="AK675"/>
      <c r="AL675" s="228"/>
      <c r="AM675"/>
      <c r="AN675"/>
      <c r="AO675"/>
    </row>
    <row r="676" spans="1:41" ht="20.100000000000001" customHeight="1" x14ac:dyDescent="0.3">
      <c r="A676" s="222">
        <v>707291</v>
      </c>
      <c r="B676" s="255" t="s">
        <v>1734</v>
      </c>
      <c r="C676" s="223" t="s">
        <v>110</v>
      </c>
      <c r="D676" s="223" t="s">
        <v>1245</v>
      </c>
      <c r="E676" s="223" t="s">
        <v>173</v>
      </c>
      <c r="F676" s="224">
        <v>36892</v>
      </c>
      <c r="G676" s="223" t="s">
        <v>200</v>
      </c>
      <c r="H676" s="223" t="s">
        <v>911</v>
      </c>
      <c r="I676" s="232" t="s">
        <v>247</v>
      </c>
      <c r="J676" s="223" t="s">
        <v>203</v>
      </c>
      <c r="K676" s="225">
        <v>2018</v>
      </c>
      <c r="L676" s="223" t="s">
        <v>200</v>
      </c>
      <c r="M676" s="218"/>
      <c r="N676" s="223"/>
      <c r="O676" s="223"/>
      <c r="P676" s="250"/>
      <c r="Q676" s="226"/>
      <c r="R676" s="231"/>
      <c r="S676" s="223" t="s">
        <v>3440</v>
      </c>
      <c r="T676" s="223" t="s">
        <v>3441</v>
      </c>
      <c r="U676" s="223" t="s">
        <v>2411</v>
      </c>
      <c r="V676" s="223" t="s">
        <v>2038</v>
      </c>
      <c r="W676" s="222"/>
      <c r="X676" s="223"/>
      <c r="Y676" s="222"/>
      <c r="Z676" s="222"/>
      <c r="AA676" s="222"/>
      <c r="AB676" s="222"/>
      <c r="AC676" s="222"/>
      <c r="AD676" s="597" t="s">
        <v>227</v>
      </c>
      <c r="AE676" s="232">
        <v>0</v>
      </c>
      <c r="AF676" s="228" t="s">
        <v>227</v>
      </c>
      <c r="AG676" s="218"/>
      <c r="AH676" s="232" t="s">
        <v>1500</v>
      </c>
      <c r="AI676" s="223"/>
      <c r="AJ676" s="223"/>
      <c r="AK676" s="229"/>
      <c r="AL676" s="228"/>
      <c r="AM676" s="229"/>
      <c r="AN676" s="229"/>
      <c r="AO676" s="229"/>
    </row>
    <row r="677" spans="1:41" ht="20.100000000000001" customHeight="1" x14ac:dyDescent="0.3">
      <c r="A677" s="222">
        <v>707292</v>
      </c>
      <c r="B677" s="255" t="s">
        <v>1735</v>
      </c>
      <c r="C677" s="223" t="s">
        <v>1736</v>
      </c>
      <c r="D677" s="223" t="s">
        <v>1903</v>
      </c>
      <c r="E677" s="223" t="s">
        <v>173</v>
      </c>
      <c r="F677" s="224">
        <v>36222</v>
      </c>
      <c r="G677" s="223" t="s">
        <v>200</v>
      </c>
      <c r="H677" s="223" t="s">
        <v>911</v>
      </c>
      <c r="I677" s="232" t="s">
        <v>247</v>
      </c>
      <c r="J677" s="223" t="s">
        <v>201</v>
      </c>
      <c r="K677" s="225">
        <v>2017</v>
      </c>
      <c r="L677" s="223" t="s">
        <v>202</v>
      </c>
      <c r="M677" s="223" t="s">
        <v>227</v>
      </c>
      <c r="N677" s="223"/>
      <c r="O677" s="223" t="str">
        <f>IFERROR(VLOOKUP(A677,[1]ورقه2مسجلين!A$3:AV$777,43,0),"")</f>
        <v/>
      </c>
      <c r="P677" s="223"/>
      <c r="Q677" s="226"/>
      <c r="R677" s="223" t="s">
        <v>227</v>
      </c>
      <c r="S677" s="223" t="s">
        <v>2547</v>
      </c>
      <c r="T677" s="223" t="s">
        <v>2548</v>
      </c>
      <c r="U677" s="223" t="s">
        <v>2549</v>
      </c>
      <c r="V677" s="223" t="s">
        <v>1970</v>
      </c>
      <c r="W677" s="223" t="s">
        <v>227</v>
      </c>
      <c r="X677" s="223" t="s">
        <v>227</v>
      </c>
      <c r="Y677" s="223" t="s">
        <v>227</v>
      </c>
      <c r="Z677" s="223" t="s">
        <v>227</v>
      </c>
      <c r="AA677" s="223" t="s">
        <v>227</v>
      </c>
      <c r="AB677" s="223" t="s">
        <v>227</v>
      </c>
      <c r="AC677" s="223" t="s">
        <v>1500</v>
      </c>
      <c r="AD677" s="597" t="s">
        <v>227</v>
      </c>
      <c r="AE677" s="232">
        <v>0</v>
      </c>
      <c r="AF677" s="228" t="s">
        <v>1500</v>
      </c>
      <c r="AG677" s="607" t="s">
        <v>1500</v>
      </c>
      <c r="AH677" s="232" t="s">
        <v>1500</v>
      </c>
      <c r="AI677" s="223"/>
      <c r="AJ677" s="223"/>
      <c r="AK677"/>
      <c r="AL677" s="228"/>
      <c r="AM677"/>
      <c r="AN677"/>
      <c r="AO677"/>
    </row>
    <row r="678" spans="1:41" ht="20.100000000000001" customHeight="1" x14ac:dyDescent="0.3">
      <c r="A678" s="222">
        <v>707293</v>
      </c>
      <c r="B678" s="255" t="s">
        <v>1737</v>
      </c>
      <c r="C678" s="223" t="s">
        <v>88</v>
      </c>
      <c r="D678" s="223" t="s">
        <v>1033</v>
      </c>
      <c r="E678" s="223" t="s">
        <v>173</v>
      </c>
      <c r="F678" s="224">
        <v>36403</v>
      </c>
      <c r="G678" s="223" t="s">
        <v>200</v>
      </c>
      <c r="H678" s="223" t="s">
        <v>911</v>
      </c>
      <c r="I678" s="232" t="s">
        <v>247</v>
      </c>
      <c r="J678" s="223" t="s">
        <v>201</v>
      </c>
      <c r="K678" s="225">
        <v>2017</v>
      </c>
      <c r="L678" s="223" t="s">
        <v>200</v>
      </c>
      <c r="M678" s="223" t="s">
        <v>227</v>
      </c>
      <c r="N678" s="223"/>
      <c r="O678" s="223" t="str">
        <f>IFERROR(VLOOKUP(A678,[1]ورقه2مسجلين!A$3:AV$777,43,0),"")</f>
        <v/>
      </c>
      <c r="P678" s="223"/>
      <c r="Q678" s="226"/>
      <c r="R678" s="223" t="s">
        <v>227</v>
      </c>
      <c r="S678" s="223" t="s">
        <v>227</v>
      </c>
      <c r="T678" s="223" t="s">
        <v>227</v>
      </c>
      <c r="U678" s="223" t="s">
        <v>227</v>
      </c>
      <c r="V678" s="223" t="s">
        <v>227</v>
      </c>
      <c r="W678" s="223" t="s">
        <v>227</v>
      </c>
      <c r="X678" s="223" t="s">
        <v>227</v>
      </c>
      <c r="Y678" s="223" t="s">
        <v>227</v>
      </c>
      <c r="Z678" s="223" t="s">
        <v>227</v>
      </c>
      <c r="AA678" s="223" t="s">
        <v>227</v>
      </c>
      <c r="AB678" s="223" t="s">
        <v>227</v>
      </c>
      <c r="AC678" s="223" t="s">
        <v>1500</v>
      </c>
      <c r="AD678" s="597" t="s">
        <v>227</v>
      </c>
      <c r="AE678" s="232">
        <v>0</v>
      </c>
      <c r="AF678" s="228" t="s">
        <v>1500</v>
      </c>
      <c r="AG678" s="607" t="s">
        <v>1500</v>
      </c>
      <c r="AH678" s="232" t="s">
        <v>1500</v>
      </c>
      <c r="AI678" s="223"/>
      <c r="AJ678" s="223"/>
      <c r="AK678"/>
      <c r="AL678" s="228"/>
      <c r="AM678"/>
      <c r="AN678"/>
      <c r="AO678"/>
    </row>
    <row r="679" spans="1:41" ht="20.100000000000001" customHeight="1" x14ac:dyDescent="0.3">
      <c r="A679" s="222">
        <v>707294</v>
      </c>
      <c r="B679" s="255" t="s">
        <v>1738</v>
      </c>
      <c r="C679" s="223" t="s">
        <v>77</v>
      </c>
      <c r="D679" s="223" t="s">
        <v>956</v>
      </c>
      <c r="E679" s="223" t="s">
        <v>173</v>
      </c>
      <c r="F679" s="224">
        <v>26017</v>
      </c>
      <c r="G679" s="223" t="s">
        <v>216</v>
      </c>
      <c r="H679" s="223" t="s">
        <v>911</v>
      </c>
      <c r="I679" s="232" t="s">
        <v>247</v>
      </c>
      <c r="J679" s="223" t="s">
        <v>203</v>
      </c>
      <c r="K679" s="225">
        <v>1989</v>
      </c>
      <c r="L679" s="223" t="s">
        <v>216</v>
      </c>
      <c r="M679" s="223" t="s">
        <v>227</v>
      </c>
      <c r="N679" s="223"/>
      <c r="O679" s="223" t="str">
        <f>IFERROR(VLOOKUP(A679,[1]ورقه2مسجلين!A$3:AV$777,43,0),"")</f>
        <v/>
      </c>
      <c r="P679" s="223"/>
      <c r="Q679" s="226"/>
      <c r="R679" s="223" t="s">
        <v>227</v>
      </c>
      <c r="S679" s="223" t="s">
        <v>227</v>
      </c>
      <c r="T679" s="223" t="s">
        <v>227</v>
      </c>
      <c r="U679" s="223" t="s">
        <v>227</v>
      </c>
      <c r="V679" s="223" t="s">
        <v>227</v>
      </c>
      <c r="W679" s="223" t="s">
        <v>227</v>
      </c>
      <c r="X679" s="223" t="s">
        <v>227</v>
      </c>
      <c r="Y679" s="223" t="s">
        <v>227</v>
      </c>
      <c r="Z679" s="223" t="s">
        <v>227</v>
      </c>
      <c r="AA679" s="223" t="s">
        <v>227</v>
      </c>
      <c r="AB679" s="223" t="s">
        <v>227</v>
      </c>
      <c r="AC679" s="223" t="s">
        <v>1500</v>
      </c>
      <c r="AD679" s="597" t="s">
        <v>227</v>
      </c>
      <c r="AE679" s="232">
        <v>0</v>
      </c>
      <c r="AF679" s="228" t="s">
        <v>1500</v>
      </c>
      <c r="AG679" s="607" t="s">
        <v>1500</v>
      </c>
      <c r="AH679" s="232" t="s">
        <v>1500</v>
      </c>
      <c r="AI679" s="223"/>
      <c r="AJ679" s="223"/>
      <c r="AK679"/>
      <c r="AL679" s="228"/>
      <c r="AM679"/>
      <c r="AN679"/>
      <c r="AO679"/>
    </row>
    <row r="680" spans="1:41" ht="20.100000000000001" customHeight="1" x14ac:dyDescent="0.3">
      <c r="A680" s="222">
        <v>707295</v>
      </c>
      <c r="B680" s="255" t="s">
        <v>1739</v>
      </c>
      <c r="C680" s="223" t="s">
        <v>69</v>
      </c>
      <c r="D680" s="223" t="s">
        <v>971</v>
      </c>
      <c r="E680" s="223" t="s">
        <v>173</v>
      </c>
      <c r="F680" s="224">
        <v>31656</v>
      </c>
      <c r="G680" s="223" t="s">
        <v>200</v>
      </c>
      <c r="H680" s="223" t="s">
        <v>935</v>
      </c>
      <c r="I680" s="232" t="s">
        <v>247</v>
      </c>
      <c r="J680" s="223" t="s">
        <v>201</v>
      </c>
      <c r="K680" s="225">
        <v>2003</v>
      </c>
      <c r="L680" s="223" t="s">
        <v>210</v>
      </c>
      <c r="M680" s="218"/>
      <c r="N680" s="223"/>
      <c r="O680" s="223" t="str">
        <f>IFERROR(VLOOKUP(A680,[1]ورقه2مسجلين!A$3:AV$777,43,0),"")</f>
        <v/>
      </c>
      <c r="P680" s="223"/>
      <c r="Q680" s="226"/>
      <c r="R680" s="222">
        <v>0</v>
      </c>
      <c r="S680" s="223" t="s">
        <v>3442</v>
      </c>
      <c r="T680" s="223" t="s">
        <v>3077</v>
      </c>
      <c r="U680" s="223" t="s">
        <v>2621</v>
      </c>
      <c r="V680" s="223" t="s">
        <v>3443</v>
      </c>
      <c r="W680" s="222"/>
      <c r="X680" s="223"/>
      <c r="Y680" s="222"/>
      <c r="Z680" s="222"/>
      <c r="AA680" s="222"/>
      <c r="AB680" s="222"/>
      <c r="AC680" s="222"/>
      <c r="AD680" s="597" t="s">
        <v>227</v>
      </c>
      <c r="AE680" s="232">
        <v>0</v>
      </c>
      <c r="AF680" s="228" t="s">
        <v>227</v>
      </c>
      <c r="AG680" s="218"/>
      <c r="AH680" s="232" t="s">
        <v>1500</v>
      </c>
      <c r="AI680" s="223"/>
      <c r="AJ680" s="223"/>
      <c r="AK680" s="229"/>
      <c r="AL680" s="228"/>
      <c r="AM680" s="229"/>
      <c r="AN680" s="229"/>
      <c r="AO680" s="229"/>
    </row>
    <row r="681" spans="1:41" ht="20.100000000000001" customHeight="1" x14ac:dyDescent="0.3">
      <c r="A681" s="222">
        <v>707296</v>
      </c>
      <c r="B681" s="255" t="s">
        <v>1740</v>
      </c>
      <c r="C681" s="223" t="s">
        <v>68</v>
      </c>
      <c r="D681" s="223" t="s">
        <v>918</v>
      </c>
      <c r="E681" s="223" t="s">
        <v>173</v>
      </c>
      <c r="F681" s="230">
        <v>23743</v>
      </c>
      <c r="G681" s="223" t="s">
        <v>1870</v>
      </c>
      <c r="H681" s="223" t="s">
        <v>911</v>
      </c>
      <c r="I681" s="232" t="s">
        <v>247</v>
      </c>
      <c r="J681" s="223" t="s">
        <v>203</v>
      </c>
      <c r="K681" s="222">
        <v>2011</v>
      </c>
      <c r="L681" s="223" t="s">
        <v>219</v>
      </c>
      <c r="M681" s="223" t="s">
        <v>227</v>
      </c>
      <c r="N681" s="223"/>
      <c r="O681" s="223" t="str">
        <f>IFERROR(VLOOKUP(A681,[1]ورقه2مسجلين!A$3:AV$777,43,0),"")</f>
        <v/>
      </c>
      <c r="P681" s="223"/>
      <c r="Q681" s="226"/>
      <c r="R681" s="223" t="s">
        <v>227</v>
      </c>
      <c r="S681" s="223" t="s">
        <v>2258</v>
      </c>
      <c r="T681" s="223" t="s">
        <v>2013</v>
      </c>
      <c r="U681" s="223" t="s">
        <v>2259</v>
      </c>
      <c r="V681" s="223" t="s">
        <v>2260</v>
      </c>
      <c r="W681" s="223" t="s">
        <v>227</v>
      </c>
      <c r="X681" s="223" t="s">
        <v>227</v>
      </c>
      <c r="Y681" s="223" t="s">
        <v>227</v>
      </c>
      <c r="Z681" s="223" t="s">
        <v>227</v>
      </c>
      <c r="AA681" s="223" t="s">
        <v>227</v>
      </c>
      <c r="AB681" s="223" t="s">
        <v>227</v>
      </c>
      <c r="AC681" s="223" t="s">
        <v>1500</v>
      </c>
      <c r="AD681" s="597" t="s">
        <v>227</v>
      </c>
      <c r="AE681" s="232">
        <v>0</v>
      </c>
      <c r="AF681" s="228" t="s">
        <v>1500</v>
      </c>
      <c r="AG681" s="607" t="s">
        <v>1500</v>
      </c>
      <c r="AH681" s="232" t="s">
        <v>1500</v>
      </c>
      <c r="AI681" s="223"/>
      <c r="AJ681" s="223"/>
      <c r="AK681"/>
      <c r="AL681" s="228"/>
      <c r="AM681"/>
      <c r="AN681"/>
      <c r="AO681"/>
    </row>
    <row r="682" spans="1:41" ht="20.100000000000001" customHeight="1" x14ac:dyDescent="0.3">
      <c r="A682" s="222">
        <v>707297</v>
      </c>
      <c r="B682" s="255" t="s">
        <v>1741</v>
      </c>
      <c r="C682" s="223" t="s">
        <v>64</v>
      </c>
      <c r="D682" s="223" t="s">
        <v>1094</v>
      </c>
      <c r="E682" s="223" t="s">
        <v>173</v>
      </c>
      <c r="F682" s="230">
        <v>32143</v>
      </c>
      <c r="G682" s="223" t="s">
        <v>1006</v>
      </c>
      <c r="H682" s="223" t="s">
        <v>911</v>
      </c>
      <c r="I682" s="232" t="s">
        <v>247</v>
      </c>
      <c r="J682" s="223" t="s">
        <v>201</v>
      </c>
      <c r="K682" s="222">
        <v>2007</v>
      </c>
      <c r="L682" s="223" t="s">
        <v>200</v>
      </c>
      <c r="M682" s="218"/>
      <c r="N682" s="223"/>
      <c r="O682" s="223" t="str">
        <f>IFERROR(VLOOKUP(A682,[1]ورقه2مسجلين!A$3:AV$777,43,0),"")</f>
        <v/>
      </c>
      <c r="P682" s="223"/>
      <c r="Q682" s="226"/>
      <c r="R682" s="222">
        <v>0</v>
      </c>
      <c r="S682" s="223" t="s">
        <v>2487</v>
      </c>
      <c r="T682" s="223" t="s">
        <v>2011</v>
      </c>
      <c r="U682" s="223" t="s">
        <v>2488</v>
      </c>
      <c r="V682" s="223" t="s">
        <v>1963</v>
      </c>
      <c r="W682" s="222"/>
      <c r="X682" s="223"/>
      <c r="Y682" s="222"/>
      <c r="Z682" s="222"/>
      <c r="AA682" s="222"/>
      <c r="AB682" s="222"/>
      <c r="AC682" s="222"/>
      <c r="AD682" s="597" t="s">
        <v>227</v>
      </c>
      <c r="AE682" s="232">
        <v>0</v>
      </c>
      <c r="AF682" s="228" t="s">
        <v>227</v>
      </c>
      <c r="AG682" s="218"/>
      <c r="AH682" s="232" t="s">
        <v>1500</v>
      </c>
      <c r="AI682" s="223"/>
      <c r="AJ682" s="223"/>
      <c r="AK682" s="229"/>
      <c r="AL682" s="228"/>
      <c r="AM682" s="229"/>
      <c r="AN682" s="229"/>
      <c r="AO682" s="229"/>
    </row>
    <row r="683" spans="1:41" ht="20.100000000000001" customHeight="1" x14ac:dyDescent="0.3">
      <c r="A683" s="222">
        <v>707298</v>
      </c>
      <c r="B683" s="255" t="s">
        <v>1742</v>
      </c>
      <c r="C683" s="223" t="s">
        <v>277</v>
      </c>
      <c r="D683" s="223" t="s">
        <v>1047</v>
      </c>
      <c r="E683" s="223" t="s">
        <v>173</v>
      </c>
      <c r="F683" s="224">
        <v>35797</v>
      </c>
      <c r="G683" s="223" t="s">
        <v>200</v>
      </c>
      <c r="H683" s="223" t="s">
        <v>911</v>
      </c>
      <c r="I683" s="232" t="s">
        <v>247</v>
      </c>
      <c r="J683" s="223" t="s">
        <v>227</v>
      </c>
      <c r="K683" s="226"/>
      <c r="L683" s="223" t="s">
        <v>227</v>
      </c>
      <c r="M683" s="223" t="s">
        <v>227</v>
      </c>
      <c r="N683" s="223"/>
      <c r="O683" s="223" t="str">
        <f>IFERROR(VLOOKUP(A683,[1]ورقه2مسجلين!A$3:AV$777,43,0),"")</f>
        <v/>
      </c>
      <c r="P683" s="223"/>
      <c r="Q683" s="226"/>
      <c r="R683" s="223" t="s">
        <v>227</v>
      </c>
      <c r="S683" s="223" t="s">
        <v>227</v>
      </c>
      <c r="T683" s="223" t="s">
        <v>227</v>
      </c>
      <c r="U683" s="223" t="s">
        <v>227</v>
      </c>
      <c r="V683" s="223" t="s">
        <v>227</v>
      </c>
      <c r="W683" s="223" t="s">
        <v>227</v>
      </c>
      <c r="X683" s="223" t="s">
        <v>227</v>
      </c>
      <c r="Y683" s="223" t="s">
        <v>227</v>
      </c>
      <c r="Z683" s="223" t="s">
        <v>227</v>
      </c>
      <c r="AA683" s="223" t="s">
        <v>227</v>
      </c>
      <c r="AB683" s="223" t="s">
        <v>227</v>
      </c>
      <c r="AC683" s="223" t="s">
        <v>1500</v>
      </c>
      <c r="AD683" s="597" t="s">
        <v>227</v>
      </c>
      <c r="AE683" s="232">
        <v>0</v>
      </c>
      <c r="AF683" s="228" t="s">
        <v>1500</v>
      </c>
      <c r="AG683" s="607" t="s">
        <v>1500</v>
      </c>
      <c r="AH683" s="232" t="s">
        <v>1500</v>
      </c>
      <c r="AI683" s="223"/>
      <c r="AJ683" s="223"/>
      <c r="AK683"/>
      <c r="AL683" s="228"/>
      <c r="AM683"/>
      <c r="AN683"/>
      <c r="AO683"/>
    </row>
    <row r="684" spans="1:41" ht="20.100000000000001" customHeight="1" x14ac:dyDescent="0.3">
      <c r="A684" s="222">
        <v>707299</v>
      </c>
      <c r="B684" s="255" t="s">
        <v>1743</v>
      </c>
      <c r="C684" s="223" t="s">
        <v>96</v>
      </c>
      <c r="D684" s="223" t="s">
        <v>227</v>
      </c>
      <c r="E684" s="223" t="s">
        <v>227</v>
      </c>
      <c r="F684" s="226"/>
      <c r="G684" s="223" t="s">
        <v>227</v>
      </c>
      <c r="H684" s="223" t="s">
        <v>227</v>
      </c>
      <c r="I684" s="232" t="s">
        <v>247</v>
      </c>
      <c r="J684" s="223" t="s">
        <v>227</v>
      </c>
      <c r="K684" s="226"/>
      <c r="L684" s="223" t="s">
        <v>227</v>
      </c>
      <c r="M684" s="223" t="s">
        <v>227</v>
      </c>
      <c r="N684" s="223"/>
      <c r="O684" s="223" t="str">
        <f>IFERROR(VLOOKUP(A684,[1]ورقه2مسجلين!A$3:AV$777,43,0),"")</f>
        <v/>
      </c>
      <c r="P684" s="223"/>
      <c r="Q684" s="226"/>
      <c r="R684" s="223" t="s">
        <v>227</v>
      </c>
      <c r="S684" s="223" t="s">
        <v>227</v>
      </c>
      <c r="T684" s="223" t="s">
        <v>227</v>
      </c>
      <c r="U684" s="223" t="s">
        <v>227</v>
      </c>
      <c r="V684" s="223" t="s">
        <v>227</v>
      </c>
      <c r="W684" s="223" t="s">
        <v>227</v>
      </c>
      <c r="X684" s="223" t="s">
        <v>227</v>
      </c>
      <c r="Y684" s="223" t="s">
        <v>227</v>
      </c>
      <c r="Z684" s="223" t="s">
        <v>227</v>
      </c>
      <c r="AA684" s="223" t="s">
        <v>227</v>
      </c>
      <c r="AB684" s="223" t="s">
        <v>227</v>
      </c>
      <c r="AC684" s="223" t="s">
        <v>1500</v>
      </c>
      <c r="AD684" s="597" t="s">
        <v>227</v>
      </c>
      <c r="AE684" s="232">
        <v>0</v>
      </c>
      <c r="AF684" s="228" t="s">
        <v>1500</v>
      </c>
      <c r="AG684" s="607" t="s">
        <v>1500</v>
      </c>
      <c r="AH684" s="232" t="s">
        <v>1500</v>
      </c>
      <c r="AI684" s="223"/>
      <c r="AJ684" s="223"/>
      <c r="AK684"/>
      <c r="AL684" s="228"/>
      <c r="AM684"/>
      <c r="AN684"/>
      <c r="AO684"/>
    </row>
    <row r="685" spans="1:41" ht="20.100000000000001" customHeight="1" x14ac:dyDescent="0.3">
      <c r="A685" s="222">
        <v>707300</v>
      </c>
      <c r="B685" s="255" t="s">
        <v>1744</v>
      </c>
      <c r="C685" s="223" t="s">
        <v>87</v>
      </c>
      <c r="D685" s="223" t="s">
        <v>937</v>
      </c>
      <c r="E685" s="223" t="s">
        <v>173</v>
      </c>
      <c r="F685" s="230">
        <v>35065</v>
      </c>
      <c r="G685" s="223" t="s">
        <v>1266</v>
      </c>
      <c r="H685" s="223" t="s">
        <v>911</v>
      </c>
      <c r="I685" s="232" t="s">
        <v>249</v>
      </c>
      <c r="J685" s="223" t="s">
        <v>201</v>
      </c>
      <c r="K685" s="222">
        <v>2013</v>
      </c>
      <c r="L685" s="223" t="s">
        <v>209</v>
      </c>
      <c r="M685" s="218"/>
      <c r="N685" s="223"/>
      <c r="O685" s="223" t="str">
        <f>IFERROR(VLOOKUP(A685,[1]ورقه2مسجلين!A$3:AV$777,43,0),"")</f>
        <v/>
      </c>
      <c r="P685" s="223"/>
      <c r="Q685" s="226"/>
      <c r="R685" s="231"/>
      <c r="S685" s="223" t="s">
        <v>3444</v>
      </c>
      <c r="T685" s="223" t="s">
        <v>2384</v>
      </c>
      <c r="U685" s="223" t="s">
        <v>2124</v>
      </c>
      <c r="V685" s="223" t="s">
        <v>2631</v>
      </c>
      <c r="W685" s="222"/>
      <c r="X685" s="223"/>
      <c r="Y685" s="222"/>
      <c r="Z685" s="222"/>
      <c r="AA685" s="222"/>
      <c r="AB685" s="222"/>
      <c r="AC685" s="222"/>
      <c r="AD685" s="597" t="s">
        <v>227</v>
      </c>
      <c r="AE685" s="232" t="s">
        <v>4583</v>
      </c>
      <c r="AF685" s="228" t="s">
        <v>227</v>
      </c>
      <c r="AG685" s="218"/>
      <c r="AH685" s="232"/>
      <c r="AI685" s="223"/>
      <c r="AJ685" s="223"/>
      <c r="AK685" s="229"/>
      <c r="AL685" s="228"/>
      <c r="AM685" s="229"/>
      <c r="AN685" s="229"/>
      <c r="AO685" s="229"/>
    </row>
    <row r="686" spans="1:41" ht="20.100000000000001" customHeight="1" x14ac:dyDescent="0.3">
      <c r="A686" s="222">
        <v>707301</v>
      </c>
      <c r="B686" s="255" t="s">
        <v>1745</v>
      </c>
      <c r="C686" s="223" t="s">
        <v>89</v>
      </c>
      <c r="D686" s="223" t="s">
        <v>918</v>
      </c>
      <c r="E686" s="223" t="s">
        <v>173</v>
      </c>
      <c r="F686" s="224">
        <v>25989</v>
      </c>
      <c r="G686" s="223" t="s">
        <v>941</v>
      </c>
      <c r="H686" s="223" t="s">
        <v>935</v>
      </c>
      <c r="I686" s="232" t="s">
        <v>247</v>
      </c>
      <c r="J686" s="223" t="s">
        <v>201</v>
      </c>
      <c r="K686" s="225">
        <v>1990</v>
      </c>
      <c r="L686" s="223" t="s">
        <v>208</v>
      </c>
      <c r="M686" s="223" t="s">
        <v>227</v>
      </c>
      <c r="N686" s="223"/>
      <c r="O686" s="223" t="str">
        <f>IFERROR(VLOOKUP(A686,[1]ورقه2مسجلين!A$3:AV$777,43,0),"")</f>
        <v/>
      </c>
      <c r="P686" s="223"/>
      <c r="Q686" s="226"/>
      <c r="R686" s="223" t="s">
        <v>227</v>
      </c>
      <c r="S686" s="223" t="s">
        <v>227</v>
      </c>
      <c r="T686" s="223" t="s">
        <v>227</v>
      </c>
      <c r="U686" s="223" t="s">
        <v>227</v>
      </c>
      <c r="V686" s="223" t="s">
        <v>227</v>
      </c>
      <c r="W686" s="223" t="s">
        <v>227</v>
      </c>
      <c r="X686" s="223" t="s">
        <v>227</v>
      </c>
      <c r="Y686" s="223" t="s">
        <v>227</v>
      </c>
      <c r="Z686" s="223" t="s">
        <v>227</v>
      </c>
      <c r="AA686" s="223" t="s">
        <v>227</v>
      </c>
      <c r="AB686" s="223" t="s">
        <v>227</v>
      </c>
      <c r="AC686" s="223" t="s">
        <v>227</v>
      </c>
      <c r="AD686" s="597" t="s">
        <v>227</v>
      </c>
      <c r="AE686" s="232">
        <v>0</v>
      </c>
      <c r="AF686" s="228" t="s">
        <v>1500</v>
      </c>
      <c r="AG686" s="607" t="s">
        <v>1500</v>
      </c>
      <c r="AH686" s="232" t="s">
        <v>1500</v>
      </c>
      <c r="AI686" s="223"/>
      <c r="AJ686" s="223"/>
      <c r="AK686"/>
      <c r="AL686" s="228"/>
      <c r="AM686"/>
      <c r="AN686"/>
      <c r="AO686"/>
    </row>
    <row r="687" spans="1:41" ht="20.100000000000001" customHeight="1" x14ac:dyDescent="0.3">
      <c r="A687" s="222">
        <v>707302</v>
      </c>
      <c r="B687" s="255" t="s">
        <v>1746</v>
      </c>
      <c r="C687" s="223" t="s">
        <v>64</v>
      </c>
      <c r="D687" s="223" t="s">
        <v>1926</v>
      </c>
      <c r="E687" s="223" t="s">
        <v>174</v>
      </c>
      <c r="F687" s="224">
        <v>34906</v>
      </c>
      <c r="G687" s="223" t="s">
        <v>200</v>
      </c>
      <c r="H687" s="223" t="s">
        <v>911</v>
      </c>
      <c r="I687" s="232" t="s">
        <v>247</v>
      </c>
      <c r="J687" s="223" t="s">
        <v>201</v>
      </c>
      <c r="K687" s="225">
        <v>2013</v>
      </c>
      <c r="L687" s="223" t="s">
        <v>202</v>
      </c>
      <c r="M687" s="223" t="s">
        <v>227</v>
      </c>
      <c r="N687" s="223"/>
      <c r="O687" s="223" t="str">
        <f>IFERROR(VLOOKUP(A687,[1]ورقه2مسجلين!A$3:AV$777,43,0),"")</f>
        <v/>
      </c>
      <c r="P687" s="223"/>
      <c r="Q687" s="226"/>
      <c r="R687" s="223" t="s">
        <v>227</v>
      </c>
      <c r="S687" s="223" t="s">
        <v>227</v>
      </c>
      <c r="T687" s="223" t="s">
        <v>227</v>
      </c>
      <c r="U687" s="223" t="s">
        <v>227</v>
      </c>
      <c r="V687" s="223" t="s">
        <v>227</v>
      </c>
      <c r="W687" s="223" t="s">
        <v>227</v>
      </c>
      <c r="X687" s="223" t="s">
        <v>227</v>
      </c>
      <c r="Y687" s="223" t="s">
        <v>227</v>
      </c>
      <c r="Z687" s="223" t="s">
        <v>227</v>
      </c>
      <c r="AA687" s="223" t="s">
        <v>227</v>
      </c>
      <c r="AB687" s="223" t="s">
        <v>227</v>
      </c>
      <c r="AC687" s="223" t="s">
        <v>1500</v>
      </c>
      <c r="AD687" s="597" t="s">
        <v>227</v>
      </c>
      <c r="AE687" s="232">
        <v>0</v>
      </c>
      <c r="AF687" s="228" t="s">
        <v>1500</v>
      </c>
      <c r="AG687" s="607" t="s">
        <v>1500</v>
      </c>
      <c r="AH687" s="232" t="s">
        <v>1500</v>
      </c>
      <c r="AI687" s="223"/>
      <c r="AJ687" s="223"/>
      <c r="AK687"/>
      <c r="AL687" s="228"/>
      <c r="AM687"/>
      <c r="AN687"/>
      <c r="AO687"/>
    </row>
    <row r="688" spans="1:41" ht="20.100000000000001" customHeight="1" x14ac:dyDescent="0.3">
      <c r="A688" s="222">
        <v>707303</v>
      </c>
      <c r="B688" s="255" t="s">
        <v>1747</v>
      </c>
      <c r="C688" s="223" t="s">
        <v>141</v>
      </c>
      <c r="D688" s="223" t="s">
        <v>1034</v>
      </c>
      <c r="E688" s="223" t="s">
        <v>174</v>
      </c>
      <c r="F688" s="224">
        <v>32905</v>
      </c>
      <c r="G688" s="223" t="s">
        <v>218</v>
      </c>
      <c r="H688" s="223" t="s">
        <v>911</v>
      </c>
      <c r="I688" s="232" t="s">
        <v>403</v>
      </c>
      <c r="J688" s="223" t="s">
        <v>203</v>
      </c>
      <c r="K688" s="225">
        <v>2008</v>
      </c>
      <c r="L688" s="223" t="s">
        <v>218</v>
      </c>
      <c r="M688" s="218"/>
      <c r="N688" s="223"/>
      <c r="O688" s="223" t="str">
        <f>IFERROR(VLOOKUP(A688,[1]ورقه2مسجلين!A$3:AV$777,43,0),"")</f>
        <v/>
      </c>
      <c r="P688" s="223"/>
      <c r="Q688" s="226"/>
      <c r="R688" s="222">
        <v>0</v>
      </c>
      <c r="S688" s="223" t="s">
        <v>2570</v>
      </c>
      <c r="T688" s="223" t="s">
        <v>2571</v>
      </c>
      <c r="U688" s="223" t="s">
        <v>2572</v>
      </c>
      <c r="V688" s="223" t="s">
        <v>2573</v>
      </c>
      <c r="W688" s="222"/>
      <c r="X688" s="223"/>
      <c r="Y688" s="222"/>
      <c r="Z688" s="222"/>
      <c r="AA688" s="222"/>
      <c r="AB688" s="222"/>
      <c r="AC688" s="222"/>
      <c r="AD688" s="597" t="s">
        <v>227</v>
      </c>
      <c r="AE688" s="232">
        <v>0</v>
      </c>
      <c r="AF688" s="228" t="s">
        <v>227</v>
      </c>
      <c r="AG688" s="218"/>
      <c r="AH688" s="232"/>
      <c r="AI688" s="223"/>
      <c r="AJ688" s="223"/>
      <c r="AK688" s="229"/>
      <c r="AL688" s="228"/>
      <c r="AM688" s="229"/>
      <c r="AN688" s="229"/>
      <c r="AO688" s="229"/>
    </row>
    <row r="689" spans="1:41" ht="20.100000000000001" customHeight="1" x14ac:dyDescent="0.3">
      <c r="A689" s="222">
        <v>707304</v>
      </c>
      <c r="B689" s="255" t="s">
        <v>1748</v>
      </c>
      <c r="C689" s="223" t="s">
        <v>105</v>
      </c>
      <c r="D689" s="223" t="s">
        <v>933</v>
      </c>
      <c r="E689" s="223" t="s">
        <v>174</v>
      </c>
      <c r="F689" s="230">
        <v>36892</v>
      </c>
      <c r="G689" s="223" t="s">
        <v>915</v>
      </c>
      <c r="H689" s="223" t="s">
        <v>911</v>
      </c>
      <c r="I689" s="232" t="s">
        <v>247</v>
      </c>
      <c r="J689" s="223" t="s">
        <v>201</v>
      </c>
      <c r="K689" s="222">
        <v>2018</v>
      </c>
      <c r="L689" s="223" t="s">
        <v>202</v>
      </c>
      <c r="M689" s="218"/>
      <c r="N689" s="223"/>
      <c r="O689" s="223"/>
      <c r="P689" s="250"/>
      <c r="Q689" s="226"/>
      <c r="R689" s="222">
        <v>0</v>
      </c>
      <c r="S689" s="223" t="s">
        <v>3657</v>
      </c>
      <c r="T689" s="223" t="s">
        <v>2000</v>
      </c>
      <c r="U689" s="223" t="s">
        <v>2089</v>
      </c>
      <c r="V689" s="223" t="s">
        <v>3658</v>
      </c>
      <c r="W689" s="222"/>
      <c r="X689" s="223"/>
      <c r="Y689" s="222"/>
      <c r="Z689" s="222"/>
      <c r="AA689" s="222"/>
      <c r="AB689" s="222"/>
      <c r="AC689" s="222"/>
      <c r="AD689" s="597" t="s">
        <v>227</v>
      </c>
      <c r="AE689" s="232">
        <v>0</v>
      </c>
      <c r="AF689" s="228" t="s">
        <v>227</v>
      </c>
      <c r="AG689" s="218"/>
      <c r="AH689" s="232" t="s">
        <v>1500</v>
      </c>
      <c r="AI689" s="223"/>
      <c r="AJ689" s="223"/>
      <c r="AK689" s="229"/>
      <c r="AL689" s="228"/>
      <c r="AM689" s="229"/>
      <c r="AN689" s="229"/>
      <c r="AO689" s="229"/>
    </row>
    <row r="690" spans="1:41" ht="20.100000000000001" customHeight="1" x14ac:dyDescent="0.3">
      <c r="A690" s="222">
        <v>707305</v>
      </c>
      <c r="B690" s="255" t="s">
        <v>1749</v>
      </c>
      <c r="C690" s="223" t="s">
        <v>66</v>
      </c>
      <c r="D690" s="223" t="s">
        <v>930</v>
      </c>
      <c r="E690" s="223" t="s">
        <v>174</v>
      </c>
      <c r="F690" s="230">
        <v>36526</v>
      </c>
      <c r="G690" s="223" t="s">
        <v>200</v>
      </c>
      <c r="H690" s="223" t="s">
        <v>911</v>
      </c>
      <c r="I690" s="232" t="s">
        <v>247</v>
      </c>
      <c r="J690" s="223" t="s">
        <v>201</v>
      </c>
      <c r="K690" s="222">
        <v>2017</v>
      </c>
      <c r="L690" s="223" t="s">
        <v>202</v>
      </c>
      <c r="M690" s="218"/>
      <c r="N690" s="223"/>
      <c r="O690" s="223" t="str">
        <f>IFERROR(VLOOKUP(A690,[1]ورقه2مسجلين!A$3:AV$777,43,0),"")</f>
        <v/>
      </c>
      <c r="P690" s="223"/>
      <c r="Q690" s="226"/>
      <c r="R690" s="231"/>
      <c r="S690" s="223" t="s">
        <v>3445</v>
      </c>
      <c r="T690" s="223" t="s">
        <v>2091</v>
      </c>
      <c r="U690" s="223" t="s">
        <v>2606</v>
      </c>
      <c r="V690" s="223" t="s">
        <v>1963</v>
      </c>
      <c r="W690" s="222"/>
      <c r="X690" s="223"/>
      <c r="Y690" s="222"/>
      <c r="Z690" s="222"/>
      <c r="AA690" s="222"/>
      <c r="AB690" s="222"/>
      <c r="AC690" s="222" t="s">
        <v>1500</v>
      </c>
      <c r="AD690" s="597" t="s">
        <v>227</v>
      </c>
      <c r="AE690" s="232">
        <v>0</v>
      </c>
      <c r="AF690" s="228" t="s">
        <v>227</v>
      </c>
      <c r="AG690" s="218"/>
      <c r="AH690" s="232" t="s">
        <v>1500</v>
      </c>
      <c r="AI690" s="223"/>
      <c r="AJ690" s="223"/>
      <c r="AK690" s="229"/>
      <c r="AL690" s="228"/>
      <c r="AM690" s="229"/>
      <c r="AN690" s="229"/>
      <c r="AO690" s="229"/>
    </row>
    <row r="691" spans="1:41" ht="20.100000000000001" customHeight="1" x14ac:dyDescent="0.3">
      <c r="A691" s="222">
        <v>707306</v>
      </c>
      <c r="B691" s="255" t="s">
        <v>1750</v>
      </c>
      <c r="C691" s="223" t="s">
        <v>100</v>
      </c>
      <c r="D691" s="223" t="s">
        <v>1028</v>
      </c>
      <c r="E691" s="223" t="s">
        <v>173</v>
      </c>
      <c r="F691" s="224">
        <v>32365</v>
      </c>
      <c r="G691" s="223" t="s">
        <v>1376</v>
      </c>
      <c r="H691" s="223" t="s">
        <v>911</v>
      </c>
      <c r="I691" s="232" t="s">
        <v>247</v>
      </c>
      <c r="J691" s="223" t="s">
        <v>203</v>
      </c>
      <c r="K691" s="225">
        <v>2014</v>
      </c>
      <c r="L691" s="223" t="s">
        <v>202</v>
      </c>
      <c r="M691" s="223" t="s">
        <v>227</v>
      </c>
      <c r="N691" s="223"/>
      <c r="O691" s="223" t="str">
        <f>IFERROR(VLOOKUP(A691,[1]ورقه2مسجلين!A$3:AV$777,43,0),"")</f>
        <v/>
      </c>
      <c r="P691" s="223"/>
      <c r="Q691" s="226"/>
      <c r="R691" s="223" t="s">
        <v>227</v>
      </c>
      <c r="S691" s="223" t="s">
        <v>227</v>
      </c>
      <c r="T691" s="223" t="s">
        <v>227</v>
      </c>
      <c r="U691" s="223" t="s">
        <v>227</v>
      </c>
      <c r="V691" s="223" t="s">
        <v>227</v>
      </c>
      <c r="W691" s="223" t="s">
        <v>227</v>
      </c>
      <c r="X691" s="223" t="s">
        <v>227</v>
      </c>
      <c r="Y691" s="223" t="s">
        <v>227</v>
      </c>
      <c r="Z691" s="223" t="s">
        <v>227</v>
      </c>
      <c r="AA691" s="223" t="s">
        <v>227</v>
      </c>
      <c r="AB691" s="223" t="s">
        <v>227</v>
      </c>
      <c r="AC691" s="223" t="s">
        <v>1500</v>
      </c>
      <c r="AD691" s="597" t="s">
        <v>227</v>
      </c>
      <c r="AE691" s="232">
        <v>0</v>
      </c>
      <c r="AF691" s="228" t="s">
        <v>1500</v>
      </c>
      <c r="AG691" s="607" t="s">
        <v>1500</v>
      </c>
      <c r="AH691" s="232" t="s">
        <v>1500</v>
      </c>
      <c r="AI691" s="223"/>
      <c r="AJ691" s="223"/>
      <c r="AK691"/>
      <c r="AL691" s="228"/>
      <c r="AM691"/>
      <c r="AN691"/>
      <c r="AO691"/>
    </row>
    <row r="692" spans="1:41" ht="20.100000000000001" customHeight="1" x14ac:dyDescent="0.3">
      <c r="A692" s="222">
        <v>707307</v>
      </c>
      <c r="B692" s="255" t="s">
        <v>1568</v>
      </c>
      <c r="C692" s="223" t="s">
        <v>1569</v>
      </c>
      <c r="D692" s="223" t="s">
        <v>3659</v>
      </c>
      <c r="E692" s="223" t="s">
        <v>173</v>
      </c>
      <c r="F692" s="230">
        <v>31638</v>
      </c>
      <c r="G692" s="223" t="s">
        <v>3660</v>
      </c>
      <c r="H692" s="223" t="s">
        <v>911</v>
      </c>
      <c r="I692" s="232" t="s">
        <v>247</v>
      </c>
      <c r="J692" s="223" t="s">
        <v>203</v>
      </c>
      <c r="K692" s="222">
        <v>2004</v>
      </c>
      <c r="L692" s="223" t="s">
        <v>214</v>
      </c>
      <c r="M692" s="218"/>
      <c r="N692" s="223"/>
      <c r="O692" s="223" t="str">
        <f>IFERROR(VLOOKUP(A692,[1]ورقه2مسجلين!A$3:AV$777,43,0),"")</f>
        <v/>
      </c>
      <c r="P692" s="223"/>
      <c r="Q692" s="226"/>
      <c r="R692" s="231"/>
      <c r="S692" s="223" t="s">
        <v>3446</v>
      </c>
      <c r="T692" s="223" t="s">
        <v>3447</v>
      </c>
      <c r="U692" s="223" t="s">
        <v>3448</v>
      </c>
      <c r="V692" s="223" t="s">
        <v>3449</v>
      </c>
      <c r="W692" s="222"/>
      <c r="X692" s="223"/>
      <c r="Y692" s="222"/>
      <c r="Z692" s="222"/>
      <c r="AA692" s="222"/>
      <c r="AB692" s="222"/>
      <c r="AC692" s="222"/>
      <c r="AD692" s="597" t="s">
        <v>227</v>
      </c>
      <c r="AE692" s="232">
        <v>0</v>
      </c>
      <c r="AF692" s="228" t="s">
        <v>227</v>
      </c>
      <c r="AG692" s="218"/>
      <c r="AH692" s="232"/>
      <c r="AI692" s="223"/>
      <c r="AJ692" s="223"/>
      <c r="AK692" s="229"/>
      <c r="AL692" s="228"/>
      <c r="AM692" s="229"/>
      <c r="AN692" s="229"/>
      <c r="AO692" s="229"/>
    </row>
    <row r="693" spans="1:41" ht="20.100000000000001" customHeight="1" x14ac:dyDescent="0.3">
      <c r="A693" s="222">
        <v>707308</v>
      </c>
      <c r="B693" s="255" t="s">
        <v>1751</v>
      </c>
      <c r="C693" s="223" t="s">
        <v>66</v>
      </c>
      <c r="D693" s="223" t="s">
        <v>1934</v>
      </c>
      <c r="E693" s="223" t="s">
        <v>173</v>
      </c>
      <c r="F693" s="224">
        <v>31665</v>
      </c>
      <c r="G693" s="223" t="s">
        <v>1871</v>
      </c>
      <c r="H693" s="223" t="s">
        <v>911</v>
      </c>
      <c r="I693" s="232" t="s">
        <v>247</v>
      </c>
      <c r="J693" s="223" t="s">
        <v>203</v>
      </c>
      <c r="K693" s="225">
        <v>2004</v>
      </c>
      <c r="L693" s="223" t="s">
        <v>209</v>
      </c>
      <c r="M693" s="223" t="s">
        <v>227</v>
      </c>
      <c r="N693" s="223"/>
      <c r="O693" s="223" t="str">
        <f>IFERROR(VLOOKUP(A693,[1]ورقه2مسجلين!A$3:AV$777,43,0),"")</f>
        <v/>
      </c>
      <c r="P693" s="223"/>
      <c r="Q693" s="226"/>
      <c r="R693" s="223" t="s">
        <v>227</v>
      </c>
      <c r="S693" s="223" t="s">
        <v>227</v>
      </c>
      <c r="T693" s="223" t="s">
        <v>227</v>
      </c>
      <c r="U693" s="223" t="s">
        <v>227</v>
      </c>
      <c r="V693" s="223" t="s">
        <v>227</v>
      </c>
      <c r="W693" s="223" t="s">
        <v>227</v>
      </c>
      <c r="X693" s="223" t="s">
        <v>227</v>
      </c>
      <c r="Y693" s="223" t="s">
        <v>227</v>
      </c>
      <c r="Z693" s="223" t="s">
        <v>227</v>
      </c>
      <c r="AA693" s="223" t="s">
        <v>227</v>
      </c>
      <c r="AB693" s="223" t="s">
        <v>227</v>
      </c>
      <c r="AC693" s="223" t="s">
        <v>227</v>
      </c>
      <c r="AD693" s="597" t="s">
        <v>227</v>
      </c>
      <c r="AE693" s="232">
        <v>0</v>
      </c>
      <c r="AF693" s="228" t="s">
        <v>1500</v>
      </c>
      <c r="AG693" s="607" t="s">
        <v>1500</v>
      </c>
      <c r="AH693" s="232" t="s">
        <v>1500</v>
      </c>
      <c r="AI693" s="223"/>
      <c r="AJ693" s="223"/>
      <c r="AK693"/>
      <c r="AL693" s="228"/>
      <c r="AM693"/>
      <c r="AN693"/>
      <c r="AO693"/>
    </row>
    <row r="694" spans="1:41" ht="20.100000000000001" customHeight="1" x14ac:dyDescent="0.3">
      <c r="A694" s="222">
        <v>707309</v>
      </c>
      <c r="B694" s="255" t="s">
        <v>1752</v>
      </c>
      <c r="C694" s="223" t="s">
        <v>353</v>
      </c>
      <c r="D694" s="223" t="s">
        <v>1048</v>
      </c>
      <c r="E694" s="223" t="s">
        <v>174</v>
      </c>
      <c r="F694" s="224">
        <v>31292</v>
      </c>
      <c r="G694" s="223" t="s">
        <v>200</v>
      </c>
      <c r="H694" s="223" t="s">
        <v>911</v>
      </c>
      <c r="I694" s="232" t="s">
        <v>248</v>
      </c>
      <c r="J694" s="223" t="s">
        <v>203</v>
      </c>
      <c r="K694" s="225">
        <v>2004</v>
      </c>
      <c r="L694" s="223" t="s">
        <v>200</v>
      </c>
      <c r="M694" s="218"/>
      <c r="N694" s="223"/>
      <c r="O694" s="223" t="str">
        <f>IFERROR(VLOOKUP(A694,[1]ورقه2مسجلين!A$3:AV$777,43,0),"")</f>
        <v/>
      </c>
      <c r="P694" s="223"/>
      <c r="Q694" s="226"/>
      <c r="R694" s="222">
        <v>0</v>
      </c>
      <c r="S694" s="223" t="s">
        <v>3450</v>
      </c>
      <c r="T694" s="223" t="s">
        <v>2626</v>
      </c>
      <c r="U694" s="223" t="s">
        <v>2390</v>
      </c>
      <c r="V694" s="223" t="s">
        <v>2038</v>
      </c>
      <c r="W694" s="222"/>
      <c r="X694" s="223"/>
      <c r="Y694" s="222"/>
      <c r="Z694" s="222"/>
      <c r="AA694" s="222"/>
      <c r="AB694" s="222"/>
      <c r="AC694" s="222"/>
      <c r="AD694" s="597" t="s">
        <v>227</v>
      </c>
      <c r="AE694" s="232">
        <v>0</v>
      </c>
      <c r="AF694" s="228" t="s">
        <v>227</v>
      </c>
      <c r="AG694" s="218"/>
      <c r="AH694" s="232"/>
      <c r="AI694" s="223"/>
      <c r="AJ694" s="223"/>
      <c r="AK694" s="229"/>
      <c r="AL694" s="228"/>
      <c r="AM694" s="229"/>
      <c r="AN694" s="229"/>
      <c r="AO694" s="229"/>
    </row>
    <row r="695" spans="1:41" ht="20.100000000000001" customHeight="1" x14ac:dyDescent="0.3">
      <c r="A695" s="222">
        <v>707310</v>
      </c>
      <c r="B695" s="255" t="s">
        <v>1753</v>
      </c>
      <c r="C695" s="223" t="s">
        <v>66</v>
      </c>
      <c r="D695" s="223" t="s">
        <v>918</v>
      </c>
      <c r="E695" s="223" t="s">
        <v>173</v>
      </c>
      <c r="F695" s="230">
        <v>28888</v>
      </c>
      <c r="G695" s="223" t="s">
        <v>1872</v>
      </c>
      <c r="H695" s="223" t="s">
        <v>911</v>
      </c>
      <c r="I695" s="232" t="s">
        <v>247</v>
      </c>
      <c r="J695" s="223" t="s">
        <v>203</v>
      </c>
      <c r="K695" s="222">
        <v>2012</v>
      </c>
      <c r="L695" s="223" t="s">
        <v>213</v>
      </c>
      <c r="M695" s="218"/>
      <c r="N695" s="223"/>
      <c r="O695" s="223" t="str">
        <f>IFERROR(VLOOKUP(A695,[1]ورقه2مسجلين!A$3:AV$777,43,0),"")</f>
        <v/>
      </c>
      <c r="P695" s="223"/>
      <c r="Q695" s="226"/>
      <c r="R695" s="231"/>
      <c r="S695" s="223" t="s">
        <v>3451</v>
      </c>
      <c r="T695" s="223" t="s">
        <v>3452</v>
      </c>
      <c r="U695" s="223" t="s">
        <v>2462</v>
      </c>
      <c r="V695" s="223" t="s">
        <v>3453</v>
      </c>
      <c r="W695" s="222"/>
      <c r="X695" s="223"/>
      <c r="Y695" s="222"/>
      <c r="Z695" s="222"/>
      <c r="AA695" s="222"/>
      <c r="AB695" s="222"/>
      <c r="AC695" s="222" t="s">
        <v>1500</v>
      </c>
      <c r="AD695" s="597" t="s">
        <v>227</v>
      </c>
      <c r="AE695" s="232">
        <v>0</v>
      </c>
      <c r="AF695" s="228" t="s">
        <v>227</v>
      </c>
      <c r="AG695" s="218"/>
      <c r="AH695" s="232" t="s">
        <v>1500</v>
      </c>
      <c r="AI695" s="223"/>
      <c r="AJ695" s="223"/>
      <c r="AK695" s="229"/>
      <c r="AL695" s="228"/>
      <c r="AM695" s="229"/>
      <c r="AN695" s="229"/>
      <c r="AO695" s="229"/>
    </row>
    <row r="696" spans="1:41" ht="20.100000000000001" customHeight="1" x14ac:dyDescent="0.3">
      <c r="A696" s="222">
        <v>707311</v>
      </c>
      <c r="B696" s="255" t="s">
        <v>1754</v>
      </c>
      <c r="C696" s="223" t="s">
        <v>68</v>
      </c>
      <c r="D696" s="223" t="s">
        <v>1395</v>
      </c>
      <c r="E696" s="223" t="s">
        <v>173</v>
      </c>
      <c r="F696" s="224">
        <v>29082</v>
      </c>
      <c r="G696" s="223" t="s">
        <v>200</v>
      </c>
      <c r="H696" s="223" t="s">
        <v>911</v>
      </c>
      <c r="I696" s="232" t="s">
        <v>247</v>
      </c>
      <c r="J696" s="223" t="s">
        <v>201</v>
      </c>
      <c r="K696" s="225">
        <v>1998</v>
      </c>
      <c r="L696" s="223" t="s">
        <v>200</v>
      </c>
      <c r="M696" s="223" t="s">
        <v>227</v>
      </c>
      <c r="N696" s="223"/>
      <c r="O696" s="223" t="str">
        <f>IFERROR(VLOOKUP(A696,[1]ورقه2مسجلين!A$3:AV$777,43,0),"")</f>
        <v/>
      </c>
      <c r="P696" s="223"/>
      <c r="Q696" s="226"/>
      <c r="R696" s="223" t="s">
        <v>227</v>
      </c>
      <c r="S696" s="223" t="s">
        <v>227</v>
      </c>
      <c r="T696" s="223" t="s">
        <v>227</v>
      </c>
      <c r="U696" s="223" t="s">
        <v>227</v>
      </c>
      <c r="V696" s="223" t="s">
        <v>227</v>
      </c>
      <c r="W696" s="223" t="s">
        <v>227</v>
      </c>
      <c r="X696" s="223" t="s">
        <v>227</v>
      </c>
      <c r="Y696" s="223" t="s">
        <v>227</v>
      </c>
      <c r="Z696" s="223" t="s">
        <v>227</v>
      </c>
      <c r="AA696" s="223" t="s">
        <v>227</v>
      </c>
      <c r="AB696" s="223" t="s">
        <v>227</v>
      </c>
      <c r="AC696" s="223" t="s">
        <v>1500</v>
      </c>
      <c r="AD696" s="597" t="s">
        <v>227</v>
      </c>
      <c r="AE696" s="232">
        <v>0</v>
      </c>
      <c r="AF696" s="228" t="s">
        <v>1500</v>
      </c>
      <c r="AG696" s="607" t="s">
        <v>1500</v>
      </c>
      <c r="AH696" s="232" t="s">
        <v>1500</v>
      </c>
      <c r="AI696" s="223"/>
      <c r="AJ696" s="223"/>
      <c r="AK696"/>
      <c r="AL696" s="228"/>
      <c r="AM696"/>
      <c r="AN696"/>
      <c r="AO696"/>
    </row>
    <row r="697" spans="1:41" ht="20.100000000000001" customHeight="1" x14ac:dyDescent="0.3">
      <c r="A697" s="222">
        <v>707312</v>
      </c>
      <c r="B697" s="255" t="s">
        <v>1755</v>
      </c>
      <c r="C697" s="223" t="s">
        <v>1756</v>
      </c>
      <c r="D697" s="223" t="s">
        <v>1115</v>
      </c>
      <c r="E697" s="223" t="s">
        <v>174</v>
      </c>
      <c r="F697" s="224">
        <v>35431</v>
      </c>
      <c r="G697" s="223" t="s">
        <v>1310</v>
      </c>
      <c r="H697" s="223" t="s">
        <v>911</v>
      </c>
      <c r="I697" s="232" t="s">
        <v>247</v>
      </c>
      <c r="J697" s="223" t="s">
        <v>203</v>
      </c>
      <c r="K697" s="225">
        <v>2014</v>
      </c>
      <c r="L697" s="223" t="s">
        <v>210</v>
      </c>
      <c r="M697" s="218"/>
      <c r="N697" s="223"/>
      <c r="O697" s="223" t="str">
        <f>IFERROR(VLOOKUP(A697,[1]ورقه2مسجلين!A$3:AV$777,43,0),"")</f>
        <v/>
      </c>
      <c r="P697" s="223"/>
      <c r="Q697" s="226"/>
      <c r="R697" s="231"/>
      <c r="S697" s="223" t="s">
        <v>3454</v>
      </c>
      <c r="T697" s="223" t="s">
        <v>3455</v>
      </c>
      <c r="U697" s="223" t="s">
        <v>3456</v>
      </c>
      <c r="V697" s="223" t="s">
        <v>1969</v>
      </c>
      <c r="W697" s="222"/>
      <c r="X697" s="223"/>
      <c r="Y697" s="222"/>
      <c r="Z697" s="222"/>
      <c r="AA697" s="222"/>
      <c r="AB697" s="222"/>
      <c r="AC697" s="222"/>
      <c r="AD697" s="597" t="s">
        <v>227</v>
      </c>
      <c r="AE697" s="232">
        <v>0</v>
      </c>
      <c r="AF697" s="228" t="s">
        <v>227</v>
      </c>
      <c r="AG697" s="218"/>
      <c r="AH697" s="232"/>
      <c r="AI697" s="223"/>
      <c r="AJ697" s="223"/>
      <c r="AK697" s="229"/>
      <c r="AL697" s="228"/>
      <c r="AM697" s="229"/>
      <c r="AN697" s="229"/>
      <c r="AO697" s="229"/>
    </row>
    <row r="698" spans="1:41" ht="20.100000000000001" customHeight="1" x14ac:dyDescent="0.3">
      <c r="A698" s="222">
        <v>707313</v>
      </c>
      <c r="B698" s="255" t="s">
        <v>1757</v>
      </c>
      <c r="C698" s="223" t="s">
        <v>1758</v>
      </c>
      <c r="D698" s="223" t="s">
        <v>227</v>
      </c>
      <c r="E698" s="223" t="s">
        <v>227</v>
      </c>
      <c r="F698" s="226"/>
      <c r="G698" s="223" t="s">
        <v>227</v>
      </c>
      <c r="H698" s="223" t="s">
        <v>227</v>
      </c>
      <c r="I698" s="232" t="s">
        <v>247</v>
      </c>
      <c r="J698" s="223" t="s">
        <v>227</v>
      </c>
      <c r="K698" s="226"/>
      <c r="L698" s="223" t="s">
        <v>227</v>
      </c>
      <c r="M698" s="218"/>
      <c r="N698" s="223"/>
      <c r="O698" s="223"/>
      <c r="P698" s="223"/>
      <c r="Q698" s="226"/>
      <c r="R698" s="231"/>
      <c r="S698" s="223" t="s">
        <v>227</v>
      </c>
      <c r="T698" s="223" t="s">
        <v>227</v>
      </c>
      <c r="U698" s="223" t="s">
        <v>227</v>
      </c>
      <c r="V698" s="223" t="s">
        <v>227</v>
      </c>
      <c r="W698" s="231"/>
      <c r="X698" s="223"/>
      <c r="Y698" s="231"/>
      <c r="Z698" s="231"/>
      <c r="AA698" s="231"/>
      <c r="AB698" s="231"/>
      <c r="AC698" s="231"/>
      <c r="AD698" s="597" t="s">
        <v>227</v>
      </c>
      <c r="AE698" s="232">
        <v>0</v>
      </c>
      <c r="AF698" s="228" t="s">
        <v>227</v>
      </c>
      <c r="AG698" s="218"/>
      <c r="AH698" s="232" t="s">
        <v>1500</v>
      </c>
      <c r="AI698" s="223"/>
      <c r="AJ698" s="223"/>
      <c r="AK698" s="229"/>
      <c r="AL698" s="228"/>
      <c r="AM698" s="229"/>
      <c r="AN698" s="229"/>
      <c r="AO698" s="229"/>
    </row>
    <row r="699" spans="1:41" ht="20.100000000000001" customHeight="1" x14ac:dyDescent="0.3">
      <c r="A699" s="222">
        <v>707314</v>
      </c>
      <c r="B699" s="255" t="s">
        <v>1759</v>
      </c>
      <c r="C699" s="223" t="s">
        <v>68</v>
      </c>
      <c r="D699" s="223" t="s">
        <v>1243</v>
      </c>
      <c r="E699" s="223" t="s">
        <v>174</v>
      </c>
      <c r="F699" s="230">
        <v>35065</v>
      </c>
      <c r="G699" s="223" t="s">
        <v>1873</v>
      </c>
      <c r="H699" s="223" t="s">
        <v>911</v>
      </c>
      <c r="I699" s="232" t="s">
        <v>249</v>
      </c>
      <c r="J699" s="223" t="s">
        <v>201</v>
      </c>
      <c r="K699" s="222">
        <v>2013</v>
      </c>
      <c r="L699" s="223" t="s">
        <v>212</v>
      </c>
      <c r="M699" s="218"/>
      <c r="N699" s="251"/>
      <c r="O699" s="251" t="s">
        <v>4543</v>
      </c>
      <c r="P699" s="223"/>
      <c r="Q699" s="226">
        <v>20000</v>
      </c>
      <c r="R699" s="222">
        <v>0</v>
      </c>
      <c r="S699" s="223" t="s">
        <v>3457</v>
      </c>
      <c r="T699" s="223" t="s">
        <v>2024</v>
      </c>
      <c r="U699" s="223" t="s">
        <v>3458</v>
      </c>
      <c r="V699" s="223" t="s">
        <v>2092</v>
      </c>
      <c r="W699" s="222"/>
      <c r="X699" s="223"/>
      <c r="Y699" s="222"/>
      <c r="Z699" s="222"/>
      <c r="AA699" s="222"/>
      <c r="AB699" s="222"/>
      <c r="AC699" s="222"/>
      <c r="AD699" s="597" t="s">
        <v>227</v>
      </c>
      <c r="AE699" s="232">
        <v>0</v>
      </c>
      <c r="AF699" s="228" t="s">
        <v>227</v>
      </c>
      <c r="AG699" s="218"/>
      <c r="AH699" s="232"/>
      <c r="AI699" s="223"/>
      <c r="AJ699" s="223"/>
      <c r="AK699" s="229"/>
      <c r="AL699" s="228"/>
      <c r="AM699" s="229"/>
      <c r="AN699" s="229"/>
      <c r="AO699" s="229"/>
    </row>
    <row r="700" spans="1:41" ht="20.100000000000001" customHeight="1" x14ac:dyDescent="0.3">
      <c r="A700" s="222">
        <v>707315</v>
      </c>
      <c r="B700" s="255" t="s">
        <v>1760</v>
      </c>
      <c r="C700" s="223" t="s">
        <v>87</v>
      </c>
      <c r="D700" s="223" t="s">
        <v>1034</v>
      </c>
      <c r="E700" s="223" t="s">
        <v>174</v>
      </c>
      <c r="F700" s="230">
        <v>27264</v>
      </c>
      <c r="G700" s="223" t="s">
        <v>200</v>
      </c>
      <c r="H700" s="223" t="s">
        <v>911</v>
      </c>
      <c r="I700" s="232" t="s">
        <v>247</v>
      </c>
      <c r="J700" s="223" t="s">
        <v>203</v>
      </c>
      <c r="K700" s="222">
        <v>1995</v>
      </c>
      <c r="L700" s="223" t="s">
        <v>211</v>
      </c>
      <c r="M700" s="223" t="s">
        <v>227</v>
      </c>
      <c r="N700" s="223"/>
      <c r="O700" s="223" t="str">
        <f>IFERROR(VLOOKUP(A700,[1]ورقه2مسجلين!A$3:AV$777,43,0),"")</f>
        <v/>
      </c>
      <c r="P700" s="223"/>
      <c r="Q700" s="226"/>
      <c r="R700" s="223" t="s">
        <v>227</v>
      </c>
      <c r="S700" s="223" t="s">
        <v>227</v>
      </c>
      <c r="T700" s="223" t="s">
        <v>227</v>
      </c>
      <c r="U700" s="223" t="s">
        <v>227</v>
      </c>
      <c r="V700" s="223" t="s">
        <v>227</v>
      </c>
      <c r="W700" s="223" t="s">
        <v>227</v>
      </c>
      <c r="X700" s="223" t="s">
        <v>227</v>
      </c>
      <c r="Y700" s="223" t="s">
        <v>227</v>
      </c>
      <c r="Z700" s="223" t="s">
        <v>227</v>
      </c>
      <c r="AA700" s="223" t="s">
        <v>227</v>
      </c>
      <c r="AB700" s="223" t="s">
        <v>227</v>
      </c>
      <c r="AC700" s="223" t="s">
        <v>1500</v>
      </c>
      <c r="AD700" s="597" t="s">
        <v>227</v>
      </c>
      <c r="AE700" s="232">
        <v>0</v>
      </c>
      <c r="AF700" s="228" t="s">
        <v>1500</v>
      </c>
      <c r="AG700" s="607" t="s">
        <v>1500</v>
      </c>
      <c r="AH700" s="232" t="s">
        <v>1500</v>
      </c>
      <c r="AI700" s="223"/>
      <c r="AJ700" s="223"/>
      <c r="AK700"/>
      <c r="AL700" s="228"/>
      <c r="AM700"/>
      <c r="AN700"/>
      <c r="AO700"/>
    </row>
    <row r="701" spans="1:41" ht="20.100000000000001" customHeight="1" x14ac:dyDescent="0.3">
      <c r="A701" s="222">
        <v>707316</v>
      </c>
      <c r="B701" s="255" t="s">
        <v>1761</v>
      </c>
      <c r="C701" s="223" t="s">
        <v>95</v>
      </c>
      <c r="D701" s="223" t="s">
        <v>1901</v>
      </c>
      <c r="E701" s="223" t="s">
        <v>173</v>
      </c>
      <c r="F701" s="224">
        <v>31548</v>
      </c>
      <c r="G701" s="223" t="s">
        <v>1874</v>
      </c>
      <c r="H701" s="223" t="s">
        <v>911</v>
      </c>
      <c r="I701" s="232" t="s">
        <v>248</v>
      </c>
      <c r="J701" s="223" t="s">
        <v>203</v>
      </c>
      <c r="K701" s="225">
        <v>2008</v>
      </c>
      <c r="L701" s="223" t="s">
        <v>215</v>
      </c>
      <c r="M701" s="218"/>
      <c r="N701" s="223"/>
      <c r="O701" s="223" t="str">
        <f>IFERROR(VLOOKUP(A701,[1]ورقه2مسجلين!A$3:AV$777,43,0),"")</f>
        <v/>
      </c>
      <c r="P701" s="223"/>
      <c r="Q701" s="226"/>
      <c r="R701" s="222">
        <v>0</v>
      </c>
      <c r="S701" s="223" t="s">
        <v>2210</v>
      </c>
      <c r="T701" s="223" t="s">
        <v>2211</v>
      </c>
      <c r="U701" s="223" t="s">
        <v>2212</v>
      </c>
      <c r="V701" s="223" t="s">
        <v>2213</v>
      </c>
      <c r="W701" s="222"/>
      <c r="X701" s="223"/>
      <c r="Y701" s="222"/>
      <c r="Z701" s="222"/>
      <c r="AA701" s="222"/>
      <c r="AB701" s="222"/>
      <c r="AC701" s="222"/>
      <c r="AD701" s="597" t="s">
        <v>227</v>
      </c>
      <c r="AE701" s="232">
        <v>0</v>
      </c>
      <c r="AF701" s="228" t="s">
        <v>227</v>
      </c>
      <c r="AG701" s="218"/>
      <c r="AH701" s="232"/>
      <c r="AI701" s="223"/>
      <c r="AJ701" s="223"/>
      <c r="AK701" s="229"/>
      <c r="AL701" s="228"/>
      <c r="AM701" s="229"/>
      <c r="AN701" s="229"/>
      <c r="AO701" s="229"/>
    </row>
    <row r="702" spans="1:41" ht="20.100000000000001" customHeight="1" x14ac:dyDescent="0.3">
      <c r="A702" s="222">
        <v>707317</v>
      </c>
      <c r="B702" s="255" t="s">
        <v>1762</v>
      </c>
      <c r="C702" s="223" t="s">
        <v>1763</v>
      </c>
      <c r="D702" s="223" t="s">
        <v>1935</v>
      </c>
      <c r="E702" s="223" t="s">
        <v>173</v>
      </c>
      <c r="F702" s="224">
        <v>32904</v>
      </c>
      <c r="G702" s="223" t="s">
        <v>1875</v>
      </c>
      <c r="H702" s="223" t="s">
        <v>911</v>
      </c>
      <c r="I702" s="232" t="s">
        <v>247</v>
      </c>
      <c r="J702" s="223" t="s">
        <v>203</v>
      </c>
      <c r="K702" s="225">
        <v>2008</v>
      </c>
      <c r="L702" s="223" t="s">
        <v>211</v>
      </c>
      <c r="M702" s="223" t="s">
        <v>227</v>
      </c>
      <c r="N702" s="223"/>
      <c r="O702" s="223" t="str">
        <f>IFERROR(VLOOKUP(A702,[1]ورقه2مسجلين!A$3:AV$777,43,0),"")</f>
        <v/>
      </c>
      <c r="P702" s="223"/>
      <c r="Q702" s="226"/>
      <c r="R702" s="223" t="s">
        <v>227</v>
      </c>
      <c r="S702" s="223" t="s">
        <v>227</v>
      </c>
      <c r="T702" s="223" t="s">
        <v>227</v>
      </c>
      <c r="U702" s="223" t="s">
        <v>227</v>
      </c>
      <c r="V702" s="223" t="s">
        <v>227</v>
      </c>
      <c r="W702" s="223" t="s">
        <v>227</v>
      </c>
      <c r="X702" s="223" t="s">
        <v>227</v>
      </c>
      <c r="Y702" s="223" t="s">
        <v>227</v>
      </c>
      <c r="Z702" s="223" t="s">
        <v>227</v>
      </c>
      <c r="AA702" s="223" t="s">
        <v>227</v>
      </c>
      <c r="AB702" s="223" t="s">
        <v>227</v>
      </c>
      <c r="AC702" s="223" t="s">
        <v>1500</v>
      </c>
      <c r="AD702" s="597" t="s">
        <v>227</v>
      </c>
      <c r="AE702" s="232">
        <v>0</v>
      </c>
      <c r="AF702" s="228" t="s">
        <v>1500</v>
      </c>
      <c r="AG702" s="607" t="s">
        <v>1500</v>
      </c>
      <c r="AH702" s="232" t="s">
        <v>1500</v>
      </c>
      <c r="AI702" s="223"/>
      <c r="AJ702" s="223"/>
      <c r="AK702"/>
      <c r="AL702" s="228"/>
      <c r="AM702"/>
      <c r="AN702"/>
      <c r="AO702"/>
    </row>
    <row r="703" spans="1:41" ht="20.100000000000001" customHeight="1" x14ac:dyDescent="0.3">
      <c r="A703" s="222">
        <v>707318</v>
      </c>
      <c r="B703" s="255" t="s">
        <v>1764</v>
      </c>
      <c r="C703" s="223" t="s">
        <v>134</v>
      </c>
      <c r="D703" s="223" t="s">
        <v>1938</v>
      </c>
      <c r="E703" s="223" t="s">
        <v>174</v>
      </c>
      <c r="F703" s="224">
        <v>33302</v>
      </c>
      <c r="G703" s="223" t="s">
        <v>980</v>
      </c>
      <c r="H703" s="223" t="s">
        <v>911</v>
      </c>
      <c r="I703" s="232" t="s">
        <v>247</v>
      </c>
      <c r="J703" s="223" t="s">
        <v>227</v>
      </c>
      <c r="K703" s="226"/>
      <c r="L703" s="223" t="s">
        <v>227</v>
      </c>
      <c r="M703" s="223" t="s">
        <v>227</v>
      </c>
      <c r="N703" s="223"/>
      <c r="O703" s="223" t="str">
        <f>IFERROR(VLOOKUP(A703,[1]ورقه2مسجلين!A$3:AV$777,43,0),"")</f>
        <v/>
      </c>
      <c r="P703" s="223"/>
      <c r="Q703" s="226"/>
      <c r="R703" s="223" t="s">
        <v>227</v>
      </c>
      <c r="S703" s="223" t="s">
        <v>2574</v>
      </c>
      <c r="T703" s="223" t="s">
        <v>2575</v>
      </c>
      <c r="U703" s="223" t="s">
        <v>2576</v>
      </c>
      <c r="V703" s="223" t="s">
        <v>2577</v>
      </c>
      <c r="W703" s="223" t="s">
        <v>227</v>
      </c>
      <c r="X703" s="223" t="s">
        <v>227</v>
      </c>
      <c r="Y703" s="223" t="s">
        <v>227</v>
      </c>
      <c r="Z703" s="223" t="s">
        <v>227</v>
      </c>
      <c r="AA703" s="223" t="s">
        <v>227</v>
      </c>
      <c r="AB703" s="223" t="s">
        <v>227</v>
      </c>
      <c r="AC703" s="223" t="s">
        <v>1500</v>
      </c>
      <c r="AD703" s="597" t="s">
        <v>227</v>
      </c>
      <c r="AE703" s="232">
        <v>0</v>
      </c>
      <c r="AF703" s="228" t="s">
        <v>1500</v>
      </c>
      <c r="AG703" s="607" t="s">
        <v>1500</v>
      </c>
      <c r="AH703" s="232" t="s">
        <v>1500</v>
      </c>
      <c r="AI703" s="223"/>
      <c r="AJ703" s="223"/>
      <c r="AK703"/>
      <c r="AL703" s="228"/>
      <c r="AM703"/>
      <c r="AN703"/>
      <c r="AO703"/>
    </row>
    <row r="704" spans="1:41" ht="20.100000000000001" customHeight="1" x14ac:dyDescent="0.3">
      <c r="A704" s="222">
        <v>707319</v>
      </c>
      <c r="B704" s="255" t="s">
        <v>1765</v>
      </c>
      <c r="C704" s="223" t="s">
        <v>117</v>
      </c>
      <c r="D704" s="223" t="s">
        <v>961</v>
      </c>
      <c r="E704" s="223" t="s">
        <v>174</v>
      </c>
      <c r="F704" s="230">
        <v>31787</v>
      </c>
      <c r="G704" s="223" t="s">
        <v>1876</v>
      </c>
      <c r="H704" s="223" t="s">
        <v>911</v>
      </c>
      <c r="I704" s="232" t="s">
        <v>248</v>
      </c>
      <c r="J704" s="223" t="s">
        <v>203</v>
      </c>
      <c r="K704" s="222">
        <v>2008</v>
      </c>
      <c r="L704" s="223" t="s">
        <v>214</v>
      </c>
      <c r="M704" s="218"/>
      <c r="N704" s="223"/>
      <c r="O704" s="223" t="str">
        <f>IFERROR(VLOOKUP(A704,[1]ورقه2مسجلين!A$3:AV$777,43,0),"")</f>
        <v/>
      </c>
      <c r="P704" s="223"/>
      <c r="Q704" s="226"/>
      <c r="R704" s="222">
        <v>0</v>
      </c>
      <c r="S704" s="223" t="s">
        <v>3459</v>
      </c>
      <c r="T704" s="223" t="s">
        <v>2088</v>
      </c>
      <c r="U704" s="223" t="s">
        <v>3460</v>
      </c>
      <c r="V704" s="223" t="s">
        <v>3461</v>
      </c>
      <c r="W704" s="222"/>
      <c r="X704" s="223"/>
      <c r="Y704" s="222"/>
      <c r="Z704" s="222"/>
      <c r="AA704" s="222"/>
      <c r="AB704" s="222"/>
      <c r="AC704" s="222"/>
      <c r="AD704" s="597" t="s">
        <v>227</v>
      </c>
      <c r="AE704" s="232">
        <v>0</v>
      </c>
      <c r="AF704" s="228" t="s">
        <v>227</v>
      </c>
      <c r="AG704" s="218"/>
      <c r="AH704" s="232"/>
      <c r="AI704" s="223"/>
      <c r="AJ704" s="223"/>
      <c r="AK704" s="229"/>
      <c r="AL704" s="228"/>
      <c r="AM704" s="229"/>
      <c r="AN704" s="229"/>
      <c r="AO704" s="229"/>
    </row>
    <row r="705" spans="1:41" ht="20.100000000000001" customHeight="1" x14ac:dyDescent="0.3">
      <c r="A705" s="222">
        <v>707320</v>
      </c>
      <c r="B705" s="255" t="s">
        <v>1766</v>
      </c>
      <c r="C705" s="223" t="s">
        <v>1767</v>
      </c>
      <c r="D705" s="223" t="s">
        <v>159</v>
      </c>
      <c r="E705" s="223" t="s">
        <v>174</v>
      </c>
      <c r="F705" s="224">
        <v>31408</v>
      </c>
      <c r="G705" s="223" t="s">
        <v>200</v>
      </c>
      <c r="H705" s="223" t="s">
        <v>911</v>
      </c>
      <c r="I705" s="232" t="s">
        <v>247</v>
      </c>
      <c r="J705" s="223" t="s">
        <v>201</v>
      </c>
      <c r="K705" s="225">
        <v>2003</v>
      </c>
      <c r="L705" s="223" t="s">
        <v>200</v>
      </c>
      <c r="M705" s="223" t="s">
        <v>227</v>
      </c>
      <c r="N705" s="223"/>
      <c r="O705" s="223" t="str">
        <f>IFERROR(VLOOKUP(A705,[1]ورقه2مسجلين!A$3:AV$777,43,0),"")</f>
        <v/>
      </c>
      <c r="P705" s="223"/>
      <c r="Q705" s="226"/>
      <c r="R705" s="223" t="s">
        <v>227</v>
      </c>
      <c r="S705" s="223" t="s">
        <v>2446</v>
      </c>
      <c r="T705" s="223" t="s">
        <v>2447</v>
      </c>
      <c r="U705" s="223" t="s">
        <v>2448</v>
      </c>
      <c r="V705" s="223" t="s">
        <v>2058</v>
      </c>
      <c r="W705" s="223" t="s">
        <v>227</v>
      </c>
      <c r="X705" s="223" t="s">
        <v>227</v>
      </c>
      <c r="Y705" s="223" t="s">
        <v>227</v>
      </c>
      <c r="Z705" s="223" t="s">
        <v>227</v>
      </c>
      <c r="AA705" s="223" t="s">
        <v>227</v>
      </c>
      <c r="AB705" s="223" t="s">
        <v>227</v>
      </c>
      <c r="AC705" s="223"/>
      <c r="AD705" s="597" t="s">
        <v>227</v>
      </c>
      <c r="AE705" s="232">
        <v>0</v>
      </c>
      <c r="AF705" s="228"/>
      <c r="AG705" s="222"/>
      <c r="AH705" s="232"/>
      <c r="AI705" s="223"/>
      <c r="AJ705" s="223"/>
      <c r="AK705"/>
      <c r="AL705" s="228"/>
      <c r="AM705"/>
      <c r="AN705"/>
      <c r="AO705"/>
    </row>
    <row r="706" spans="1:41" ht="20.100000000000001" customHeight="1" x14ac:dyDescent="0.3">
      <c r="A706" s="222">
        <v>707321</v>
      </c>
      <c r="B706" s="255" t="s">
        <v>1768</v>
      </c>
      <c r="C706" s="223" t="s">
        <v>294</v>
      </c>
      <c r="D706" s="223" t="s">
        <v>1922</v>
      </c>
      <c r="E706" s="223" t="s">
        <v>174</v>
      </c>
      <c r="F706" s="224">
        <v>32480</v>
      </c>
      <c r="G706" s="223" t="s">
        <v>200</v>
      </c>
      <c r="H706" s="223" t="s">
        <v>911</v>
      </c>
      <c r="I706" s="232" t="s">
        <v>247</v>
      </c>
      <c r="J706" s="223" t="s">
        <v>203</v>
      </c>
      <c r="K706" s="225">
        <v>2008</v>
      </c>
      <c r="L706" s="223" t="s">
        <v>202</v>
      </c>
      <c r="M706" s="223" t="s">
        <v>227</v>
      </c>
      <c r="N706" s="223"/>
      <c r="O706" s="223" t="str">
        <f>IFERROR(VLOOKUP(A706,[1]ورقه2مسجلين!A$3:AV$777,43,0),"")</f>
        <v/>
      </c>
      <c r="P706" s="223"/>
      <c r="Q706" s="226"/>
      <c r="R706" s="223" t="s">
        <v>227</v>
      </c>
      <c r="S706" s="223" t="s">
        <v>227</v>
      </c>
      <c r="T706" s="223" t="s">
        <v>227</v>
      </c>
      <c r="U706" s="223" t="s">
        <v>227</v>
      </c>
      <c r="V706" s="223" t="s">
        <v>227</v>
      </c>
      <c r="W706" s="223" t="s">
        <v>227</v>
      </c>
      <c r="X706" s="223" t="s">
        <v>227</v>
      </c>
      <c r="Y706" s="223" t="s">
        <v>227</v>
      </c>
      <c r="Z706" s="223" t="s">
        <v>227</v>
      </c>
      <c r="AA706" s="223" t="s">
        <v>227</v>
      </c>
      <c r="AB706" s="223" t="s">
        <v>227</v>
      </c>
      <c r="AC706" s="223" t="s">
        <v>1500</v>
      </c>
      <c r="AD706" s="597" t="s">
        <v>227</v>
      </c>
      <c r="AE706" s="232">
        <v>0</v>
      </c>
      <c r="AF706" s="228" t="s">
        <v>1500</v>
      </c>
      <c r="AG706" s="607" t="s">
        <v>1500</v>
      </c>
      <c r="AH706" s="232" t="s">
        <v>1500</v>
      </c>
      <c r="AI706" s="223"/>
      <c r="AJ706" s="223"/>
      <c r="AK706"/>
      <c r="AL706" s="228"/>
      <c r="AM706"/>
      <c r="AN706"/>
      <c r="AO706"/>
    </row>
    <row r="707" spans="1:41" ht="20.100000000000001" customHeight="1" x14ac:dyDescent="0.3">
      <c r="A707" s="222">
        <v>707322</v>
      </c>
      <c r="B707" s="255" t="s">
        <v>1769</v>
      </c>
      <c r="C707" s="223" t="s">
        <v>83</v>
      </c>
      <c r="D707" s="223" t="s">
        <v>912</v>
      </c>
      <c r="E707" s="223" t="s">
        <v>174</v>
      </c>
      <c r="F707" s="230">
        <v>31076</v>
      </c>
      <c r="G707" s="223" t="s">
        <v>1877</v>
      </c>
      <c r="H707" s="223" t="s">
        <v>911</v>
      </c>
      <c r="I707" s="232" t="s">
        <v>248</v>
      </c>
      <c r="J707" s="223" t="s">
        <v>203</v>
      </c>
      <c r="K707" s="222">
        <v>2002</v>
      </c>
      <c r="L707" s="223" t="s">
        <v>208</v>
      </c>
      <c r="M707" s="218"/>
      <c r="N707" s="223"/>
      <c r="O707" s="223" t="str">
        <f>IFERROR(VLOOKUP(A707,[1]ورقه2مسجلين!A$3:AV$777,43,0),"")</f>
        <v/>
      </c>
      <c r="P707" s="223"/>
      <c r="Q707" s="226"/>
      <c r="R707" s="231"/>
      <c r="S707" s="223" t="s">
        <v>3462</v>
      </c>
      <c r="T707" s="223" t="s">
        <v>3463</v>
      </c>
      <c r="U707" s="223" t="s">
        <v>2275</v>
      </c>
      <c r="V707" s="223" t="s">
        <v>3464</v>
      </c>
      <c r="W707" s="222"/>
      <c r="X707" s="223"/>
      <c r="Y707" s="222"/>
      <c r="Z707" s="222"/>
      <c r="AA707" s="222"/>
      <c r="AB707" s="222"/>
      <c r="AC707" s="222"/>
      <c r="AD707" s="597" t="s">
        <v>227</v>
      </c>
      <c r="AE707" s="232">
        <v>0</v>
      </c>
      <c r="AF707" s="228" t="s">
        <v>227</v>
      </c>
      <c r="AG707" s="218"/>
      <c r="AH707" s="232"/>
      <c r="AI707" s="223"/>
      <c r="AJ707" s="223"/>
      <c r="AK707" s="229"/>
      <c r="AL707" s="228"/>
      <c r="AM707" s="229"/>
      <c r="AN707" s="229"/>
      <c r="AO707" s="229"/>
    </row>
    <row r="708" spans="1:41" ht="20.100000000000001" customHeight="1" x14ac:dyDescent="0.3">
      <c r="A708" s="222">
        <v>707323</v>
      </c>
      <c r="B708" s="255" t="s">
        <v>1770</v>
      </c>
      <c r="C708" s="223" t="s">
        <v>108</v>
      </c>
      <c r="D708" s="223" t="s">
        <v>1307</v>
      </c>
      <c r="E708" s="223" t="s">
        <v>174</v>
      </c>
      <c r="F708" s="230">
        <v>29148</v>
      </c>
      <c r="G708" s="223" t="s">
        <v>1389</v>
      </c>
      <c r="H708" s="223" t="s">
        <v>911</v>
      </c>
      <c r="I708" s="232" t="s">
        <v>247</v>
      </c>
      <c r="J708" s="223" t="s">
        <v>203</v>
      </c>
      <c r="K708" s="222">
        <v>1999</v>
      </c>
      <c r="L708" s="223" t="s">
        <v>1337</v>
      </c>
      <c r="M708" s="223" t="s">
        <v>227</v>
      </c>
      <c r="N708" s="223"/>
      <c r="O708" s="223" t="str">
        <f>IFERROR(VLOOKUP(A708,[1]ورقه2مسجلين!A$3:AV$777,43,0),"")</f>
        <v/>
      </c>
      <c r="P708" s="223"/>
      <c r="Q708" s="226"/>
      <c r="R708" s="223" t="s">
        <v>227</v>
      </c>
      <c r="S708" s="223" t="s">
        <v>2073</v>
      </c>
      <c r="T708" s="223" t="s">
        <v>2074</v>
      </c>
      <c r="U708" s="223" t="s">
        <v>2075</v>
      </c>
      <c r="V708" s="223" t="s">
        <v>1986</v>
      </c>
      <c r="W708" s="223" t="s">
        <v>227</v>
      </c>
      <c r="X708" s="223" t="s">
        <v>227</v>
      </c>
      <c r="Y708" s="223" t="s">
        <v>227</v>
      </c>
      <c r="Z708" s="223" t="s">
        <v>227</v>
      </c>
      <c r="AA708" s="223" t="s">
        <v>227</v>
      </c>
      <c r="AB708" s="223" t="s">
        <v>227</v>
      </c>
      <c r="AC708" s="223" t="s">
        <v>1500</v>
      </c>
      <c r="AD708" s="597" t="s">
        <v>227</v>
      </c>
      <c r="AE708" s="232">
        <v>0</v>
      </c>
      <c r="AF708" s="228" t="s">
        <v>1500</v>
      </c>
      <c r="AG708" s="607" t="s">
        <v>1500</v>
      </c>
      <c r="AH708" s="232" t="s">
        <v>1500</v>
      </c>
      <c r="AI708" s="223"/>
      <c r="AJ708" s="223"/>
      <c r="AK708"/>
      <c r="AL708" s="228"/>
      <c r="AM708"/>
      <c r="AN708"/>
      <c r="AO708"/>
    </row>
    <row r="709" spans="1:41" ht="20.100000000000001" customHeight="1" x14ac:dyDescent="0.3">
      <c r="A709" s="222">
        <v>707324</v>
      </c>
      <c r="B709" s="255" t="s">
        <v>1771</v>
      </c>
      <c r="C709" s="223" t="s">
        <v>1772</v>
      </c>
      <c r="D709" s="223" t="s">
        <v>1887</v>
      </c>
      <c r="E709" s="223" t="s">
        <v>174</v>
      </c>
      <c r="F709" s="224">
        <v>33821</v>
      </c>
      <c r="G709" s="223" t="s">
        <v>200</v>
      </c>
      <c r="H709" s="223" t="s">
        <v>911</v>
      </c>
      <c r="I709" s="232" t="s">
        <v>247</v>
      </c>
      <c r="J709" s="223" t="s">
        <v>201</v>
      </c>
      <c r="K709" s="225">
        <v>2010</v>
      </c>
      <c r="L709" s="223" t="s">
        <v>200</v>
      </c>
      <c r="M709" s="223" t="s">
        <v>227</v>
      </c>
      <c r="N709" s="223"/>
      <c r="O709" s="223" t="str">
        <f>IFERROR(VLOOKUP(A709,[1]ورقه2مسجلين!A$3:AV$777,43,0),"")</f>
        <v/>
      </c>
      <c r="P709" s="223"/>
      <c r="Q709" s="226"/>
      <c r="R709" s="223" t="s">
        <v>227</v>
      </c>
      <c r="S709" s="223" t="s">
        <v>227</v>
      </c>
      <c r="T709" s="223" t="s">
        <v>227</v>
      </c>
      <c r="U709" s="223" t="s">
        <v>227</v>
      </c>
      <c r="V709" s="223" t="s">
        <v>227</v>
      </c>
      <c r="W709" s="223" t="s">
        <v>227</v>
      </c>
      <c r="X709" s="223" t="s">
        <v>227</v>
      </c>
      <c r="Y709" s="223" t="s">
        <v>227</v>
      </c>
      <c r="Z709" s="223" t="s">
        <v>227</v>
      </c>
      <c r="AA709" s="223" t="s">
        <v>227</v>
      </c>
      <c r="AB709" s="223" t="s">
        <v>227</v>
      </c>
      <c r="AC709" s="223" t="s">
        <v>1500</v>
      </c>
      <c r="AD709" s="597" t="s">
        <v>227</v>
      </c>
      <c r="AE709" s="232">
        <v>0</v>
      </c>
      <c r="AF709" s="228" t="s">
        <v>1500</v>
      </c>
      <c r="AG709" s="607" t="s">
        <v>1500</v>
      </c>
      <c r="AH709" s="232" t="s">
        <v>1500</v>
      </c>
      <c r="AI709" s="223"/>
      <c r="AJ709" s="223"/>
      <c r="AK709"/>
      <c r="AL709" s="228"/>
      <c r="AM709"/>
      <c r="AN709"/>
      <c r="AO709"/>
    </row>
    <row r="710" spans="1:41" ht="20.100000000000001" customHeight="1" x14ac:dyDescent="0.3">
      <c r="A710" s="222">
        <v>707325</v>
      </c>
      <c r="B710" s="255" t="s">
        <v>1773</v>
      </c>
      <c r="C710" s="223" t="s">
        <v>64</v>
      </c>
      <c r="D710" s="223" t="s">
        <v>957</v>
      </c>
      <c r="E710" s="223" t="s">
        <v>174</v>
      </c>
      <c r="F710" s="224">
        <v>35450</v>
      </c>
      <c r="G710" s="223" t="s">
        <v>1143</v>
      </c>
      <c r="H710" s="223" t="s">
        <v>911</v>
      </c>
      <c r="I710" s="232" t="s">
        <v>247</v>
      </c>
      <c r="J710" s="223" t="s">
        <v>203</v>
      </c>
      <c r="K710" s="225">
        <v>2015</v>
      </c>
      <c r="L710" s="223" t="s">
        <v>202</v>
      </c>
      <c r="M710" s="223" t="s">
        <v>227</v>
      </c>
      <c r="N710" s="223"/>
      <c r="O710" s="223" t="str">
        <f>IFERROR(VLOOKUP(A710,[1]ورقه2مسجلين!A$3:AV$777,43,0),"")</f>
        <v/>
      </c>
      <c r="P710" s="223"/>
      <c r="Q710" s="226"/>
      <c r="R710" s="223" t="s">
        <v>227</v>
      </c>
      <c r="S710" s="223" t="s">
        <v>2377</v>
      </c>
      <c r="T710" s="223" t="s">
        <v>2011</v>
      </c>
      <c r="U710" s="223" t="s">
        <v>1996</v>
      </c>
      <c r="V710" s="223" t="s">
        <v>1994</v>
      </c>
      <c r="W710" s="223" t="s">
        <v>227</v>
      </c>
      <c r="X710" s="223" t="s">
        <v>227</v>
      </c>
      <c r="Y710" s="223" t="s">
        <v>227</v>
      </c>
      <c r="Z710" s="223" t="s">
        <v>227</v>
      </c>
      <c r="AA710" s="223" t="s">
        <v>227</v>
      </c>
      <c r="AB710" s="223" t="s">
        <v>227</v>
      </c>
      <c r="AC710" s="223" t="s">
        <v>1500</v>
      </c>
      <c r="AD710" s="597" t="s">
        <v>227</v>
      </c>
      <c r="AE710" s="232">
        <v>0</v>
      </c>
      <c r="AF710" s="228" t="s">
        <v>1500</v>
      </c>
      <c r="AG710" s="607" t="s">
        <v>1500</v>
      </c>
      <c r="AH710" s="232" t="s">
        <v>1500</v>
      </c>
      <c r="AI710" s="223"/>
      <c r="AJ710" s="223"/>
      <c r="AK710"/>
      <c r="AL710" s="228"/>
      <c r="AM710"/>
      <c r="AN710"/>
      <c r="AO710"/>
    </row>
    <row r="711" spans="1:41" ht="20.100000000000001" customHeight="1" x14ac:dyDescent="0.3">
      <c r="A711" s="222">
        <v>707326</v>
      </c>
      <c r="B711" s="255" t="s">
        <v>1774</v>
      </c>
      <c r="C711" s="223" t="s">
        <v>69</v>
      </c>
      <c r="D711" s="223" t="s">
        <v>227</v>
      </c>
      <c r="E711" s="223" t="s">
        <v>227</v>
      </c>
      <c r="F711" s="226"/>
      <c r="G711" s="223" t="s">
        <v>227</v>
      </c>
      <c r="H711" s="223" t="s">
        <v>227</v>
      </c>
      <c r="I711" s="232" t="s">
        <v>247</v>
      </c>
      <c r="J711" s="223" t="s">
        <v>227</v>
      </c>
      <c r="K711" s="226"/>
      <c r="L711" s="223" t="s">
        <v>227</v>
      </c>
      <c r="M711" s="218"/>
      <c r="N711" s="223"/>
      <c r="O711" s="223" t="str">
        <f>IFERROR(VLOOKUP(A711,[1]ورقه2مسجلين!A$3:AV$777,43,0),"")</f>
        <v/>
      </c>
      <c r="P711" s="223"/>
      <c r="Q711" s="226"/>
      <c r="R711" s="231"/>
      <c r="S711" s="223" t="s">
        <v>227</v>
      </c>
      <c r="T711" s="223" t="s">
        <v>227</v>
      </c>
      <c r="U711" s="223" t="s">
        <v>227</v>
      </c>
      <c r="V711" s="223" t="s">
        <v>227</v>
      </c>
      <c r="W711" s="231"/>
      <c r="X711" s="223"/>
      <c r="Y711" s="231"/>
      <c r="Z711" s="231"/>
      <c r="AA711" s="231"/>
      <c r="AB711" s="231"/>
      <c r="AC711" s="231"/>
      <c r="AD711" s="597" t="s">
        <v>227</v>
      </c>
      <c r="AE711" s="232">
        <v>0</v>
      </c>
      <c r="AF711" s="228" t="s">
        <v>227</v>
      </c>
      <c r="AG711" s="218"/>
      <c r="AH711" s="232" t="s">
        <v>1500</v>
      </c>
      <c r="AI711" s="223"/>
      <c r="AJ711" s="223"/>
      <c r="AK711" s="229"/>
      <c r="AL711" s="228"/>
      <c r="AM711" s="229"/>
      <c r="AN711" s="229"/>
      <c r="AO711" s="229"/>
    </row>
    <row r="712" spans="1:41" ht="20.100000000000001" customHeight="1" x14ac:dyDescent="0.3">
      <c r="A712" s="222">
        <v>707327</v>
      </c>
      <c r="B712" s="255" t="s">
        <v>1775</v>
      </c>
      <c r="C712" s="223" t="s">
        <v>99</v>
      </c>
      <c r="D712" s="223" t="s">
        <v>1899</v>
      </c>
      <c r="E712" s="223" t="s">
        <v>174</v>
      </c>
      <c r="F712" s="230">
        <v>33258</v>
      </c>
      <c r="G712" s="223" t="s">
        <v>1194</v>
      </c>
      <c r="H712" s="223" t="s">
        <v>911</v>
      </c>
      <c r="I712" s="232" t="s">
        <v>247</v>
      </c>
      <c r="J712" s="223" t="s">
        <v>201</v>
      </c>
      <c r="K712" s="222">
        <v>2008</v>
      </c>
      <c r="L712" s="223" t="s">
        <v>202</v>
      </c>
      <c r="M712" s="218"/>
      <c r="N712" s="251"/>
      <c r="O712" s="251" t="s">
        <v>4543</v>
      </c>
      <c r="P712" s="223"/>
      <c r="Q712" s="226">
        <v>55000</v>
      </c>
      <c r="R712" s="222">
        <v>0</v>
      </c>
      <c r="S712" s="223" t="s">
        <v>3465</v>
      </c>
      <c r="T712" s="223" t="s">
        <v>2028</v>
      </c>
      <c r="U712" s="223" t="s">
        <v>3466</v>
      </c>
      <c r="V712" s="223" t="s">
        <v>2195</v>
      </c>
      <c r="W712" s="222"/>
      <c r="X712" s="223"/>
      <c r="Y712" s="222"/>
      <c r="Z712" s="222"/>
      <c r="AA712" s="222"/>
      <c r="AB712" s="222"/>
      <c r="AC712" s="222"/>
      <c r="AD712" s="597" t="s">
        <v>227</v>
      </c>
      <c r="AE712" s="232">
        <v>0</v>
      </c>
      <c r="AF712" s="228" t="s">
        <v>227</v>
      </c>
      <c r="AG712" s="218"/>
      <c r="AH712" s="232"/>
      <c r="AI712" s="223"/>
      <c r="AJ712" s="223"/>
      <c r="AK712" s="229"/>
      <c r="AL712" s="228"/>
      <c r="AM712" s="229"/>
      <c r="AN712" s="229"/>
      <c r="AO712" s="229"/>
    </row>
    <row r="713" spans="1:41" ht="20.100000000000001" customHeight="1" x14ac:dyDescent="0.3">
      <c r="A713" s="222">
        <v>707328</v>
      </c>
      <c r="B713" s="255" t="s">
        <v>1776</v>
      </c>
      <c r="C713" s="223" t="s">
        <v>112</v>
      </c>
      <c r="D713" s="223" t="s">
        <v>1921</v>
      </c>
      <c r="E713" s="223" t="s">
        <v>174</v>
      </c>
      <c r="F713" s="230">
        <v>32362</v>
      </c>
      <c r="G713" s="223" t="s">
        <v>1878</v>
      </c>
      <c r="H713" s="223" t="s">
        <v>911</v>
      </c>
      <c r="I713" s="232" t="s">
        <v>247</v>
      </c>
      <c r="J713" s="223" t="s">
        <v>203</v>
      </c>
      <c r="K713" s="222">
        <v>2012</v>
      </c>
      <c r="L713" s="223" t="s">
        <v>216</v>
      </c>
      <c r="M713" s="223" t="s">
        <v>227</v>
      </c>
      <c r="N713" s="223"/>
      <c r="O713" s="223" t="str">
        <f>IFERROR(VLOOKUP(A713,[1]ورقه2مسجلين!A$3:AV$777,43,0),"")</f>
        <v/>
      </c>
      <c r="P713" s="223"/>
      <c r="Q713" s="226"/>
      <c r="R713" s="223" t="s">
        <v>227</v>
      </c>
      <c r="S713" s="223" t="s">
        <v>227</v>
      </c>
      <c r="T713" s="223" t="s">
        <v>227</v>
      </c>
      <c r="U713" s="223" t="s">
        <v>227</v>
      </c>
      <c r="V713" s="223" t="s">
        <v>227</v>
      </c>
      <c r="W713" s="223" t="s">
        <v>227</v>
      </c>
      <c r="X713" s="223" t="s">
        <v>227</v>
      </c>
      <c r="Y713" s="223" t="s">
        <v>227</v>
      </c>
      <c r="Z713" s="223" t="s">
        <v>227</v>
      </c>
      <c r="AA713" s="223" t="s">
        <v>227</v>
      </c>
      <c r="AB713" s="223" t="s">
        <v>227</v>
      </c>
      <c r="AC713" s="223" t="s">
        <v>1500</v>
      </c>
      <c r="AD713" s="597" t="s">
        <v>227</v>
      </c>
      <c r="AE713" s="232">
        <v>0</v>
      </c>
      <c r="AF713" s="228" t="s">
        <v>1500</v>
      </c>
      <c r="AG713" s="607" t="s">
        <v>1500</v>
      </c>
      <c r="AH713" s="232" t="s">
        <v>1500</v>
      </c>
      <c r="AI713" s="223"/>
      <c r="AJ713" s="223"/>
      <c r="AK713"/>
      <c r="AL713" s="228"/>
      <c r="AM713"/>
      <c r="AN713"/>
      <c r="AO713"/>
    </row>
    <row r="714" spans="1:41" ht="20.100000000000001" customHeight="1" x14ac:dyDescent="0.3">
      <c r="A714" s="222">
        <v>707329</v>
      </c>
      <c r="B714" s="255" t="s">
        <v>1777</v>
      </c>
      <c r="C714" s="223" t="s">
        <v>139</v>
      </c>
      <c r="D714" s="223" t="s">
        <v>1889</v>
      </c>
      <c r="E714" s="223" t="s">
        <v>174</v>
      </c>
      <c r="F714" s="230">
        <v>34335</v>
      </c>
      <c r="G714" s="223" t="s">
        <v>218</v>
      </c>
      <c r="H714" s="223" t="s">
        <v>911</v>
      </c>
      <c r="I714" s="232" t="s">
        <v>247</v>
      </c>
      <c r="J714" s="223" t="s">
        <v>201</v>
      </c>
      <c r="K714" s="222">
        <v>2012</v>
      </c>
      <c r="L714" s="223" t="s">
        <v>218</v>
      </c>
      <c r="M714" s="223" t="s">
        <v>227</v>
      </c>
      <c r="N714" s="223"/>
      <c r="O714" s="223" t="str">
        <f>IFERROR(VLOOKUP(A714,[1]ورقه2مسجلين!A$3:AV$777,43,0),"")</f>
        <v/>
      </c>
      <c r="P714" s="223"/>
      <c r="Q714" s="226"/>
      <c r="R714" s="223" t="s">
        <v>227</v>
      </c>
      <c r="S714" s="223" t="s">
        <v>227</v>
      </c>
      <c r="T714" s="223" t="s">
        <v>227</v>
      </c>
      <c r="U714" s="223" t="s">
        <v>227</v>
      </c>
      <c r="V714" s="223" t="s">
        <v>227</v>
      </c>
      <c r="W714" s="223" t="s">
        <v>227</v>
      </c>
      <c r="X714" s="223" t="s">
        <v>227</v>
      </c>
      <c r="Y714" s="223" t="s">
        <v>227</v>
      </c>
      <c r="Z714" s="223" t="s">
        <v>227</v>
      </c>
      <c r="AA714" s="223" t="s">
        <v>227</v>
      </c>
      <c r="AB714" s="223" t="s">
        <v>227</v>
      </c>
      <c r="AC714" s="223" t="s">
        <v>1500</v>
      </c>
      <c r="AD714" s="597" t="s">
        <v>227</v>
      </c>
      <c r="AE714" s="232">
        <v>0</v>
      </c>
      <c r="AF714" s="228" t="s">
        <v>1500</v>
      </c>
      <c r="AG714" s="607" t="s">
        <v>1500</v>
      </c>
      <c r="AH714" s="232" t="s">
        <v>1500</v>
      </c>
      <c r="AI714" s="223"/>
      <c r="AJ714" s="223"/>
      <c r="AK714"/>
      <c r="AL714" s="228"/>
      <c r="AM714"/>
      <c r="AN714"/>
      <c r="AO714"/>
    </row>
    <row r="715" spans="1:41" ht="20.100000000000001" customHeight="1" x14ac:dyDescent="0.3">
      <c r="A715" s="222">
        <v>707330</v>
      </c>
      <c r="B715" s="255" t="s">
        <v>1778</v>
      </c>
      <c r="C715" s="223" t="s">
        <v>128</v>
      </c>
      <c r="D715" s="223" t="s">
        <v>1035</v>
      </c>
      <c r="E715" s="223" t="s">
        <v>174</v>
      </c>
      <c r="F715" s="224">
        <v>35780</v>
      </c>
      <c r="G715" s="223" t="s">
        <v>200</v>
      </c>
      <c r="H715" s="223" t="s">
        <v>911</v>
      </c>
      <c r="I715" s="232" t="s">
        <v>247</v>
      </c>
      <c r="J715" s="223" t="s">
        <v>201</v>
      </c>
      <c r="K715" s="225">
        <v>2015</v>
      </c>
      <c r="L715" s="223" t="s">
        <v>211</v>
      </c>
      <c r="M715" s="218"/>
      <c r="N715" s="223"/>
      <c r="O715" s="223" t="str">
        <f>IFERROR(VLOOKUP(A715,[1]ورقه2مسجلين!A$3:AV$777,43,0),"")</f>
        <v/>
      </c>
      <c r="P715" s="223"/>
      <c r="Q715" s="226"/>
      <c r="R715" s="231"/>
      <c r="S715" s="223" t="s">
        <v>3467</v>
      </c>
      <c r="T715" s="223" t="s">
        <v>3468</v>
      </c>
      <c r="U715" s="223" t="s">
        <v>3469</v>
      </c>
      <c r="V715" s="223" t="s">
        <v>1963</v>
      </c>
      <c r="W715" s="222"/>
      <c r="X715" s="223"/>
      <c r="Y715" s="222"/>
      <c r="Z715" s="222"/>
      <c r="AA715" s="222"/>
      <c r="AB715" s="222"/>
      <c r="AC715" s="222" t="s">
        <v>1500</v>
      </c>
      <c r="AD715" s="597" t="s">
        <v>227</v>
      </c>
      <c r="AE715" s="232">
        <v>0</v>
      </c>
      <c r="AF715" s="228" t="s">
        <v>227</v>
      </c>
      <c r="AG715" s="218"/>
      <c r="AH715" s="232" t="s">
        <v>1500</v>
      </c>
      <c r="AI715" s="223"/>
      <c r="AJ715" s="223"/>
      <c r="AK715" s="229"/>
      <c r="AL715" s="228"/>
      <c r="AM715" s="229"/>
      <c r="AN715" s="229"/>
      <c r="AO715" s="229"/>
    </row>
    <row r="716" spans="1:41" ht="20.100000000000001" customHeight="1" x14ac:dyDescent="0.3">
      <c r="A716" s="222">
        <v>707331</v>
      </c>
      <c r="B716" s="255" t="s">
        <v>1779</v>
      </c>
      <c r="C716" s="223" t="s">
        <v>260</v>
      </c>
      <c r="D716" s="223" t="s">
        <v>974</v>
      </c>
      <c r="E716" s="223" t="s">
        <v>173</v>
      </c>
      <c r="F716" s="230">
        <v>36774</v>
      </c>
      <c r="G716" s="223" t="s">
        <v>212</v>
      </c>
      <c r="H716" s="223" t="s">
        <v>911</v>
      </c>
      <c r="I716" s="232" t="s">
        <v>247</v>
      </c>
      <c r="J716" s="223" t="s">
        <v>227</v>
      </c>
      <c r="K716" s="231"/>
      <c r="L716" s="223" t="s">
        <v>227</v>
      </c>
      <c r="M716" s="223" t="s">
        <v>227</v>
      </c>
      <c r="N716" s="223"/>
      <c r="O716" s="223" t="str">
        <f>IFERROR(VLOOKUP(A716,[1]ورقه2مسجلين!A$3:AV$777,43,0),"")</f>
        <v/>
      </c>
      <c r="P716" s="223"/>
      <c r="Q716" s="226"/>
      <c r="R716" s="223" t="s">
        <v>227</v>
      </c>
      <c r="S716" s="223" t="s">
        <v>2579</v>
      </c>
      <c r="T716" s="223" t="s">
        <v>1971</v>
      </c>
      <c r="U716" s="223" t="s">
        <v>2245</v>
      </c>
      <c r="V716" s="223" t="s">
        <v>2076</v>
      </c>
      <c r="W716" s="223" t="s">
        <v>227</v>
      </c>
      <c r="X716" s="223" t="s">
        <v>227</v>
      </c>
      <c r="Y716" s="223" t="s">
        <v>227</v>
      </c>
      <c r="Z716" s="223" t="s">
        <v>227</v>
      </c>
      <c r="AA716" s="223" t="s">
        <v>227</v>
      </c>
      <c r="AB716" s="223" t="s">
        <v>227</v>
      </c>
      <c r="AC716" s="223" t="s">
        <v>227</v>
      </c>
      <c r="AD716" s="597" t="s">
        <v>227</v>
      </c>
      <c r="AE716" s="232">
        <v>0</v>
      </c>
      <c r="AF716" s="228" t="s">
        <v>1500</v>
      </c>
      <c r="AG716" s="607" t="s">
        <v>1500</v>
      </c>
      <c r="AH716" s="232" t="s">
        <v>1500</v>
      </c>
      <c r="AI716" s="223"/>
      <c r="AJ716" s="223"/>
      <c r="AK716"/>
      <c r="AL716" s="228"/>
      <c r="AM716"/>
      <c r="AN716"/>
      <c r="AO716"/>
    </row>
    <row r="717" spans="1:41" ht="20.100000000000001" customHeight="1" x14ac:dyDescent="0.3">
      <c r="A717" s="222">
        <v>707332</v>
      </c>
      <c r="B717" s="255" t="s">
        <v>1780</v>
      </c>
      <c r="C717" s="223" t="s">
        <v>103</v>
      </c>
      <c r="D717" s="223" t="s">
        <v>1079</v>
      </c>
      <c r="E717" s="223" t="s">
        <v>173</v>
      </c>
      <c r="F717" s="224">
        <v>35642</v>
      </c>
      <c r="G717" s="223" t="s">
        <v>209</v>
      </c>
      <c r="H717" s="223" t="s">
        <v>911</v>
      </c>
      <c r="I717" s="232" t="s">
        <v>248</v>
      </c>
      <c r="J717" s="223" t="s">
        <v>201</v>
      </c>
      <c r="K717" s="225">
        <v>2015</v>
      </c>
      <c r="L717" s="223" t="s">
        <v>212</v>
      </c>
      <c r="M717" s="218"/>
      <c r="N717" s="223"/>
      <c r="O717" s="223" t="str">
        <f>IFERROR(VLOOKUP(A717,[1]ورقه2مسجلين!A$3:AV$777,43,0),"")</f>
        <v/>
      </c>
      <c r="P717" s="223"/>
      <c r="Q717" s="226"/>
      <c r="R717" s="231"/>
      <c r="S717" s="223" t="s">
        <v>3470</v>
      </c>
      <c r="T717" s="223" t="s">
        <v>2818</v>
      </c>
      <c r="U717" s="223" t="s">
        <v>2881</v>
      </c>
      <c r="V717" s="223" t="s">
        <v>2030</v>
      </c>
      <c r="W717" s="222"/>
      <c r="X717" s="223"/>
      <c r="Y717" s="222"/>
      <c r="Z717" s="222"/>
      <c r="AA717" s="222"/>
      <c r="AB717" s="222"/>
      <c r="AC717" s="222"/>
      <c r="AD717" s="597" t="s">
        <v>227</v>
      </c>
      <c r="AE717" s="232" t="s">
        <v>4583</v>
      </c>
      <c r="AF717" s="228"/>
      <c r="AG717" s="218"/>
      <c r="AH717" s="232"/>
      <c r="AI717" s="223"/>
      <c r="AJ717" s="223"/>
      <c r="AK717" s="229"/>
      <c r="AL717" s="228"/>
      <c r="AM717" s="229"/>
      <c r="AN717" s="229"/>
      <c r="AO717" s="229"/>
    </row>
    <row r="718" spans="1:41" ht="20.100000000000001" customHeight="1" x14ac:dyDescent="0.3">
      <c r="A718" s="222">
        <v>707333</v>
      </c>
      <c r="B718" s="255" t="s">
        <v>1781</v>
      </c>
      <c r="C718" s="223" t="s">
        <v>100</v>
      </c>
      <c r="D718" s="223" t="s">
        <v>1906</v>
      </c>
      <c r="E718" s="223" t="s">
        <v>174</v>
      </c>
      <c r="F718" s="224">
        <v>32030</v>
      </c>
      <c r="G718" s="223" t="s">
        <v>959</v>
      </c>
      <c r="H718" s="223" t="s">
        <v>911</v>
      </c>
      <c r="I718" s="232" t="s">
        <v>247</v>
      </c>
      <c r="J718" s="223" t="s">
        <v>203</v>
      </c>
      <c r="K718" s="225">
        <v>2008</v>
      </c>
      <c r="L718" s="223" t="s">
        <v>202</v>
      </c>
      <c r="M718" s="218"/>
      <c r="N718" s="223"/>
      <c r="O718" s="223" t="str">
        <f>IFERROR(VLOOKUP(A718,[1]ورقه2مسجلين!A$3:AV$777,43,0),"")</f>
        <v/>
      </c>
      <c r="P718" s="223"/>
      <c r="Q718" s="226"/>
      <c r="R718" s="222">
        <v>0</v>
      </c>
      <c r="S718" s="223" t="s">
        <v>2236</v>
      </c>
      <c r="T718" s="223" t="s">
        <v>2237</v>
      </c>
      <c r="U718" s="223" t="s">
        <v>2238</v>
      </c>
      <c r="V718" s="223" t="s">
        <v>1963</v>
      </c>
      <c r="W718" s="222"/>
      <c r="X718" s="223"/>
      <c r="Y718" s="222"/>
      <c r="Z718" s="222"/>
      <c r="AA718" s="222"/>
      <c r="AB718" s="222"/>
      <c r="AC718" s="222"/>
      <c r="AD718" s="597" t="s">
        <v>227</v>
      </c>
      <c r="AE718" s="232">
        <v>0</v>
      </c>
      <c r="AF718" s="228" t="s">
        <v>227</v>
      </c>
      <c r="AG718" s="218"/>
      <c r="AH718" s="232" t="s">
        <v>1500</v>
      </c>
      <c r="AI718" s="223"/>
      <c r="AJ718" s="223"/>
      <c r="AK718" s="229"/>
      <c r="AL718" s="228"/>
      <c r="AM718" s="229"/>
      <c r="AN718" s="229"/>
      <c r="AO718" s="229"/>
    </row>
    <row r="719" spans="1:41" ht="20.100000000000001" customHeight="1" x14ac:dyDescent="0.3">
      <c r="A719" s="222">
        <v>707334</v>
      </c>
      <c r="B719" s="255" t="s">
        <v>1782</v>
      </c>
      <c r="C719" s="223" t="s">
        <v>192</v>
      </c>
      <c r="D719" s="223" t="s">
        <v>1030</v>
      </c>
      <c r="E719" s="223" t="s">
        <v>174</v>
      </c>
      <c r="F719" s="230">
        <v>31492</v>
      </c>
      <c r="G719" s="223" t="s">
        <v>200</v>
      </c>
      <c r="H719" s="223" t="s">
        <v>911</v>
      </c>
      <c r="I719" s="232" t="s">
        <v>403</v>
      </c>
      <c r="J719" s="223" t="s">
        <v>201</v>
      </c>
      <c r="K719" s="222">
        <v>2004</v>
      </c>
      <c r="L719" s="223" t="s">
        <v>200</v>
      </c>
      <c r="M719" s="218"/>
      <c r="N719" s="223"/>
      <c r="O719" s="223" t="str">
        <f>IFERROR(VLOOKUP(A719,[1]ورقه2مسجلين!A$3:AV$777,43,0),"")</f>
        <v/>
      </c>
      <c r="P719" s="223"/>
      <c r="Q719" s="226"/>
      <c r="R719" s="222">
        <v>0</v>
      </c>
      <c r="S719" s="223" t="s">
        <v>3471</v>
      </c>
      <c r="T719" s="223" t="s">
        <v>3472</v>
      </c>
      <c r="U719" s="223" t="s">
        <v>3473</v>
      </c>
      <c r="V719" s="223" t="s">
        <v>1963</v>
      </c>
      <c r="W719" s="222"/>
      <c r="X719" s="223"/>
      <c r="Y719" s="222"/>
      <c r="Z719" s="222"/>
      <c r="AA719" s="222"/>
      <c r="AB719" s="222"/>
      <c r="AC719" s="222"/>
      <c r="AD719" s="597" t="s">
        <v>227</v>
      </c>
      <c r="AE719" s="232">
        <v>0</v>
      </c>
      <c r="AF719" s="228" t="s">
        <v>227</v>
      </c>
      <c r="AG719" s="218"/>
      <c r="AH719" s="232"/>
      <c r="AI719" s="223"/>
      <c r="AJ719" s="223"/>
      <c r="AK719" s="229"/>
      <c r="AL719" s="228"/>
      <c r="AM719" s="229"/>
      <c r="AN719" s="229"/>
      <c r="AO719" s="229"/>
    </row>
    <row r="720" spans="1:41" ht="20.100000000000001" customHeight="1" x14ac:dyDescent="0.3">
      <c r="A720" s="222">
        <v>707335</v>
      </c>
      <c r="B720" s="255" t="s">
        <v>1783</v>
      </c>
      <c r="C720" s="223" t="s">
        <v>84</v>
      </c>
      <c r="D720" s="223" t="s">
        <v>1108</v>
      </c>
      <c r="E720" s="223" t="s">
        <v>174</v>
      </c>
      <c r="F720" s="230">
        <v>36206</v>
      </c>
      <c r="G720" s="223" t="s">
        <v>212</v>
      </c>
      <c r="H720" s="223" t="s">
        <v>911</v>
      </c>
      <c r="I720" s="232" t="s">
        <v>247</v>
      </c>
      <c r="J720" s="223" t="s">
        <v>203</v>
      </c>
      <c r="K720" s="222">
        <v>2017</v>
      </c>
      <c r="L720" s="223" t="s">
        <v>212</v>
      </c>
      <c r="M720" s="223" t="s">
        <v>227</v>
      </c>
      <c r="N720" s="223"/>
      <c r="O720" s="223" t="str">
        <f>IFERROR(VLOOKUP(A720,[1]ورقه2مسجلين!A$3:AV$777,43,0),"")</f>
        <v/>
      </c>
      <c r="P720" s="223"/>
      <c r="Q720" s="226"/>
      <c r="R720" s="223" t="s">
        <v>227</v>
      </c>
      <c r="S720" s="223" t="s">
        <v>227</v>
      </c>
      <c r="T720" s="223" t="s">
        <v>227</v>
      </c>
      <c r="U720" s="223" t="s">
        <v>227</v>
      </c>
      <c r="V720" s="223" t="s">
        <v>227</v>
      </c>
      <c r="W720" s="223" t="s">
        <v>227</v>
      </c>
      <c r="X720" s="223" t="s">
        <v>227</v>
      </c>
      <c r="Y720" s="223" t="s">
        <v>227</v>
      </c>
      <c r="Z720" s="223" t="s">
        <v>227</v>
      </c>
      <c r="AA720" s="223" t="s">
        <v>227</v>
      </c>
      <c r="AB720" s="223" t="s">
        <v>227</v>
      </c>
      <c r="AC720" s="223" t="s">
        <v>1500</v>
      </c>
      <c r="AD720" s="597" t="s">
        <v>227</v>
      </c>
      <c r="AE720" s="232">
        <v>0</v>
      </c>
      <c r="AF720" s="228" t="s">
        <v>1500</v>
      </c>
      <c r="AG720" s="607" t="s">
        <v>1500</v>
      </c>
      <c r="AH720" s="232" t="s">
        <v>1500</v>
      </c>
      <c r="AI720" s="223"/>
      <c r="AJ720" s="223"/>
      <c r="AK720"/>
      <c r="AL720" s="228"/>
      <c r="AM720"/>
      <c r="AN720"/>
      <c r="AO720"/>
    </row>
    <row r="721" spans="1:41" ht="20.100000000000001" customHeight="1" x14ac:dyDescent="0.3">
      <c r="A721" s="222">
        <v>707336</v>
      </c>
      <c r="B721" s="255" t="s">
        <v>1784</v>
      </c>
      <c r="C721" s="223" t="s">
        <v>69</v>
      </c>
      <c r="D721" s="223" t="s">
        <v>957</v>
      </c>
      <c r="E721" s="223" t="s">
        <v>174</v>
      </c>
      <c r="F721" s="224">
        <v>32392</v>
      </c>
      <c r="G721" s="223" t="s">
        <v>208</v>
      </c>
      <c r="H721" s="223" t="s">
        <v>911</v>
      </c>
      <c r="I721" s="232" t="s">
        <v>247</v>
      </c>
      <c r="J721" s="223" t="s">
        <v>203</v>
      </c>
      <c r="K721" s="225">
        <v>2006</v>
      </c>
      <c r="L721" s="223" t="s">
        <v>218</v>
      </c>
      <c r="M721" s="223" t="s">
        <v>227</v>
      </c>
      <c r="N721" s="223"/>
      <c r="O721" s="223" t="str">
        <f>IFERROR(VLOOKUP(A721,[1]ورقه2مسجلين!A$3:AV$777,43,0),"")</f>
        <v/>
      </c>
      <c r="P721" s="223"/>
      <c r="Q721" s="226"/>
      <c r="R721" s="223" t="s">
        <v>227</v>
      </c>
      <c r="S721" s="223" t="s">
        <v>2161</v>
      </c>
      <c r="T721" s="223" t="s">
        <v>2162</v>
      </c>
      <c r="U721" s="223" t="s">
        <v>2163</v>
      </c>
      <c r="V721" s="223" t="s">
        <v>2164</v>
      </c>
      <c r="W721" s="223" t="s">
        <v>227</v>
      </c>
      <c r="X721" s="223" t="s">
        <v>227</v>
      </c>
      <c r="Y721" s="223" t="s">
        <v>227</v>
      </c>
      <c r="Z721" s="223" t="s">
        <v>227</v>
      </c>
      <c r="AA721" s="223" t="s">
        <v>227</v>
      </c>
      <c r="AB721" s="223" t="s">
        <v>227</v>
      </c>
      <c r="AC721" s="223" t="s">
        <v>1500</v>
      </c>
      <c r="AD721" s="597" t="s">
        <v>227</v>
      </c>
      <c r="AE721" s="232">
        <v>0</v>
      </c>
      <c r="AF721" s="228" t="s">
        <v>1500</v>
      </c>
      <c r="AG721" s="607" t="s">
        <v>1500</v>
      </c>
      <c r="AH721" s="232" t="s">
        <v>1500</v>
      </c>
      <c r="AI721" s="223"/>
      <c r="AJ721" s="223"/>
      <c r="AK721"/>
      <c r="AL721" s="228"/>
      <c r="AM721"/>
      <c r="AN721"/>
      <c r="AO721"/>
    </row>
    <row r="722" spans="1:41" ht="20.100000000000001" customHeight="1" x14ac:dyDescent="0.3">
      <c r="A722" s="222">
        <v>707337</v>
      </c>
      <c r="B722" s="255" t="s">
        <v>1785</v>
      </c>
      <c r="C722" s="223" t="s">
        <v>66</v>
      </c>
      <c r="D722" s="223" t="s">
        <v>1928</v>
      </c>
      <c r="E722" s="223" t="s">
        <v>174</v>
      </c>
      <c r="F722" s="224">
        <v>36545</v>
      </c>
      <c r="G722" s="223" t="s">
        <v>209</v>
      </c>
      <c r="H722" s="223" t="s">
        <v>911</v>
      </c>
      <c r="I722" s="232" t="s">
        <v>247</v>
      </c>
      <c r="J722" s="223" t="s">
        <v>201</v>
      </c>
      <c r="K722" s="225">
        <v>2017</v>
      </c>
      <c r="L722" s="223" t="s">
        <v>209</v>
      </c>
      <c r="M722" s="218"/>
      <c r="N722" s="223"/>
      <c r="O722" s="223" t="str">
        <f>IFERROR(VLOOKUP(A722,[1]ورقه2مسجلين!A$3:AV$777,43,0),"")</f>
        <v/>
      </c>
      <c r="P722" s="223"/>
      <c r="Q722" s="226"/>
      <c r="R722" s="231"/>
      <c r="S722" s="223" t="s">
        <v>3474</v>
      </c>
      <c r="T722" s="223" t="s">
        <v>2004</v>
      </c>
      <c r="U722" s="223" t="s">
        <v>3475</v>
      </c>
      <c r="V722" s="223" t="s">
        <v>2030</v>
      </c>
      <c r="W722" s="222"/>
      <c r="X722" s="223"/>
      <c r="Y722" s="222"/>
      <c r="Z722" s="222"/>
      <c r="AA722" s="222"/>
      <c r="AB722" s="222"/>
      <c r="AC722" s="222"/>
      <c r="AD722" s="597" t="s">
        <v>227</v>
      </c>
      <c r="AE722" s="232">
        <v>0</v>
      </c>
      <c r="AF722" s="228" t="s">
        <v>227</v>
      </c>
      <c r="AG722" s="218"/>
      <c r="AH722" s="232" t="s">
        <v>1500</v>
      </c>
      <c r="AI722" s="223"/>
      <c r="AJ722" s="223"/>
      <c r="AK722" s="229"/>
      <c r="AL722" s="228"/>
      <c r="AM722" s="229"/>
      <c r="AN722" s="229"/>
      <c r="AO722" s="229"/>
    </row>
    <row r="723" spans="1:41" ht="20.100000000000001" customHeight="1" x14ac:dyDescent="0.3">
      <c r="A723" s="222">
        <v>707338</v>
      </c>
      <c r="B723" s="255" t="s">
        <v>1786</v>
      </c>
      <c r="C723" s="223" t="s">
        <v>1787</v>
      </c>
      <c r="D723" s="223" t="s">
        <v>1022</v>
      </c>
      <c r="E723" s="223" t="s">
        <v>174</v>
      </c>
      <c r="F723" s="230">
        <v>31574</v>
      </c>
      <c r="G723" s="223" t="s">
        <v>200</v>
      </c>
      <c r="H723" s="223" t="s">
        <v>1222</v>
      </c>
      <c r="I723" s="232" t="s">
        <v>247</v>
      </c>
      <c r="J723" s="223" t="s">
        <v>203</v>
      </c>
      <c r="K723" s="222">
        <v>2005</v>
      </c>
      <c r="L723" s="223" t="s">
        <v>200</v>
      </c>
      <c r="M723" s="218"/>
      <c r="N723" s="223"/>
      <c r="O723" s="223" t="str">
        <f>IFERROR(VLOOKUP(A723,[1]ورقه2مسجلين!A$3:AV$777,43,0),"")</f>
        <v/>
      </c>
      <c r="P723" s="223"/>
      <c r="Q723" s="226"/>
      <c r="R723" s="222">
        <v>0</v>
      </c>
      <c r="S723" s="223" t="s">
        <v>3476</v>
      </c>
      <c r="T723" s="223" t="s">
        <v>2363</v>
      </c>
      <c r="U723" s="223" t="s">
        <v>2326</v>
      </c>
      <c r="V723" s="223" t="s">
        <v>1963</v>
      </c>
      <c r="W723" s="222"/>
      <c r="X723" s="223"/>
      <c r="Y723" s="222"/>
      <c r="Z723" s="222"/>
      <c r="AA723" s="222"/>
      <c r="AB723" s="222"/>
      <c r="AC723" s="222" t="s">
        <v>1500</v>
      </c>
      <c r="AD723" s="597" t="s">
        <v>227</v>
      </c>
      <c r="AE723" s="232">
        <v>0</v>
      </c>
      <c r="AF723" s="228" t="s">
        <v>227</v>
      </c>
      <c r="AG723" s="218"/>
      <c r="AH723" s="232" t="s">
        <v>1500</v>
      </c>
      <c r="AI723" s="223"/>
      <c r="AJ723" s="223"/>
      <c r="AK723" s="229"/>
      <c r="AL723" s="228"/>
      <c r="AM723" s="229"/>
      <c r="AN723" s="229"/>
      <c r="AO723" s="229"/>
    </row>
    <row r="724" spans="1:41" ht="20.100000000000001" customHeight="1" x14ac:dyDescent="0.3">
      <c r="A724" s="608">
        <v>707339</v>
      </c>
      <c r="B724" s="608" t="s">
        <v>4561</v>
      </c>
      <c r="C724" s="608" t="s">
        <v>66</v>
      </c>
      <c r="D724" s="232"/>
      <c r="E724" s="608" t="s">
        <v>227</v>
      </c>
      <c r="F724" s="610" t="s">
        <v>227</v>
      </c>
      <c r="G724" s="608" t="s">
        <v>227</v>
      </c>
      <c r="H724" s="234"/>
      <c r="I724" s="608" t="s">
        <v>247</v>
      </c>
      <c r="J724" s="234"/>
      <c r="L724" s="234"/>
      <c r="M724" s="232"/>
      <c r="N724" s="232"/>
      <c r="O724" s="232"/>
      <c r="P724" s="232"/>
      <c r="R724" s="232"/>
      <c r="S724" s="232"/>
      <c r="T724" s="232"/>
      <c r="U724" s="232"/>
      <c r="V724" s="232"/>
      <c r="W724" s="232"/>
      <c r="X724" s="232"/>
      <c r="Y724" s="232"/>
      <c r="Z724" s="232"/>
      <c r="AA724" s="232"/>
      <c r="AB724" s="232"/>
      <c r="AC724" s="232"/>
      <c r="AD724" s="596"/>
      <c r="AE724" s="232"/>
      <c r="AF724" s="238"/>
      <c r="AG724" s="232"/>
      <c r="AH724" s="232"/>
      <c r="AI724" s="232"/>
      <c r="AJ724" s="232"/>
      <c r="AL724" s="238"/>
    </row>
    <row r="725" spans="1:41" ht="20.100000000000001" customHeight="1" x14ac:dyDescent="0.3">
      <c r="A725" s="222">
        <v>707340</v>
      </c>
      <c r="B725" s="255" t="s">
        <v>1788</v>
      </c>
      <c r="C725" s="223" t="s">
        <v>64</v>
      </c>
      <c r="D725" s="223" t="s">
        <v>1939</v>
      </c>
      <c r="E725" s="223" t="s">
        <v>174</v>
      </c>
      <c r="F725" s="224">
        <v>26742</v>
      </c>
      <c r="G725" s="223" t="s">
        <v>200</v>
      </c>
      <c r="H725" s="223" t="s">
        <v>935</v>
      </c>
      <c r="I725" s="232" t="s">
        <v>247</v>
      </c>
      <c r="J725" s="223" t="s">
        <v>203</v>
      </c>
      <c r="K725" s="225">
        <v>1994</v>
      </c>
      <c r="L725" s="223" t="s">
        <v>200</v>
      </c>
      <c r="M725" s="223" t="s">
        <v>227</v>
      </c>
      <c r="N725" s="223"/>
      <c r="O725" s="223" t="str">
        <f>IFERROR(VLOOKUP(A725,[1]ورقه2مسجلين!A$3:AV$777,43,0),"")</f>
        <v/>
      </c>
      <c r="P725" s="223"/>
      <c r="Q725" s="226"/>
      <c r="R725" s="223" t="s">
        <v>227</v>
      </c>
      <c r="S725" s="223" t="s">
        <v>227</v>
      </c>
      <c r="T725" s="223" t="s">
        <v>227</v>
      </c>
      <c r="U725" s="223" t="s">
        <v>227</v>
      </c>
      <c r="V725" s="223" t="s">
        <v>227</v>
      </c>
      <c r="W725" s="223" t="s">
        <v>227</v>
      </c>
      <c r="X725" s="223" t="s">
        <v>227</v>
      </c>
      <c r="Y725" s="223" t="s">
        <v>227</v>
      </c>
      <c r="Z725" s="223" t="s">
        <v>227</v>
      </c>
      <c r="AA725" s="223" t="s">
        <v>227</v>
      </c>
      <c r="AB725" s="223" t="s">
        <v>227</v>
      </c>
      <c r="AC725" s="223" t="s">
        <v>1500</v>
      </c>
      <c r="AD725" s="597" t="s">
        <v>227</v>
      </c>
      <c r="AE725" s="232">
        <v>0</v>
      </c>
      <c r="AF725" s="228" t="s">
        <v>1500</v>
      </c>
      <c r="AG725" s="607" t="s">
        <v>1500</v>
      </c>
      <c r="AH725" s="232" t="s">
        <v>1500</v>
      </c>
      <c r="AI725" s="223"/>
      <c r="AJ725" s="223"/>
      <c r="AK725"/>
      <c r="AL725" s="228"/>
      <c r="AM725"/>
      <c r="AN725"/>
      <c r="AO725"/>
    </row>
    <row r="726" spans="1:41" ht="20.100000000000001" customHeight="1" x14ac:dyDescent="0.3">
      <c r="A726" s="222">
        <v>707341</v>
      </c>
      <c r="B726" s="255" t="s">
        <v>1789</v>
      </c>
      <c r="C726" s="223" t="s">
        <v>89</v>
      </c>
      <c r="D726" s="223" t="s">
        <v>1918</v>
      </c>
      <c r="E726" s="223" t="s">
        <v>174</v>
      </c>
      <c r="F726" s="230">
        <v>30794</v>
      </c>
      <c r="G726" s="223" t="s">
        <v>214</v>
      </c>
      <c r="H726" s="223" t="s">
        <v>911</v>
      </c>
      <c r="I726" s="232" t="s">
        <v>247</v>
      </c>
      <c r="J726" s="223" t="s">
        <v>203</v>
      </c>
      <c r="K726" s="222">
        <v>2013</v>
      </c>
      <c r="L726" s="223" t="s">
        <v>214</v>
      </c>
      <c r="M726" s="218"/>
      <c r="N726" s="251"/>
      <c r="O726" s="223" t="str">
        <f>IFERROR(VLOOKUP(A726,[1]ورقه2مسجلين!A$3:AV$777,43,0),"")</f>
        <v>إيقاف</v>
      </c>
      <c r="P726" s="250"/>
      <c r="Q726" s="226">
        <v>125000</v>
      </c>
      <c r="R726" s="222">
        <v>0</v>
      </c>
      <c r="S726" s="223" t="s">
        <v>3477</v>
      </c>
      <c r="T726" s="223" t="s">
        <v>3478</v>
      </c>
      <c r="U726" s="223" t="s">
        <v>3479</v>
      </c>
      <c r="V726" s="223" t="s">
        <v>2052</v>
      </c>
      <c r="W726" s="222"/>
      <c r="X726" s="223"/>
      <c r="Y726" s="222"/>
      <c r="Z726" s="222"/>
      <c r="AA726" s="222"/>
      <c r="AB726" s="222"/>
      <c r="AC726" s="222"/>
      <c r="AD726" s="597" t="s">
        <v>227</v>
      </c>
      <c r="AE726" s="232">
        <v>0</v>
      </c>
      <c r="AF726" s="228" t="s">
        <v>227</v>
      </c>
      <c r="AG726" s="218"/>
      <c r="AH726" s="232"/>
      <c r="AI726" s="223"/>
      <c r="AJ726" s="223"/>
      <c r="AK726" s="229"/>
      <c r="AL726" s="228"/>
      <c r="AM726" s="229"/>
      <c r="AN726" s="229"/>
      <c r="AO726" s="229"/>
    </row>
    <row r="727" spans="1:41" ht="20.100000000000001" customHeight="1" x14ac:dyDescent="0.3">
      <c r="A727" s="222">
        <v>707342</v>
      </c>
      <c r="B727" s="255" t="s">
        <v>1790</v>
      </c>
      <c r="C727" s="223" t="s">
        <v>89</v>
      </c>
      <c r="D727" s="223" t="s">
        <v>933</v>
      </c>
      <c r="E727" s="223" t="s">
        <v>174</v>
      </c>
      <c r="F727" s="230">
        <v>31617</v>
      </c>
      <c r="G727" s="223" t="s">
        <v>200</v>
      </c>
      <c r="H727" s="223" t="s">
        <v>911</v>
      </c>
      <c r="I727" s="232" t="s">
        <v>247</v>
      </c>
      <c r="J727" s="223" t="s">
        <v>227</v>
      </c>
      <c r="K727" s="231"/>
      <c r="L727" s="223" t="s">
        <v>227</v>
      </c>
      <c r="M727" s="223" t="s">
        <v>227</v>
      </c>
      <c r="N727" s="223"/>
      <c r="O727" s="223" t="str">
        <f>IFERROR(VLOOKUP(A727,[1]ورقه2مسجلين!A$3:AV$777,43,0),"")</f>
        <v/>
      </c>
      <c r="P727" s="223"/>
      <c r="Q727" s="226"/>
      <c r="R727" s="223" t="s">
        <v>227</v>
      </c>
      <c r="S727" s="223" t="s">
        <v>227</v>
      </c>
      <c r="T727" s="223" t="s">
        <v>227</v>
      </c>
      <c r="U727" s="223" t="s">
        <v>227</v>
      </c>
      <c r="V727" s="223" t="s">
        <v>227</v>
      </c>
      <c r="W727" s="223" t="s">
        <v>227</v>
      </c>
      <c r="X727" s="223" t="s">
        <v>227</v>
      </c>
      <c r="Y727" s="223" t="s">
        <v>227</v>
      </c>
      <c r="Z727" s="223" t="s">
        <v>227</v>
      </c>
      <c r="AA727" s="223" t="s">
        <v>227</v>
      </c>
      <c r="AB727" s="223" t="s">
        <v>227</v>
      </c>
      <c r="AC727" s="223" t="s">
        <v>1500</v>
      </c>
      <c r="AD727" s="597" t="s">
        <v>227</v>
      </c>
      <c r="AE727" s="232">
        <v>0</v>
      </c>
      <c r="AF727" s="228" t="s">
        <v>1500</v>
      </c>
      <c r="AG727" s="607" t="s">
        <v>1500</v>
      </c>
      <c r="AH727" s="232" t="s">
        <v>1500</v>
      </c>
      <c r="AI727" s="223"/>
      <c r="AJ727" s="223"/>
      <c r="AK727"/>
      <c r="AL727" s="228"/>
      <c r="AM727"/>
      <c r="AN727"/>
      <c r="AO727"/>
    </row>
    <row r="728" spans="1:41" ht="20.100000000000001" customHeight="1" x14ac:dyDescent="0.3">
      <c r="A728" s="222">
        <v>707343</v>
      </c>
      <c r="B728" s="255" t="s">
        <v>1791</v>
      </c>
      <c r="C728" s="223" t="s">
        <v>80</v>
      </c>
      <c r="D728" s="223" t="s">
        <v>1019</v>
      </c>
      <c r="E728" s="223" t="s">
        <v>173</v>
      </c>
      <c r="F728" s="224">
        <v>28218</v>
      </c>
      <c r="G728" s="223" t="s">
        <v>1879</v>
      </c>
      <c r="H728" s="223" t="s">
        <v>911</v>
      </c>
      <c r="I728" s="232" t="s">
        <v>247</v>
      </c>
      <c r="J728" s="223" t="s">
        <v>203</v>
      </c>
      <c r="K728" s="225">
        <v>1995</v>
      </c>
      <c r="L728" s="223" t="s">
        <v>211</v>
      </c>
      <c r="M728" s="218"/>
      <c r="N728" s="223"/>
      <c r="O728" s="223"/>
      <c r="P728" s="250"/>
      <c r="Q728" s="226"/>
      <c r="R728" s="231"/>
      <c r="S728" s="223" t="s">
        <v>3480</v>
      </c>
      <c r="T728" s="223" t="s">
        <v>2091</v>
      </c>
      <c r="U728" s="223" t="s">
        <v>3481</v>
      </c>
      <c r="V728" s="223" t="s">
        <v>3482</v>
      </c>
      <c r="W728" s="222"/>
      <c r="X728" s="223"/>
      <c r="Y728" s="222"/>
      <c r="Z728" s="222"/>
      <c r="AA728" s="222"/>
      <c r="AB728" s="222"/>
      <c r="AC728" s="222"/>
      <c r="AD728" s="597" t="s">
        <v>227</v>
      </c>
      <c r="AE728" s="232">
        <v>0</v>
      </c>
      <c r="AF728" s="228" t="s">
        <v>227</v>
      </c>
      <c r="AG728" s="218"/>
      <c r="AH728" s="232"/>
      <c r="AI728" s="223"/>
      <c r="AJ728" s="223"/>
      <c r="AK728" s="229"/>
      <c r="AL728" s="228"/>
      <c r="AM728" s="229"/>
      <c r="AN728" s="229"/>
      <c r="AO728" s="229"/>
    </row>
    <row r="729" spans="1:41" ht="20.100000000000001" customHeight="1" x14ac:dyDescent="0.3">
      <c r="A729" s="222">
        <v>707344</v>
      </c>
      <c r="B729" s="255" t="s">
        <v>1792</v>
      </c>
      <c r="C729" s="223" t="s">
        <v>67</v>
      </c>
      <c r="D729" s="223" t="s">
        <v>1112</v>
      </c>
      <c r="E729" s="223" t="s">
        <v>173</v>
      </c>
      <c r="F729" s="230">
        <v>35240</v>
      </c>
      <c r="G729" s="223" t="s">
        <v>1880</v>
      </c>
      <c r="H729" s="223" t="s">
        <v>911</v>
      </c>
      <c r="I729" s="232" t="s">
        <v>248</v>
      </c>
      <c r="J729" s="223" t="s">
        <v>201</v>
      </c>
      <c r="K729" s="222">
        <v>2014</v>
      </c>
      <c r="L729" s="223" t="s">
        <v>212</v>
      </c>
      <c r="M729" s="218"/>
      <c r="N729" s="223"/>
      <c r="O729" s="223" t="str">
        <f>IFERROR(VLOOKUP(A729,[1]ورقه2مسجلين!A$3:AV$777,43,0),"")</f>
        <v/>
      </c>
      <c r="P729" s="223"/>
      <c r="Q729" s="226"/>
      <c r="R729" s="222">
        <v>0</v>
      </c>
      <c r="S729" s="223" t="s">
        <v>3483</v>
      </c>
      <c r="T729" s="223" t="s">
        <v>1992</v>
      </c>
      <c r="U729" s="223" t="s">
        <v>3484</v>
      </c>
      <c r="V729" s="223" t="s">
        <v>2209</v>
      </c>
      <c r="W729" s="222"/>
      <c r="X729" s="223"/>
      <c r="Y729" s="222"/>
      <c r="Z729" s="222"/>
      <c r="AA729" s="222"/>
      <c r="AB729" s="222"/>
      <c r="AC729" s="222"/>
      <c r="AD729" s="597" t="s">
        <v>227</v>
      </c>
      <c r="AE729" s="232">
        <v>0</v>
      </c>
      <c r="AF729" s="228" t="s">
        <v>227</v>
      </c>
      <c r="AG729" s="218"/>
      <c r="AH729" s="232" t="s">
        <v>1500</v>
      </c>
      <c r="AI729" s="223"/>
      <c r="AJ729" s="223"/>
      <c r="AK729" s="229"/>
      <c r="AL729" s="228"/>
      <c r="AM729" s="229"/>
      <c r="AN729" s="229"/>
      <c r="AO729" s="229"/>
    </row>
    <row r="730" spans="1:41" ht="20.100000000000001" customHeight="1" x14ac:dyDescent="0.3">
      <c r="A730" s="222">
        <v>707345</v>
      </c>
      <c r="B730" s="255" t="s">
        <v>1793</v>
      </c>
      <c r="C730" s="223" t="s">
        <v>66</v>
      </c>
      <c r="D730" s="223" t="s">
        <v>912</v>
      </c>
      <c r="E730" s="223" t="s">
        <v>173</v>
      </c>
      <c r="F730" s="224">
        <v>32756</v>
      </c>
      <c r="G730" s="223" t="s">
        <v>915</v>
      </c>
      <c r="H730" s="223" t="s">
        <v>911</v>
      </c>
      <c r="I730" s="232" t="s">
        <v>247</v>
      </c>
      <c r="J730" s="223" t="s">
        <v>203</v>
      </c>
      <c r="K730" s="225">
        <v>2007</v>
      </c>
      <c r="L730" s="223" t="s">
        <v>202</v>
      </c>
      <c r="M730" s="223" t="s">
        <v>227</v>
      </c>
      <c r="N730" s="223"/>
      <c r="O730" s="223" t="str">
        <f>IFERROR(VLOOKUP(A730,[1]ورقه2مسجلين!A$3:AV$777,43,0),"")</f>
        <v/>
      </c>
      <c r="P730" s="223"/>
      <c r="Q730" s="226"/>
      <c r="R730" s="223" t="s">
        <v>227</v>
      </c>
      <c r="S730" s="223" t="s">
        <v>227</v>
      </c>
      <c r="T730" s="223" t="s">
        <v>227</v>
      </c>
      <c r="U730" s="223" t="s">
        <v>227</v>
      </c>
      <c r="V730" s="223" t="s">
        <v>227</v>
      </c>
      <c r="W730" s="223" t="s">
        <v>227</v>
      </c>
      <c r="X730" s="223" t="s">
        <v>227</v>
      </c>
      <c r="Y730" s="223" t="s">
        <v>227</v>
      </c>
      <c r="Z730" s="223" t="s">
        <v>227</v>
      </c>
      <c r="AA730" s="223" t="s">
        <v>227</v>
      </c>
      <c r="AB730" s="223" t="s">
        <v>227</v>
      </c>
      <c r="AC730" s="223" t="s">
        <v>1500</v>
      </c>
      <c r="AD730" s="597" t="s">
        <v>227</v>
      </c>
      <c r="AE730" s="232">
        <v>0</v>
      </c>
      <c r="AF730" s="228" t="s">
        <v>1500</v>
      </c>
      <c r="AG730" s="607" t="s">
        <v>1500</v>
      </c>
      <c r="AH730" s="232" t="s">
        <v>1500</v>
      </c>
      <c r="AI730" s="223"/>
      <c r="AJ730" s="223"/>
      <c r="AK730"/>
      <c r="AL730" s="228"/>
      <c r="AM730"/>
      <c r="AN730"/>
      <c r="AO730"/>
    </row>
    <row r="731" spans="1:41" ht="20.100000000000001" customHeight="1" x14ac:dyDescent="0.3">
      <c r="A731" s="222">
        <v>707347</v>
      </c>
      <c r="B731" s="255" t="s">
        <v>1794</v>
      </c>
      <c r="C731" s="223" t="s">
        <v>520</v>
      </c>
      <c r="D731" s="223" t="s">
        <v>164</v>
      </c>
      <c r="E731" s="223" t="s">
        <v>174</v>
      </c>
      <c r="F731" s="230">
        <v>31787</v>
      </c>
      <c r="G731" s="223" t="s">
        <v>1881</v>
      </c>
      <c r="H731" s="223" t="s">
        <v>911</v>
      </c>
      <c r="I731" s="232" t="s">
        <v>247</v>
      </c>
      <c r="J731" s="223" t="s">
        <v>203</v>
      </c>
      <c r="K731" s="222">
        <v>2005</v>
      </c>
      <c r="L731" s="223" t="s">
        <v>211</v>
      </c>
      <c r="M731" s="223" t="s">
        <v>227</v>
      </c>
      <c r="N731" s="223"/>
      <c r="O731" s="223" t="str">
        <f>IFERROR(VLOOKUP(A731,[1]ورقه2مسجلين!A$3:AV$777,43,0),"")</f>
        <v/>
      </c>
      <c r="P731" s="223"/>
      <c r="Q731" s="226"/>
      <c r="R731" s="223" t="s">
        <v>227</v>
      </c>
      <c r="S731" s="223" t="s">
        <v>227</v>
      </c>
      <c r="T731" s="223" t="s">
        <v>227</v>
      </c>
      <c r="U731" s="223" t="s">
        <v>227</v>
      </c>
      <c r="V731" s="223" t="s">
        <v>227</v>
      </c>
      <c r="W731" s="223" t="s">
        <v>227</v>
      </c>
      <c r="X731" s="223" t="s">
        <v>227</v>
      </c>
      <c r="Y731" s="223" t="s">
        <v>227</v>
      </c>
      <c r="Z731" s="223" t="s">
        <v>227</v>
      </c>
      <c r="AA731" s="223" t="s">
        <v>227</v>
      </c>
      <c r="AB731" s="223" t="s">
        <v>227</v>
      </c>
      <c r="AC731" s="223" t="s">
        <v>1500</v>
      </c>
      <c r="AD731" s="597" t="s">
        <v>227</v>
      </c>
      <c r="AE731" s="232">
        <v>0</v>
      </c>
      <c r="AF731" s="228" t="s">
        <v>1500</v>
      </c>
      <c r="AG731" s="607" t="s">
        <v>1500</v>
      </c>
      <c r="AH731" s="232" t="s">
        <v>1500</v>
      </c>
      <c r="AI731" s="223"/>
      <c r="AJ731" s="223"/>
      <c r="AK731"/>
      <c r="AL731" s="228"/>
      <c r="AM731"/>
      <c r="AN731"/>
      <c r="AO731"/>
    </row>
    <row r="732" spans="1:41" ht="20.100000000000001" customHeight="1" x14ac:dyDescent="0.3">
      <c r="A732" s="222">
        <v>707348</v>
      </c>
      <c r="B732" s="255" t="s">
        <v>1795</v>
      </c>
      <c r="C732" s="223" t="s">
        <v>67</v>
      </c>
      <c r="D732" s="223" t="s">
        <v>1303</v>
      </c>
      <c r="E732" s="223" t="s">
        <v>1818</v>
      </c>
      <c r="F732" s="224">
        <v>32902</v>
      </c>
      <c r="G732" s="223" t="s">
        <v>200</v>
      </c>
      <c r="H732" s="223" t="s">
        <v>911</v>
      </c>
      <c r="I732" s="232" t="s">
        <v>247</v>
      </c>
      <c r="J732" s="223" t="s">
        <v>203</v>
      </c>
      <c r="K732" s="225">
        <v>2007</v>
      </c>
      <c r="L732" s="223" t="s">
        <v>200</v>
      </c>
      <c r="M732" s="223" t="s">
        <v>227</v>
      </c>
      <c r="N732" s="223"/>
      <c r="O732" s="223" t="str">
        <f>IFERROR(VLOOKUP(A732,[1]ورقه2مسجلين!A$3:AV$777,43,0),"")</f>
        <v/>
      </c>
      <c r="P732" s="223"/>
      <c r="Q732" s="226"/>
      <c r="R732" s="223" t="s">
        <v>227</v>
      </c>
      <c r="S732" s="223" t="s">
        <v>2176</v>
      </c>
      <c r="T732" s="223" t="s">
        <v>2036</v>
      </c>
      <c r="U732" s="223" t="s">
        <v>2177</v>
      </c>
      <c r="V732" s="223" t="s">
        <v>1999</v>
      </c>
      <c r="W732" s="223" t="s">
        <v>227</v>
      </c>
      <c r="X732" s="223" t="s">
        <v>227</v>
      </c>
      <c r="Y732" s="223" t="s">
        <v>227</v>
      </c>
      <c r="Z732" s="223" t="s">
        <v>227</v>
      </c>
      <c r="AA732" s="223" t="s">
        <v>227</v>
      </c>
      <c r="AB732" s="223" t="s">
        <v>227</v>
      </c>
      <c r="AC732" s="223" t="s">
        <v>1500</v>
      </c>
      <c r="AD732" s="597" t="s">
        <v>227</v>
      </c>
      <c r="AE732" s="232">
        <v>0</v>
      </c>
      <c r="AF732" s="228" t="s">
        <v>1500</v>
      </c>
      <c r="AG732" s="607" t="s">
        <v>1500</v>
      </c>
      <c r="AH732" s="232" t="s">
        <v>1500</v>
      </c>
      <c r="AI732" s="223"/>
      <c r="AJ732" s="223"/>
      <c r="AK732"/>
      <c r="AL732" s="228"/>
      <c r="AM732"/>
      <c r="AN732"/>
      <c r="AO732"/>
    </row>
    <row r="733" spans="1:41" ht="20.100000000000001" customHeight="1" x14ac:dyDescent="0.3">
      <c r="A733" s="222">
        <v>707349</v>
      </c>
      <c r="B733" s="255" t="s">
        <v>1796</v>
      </c>
      <c r="C733" s="223" t="s">
        <v>158</v>
      </c>
      <c r="D733" s="223" t="s">
        <v>1055</v>
      </c>
      <c r="E733" s="223" t="s">
        <v>174</v>
      </c>
      <c r="F733" s="230">
        <v>35235</v>
      </c>
      <c r="G733" s="223" t="s">
        <v>200</v>
      </c>
      <c r="H733" s="223" t="s">
        <v>911</v>
      </c>
      <c r="I733" s="232" t="s">
        <v>248</v>
      </c>
      <c r="J733" s="223" t="s">
        <v>203</v>
      </c>
      <c r="K733" s="222">
        <v>2014</v>
      </c>
      <c r="L733" s="223" t="s">
        <v>200</v>
      </c>
      <c r="M733" s="218"/>
      <c r="N733" s="223"/>
      <c r="O733" s="223" t="str">
        <f>IFERROR(VLOOKUP(A733,[1]ورقه2مسجلين!A$3:AV$777,43,0),"")</f>
        <v/>
      </c>
      <c r="P733" s="223"/>
      <c r="Q733" s="226"/>
      <c r="R733" s="231"/>
      <c r="S733" s="223" t="s">
        <v>3485</v>
      </c>
      <c r="T733" s="223" t="s">
        <v>3486</v>
      </c>
      <c r="U733" s="223" t="s">
        <v>3487</v>
      </c>
      <c r="V733" s="223" t="s">
        <v>2038</v>
      </c>
      <c r="W733" s="222"/>
      <c r="X733" s="223"/>
      <c r="Y733" s="222"/>
      <c r="Z733" s="222"/>
      <c r="AA733" s="222"/>
      <c r="AB733" s="222"/>
      <c r="AC733" s="222"/>
      <c r="AD733" s="597" t="s">
        <v>227</v>
      </c>
      <c r="AE733" s="232" t="s">
        <v>4583</v>
      </c>
      <c r="AF733" s="228" t="s">
        <v>227</v>
      </c>
      <c r="AG733" s="218"/>
      <c r="AH733" s="232"/>
      <c r="AI733" s="223"/>
      <c r="AJ733" s="223"/>
      <c r="AK733" s="229"/>
      <c r="AL733" s="228"/>
      <c r="AM733" s="229"/>
      <c r="AN733" s="229"/>
      <c r="AO733" s="229"/>
    </row>
    <row r="734" spans="1:41" ht="20.100000000000001" customHeight="1" x14ac:dyDescent="0.3">
      <c r="A734" s="222">
        <v>707350</v>
      </c>
      <c r="B734" s="255" t="s">
        <v>1797</v>
      </c>
      <c r="C734" s="223" t="s">
        <v>1798</v>
      </c>
      <c r="D734" s="223" t="s">
        <v>1892</v>
      </c>
      <c r="E734" s="223" t="s">
        <v>173</v>
      </c>
      <c r="F734" s="224">
        <v>32509</v>
      </c>
      <c r="G734" s="223" t="s">
        <v>1101</v>
      </c>
      <c r="H734" s="223" t="s">
        <v>911</v>
      </c>
      <c r="I734" s="232" t="s">
        <v>247</v>
      </c>
      <c r="J734" s="223" t="s">
        <v>201</v>
      </c>
      <c r="K734" s="225">
        <v>2007</v>
      </c>
      <c r="L734" s="223" t="s">
        <v>218</v>
      </c>
      <c r="M734" s="223" t="s">
        <v>227</v>
      </c>
      <c r="N734" s="223"/>
      <c r="O734" s="223" t="str">
        <f>IFERROR(VLOOKUP(A734,[1]ورقه2مسجلين!A$3:AV$777,43,0),"")</f>
        <v/>
      </c>
      <c r="P734" s="223"/>
      <c r="Q734" s="226"/>
      <c r="R734" s="223" t="s">
        <v>227</v>
      </c>
      <c r="S734" s="223" t="s">
        <v>227</v>
      </c>
      <c r="T734" s="223" t="s">
        <v>227</v>
      </c>
      <c r="U734" s="223" t="s">
        <v>227</v>
      </c>
      <c r="V734" s="223" t="s">
        <v>227</v>
      </c>
      <c r="W734" s="223" t="s">
        <v>227</v>
      </c>
      <c r="X734" s="223" t="s">
        <v>227</v>
      </c>
      <c r="Y734" s="223" t="s">
        <v>227</v>
      </c>
      <c r="Z734" s="223" t="s">
        <v>227</v>
      </c>
      <c r="AA734" s="223" t="s">
        <v>227</v>
      </c>
      <c r="AB734" s="223" t="s">
        <v>227</v>
      </c>
      <c r="AC734" s="223" t="s">
        <v>1500</v>
      </c>
      <c r="AD734" s="597" t="s">
        <v>227</v>
      </c>
      <c r="AE734" s="232">
        <v>0</v>
      </c>
      <c r="AF734" s="228" t="s">
        <v>1500</v>
      </c>
      <c r="AG734" s="607" t="s">
        <v>1500</v>
      </c>
      <c r="AH734" s="232" t="s">
        <v>1500</v>
      </c>
      <c r="AI734" s="223"/>
      <c r="AJ734" s="223"/>
      <c r="AK734"/>
      <c r="AL734" s="228"/>
      <c r="AM734"/>
      <c r="AN734"/>
      <c r="AO734"/>
    </row>
    <row r="735" spans="1:41" ht="20.100000000000001" customHeight="1" x14ac:dyDescent="0.3">
      <c r="A735" s="222">
        <v>707351</v>
      </c>
      <c r="B735" s="255" t="s">
        <v>1799</v>
      </c>
      <c r="C735" s="223" t="s">
        <v>134</v>
      </c>
      <c r="D735" s="223" t="s">
        <v>1120</v>
      </c>
      <c r="E735" s="223" t="s">
        <v>174</v>
      </c>
      <c r="F735" s="230">
        <v>28235</v>
      </c>
      <c r="G735" s="223" t="s">
        <v>1131</v>
      </c>
      <c r="H735" s="223" t="s">
        <v>911</v>
      </c>
      <c r="I735" s="232" t="s">
        <v>248</v>
      </c>
      <c r="J735" s="223" t="s">
        <v>203</v>
      </c>
      <c r="K735" s="222">
        <v>1997</v>
      </c>
      <c r="L735" s="223" t="s">
        <v>214</v>
      </c>
      <c r="M735" s="218"/>
      <c r="N735" s="223"/>
      <c r="O735" s="223" t="str">
        <f>IFERROR(VLOOKUP(A735,[1]ورقه2مسجلين!A$3:AV$777,43,0),"")</f>
        <v/>
      </c>
      <c r="P735" s="223"/>
      <c r="Q735" s="226"/>
      <c r="R735" s="231"/>
      <c r="S735" s="223" t="s">
        <v>3488</v>
      </c>
      <c r="T735" s="223" t="s">
        <v>3489</v>
      </c>
      <c r="U735" s="223" t="s">
        <v>3490</v>
      </c>
      <c r="V735" s="223" t="s">
        <v>3491</v>
      </c>
      <c r="W735" s="222"/>
      <c r="X735" s="223"/>
      <c r="Y735" s="222"/>
      <c r="Z735" s="222"/>
      <c r="AA735" s="222"/>
      <c r="AB735" s="222"/>
      <c r="AC735" s="222"/>
      <c r="AD735" s="597" t="s">
        <v>227</v>
      </c>
      <c r="AE735" s="232">
        <v>0</v>
      </c>
      <c r="AF735" s="228" t="s">
        <v>227</v>
      </c>
      <c r="AG735" s="218"/>
      <c r="AH735" s="232"/>
      <c r="AI735" s="223"/>
      <c r="AJ735" s="223"/>
      <c r="AK735" s="229"/>
      <c r="AL735" s="228"/>
      <c r="AM735" s="229"/>
      <c r="AN735" s="229"/>
      <c r="AO735" s="229"/>
    </row>
    <row r="736" spans="1:41" ht="20.100000000000001" customHeight="1" x14ac:dyDescent="0.3">
      <c r="A736" s="222">
        <v>707352</v>
      </c>
      <c r="B736" s="255" t="s">
        <v>1800</v>
      </c>
      <c r="C736" s="223" t="s">
        <v>86</v>
      </c>
      <c r="D736" s="223" t="s">
        <v>931</v>
      </c>
      <c r="E736" s="223" t="s">
        <v>173</v>
      </c>
      <c r="F736" s="230">
        <v>35796</v>
      </c>
      <c r="G736" s="223" t="s">
        <v>1816</v>
      </c>
      <c r="H736" s="223" t="s">
        <v>911</v>
      </c>
      <c r="I736" s="232" t="s">
        <v>247</v>
      </c>
      <c r="J736" s="223" t="s">
        <v>203</v>
      </c>
      <c r="K736" s="222">
        <v>2015</v>
      </c>
      <c r="L736" s="223" t="s">
        <v>210</v>
      </c>
      <c r="M736" s="223" t="s">
        <v>227</v>
      </c>
      <c r="N736" s="223"/>
      <c r="O736" s="223" t="str">
        <f>IFERROR(VLOOKUP(A736,[1]ورقه2مسجلين!A$3:AV$777,43,0),"")</f>
        <v/>
      </c>
      <c r="P736" s="223"/>
      <c r="Q736" s="226"/>
      <c r="R736" s="223" t="s">
        <v>227</v>
      </c>
      <c r="S736" s="223" t="s">
        <v>2359</v>
      </c>
      <c r="T736" s="223" t="s">
        <v>2360</v>
      </c>
      <c r="U736" s="223" t="s">
        <v>2361</v>
      </c>
      <c r="V736" s="223" t="s">
        <v>1963</v>
      </c>
      <c r="W736" s="223" t="s">
        <v>227</v>
      </c>
      <c r="X736" s="223" t="s">
        <v>227</v>
      </c>
      <c r="Y736" s="223" t="s">
        <v>227</v>
      </c>
      <c r="Z736" s="223" t="s">
        <v>227</v>
      </c>
      <c r="AA736" s="223" t="s">
        <v>227</v>
      </c>
      <c r="AB736" s="223" t="s">
        <v>227</v>
      </c>
      <c r="AC736" s="223"/>
      <c r="AD736" s="597" t="s">
        <v>227</v>
      </c>
      <c r="AE736" s="232">
        <v>0</v>
      </c>
      <c r="AF736" s="228"/>
      <c r="AG736" s="222"/>
      <c r="AH736" s="232"/>
      <c r="AI736" s="223"/>
      <c r="AJ736" s="223"/>
      <c r="AK736"/>
      <c r="AL736" s="228"/>
      <c r="AM736"/>
      <c r="AN736"/>
      <c r="AO736"/>
    </row>
    <row r="737" spans="1:41" ht="20.100000000000001" customHeight="1" x14ac:dyDescent="0.3">
      <c r="A737" s="222">
        <v>707353</v>
      </c>
      <c r="B737" s="255" t="s">
        <v>1801</v>
      </c>
      <c r="C737" s="223" t="s">
        <v>323</v>
      </c>
      <c r="D737" s="223" t="s">
        <v>3661</v>
      </c>
      <c r="E737" s="223" t="s">
        <v>173</v>
      </c>
      <c r="F737" s="230">
        <v>34335</v>
      </c>
      <c r="G737" s="223" t="s">
        <v>3662</v>
      </c>
      <c r="H737" s="223" t="s">
        <v>911</v>
      </c>
      <c r="I737" s="232" t="s">
        <v>247</v>
      </c>
      <c r="J737" s="223" t="s">
        <v>203</v>
      </c>
      <c r="K737" s="222">
        <v>2012</v>
      </c>
      <c r="L737" s="223" t="s">
        <v>216</v>
      </c>
      <c r="M737" s="218"/>
      <c r="N737" s="223"/>
      <c r="O737" s="223" t="str">
        <f>IFERROR(VLOOKUP(A737,[1]ورقه2مسجلين!A$3:AV$777,43,0),"")</f>
        <v/>
      </c>
      <c r="P737" s="223"/>
      <c r="Q737" s="226"/>
      <c r="R737" s="222">
        <v>0</v>
      </c>
      <c r="S737" s="223" t="s">
        <v>3492</v>
      </c>
      <c r="T737" s="223" t="s">
        <v>3493</v>
      </c>
      <c r="U737" s="223" t="s">
        <v>3494</v>
      </c>
      <c r="V737" s="223" t="s">
        <v>1986</v>
      </c>
      <c r="W737" s="222"/>
      <c r="X737" s="223"/>
      <c r="Y737" s="222"/>
      <c r="Z737" s="222"/>
      <c r="AA737" s="222"/>
      <c r="AB737" s="222"/>
      <c r="AC737" s="222" t="s">
        <v>1500</v>
      </c>
      <c r="AD737" s="597" t="s">
        <v>227</v>
      </c>
      <c r="AE737" s="232">
        <v>0</v>
      </c>
      <c r="AF737" s="228" t="s">
        <v>227</v>
      </c>
      <c r="AG737" s="218"/>
      <c r="AH737" s="232" t="s">
        <v>1500</v>
      </c>
      <c r="AI737" s="223"/>
      <c r="AJ737" s="223"/>
      <c r="AK737" s="229"/>
      <c r="AL737" s="228"/>
      <c r="AM737" s="229"/>
      <c r="AN737" s="229"/>
      <c r="AO737" s="229"/>
    </row>
    <row r="738" spans="1:41" ht="20.100000000000001" customHeight="1" x14ac:dyDescent="0.3">
      <c r="A738" s="222">
        <v>707354</v>
      </c>
      <c r="B738" s="255" t="s">
        <v>1802</v>
      </c>
      <c r="C738" s="223" t="s">
        <v>72</v>
      </c>
      <c r="D738" s="223" t="s">
        <v>937</v>
      </c>
      <c r="E738" s="223" t="s">
        <v>174</v>
      </c>
      <c r="F738" s="230">
        <v>37257</v>
      </c>
      <c r="G738" s="223" t="s">
        <v>1882</v>
      </c>
      <c r="H738" s="223" t="s">
        <v>935</v>
      </c>
      <c r="I738" s="232" t="s">
        <v>247</v>
      </c>
      <c r="J738" s="223" t="s">
        <v>201</v>
      </c>
      <c r="K738" s="222">
        <v>2019</v>
      </c>
      <c r="L738" s="223" t="s">
        <v>216</v>
      </c>
      <c r="M738" s="218"/>
      <c r="N738" s="223"/>
      <c r="O738" s="223" t="str">
        <f>IFERROR(VLOOKUP(A738,[1]ورقه2مسجلين!A$3:AV$777,43,0),"")</f>
        <v/>
      </c>
      <c r="P738" s="223"/>
      <c r="Q738" s="226"/>
      <c r="R738" s="222">
        <v>0</v>
      </c>
      <c r="S738" s="223" t="s">
        <v>3495</v>
      </c>
      <c r="T738" s="223" t="s">
        <v>1984</v>
      </c>
      <c r="U738" s="223" t="s">
        <v>2256</v>
      </c>
      <c r="V738" s="223" t="s">
        <v>1986</v>
      </c>
      <c r="W738" s="222"/>
      <c r="X738" s="223"/>
      <c r="Y738" s="222"/>
      <c r="Z738" s="222"/>
      <c r="AA738" s="222"/>
      <c r="AB738" s="222"/>
      <c r="AC738" s="222"/>
      <c r="AD738" s="597" t="s">
        <v>227</v>
      </c>
      <c r="AE738" s="232">
        <v>0</v>
      </c>
      <c r="AF738" s="228" t="s">
        <v>227</v>
      </c>
      <c r="AG738" s="218"/>
      <c r="AH738" s="232" t="s">
        <v>1500</v>
      </c>
      <c r="AI738" s="223"/>
      <c r="AJ738" s="223"/>
      <c r="AK738" s="229"/>
      <c r="AL738" s="228"/>
      <c r="AM738" s="229"/>
      <c r="AN738" s="229"/>
      <c r="AO738" s="229"/>
    </row>
    <row r="739" spans="1:41" ht="20.100000000000001" customHeight="1" x14ac:dyDescent="0.3">
      <c r="A739" s="222">
        <v>707355</v>
      </c>
      <c r="B739" s="255" t="s">
        <v>1803</v>
      </c>
      <c r="C739" s="223" t="s">
        <v>66</v>
      </c>
      <c r="D739" s="223" t="s">
        <v>227</v>
      </c>
      <c r="E739" s="223" t="s">
        <v>227</v>
      </c>
      <c r="F739" s="226"/>
      <c r="G739" s="223" t="s">
        <v>227</v>
      </c>
      <c r="H739" s="223" t="s">
        <v>227</v>
      </c>
      <c r="I739" s="232" t="s">
        <v>247</v>
      </c>
      <c r="J739" s="223" t="s">
        <v>227</v>
      </c>
      <c r="K739" s="231"/>
      <c r="L739" s="223" t="s">
        <v>227</v>
      </c>
      <c r="M739" s="223" t="s">
        <v>227</v>
      </c>
      <c r="N739" s="223"/>
      <c r="O739" s="223" t="str">
        <f>IFERROR(VLOOKUP(A739,[1]ورقه2مسجلين!A$3:AV$777,43,0),"")</f>
        <v/>
      </c>
      <c r="P739" s="223"/>
      <c r="Q739" s="226"/>
      <c r="R739" s="223" t="s">
        <v>227</v>
      </c>
      <c r="S739" s="223" t="s">
        <v>227</v>
      </c>
      <c r="T739" s="223" t="s">
        <v>227</v>
      </c>
      <c r="U739" s="223" t="s">
        <v>227</v>
      </c>
      <c r="V739" s="223" t="s">
        <v>227</v>
      </c>
      <c r="W739" s="223" t="s">
        <v>227</v>
      </c>
      <c r="X739" s="223" t="s">
        <v>227</v>
      </c>
      <c r="Y739" s="223" t="s">
        <v>227</v>
      </c>
      <c r="Z739" s="223" t="s">
        <v>227</v>
      </c>
      <c r="AA739" s="223" t="s">
        <v>227</v>
      </c>
      <c r="AB739" s="223" t="s">
        <v>227</v>
      </c>
      <c r="AC739" s="223" t="s">
        <v>1500</v>
      </c>
      <c r="AD739" s="597" t="s">
        <v>227</v>
      </c>
      <c r="AE739" s="232">
        <v>0</v>
      </c>
      <c r="AF739" s="228" t="s">
        <v>1500</v>
      </c>
      <c r="AG739" s="607" t="s">
        <v>1500</v>
      </c>
      <c r="AH739" s="232" t="s">
        <v>1500</v>
      </c>
      <c r="AI739" s="223"/>
      <c r="AJ739" s="223"/>
      <c r="AK739"/>
      <c r="AL739" s="228"/>
      <c r="AM739"/>
      <c r="AN739"/>
      <c r="AO739"/>
    </row>
    <row r="740" spans="1:41" ht="20.100000000000001" customHeight="1" x14ac:dyDescent="0.3">
      <c r="A740" s="222">
        <v>707356</v>
      </c>
      <c r="B740" s="255" t="s">
        <v>1804</v>
      </c>
      <c r="C740" s="223" t="s">
        <v>83</v>
      </c>
      <c r="D740" s="223" t="s">
        <v>227</v>
      </c>
      <c r="E740" s="223" t="s">
        <v>227</v>
      </c>
      <c r="F740" s="226"/>
      <c r="G740" s="223" t="s">
        <v>227</v>
      </c>
      <c r="H740" s="223" t="s">
        <v>227</v>
      </c>
      <c r="I740" s="232" t="s">
        <v>247</v>
      </c>
      <c r="J740" s="223" t="s">
        <v>227</v>
      </c>
      <c r="K740" s="231"/>
      <c r="L740" s="223" t="s">
        <v>227</v>
      </c>
      <c r="M740" s="223" t="s">
        <v>227</v>
      </c>
      <c r="N740" s="223"/>
      <c r="O740" s="223" t="str">
        <f>IFERROR(VLOOKUP(A740,[1]ورقه2مسجلين!A$3:AV$777,43,0),"")</f>
        <v/>
      </c>
      <c r="P740" s="223"/>
      <c r="Q740" s="226"/>
      <c r="R740" s="223" t="s">
        <v>227</v>
      </c>
      <c r="S740" s="223" t="s">
        <v>227</v>
      </c>
      <c r="T740" s="223" t="s">
        <v>227</v>
      </c>
      <c r="U740" s="223" t="s">
        <v>227</v>
      </c>
      <c r="V740" s="223" t="s">
        <v>227</v>
      </c>
      <c r="W740" s="223" t="s">
        <v>227</v>
      </c>
      <c r="X740" s="223" t="s">
        <v>227</v>
      </c>
      <c r="Y740" s="223" t="s">
        <v>227</v>
      </c>
      <c r="Z740" s="223" t="s">
        <v>227</v>
      </c>
      <c r="AA740" s="223" t="s">
        <v>227</v>
      </c>
      <c r="AB740" s="223" t="s">
        <v>1500</v>
      </c>
      <c r="AC740" s="223" t="s">
        <v>1500</v>
      </c>
      <c r="AD740" s="597" t="s">
        <v>227</v>
      </c>
      <c r="AE740" s="232">
        <v>0</v>
      </c>
      <c r="AF740" s="228" t="s">
        <v>1500</v>
      </c>
      <c r="AG740" s="607" t="s">
        <v>1500</v>
      </c>
      <c r="AH740" s="232" t="s">
        <v>1500</v>
      </c>
      <c r="AI740" s="223"/>
      <c r="AJ740" s="223"/>
      <c r="AK740"/>
      <c r="AL740" s="228"/>
      <c r="AM740"/>
      <c r="AN740"/>
      <c r="AO740"/>
    </row>
    <row r="741" spans="1:41" ht="20.100000000000001" customHeight="1" x14ac:dyDescent="0.3">
      <c r="A741" s="222">
        <v>707357</v>
      </c>
      <c r="B741" s="255" t="s">
        <v>4309</v>
      </c>
      <c r="C741" s="223" t="s">
        <v>4310</v>
      </c>
      <c r="D741" s="232"/>
      <c r="E741" s="232"/>
      <c r="F741" s="233"/>
      <c r="G741" s="232"/>
      <c r="H741" s="234"/>
      <c r="I741" s="232" t="s">
        <v>247</v>
      </c>
      <c r="K741" s="232"/>
      <c r="L741" s="234"/>
      <c r="M741" s="232"/>
      <c r="N741" s="251"/>
      <c r="O741" s="251" t="s">
        <v>4543</v>
      </c>
      <c r="P741" s="232"/>
      <c r="Q741" s="205">
        <v>32000</v>
      </c>
      <c r="R741" s="232"/>
      <c r="S741" s="232"/>
      <c r="T741" s="232"/>
      <c r="U741" s="232"/>
      <c r="V741" s="232"/>
      <c r="W741" s="232"/>
      <c r="X741" s="232"/>
      <c r="Y741" s="232"/>
      <c r="Z741" s="232"/>
      <c r="AA741" s="232"/>
      <c r="AB741" s="232"/>
      <c r="AC741" s="232"/>
      <c r="AD741" s="596"/>
      <c r="AE741" s="232">
        <v>0</v>
      </c>
      <c r="AF741" s="238"/>
      <c r="AG741" s="232"/>
      <c r="AH741" s="232" t="s">
        <v>1500</v>
      </c>
      <c r="AI741" s="232"/>
      <c r="AJ741" s="232"/>
      <c r="AL741" s="238"/>
    </row>
    <row r="742" spans="1:41" ht="20.100000000000001" customHeight="1" x14ac:dyDescent="0.3">
      <c r="A742" s="222">
        <v>707358</v>
      </c>
      <c r="B742" s="255" t="s">
        <v>3663</v>
      </c>
      <c r="C742" s="223" t="s">
        <v>68</v>
      </c>
      <c r="D742" s="223" t="s">
        <v>3664</v>
      </c>
      <c r="E742" s="223" t="s">
        <v>173</v>
      </c>
      <c r="F742" s="224">
        <v>25626</v>
      </c>
      <c r="G742" s="223" t="s">
        <v>1004</v>
      </c>
      <c r="H742" s="223" t="s">
        <v>3665</v>
      </c>
      <c r="I742" s="232" t="s">
        <v>247</v>
      </c>
      <c r="J742" s="223" t="s">
        <v>203</v>
      </c>
      <c r="K742" s="225">
        <v>2013</v>
      </c>
      <c r="L742" s="223" t="s">
        <v>215</v>
      </c>
      <c r="M742" s="218"/>
      <c r="N742" s="223"/>
      <c r="O742" s="223" t="str">
        <f>IFERROR(VLOOKUP(A742,[1]ورقه2مسجلين!A$3:AV$777,43,0),"")</f>
        <v/>
      </c>
      <c r="P742" s="223"/>
      <c r="Q742" s="226"/>
      <c r="R742" s="222">
        <v>0</v>
      </c>
      <c r="S742" s="223" t="s">
        <v>3496</v>
      </c>
      <c r="T742" s="223" t="s">
        <v>2013</v>
      </c>
      <c r="U742" s="223" t="s">
        <v>3497</v>
      </c>
      <c r="V742" s="223" t="s">
        <v>3498</v>
      </c>
      <c r="W742" s="222"/>
      <c r="X742" s="223"/>
      <c r="Y742" s="222"/>
      <c r="Z742" s="222"/>
      <c r="AA742" s="222"/>
      <c r="AB742" s="231"/>
      <c r="AC742" s="222"/>
      <c r="AD742" s="597" t="s">
        <v>227</v>
      </c>
      <c r="AE742" s="232">
        <v>0</v>
      </c>
      <c r="AF742" s="228" t="s">
        <v>227</v>
      </c>
      <c r="AG742" s="218"/>
      <c r="AH742" s="232" t="s">
        <v>1500</v>
      </c>
      <c r="AI742" s="223"/>
      <c r="AJ742" s="223"/>
      <c r="AK742" s="229"/>
      <c r="AL742" s="228"/>
      <c r="AM742" s="229"/>
      <c r="AN742" s="229"/>
      <c r="AO742" s="229"/>
    </row>
    <row r="743" spans="1:41" ht="20.100000000000001" customHeight="1" x14ac:dyDescent="0.3">
      <c r="A743" s="222">
        <v>707359</v>
      </c>
      <c r="B743" s="255" t="s">
        <v>3666</v>
      </c>
      <c r="C743" s="223" t="s">
        <v>3667</v>
      </c>
      <c r="D743" s="223" t="s">
        <v>3668</v>
      </c>
      <c r="E743" s="223" t="s">
        <v>173</v>
      </c>
      <c r="F743" s="224">
        <v>31226</v>
      </c>
      <c r="G743" s="223" t="s">
        <v>217</v>
      </c>
      <c r="H743" s="223" t="s">
        <v>3665</v>
      </c>
      <c r="I743" s="232" t="s">
        <v>247</v>
      </c>
      <c r="J743" s="223"/>
      <c r="K743" s="229" t="s">
        <v>3669</v>
      </c>
      <c r="L743" s="223" t="s">
        <v>217</v>
      </c>
      <c r="M743" s="218"/>
      <c r="N743" s="223"/>
      <c r="O743" s="223" t="str">
        <f>IFERROR(VLOOKUP(A743,[1]ورقه2مسجلين!A$3:AV$777,43,0),"")</f>
        <v/>
      </c>
      <c r="P743" s="223"/>
      <c r="Q743" s="226"/>
      <c r="R743" s="231"/>
      <c r="S743" s="223" t="s">
        <v>3499</v>
      </c>
      <c r="T743" s="223" t="s">
        <v>3500</v>
      </c>
      <c r="U743" s="223" t="s">
        <v>3501</v>
      </c>
      <c r="V743" s="223" t="s">
        <v>2126</v>
      </c>
      <c r="W743" s="222"/>
      <c r="X743" s="223"/>
      <c r="Y743" s="222"/>
      <c r="Z743" s="222"/>
      <c r="AA743" s="222"/>
      <c r="AB743" s="231"/>
      <c r="AC743" s="222"/>
      <c r="AD743" s="597" t="s">
        <v>227</v>
      </c>
      <c r="AE743" s="232">
        <v>0</v>
      </c>
      <c r="AF743" s="228" t="s">
        <v>227</v>
      </c>
      <c r="AG743" s="218"/>
      <c r="AH743" s="232"/>
      <c r="AI743" s="223"/>
      <c r="AJ743" s="223"/>
      <c r="AK743" s="229"/>
      <c r="AL743" s="228"/>
      <c r="AM743" s="229"/>
      <c r="AN743" s="229"/>
      <c r="AO743" s="229"/>
    </row>
    <row r="744" spans="1:41" ht="20.100000000000001" customHeight="1" x14ac:dyDescent="0.3">
      <c r="A744" s="222">
        <v>707360</v>
      </c>
      <c r="B744" s="255" t="s">
        <v>3670</v>
      </c>
      <c r="C744" s="223" t="s">
        <v>66</v>
      </c>
      <c r="D744" s="223" t="s">
        <v>3671</v>
      </c>
      <c r="E744" s="223" t="s">
        <v>173</v>
      </c>
      <c r="F744" s="224">
        <v>29342</v>
      </c>
      <c r="G744" s="223" t="s">
        <v>950</v>
      </c>
      <c r="H744" s="223" t="s">
        <v>3665</v>
      </c>
      <c r="I744" s="232" t="s">
        <v>247</v>
      </c>
      <c r="J744" s="223"/>
      <c r="K744" s="229" t="s">
        <v>3672</v>
      </c>
      <c r="L744" s="223" t="s">
        <v>200</v>
      </c>
      <c r="M744" s="218"/>
      <c r="N744" s="223"/>
      <c r="O744" s="223" t="str">
        <f>IFERROR(VLOOKUP(A744,[1]ورقه2مسجلين!A$3:AV$777,43,0),"")</f>
        <v/>
      </c>
      <c r="P744" s="223"/>
      <c r="Q744" s="226"/>
      <c r="R744" s="222">
        <v>0</v>
      </c>
      <c r="S744" s="223" t="s">
        <v>3531</v>
      </c>
      <c r="T744" s="223" t="s">
        <v>1998</v>
      </c>
      <c r="U744" s="223" t="s">
        <v>3532</v>
      </c>
      <c r="V744" s="223" t="s">
        <v>2395</v>
      </c>
      <c r="W744" s="222"/>
      <c r="X744" s="223"/>
      <c r="Y744" s="222"/>
      <c r="Z744" s="222"/>
      <c r="AA744" s="222"/>
      <c r="AB744" s="231"/>
      <c r="AC744" s="222"/>
      <c r="AD744" s="597" t="s">
        <v>227</v>
      </c>
      <c r="AE744" s="232">
        <v>0</v>
      </c>
      <c r="AF744" s="228" t="s">
        <v>227</v>
      </c>
      <c r="AG744" s="218"/>
      <c r="AH744" s="232"/>
      <c r="AI744" s="223"/>
      <c r="AJ744" s="223"/>
      <c r="AK744" s="229"/>
      <c r="AL744" s="228"/>
      <c r="AM744" s="229"/>
      <c r="AN744" s="229"/>
      <c r="AO744" s="229"/>
    </row>
    <row r="745" spans="1:41" ht="20.100000000000001" customHeight="1" x14ac:dyDescent="0.3">
      <c r="A745" s="222">
        <v>707361</v>
      </c>
      <c r="B745" s="255" t="s">
        <v>3673</v>
      </c>
      <c r="C745" s="223" t="s">
        <v>68</v>
      </c>
      <c r="D745" s="223" t="s">
        <v>1346</v>
      </c>
      <c r="E745" s="223" t="s">
        <v>173</v>
      </c>
      <c r="F745" s="224">
        <v>26290</v>
      </c>
      <c r="G745" s="223" t="s">
        <v>3674</v>
      </c>
      <c r="H745" s="223" t="s">
        <v>911</v>
      </c>
      <c r="I745" s="232" t="s">
        <v>247</v>
      </c>
      <c r="J745" s="223" t="s">
        <v>203</v>
      </c>
      <c r="K745" s="229" t="s">
        <v>3676</v>
      </c>
      <c r="L745" s="223" t="s">
        <v>200</v>
      </c>
      <c r="M745" s="218"/>
      <c r="N745" s="223"/>
      <c r="O745" s="223" t="str">
        <f>IFERROR(VLOOKUP(A745,[1]ورقه2مسجلين!A$3:AV$777,43,0),"")</f>
        <v/>
      </c>
      <c r="P745" s="223"/>
      <c r="Q745" s="226"/>
      <c r="R745" s="231"/>
      <c r="S745" s="223" t="s">
        <v>3502</v>
      </c>
      <c r="T745" s="223" t="s">
        <v>2013</v>
      </c>
      <c r="U745" s="223" t="s">
        <v>3503</v>
      </c>
      <c r="V745" s="223" t="s">
        <v>1999</v>
      </c>
      <c r="W745" s="222"/>
      <c r="X745" s="223"/>
      <c r="Y745" s="222"/>
      <c r="Z745" s="222"/>
      <c r="AA745" s="222"/>
      <c r="AB745" s="231"/>
      <c r="AC745" s="222"/>
      <c r="AD745" s="597" t="s">
        <v>227</v>
      </c>
      <c r="AE745" s="232">
        <v>0</v>
      </c>
      <c r="AF745" s="228" t="s">
        <v>227</v>
      </c>
      <c r="AG745" s="218"/>
      <c r="AH745" s="232"/>
      <c r="AI745" s="223"/>
      <c r="AJ745" s="223"/>
      <c r="AK745" s="229"/>
      <c r="AL745" s="228"/>
      <c r="AM745" s="229"/>
      <c r="AN745" s="229"/>
      <c r="AO745" s="229"/>
    </row>
    <row r="746" spans="1:41" ht="20.100000000000001" customHeight="1" x14ac:dyDescent="0.3">
      <c r="A746" s="222">
        <v>707362</v>
      </c>
      <c r="B746" s="255" t="s">
        <v>3675</v>
      </c>
      <c r="C746" s="223" t="s">
        <v>257</v>
      </c>
      <c r="D746" s="223" t="s">
        <v>913</v>
      </c>
      <c r="E746" s="223" t="s">
        <v>174</v>
      </c>
      <c r="F746" s="224">
        <v>34053</v>
      </c>
      <c r="G746" s="223" t="s">
        <v>209</v>
      </c>
      <c r="H746" s="223" t="s">
        <v>3665</v>
      </c>
      <c r="I746" s="232" t="s">
        <v>247</v>
      </c>
      <c r="J746" s="223"/>
      <c r="K746" s="229" t="s">
        <v>3676</v>
      </c>
      <c r="L746" s="223" t="s">
        <v>209</v>
      </c>
      <c r="M746" s="218"/>
      <c r="N746" s="223"/>
      <c r="O746" s="223" t="str">
        <f>IFERROR(VLOOKUP(A746,[1]ورقه2مسجلين!A$3:AV$777,43,0),"")</f>
        <v/>
      </c>
      <c r="P746" s="223"/>
      <c r="Q746" s="226"/>
      <c r="R746" s="222">
        <v>0</v>
      </c>
      <c r="S746" s="223" t="s">
        <v>3504</v>
      </c>
      <c r="T746" s="223" t="s">
        <v>2432</v>
      </c>
      <c r="U746" s="223" t="s">
        <v>3505</v>
      </c>
      <c r="V746" s="223" t="s">
        <v>2047</v>
      </c>
      <c r="W746" s="222"/>
      <c r="X746" s="223"/>
      <c r="Y746" s="222"/>
      <c r="Z746" s="222"/>
      <c r="AA746" s="222"/>
      <c r="AB746" s="231"/>
      <c r="AC746" s="222"/>
      <c r="AD746" s="597" t="s">
        <v>227</v>
      </c>
      <c r="AE746" s="232">
        <v>0</v>
      </c>
      <c r="AF746" s="228" t="s">
        <v>227</v>
      </c>
      <c r="AG746" s="218"/>
      <c r="AH746" s="232" t="s">
        <v>1500</v>
      </c>
      <c r="AI746" s="223"/>
      <c r="AJ746" s="223"/>
      <c r="AK746" s="229"/>
      <c r="AL746" s="228"/>
      <c r="AM746" s="229"/>
      <c r="AN746" s="229"/>
      <c r="AO746" s="229"/>
    </row>
    <row r="747" spans="1:41" ht="20.100000000000001" customHeight="1" x14ac:dyDescent="0.3">
      <c r="A747" s="222">
        <v>707363</v>
      </c>
      <c r="B747" s="255" t="s">
        <v>3677</v>
      </c>
      <c r="C747" s="223" t="s">
        <v>87</v>
      </c>
      <c r="D747" s="223" t="s">
        <v>1048</v>
      </c>
      <c r="E747" s="223" t="s">
        <v>173</v>
      </c>
      <c r="F747" s="224">
        <v>34086</v>
      </c>
      <c r="G747" s="223" t="s">
        <v>200</v>
      </c>
      <c r="H747" s="223" t="s">
        <v>3678</v>
      </c>
      <c r="I747" s="232" t="s">
        <v>247</v>
      </c>
      <c r="K747" s="223" t="s">
        <v>3679</v>
      </c>
      <c r="L747" s="223" t="s">
        <v>200</v>
      </c>
      <c r="M747" s="218"/>
      <c r="N747" s="223"/>
      <c r="O747" s="223" t="str">
        <f>IFERROR(VLOOKUP(A747,[1]ورقه2مسجلين!A$3:AV$777,43,0),"")</f>
        <v/>
      </c>
      <c r="P747" s="223"/>
      <c r="Q747" s="226"/>
      <c r="R747" s="222">
        <v>0</v>
      </c>
      <c r="S747" s="223" t="s">
        <v>3506</v>
      </c>
      <c r="T747" s="223" t="s">
        <v>1968</v>
      </c>
      <c r="U747" s="223" t="s">
        <v>2248</v>
      </c>
      <c r="V747" s="223" t="s">
        <v>1849</v>
      </c>
      <c r="W747" s="222"/>
      <c r="X747" s="223"/>
      <c r="Y747" s="222"/>
      <c r="Z747" s="222"/>
      <c r="AA747" s="222"/>
      <c r="AB747" s="231"/>
      <c r="AC747" s="222"/>
      <c r="AD747" s="597" t="s">
        <v>227</v>
      </c>
      <c r="AE747" s="232">
        <v>0</v>
      </c>
      <c r="AF747" s="228" t="s">
        <v>227</v>
      </c>
      <c r="AG747" s="218"/>
      <c r="AH747" s="232" t="s">
        <v>1500</v>
      </c>
      <c r="AI747" s="223"/>
      <c r="AJ747" s="223"/>
      <c r="AK747" s="229"/>
      <c r="AL747" s="228"/>
      <c r="AM747" s="229"/>
      <c r="AN747" s="229"/>
      <c r="AO747" s="229"/>
    </row>
    <row r="748" spans="1:41" ht="20.100000000000001" customHeight="1" x14ac:dyDescent="0.3">
      <c r="A748" s="222">
        <v>707364</v>
      </c>
      <c r="B748" s="255" t="s">
        <v>3680</v>
      </c>
      <c r="C748" s="223" t="s">
        <v>3681</v>
      </c>
      <c r="D748" s="223" t="s">
        <v>1314</v>
      </c>
      <c r="E748" s="223" t="s">
        <v>173</v>
      </c>
      <c r="F748" s="230">
        <v>35084</v>
      </c>
      <c r="G748" s="223" t="s">
        <v>200</v>
      </c>
      <c r="H748" s="223" t="s">
        <v>3682</v>
      </c>
      <c r="I748" s="232" t="s">
        <v>247</v>
      </c>
      <c r="J748" s="229" t="s">
        <v>203</v>
      </c>
      <c r="K748" s="222">
        <v>2013</v>
      </c>
      <c r="L748" s="223" t="s">
        <v>200</v>
      </c>
      <c r="M748" s="218"/>
      <c r="N748" s="223"/>
      <c r="O748" s="223" t="str">
        <f>IFERROR(VLOOKUP(A748,[1]ورقه2مسجلين!A$3:AV$777,43,0),"")</f>
        <v/>
      </c>
      <c r="P748" s="223"/>
      <c r="Q748" s="226"/>
      <c r="R748" s="222">
        <v>0</v>
      </c>
      <c r="S748" s="223" t="s">
        <v>3507</v>
      </c>
      <c r="T748" s="223" t="s">
        <v>3508</v>
      </c>
      <c r="U748" s="223" t="s">
        <v>3509</v>
      </c>
      <c r="V748" s="223" t="s">
        <v>3510</v>
      </c>
      <c r="W748" s="222"/>
      <c r="X748" s="223"/>
      <c r="Y748" s="222"/>
      <c r="Z748" s="222"/>
      <c r="AA748" s="222"/>
      <c r="AB748" s="231"/>
      <c r="AC748" s="222"/>
      <c r="AD748" s="597" t="s">
        <v>227</v>
      </c>
      <c r="AE748" s="232">
        <v>0</v>
      </c>
      <c r="AF748" s="228" t="s">
        <v>227</v>
      </c>
      <c r="AG748" s="218"/>
      <c r="AH748" s="232" t="s">
        <v>1500</v>
      </c>
      <c r="AI748" s="223"/>
      <c r="AJ748" s="223"/>
      <c r="AK748" s="229"/>
      <c r="AL748" s="228"/>
      <c r="AM748" s="229"/>
      <c r="AN748" s="229"/>
      <c r="AO748" s="229"/>
    </row>
    <row r="749" spans="1:41" ht="20.100000000000001" customHeight="1" x14ac:dyDescent="0.3">
      <c r="A749" s="222">
        <v>707365</v>
      </c>
      <c r="B749" s="255" t="s">
        <v>3683</v>
      </c>
      <c r="C749" s="223" t="s">
        <v>3684</v>
      </c>
      <c r="D749" s="223" t="s">
        <v>1028</v>
      </c>
      <c r="E749" s="223" t="s">
        <v>173</v>
      </c>
      <c r="F749" s="230">
        <v>30900</v>
      </c>
      <c r="G749" s="223" t="s">
        <v>1266</v>
      </c>
      <c r="H749" s="223" t="s">
        <v>3665</v>
      </c>
      <c r="I749" s="232" t="s">
        <v>247</v>
      </c>
      <c r="J749" s="223" t="s">
        <v>201</v>
      </c>
      <c r="K749" s="222">
        <v>2003</v>
      </c>
      <c r="L749" s="223" t="s">
        <v>219</v>
      </c>
      <c r="M749" s="218"/>
      <c r="N749" s="223"/>
      <c r="O749" s="223" t="str">
        <f>IFERROR(VLOOKUP(A749,[1]ورقه2مسجلين!A$3:AV$777,43,0),"")</f>
        <v/>
      </c>
      <c r="P749" s="223"/>
      <c r="Q749" s="226"/>
      <c r="R749" s="231"/>
      <c r="S749" s="223" t="s">
        <v>3511</v>
      </c>
      <c r="T749" s="223" t="s">
        <v>3512</v>
      </c>
      <c r="U749" s="223" t="s">
        <v>2223</v>
      </c>
      <c r="V749" s="223" t="s">
        <v>3513</v>
      </c>
      <c r="W749" s="222"/>
      <c r="X749" s="223"/>
      <c r="Y749" s="222"/>
      <c r="Z749" s="222"/>
      <c r="AA749" s="222"/>
      <c r="AB749" s="231"/>
      <c r="AC749" s="222"/>
      <c r="AD749" s="597" t="s">
        <v>227</v>
      </c>
      <c r="AE749" s="232">
        <v>0</v>
      </c>
      <c r="AF749" s="228" t="s">
        <v>227</v>
      </c>
      <c r="AG749" s="218"/>
      <c r="AH749" s="232" t="s">
        <v>1500</v>
      </c>
      <c r="AI749" s="223"/>
      <c r="AJ749" s="223"/>
      <c r="AK749" s="229"/>
      <c r="AL749" s="228"/>
      <c r="AM749" s="229"/>
      <c r="AN749" s="229"/>
      <c r="AO749" s="229"/>
    </row>
    <row r="750" spans="1:41" ht="20.100000000000001" customHeight="1" x14ac:dyDescent="0.3">
      <c r="A750" s="222">
        <v>707366</v>
      </c>
      <c r="B750" s="255" t="s">
        <v>3685</v>
      </c>
      <c r="C750" s="223" t="s">
        <v>3686</v>
      </c>
      <c r="D750" s="223" t="s">
        <v>937</v>
      </c>
      <c r="E750" s="223" t="s">
        <v>173</v>
      </c>
      <c r="F750" s="224">
        <v>33250</v>
      </c>
      <c r="G750" s="223" t="s">
        <v>219</v>
      </c>
      <c r="H750" s="223" t="s">
        <v>911</v>
      </c>
      <c r="I750" s="232" t="s">
        <v>248</v>
      </c>
      <c r="J750" s="223" t="s">
        <v>201</v>
      </c>
      <c r="K750" s="225">
        <v>2009</v>
      </c>
      <c r="L750" s="223" t="s">
        <v>200</v>
      </c>
      <c r="M750" s="218"/>
      <c r="N750" s="223"/>
      <c r="O750" s="223" t="str">
        <f>IFERROR(VLOOKUP(A750,[1]ورقه2مسجلين!A$3:AV$777,43,0),"")</f>
        <v/>
      </c>
      <c r="P750" s="223"/>
      <c r="Q750" s="226"/>
      <c r="R750" s="222">
        <v>0</v>
      </c>
      <c r="S750" s="223" t="s">
        <v>3514</v>
      </c>
      <c r="T750" s="223" t="s">
        <v>3515</v>
      </c>
      <c r="U750" s="223" t="s">
        <v>2256</v>
      </c>
      <c r="V750" s="223" t="s">
        <v>2965</v>
      </c>
      <c r="W750" s="222"/>
      <c r="X750" s="223"/>
      <c r="Y750" s="222"/>
      <c r="Z750" s="222"/>
      <c r="AA750" s="222"/>
      <c r="AB750" s="231"/>
      <c r="AC750" s="222"/>
      <c r="AD750" s="597" t="s">
        <v>227</v>
      </c>
      <c r="AE750" s="232" t="s">
        <v>4583</v>
      </c>
      <c r="AF750" s="228" t="s">
        <v>227</v>
      </c>
      <c r="AG750" s="218"/>
      <c r="AH750" s="232"/>
      <c r="AI750" s="223"/>
      <c r="AJ750" s="223"/>
      <c r="AK750" s="229"/>
      <c r="AL750" s="228"/>
      <c r="AM750" s="229"/>
      <c r="AN750" s="229"/>
      <c r="AO750" s="229"/>
    </row>
    <row r="751" spans="1:41" ht="20.100000000000001" customHeight="1" x14ac:dyDescent="0.3">
      <c r="A751" s="222">
        <v>707367</v>
      </c>
      <c r="B751" s="255" t="s">
        <v>3687</v>
      </c>
      <c r="C751" s="223" t="s">
        <v>355</v>
      </c>
      <c r="D751" s="223" t="s">
        <v>931</v>
      </c>
      <c r="E751" s="223" t="s">
        <v>174</v>
      </c>
      <c r="F751" s="224">
        <v>36161</v>
      </c>
      <c r="G751" s="223" t="s">
        <v>3688</v>
      </c>
      <c r="H751" s="223" t="s">
        <v>3682</v>
      </c>
      <c r="I751" s="232" t="s">
        <v>247</v>
      </c>
      <c r="J751" s="223" t="s">
        <v>1813</v>
      </c>
      <c r="K751" s="225">
        <v>2016</v>
      </c>
      <c r="L751" s="223" t="s">
        <v>211</v>
      </c>
      <c r="M751" s="218"/>
      <c r="N751" s="223"/>
      <c r="O751" s="223" t="str">
        <f>IFERROR(VLOOKUP(A751,[1]ورقه2مسجلين!A$3:AV$777,43,0),"")</f>
        <v/>
      </c>
      <c r="P751" s="223"/>
      <c r="Q751" s="226"/>
      <c r="R751" s="231"/>
      <c r="S751" s="223" t="s">
        <v>3516</v>
      </c>
      <c r="T751" s="223" t="s">
        <v>3517</v>
      </c>
      <c r="U751" s="223" t="s">
        <v>3518</v>
      </c>
      <c r="V751" s="223" t="s">
        <v>3519</v>
      </c>
      <c r="W751" s="222"/>
      <c r="X751" s="223"/>
      <c r="Y751" s="222"/>
      <c r="Z751" s="222"/>
      <c r="AA751" s="222"/>
      <c r="AB751" s="231"/>
      <c r="AC751" s="222"/>
      <c r="AD751" s="597" t="s">
        <v>227</v>
      </c>
      <c r="AE751" s="232">
        <v>0</v>
      </c>
      <c r="AF751" s="228" t="s">
        <v>227</v>
      </c>
      <c r="AG751" s="218"/>
      <c r="AH751" s="232" t="s">
        <v>1500</v>
      </c>
      <c r="AI751" s="223"/>
      <c r="AJ751" s="223"/>
      <c r="AK751" s="229"/>
      <c r="AL751" s="228"/>
      <c r="AM751" s="229"/>
      <c r="AN751" s="229"/>
      <c r="AO751" s="229"/>
    </row>
    <row r="752" spans="1:41" ht="20.100000000000001" customHeight="1" x14ac:dyDescent="0.3">
      <c r="A752" s="222">
        <v>707368</v>
      </c>
      <c r="B752" s="255" t="s">
        <v>3689</v>
      </c>
      <c r="C752" s="223" t="s">
        <v>137</v>
      </c>
      <c r="D752" s="223" t="s">
        <v>1285</v>
      </c>
      <c r="E752" s="223" t="s">
        <v>174</v>
      </c>
      <c r="F752" s="224">
        <v>30076</v>
      </c>
      <c r="G752" s="223" t="s">
        <v>3690</v>
      </c>
      <c r="H752" s="223" t="s">
        <v>3665</v>
      </c>
      <c r="I752" s="232" t="s">
        <v>248</v>
      </c>
      <c r="J752" s="229" t="s">
        <v>201</v>
      </c>
      <c r="K752" s="222">
        <v>2002</v>
      </c>
      <c r="L752" s="223" t="s">
        <v>209</v>
      </c>
      <c r="M752" s="218"/>
      <c r="N752" s="223"/>
      <c r="O752" s="223" t="str">
        <f>IFERROR(VLOOKUP(A752,[1]ورقه2مسجلين!A$3:AV$777,43,0),"")</f>
        <v/>
      </c>
      <c r="P752" s="223"/>
      <c r="Q752" s="226"/>
      <c r="R752" s="231"/>
      <c r="S752" s="223" t="s">
        <v>3520</v>
      </c>
      <c r="T752" s="223" t="s">
        <v>2228</v>
      </c>
      <c r="U752" s="223" t="s">
        <v>3521</v>
      </c>
      <c r="V752" s="223" t="s">
        <v>2047</v>
      </c>
      <c r="W752" s="222"/>
      <c r="X752" s="223"/>
      <c r="Y752" s="222"/>
      <c r="Z752" s="222"/>
      <c r="AA752" s="222"/>
      <c r="AB752" s="231"/>
      <c r="AC752" s="222"/>
      <c r="AD752" s="597" t="s">
        <v>227</v>
      </c>
      <c r="AE752" s="232">
        <v>0</v>
      </c>
      <c r="AF752" s="228" t="s">
        <v>227</v>
      </c>
      <c r="AG752" s="218"/>
      <c r="AH752" s="232"/>
      <c r="AI752" s="223"/>
      <c r="AJ752" s="223"/>
      <c r="AK752" s="229"/>
      <c r="AL752" s="228"/>
      <c r="AM752" s="229"/>
      <c r="AN752" s="229"/>
      <c r="AO752" s="229"/>
    </row>
    <row r="753" spans="1:41" ht="20.100000000000001" customHeight="1" x14ac:dyDescent="0.3">
      <c r="A753" s="222">
        <v>707369</v>
      </c>
      <c r="B753" s="255" t="s">
        <v>3691</v>
      </c>
      <c r="C753" s="223" t="s">
        <v>3692</v>
      </c>
      <c r="D753" s="223" t="s">
        <v>986</v>
      </c>
      <c r="E753" s="223" t="s">
        <v>173</v>
      </c>
      <c r="F753" s="230">
        <v>37630</v>
      </c>
      <c r="G753" s="223" t="s">
        <v>963</v>
      </c>
      <c r="H753" s="223" t="s">
        <v>3693</v>
      </c>
      <c r="I753" s="232" t="s">
        <v>247</v>
      </c>
      <c r="K753" s="223" t="s">
        <v>3694</v>
      </c>
      <c r="L753" s="223" t="s">
        <v>200</v>
      </c>
      <c r="M753" s="218"/>
      <c r="N753" s="223"/>
      <c r="O753" s="223" t="str">
        <f>IFERROR(VLOOKUP(A753,[1]ورقه2مسجلين!A$3:AV$777,43,0),"")</f>
        <v/>
      </c>
      <c r="P753" s="223"/>
      <c r="Q753" s="226"/>
      <c r="R753" s="222">
        <v>0</v>
      </c>
      <c r="S753" s="223" t="s">
        <v>3522</v>
      </c>
      <c r="T753" s="223" t="s">
        <v>3523</v>
      </c>
      <c r="U753" s="223" t="s">
        <v>3524</v>
      </c>
      <c r="V753" s="223" t="s">
        <v>1999</v>
      </c>
      <c r="W753" s="222"/>
      <c r="X753" s="223"/>
      <c r="Y753" s="222"/>
      <c r="Z753" s="222"/>
      <c r="AA753" s="222"/>
      <c r="AB753" s="231"/>
      <c r="AC753" s="222"/>
      <c r="AD753" s="597" t="s">
        <v>227</v>
      </c>
      <c r="AE753" s="232">
        <v>0</v>
      </c>
      <c r="AF753" s="228" t="s">
        <v>227</v>
      </c>
      <c r="AG753" s="218"/>
      <c r="AH753" s="232" t="s">
        <v>1500</v>
      </c>
      <c r="AI753" s="223"/>
      <c r="AJ753" s="223"/>
      <c r="AK753" s="229"/>
      <c r="AL753" s="228"/>
      <c r="AM753" s="229"/>
      <c r="AN753" s="229"/>
      <c r="AO753" s="229"/>
    </row>
    <row r="754" spans="1:41" ht="20.100000000000001" customHeight="1" x14ac:dyDescent="0.3">
      <c r="A754" s="222">
        <v>707370</v>
      </c>
      <c r="B754" s="255" t="s">
        <v>3695</v>
      </c>
      <c r="C754" s="223" t="s">
        <v>286</v>
      </c>
      <c r="D754" s="223" t="s">
        <v>916</v>
      </c>
      <c r="E754" s="223" t="s">
        <v>174</v>
      </c>
      <c r="F754" s="224">
        <v>31608</v>
      </c>
      <c r="G754" s="223" t="s">
        <v>927</v>
      </c>
      <c r="H754" s="223" t="s">
        <v>3665</v>
      </c>
      <c r="I754" s="232" t="s">
        <v>247</v>
      </c>
      <c r="J754" s="234"/>
      <c r="K754" s="229" t="s">
        <v>3696</v>
      </c>
      <c r="L754" s="223" t="s">
        <v>210</v>
      </c>
      <c r="M754" s="218"/>
      <c r="N754" s="223"/>
      <c r="O754" s="223" t="str">
        <f>IFERROR(VLOOKUP(A754,[1]ورقه2مسجلين!A$3:AV$777,43,0),"")</f>
        <v/>
      </c>
      <c r="P754" s="223"/>
      <c r="Q754" s="226"/>
      <c r="R754" s="222">
        <v>0</v>
      </c>
      <c r="S754" s="223" t="s">
        <v>3525</v>
      </c>
      <c r="T754" s="223" t="s">
        <v>3526</v>
      </c>
      <c r="U754" s="223" t="s">
        <v>2138</v>
      </c>
      <c r="V754" s="223" t="s">
        <v>2007</v>
      </c>
      <c r="W754" s="222"/>
      <c r="X754" s="223"/>
      <c r="Y754" s="222"/>
      <c r="Z754" s="222"/>
      <c r="AA754" s="222"/>
      <c r="AB754" s="231"/>
      <c r="AC754" s="222"/>
      <c r="AD754" s="597" t="s">
        <v>227</v>
      </c>
      <c r="AE754" s="232">
        <v>0</v>
      </c>
      <c r="AF754" s="228" t="s">
        <v>227</v>
      </c>
      <c r="AG754" s="218"/>
      <c r="AH754" s="232"/>
      <c r="AI754" s="223"/>
      <c r="AJ754" s="223"/>
      <c r="AK754" s="229"/>
      <c r="AL754" s="228"/>
      <c r="AM754" s="229"/>
      <c r="AN754" s="229"/>
      <c r="AO754" s="229"/>
    </row>
    <row r="755" spans="1:41" ht="20.100000000000001" customHeight="1" x14ac:dyDescent="0.3">
      <c r="A755" s="222">
        <v>707371</v>
      </c>
      <c r="B755" s="255" t="s">
        <v>3697</v>
      </c>
      <c r="C755" s="223" t="s">
        <v>64</v>
      </c>
      <c r="D755" s="223" t="s">
        <v>3698</v>
      </c>
      <c r="E755" s="223" t="s">
        <v>174</v>
      </c>
      <c r="F755" s="224">
        <v>31586</v>
      </c>
      <c r="G755" s="223" t="s">
        <v>200</v>
      </c>
      <c r="H755" s="223" t="s">
        <v>3665</v>
      </c>
      <c r="I755" s="232" t="s">
        <v>248</v>
      </c>
      <c r="J755" s="229" t="s">
        <v>2586</v>
      </c>
      <c r="K755" s="231"/>
      <c r="L755" s="223" t="s">
        <v>2586</v>
      </c>
      <c r="M755" s="218"/>
      <c r="N755" s="223"/>
      <c r="O755" s="223" t="str">
        <f>IFERROR(VLOOKUP(A755,[1]ورقه2مسجلين!A$3:AV$777,43,0),"")</f>
        <v/>
      </c>
      <c r="P755" s="223"/>
      <c r="Q755" s="226"/>
      <c r="R755" s="231"/>
      <c r="S755" s="223" t="s">
        <v>3527</v>
      </c>
      <c r="T755" s="223" t="s">
        <v>1966</v>
      </c>
      <c r="U755" s="223" t="s">
        <v>3528</v>
      </c>
      <c r="V755" s="223" t="s">
        <v>1849</v>
      </c>
      <c r="W755" s="222"/>
      <c r="X755" s="223"/>
      <c r="Y755" s="222"/>
      <c r="Z755" s="222"/>
      <c r="AA755" s="222"/>
      <c r="AB755" s="231"/>
      <c r="AC755" s="222"/>
      <c r="AD755" s="597" t="s">
        <v>227</v>
      </c>
      <c r="AE755" s="232">
        <v>0</v>
      </c>
      <c r="AF755" s="228" t="s">
        <v>227</v>
      </c>
      <c r="AG755" s="218"/>
      <c r="AH755" s="232"/>
      <c r="AI755" s="223"/>
      <c r="AJ755" s="223"/>
      <c r="AK755" s="229"/>
      <c r="AL755" s="228"/>
      <c r="AM755" s="229"/>
      <c r="AN755" s="229"/>
      <c r="AO755" s="229"/>
    </row>
    <row r="756" spans="1:41" ht="20.100000000000001" customHeight="1" x14ac:dyDescent="0.3">
      <c r="A756" s="222">
        <v>707372</v>
      </c>
      <c r="B756" s="255" t="s">
        <v>3699</v>
      </c>
      <c r="C756" s="223" t="s">
        <v>3700</v>
      </c>
      <c r="D756" s="223" t="s">
        <v>1112</v>
      </c>
      <c r="E756" s="223" t="s">
        <v>173</v>
      </c>
      <c r="F756" s="224">
        <v>37257</v>
      </c>
      <c r="G756" s="223" t="s">
        <v>200</v>
      </c>
      <c r="H756" s="223" t="s">
        <v>3665</v>
      </c>
      <c r="I756" s="232" t="s">
        <v>247</v>
      </c>
      <c r="J756" s="223" t="s">
        <v>201</v>
      </c>
      <c r="K756" s="225">
        <v>2020</v>
      </c>
      <c r="L756" s="223" t="s">
        <v>200</v>
      </c>
      <c r="M756" s="218"/>
      <c r="N756" s="223"/>
      <c r="O756" s="223" t="str">
        <f>IFERROR(VLOOKUP(A756,[1]ورقه2مسجلين!A$3:AV$777,43,0),"")</f>
        <v/>
      </c>
      <c r="P756" s="223"/>
      <c r="Q756" s="226"/>
      <c r="R756" s="222">
        <v>0</v>
      </c>
      <c r="S756" s="223" t="s">
        <v>3529</v>
      </c>
      <c r="T756" s="223" t="s">
        <v>3530</v>
      </c>
      <c r="U756" s="223" t="s">
        <v>2205</v>
      </c>
      <c r="V756" s="223" t="s">
        <v>1849</v>
      </c>
      <c r="W756" s="222"/>
      <c r="X756" s="223"/>
      <c r="Y756" s="222"/>
      <c r="Z756" s="222"/>
      <c r="AA756" s="222"/>
      <c r="AB756" s="231"/>
      <c r="AC756" s="222"/>
      <c r="AD756" s="597" t="s">
        <v>227</v>
      </c>
      <c r="AE756" s="232">
        <v>0</v>
      </c>
      <c r="AF756" s="228" t="s">
        <v>227</v>
      </c>
      <c r="AG756" s="218"/>
      <c r="AH756" s="232" t="s">
        <v>1500</v>
      </c>
      <c r="AI756" s="223"/>
      <c r="AJ756" s="223"/>
      <c r="AK756" s="229"/>
      <c r="AL756" s="228"/>
      <c r="AM756" s="229"/>
      <c r="AN756" s="229"/>
      <c r="AO756" s="229"/>
    </row>
    <row r="757" spans="1:41" ht="20.100000000000001" customHeight="1" x14ac:dyDescent="0.3">
      <c r="A757" s="222">
        <v>707373</v>
      </c>
      <c r="B757" s="255" t="s">
        <v>3701</v>
      </c>
      <c r="C757" s="223" t="s">
        <v>69</v>
      </c>
      <c r="D757" s="223" t="s">
        <v>928</v>
      </c>
      <c r="E757" s="223" t="s">
        <v>174</v>
      </c>
      <c r="F757" s="224">
        <v>35805</v>
      </c>
      <c r="G757" s="223" t="s">
        <v>209</v>
      </c>
      <c r="H757" s="223" t="s">
        <v>911</v>
      </c>
      <c r="I757" s="232" t="s">
        <v>247</v>
      </c>
      <c r="J757" s="223" t="s">
        <v>201</v>
      </c>
      <c r="K757" s="225">
        <v>2016</v>
      </c>
      <c r="L757" s="223" t="s">
        <v>209</v>
      </c>
      <c r="M757" s="218"/>
      <c r="N757" s="223"/>
      <c r="O757" s="223" t="str">
        <f>IFERROR(VLOOKUP(A757,[1]ورقه2مسجلين!A$3:AV$777,43,0),"")</f>
        <v/>
      </c>
      <c r="P757" s="223"/>
      <c r="Q757" s="226"/>
      <c r="R757" s="231"/>
      <c r="S757" s="223" t="s">
        <v>3533</v>
      </c>
      <c r="T757" s="223" t="s">
        <v>3534</v>
      </c>
      <c r="U757" s="223" t="s">
        <v>3535</v>
      </c>
      <c r="V757" s="223" t="s">
        <v>1979</v>
      </c>
      <c r="W757" s="222"/>
      <c r="X757" s="223"/>
      <c r="Y757" s="222"/>
      <c r="Z757" s="222"/>
      <c r="AA757" s="222"/>
      <c r="AB757" s="231"/>
      <c r="AC757" s="222"/>
      <c r="AD757" s="597" t="s">
        <v>227</v>
      </c>
      <c r="AE757" s="232">
        <v>0</v>
      </c>
      <c r="AF757" s="228" t="s">
        <v>227</v>
      </c>
      <c r="AG757" s="218"/>
      <c r="AH757" s="232" t="s">
        <v>1500</v>
      </c>
      <c r="AI757" s="223"/>
      <c r="AJ757" s="223"/>
      <c r="AK757" s="229"/>
      <c r="AL757" s="228"/>
      <c r="AM757" s="229"/>
      <c r="AN757" s="229"/>
      <c r="AO757" s="229"/>
    </row>
    <row r="758" spans="1:41" ht="20.100000000000001" customHeight="1" x14ac:dyDescent="0.3">
      <c r="A758" s="222">
        <v>707374</v>
      </c>
      <c r="B758" s="255" t="s">
        <v>3702</v>
      </c>
      <c r="C758" s="223" t="s">
        <v>3703</v>
      </c>
      <c r="D758" s="223" t="s">
        <v>3704</v>
      </c>
      <c r="E758" s="223" t="s">
        <v>173</v>
      </c>
      <c r="F758" s="230">
        <v>37257</v>
      </c>
      <c r="G758" s="223" t="s">
        <v>1834</v>
      </c>
      <c r="H758" s="223" t="s">
        <v>3665</v>
      </c>
      <c r="I758" s="232" t="s">
        <v>247</v>
      </c>
      <c r="J758" s="234"/>
      <c r="K758" s="223" t="s">
        <v>3694</v>
      </c>
      <c r="L758" s="223" t="s">
        <v>217</v>
      </c>
      <c r="M758" s="218"/>
      <c r="N758" s="223"/>
      <c r="O758" s="223" t="str">
        <f>IFERROR(VLOOKUP(A758,[1]ورقه2مسجلين!A$3:AV$777,43,0),"")</f>
        <v/>
      </c>
      <c r="P758" s="223"/>
      <c r="Q758" s="226"/>
      <c r="R758" s="222">
        <v>0</v>
      </c>
      <c r="S758" s="223" t="s">
        <v>3536</v>
      </c>
      <c r="T758" s="223" t="s">
        <v>3537</v>
      </c>
      <c r="U758" s="223" t="s">
        <v>3538</v>
      </c>
      <c r="V758" s="223" t="s">
        <v>3539</v>
      </c>
      <c r="W758" s="222"/>
      <c r="X758" s="223"/>
      <c r="Y758" s="222"/>
      <c r="Z758" s="222"/>
      <c r="AA758" s="222"/>
      <c r="AB758" s="231"/>
      <c r="AC758" s="222"/>
      <c r="AD758" s="597" t="s">
        <v>227</v>
      </c>
      <c r="AE758" s="232">
        <v>0</v>
      </c>
      <c r="AF758" s="228" t="s">
        <v>227</v>
      </c>
      <c r="AG758" s="218"/>
      <c r="AH758" s="232"/>
      <c r="AI758" s="223"/>
      <c r="AJ758" s="223"/>
      <c r="AK758" s="229"/>
      <c r="AL758" s="228"/>
      <c r="AM758" s="229"/>
      <c r="AN758" s="229"/>
      <c r="AO758" s="229"/>
    </row>
    <row r="759" spans="1:41" ht="20.100000000000001" customHeight="1" x14ac:dyDescent="0.3">
      <c r="A759" s="222">
        <v>707375</v>
      </c>
      <c r="B759" s="255" t="s">
        <v>3705</v>
      </c>
      <c r="C759" s="223" t="s">
        <v>353</v>
      </c>
      <c r="D759" s="223" t="s">
        <v>3706</v>
      </c>
      <c r="E759" s="223" t="s">
        <v>173</v>
      </c>
      <c r="F759" s="230">
        <v>35445</v>
      </c>
      <c r="G759" s="223" t="s">
        <v>3707</v>
      </c>
      <c r="H759" s="223" t="s">
        <v>3665</v>
      </c>
      <c r="I759" s="232" t="s">
        <v>247</v>
      </c>
      <c r="J759" s="234"/>
      <c r="K759" s="223" t="s">
        <v>3708</v>
      </c>
      <c r="L759" s="223" t="s">
        <v>215</v>
      </c>
      <c r="M759" s="218"/>
      <c r="N759" s="223"/>
      <c r="O759" s="223" t="str">
        <f>IFERROR(VLOOKUP(A759,[1]ورقه2مسجلين!A$3:AV$777,43,0),"")</f>
        <v/>
      </c>
      <c r="P759" s="223"/>
      <c r="Q759" s="226"/>
      <c r="R759" s="222">
        <v>0</v>
      </c>
      <c r="S759" s="223" t="s">
        <v>3540</v>
      </c>
      <c r="T759" s="223" t="s">
        <v>3541</v>
      </c>
      <c r="U759" s="223" t="s">
        <v>3542</v>
      </c>
      <c r="V759" s="223" t="s">
        <v>2133</v>
      </c>
      <c r="W759" s="222"/>
      <c r="X759" s="223"/>
      <c r="Y759" s="222"/>
      <c r="Z759" s="222"/>
      <c r="AA759" s="222"/>
      <c r="AB759" s="231"/>
      <c r="AC759" s="222"/>
      <c r="AD759" s="597" t="s">
        <v>227</v>
      </c>
      <c r="AE759" s="232">
        <v>0</v>
      </c>
      <c r="AF759" s="228" t="s">
        <v>227</v>
      </c>
      <c r="AG759" s="218"/>
      <c r="AH759" s="232"/>
      <c r="AI759" s="223"/>
      <c r="AJ759" s="223"/>
      <c r="AK759" s="229"/>
      <c r="AL759" s="228"/>
      <c r="AM759" s="229"/>
      <c r="AN759" s="229"/>
      <c r="AO759" s="229"/>
    </row>
    <row r="760" spans="1:41" ht="20.100000000000001" customHeight="1" x14ac:dyDescent="0.3">
      <c r="A760" s="222">
        <v>707377</v>
      </c>
      <c r="B760" s="255" t="s">
        <v>3709</v>
      </c>
      <c r="C760" s="223" t="s">
        <v>96</v>
      </c>
      <c r="D760" s="223" t="s">
        <v>1053</v>
      </c>
      <c r="E760" s="223" t="s">
        <v>174</v>
      </c>
      <c r="F760" s="230">
        <v>37671</v>
      </c>
      <c r="G760" s="223" t="s">
        <v>3710</v>
      </c>
      <c r="H760" s="223" t="s">
        <v>3711</v>
      </c>
      <c r="I760" s="232" t="s">
        <v>247</v>
      </c>
      <c r="J760" s="229" t="s">
        <v>201</v>
      </c>
      <c r="K760" s="222">
        <v>2021</v>
      </c>
      <c r="L760" s="223" t="s">
        <v>202</v>
      </c>
      <c r="M760" s="218"/>
      <c r="N760" s="223"/>
      <c r="O760" s="223" t="str">
        <f>IFERROR(VLOOKUP(A760,[1]ورقه2مسجلين!A$3:AV$777,43,0),"")</f>
        <v/>
      </c>
      <c r="P760" s="223"/>
      <c r="Q760" s="226"/>
      <c r="R760" s="222">
        <v>0</v>
      </c>
      <c r="S760" s="223" t="s">
        <v>3543</v>
      </c>
      <c r="T760" s="223" t="s">
        <v>3544</v>
      </c>
      <c r="U760" s="223" t="s">
        <v>3545</v>
      </c>
      <c r="V760" s="223" t="s">
        <v>3546</v>
      </c>
      <c r="W760" s="222"/>
      <c r="X760" s="223"/>
      <c r="Y760" s="222"/>
      <c r="Z760" s="222"/>
      <c r="AA760" s="222"/>
      <c r="AB760" s="231"/>
      <c r="AC760" s="222"/>
      <c r="AD760" s="597" t="s">
        <v>227</v>
      </c>
      <c r="AE760" s="232">
        <v>0</v>
      </c>
      <c r="AF760" s="228" t="s">
        <v>227</v>
      </c>
      <c r="AG760" s="218"/>
      <c r="AH760" s="232" t="s">
        <v>1500</v>
      </c>
      <c r="AI760" s="223"/>
      <c r="AJ760" s="223"/>
      <c r="AK760" s="229"/>
      <c r="AL760" s="228"/>
      <c r="AM760" s="229"/>
      <c r="AN760" s="229"/>
      <c r="AO760" s="229"/>
    </row>
    <row r="761" spans="1:41" ht="20.100000000000001" customHeight="1" x14ac:dyDescent="0.3">
      <c r="A761" s="222">
        <v>707378</v>
      </c>
      <c r="B761" s="255" t="s">
        <v>3712</v>
      </c>
      <c r="C761" s="223" t="s">
        <v>3713</v>
      </c>
      <c r="D761" s="223" t="s">
        <v>991</v>
      </c>
      <c r="E761" s="223" t="s">
        <v>174</v>
      </c>
      <c r="F761" s="224">
        <v>32247</v>
      </c>
      <c r="G761" s="223" t="s">
        <v>200</v>
      </c>
      <c r="H761" s="223" t="s">
        <v>3665</v>
      </c>
      <c r="I761" s="232" t="s">
        <v>247</v>
      </c>
      <c r="J761" s="234"/>
      <c r="K761" s="229" t="s">
        <v>3696</v>
      </c>
      <c r="L761" s="223" t="s">
        <v>202</v>
      </c>
      <c r="M761" s="218"/>
      <c r="N761" s="223"/>
      <c r="O761" s="223" t="str">
        <f>IFERROR(VLOOKUP(A761,[1]ورقه2مسجلين!A$3:AV$777,43,0),"")</f>
        <v/>
      </c>
      <c r="P761" s="223"/>
      <c r="Q761" s="226"/>
      <c r="R761" s="222">
        <v>0</v>
      </c>
      <c r="S761" s="223" t="s">
        <v>3547</v>
      </c>
      <c r="T761" s="223" t="s">
        <v>3548</v>
      </c>
      <c r="U761" s="223" t="s">
        <v>3549</v>
      </c>
      <c r="V761" s="223" t="s">
        <v>1849</v>
      </c>
      <c r="W761" s="222"/>
      <c r="X761" s="223"/>
      <c r="Y761" s="222"/>
      <c r="Z761" s="222"/>
      <c r="AA761" s="222"/>
      <c r="AB761" s="231"/>
      <c r="AC761" s="222"/>
      <c r="AD761" s="597" t="s">
        <v>227</v>
      </c>
      <c r="AE761" s="232">
        <v>0</v>
      </c>
      <c r="AF761" s="228" t="s">
        <v>227</v>
      </c>
      <c r="AG761" s="218"/>
      <c r="AH761" s="232" t="s">
        <v>1500</v>
      </c>
      <c r="AI761" s="223"/>
      <c r="AJ761" s="223"/>
      <c r="AK761" s="229"/>
      <c r="AL761" s="228"/>
      <c r="AM761" s="229"/>
      <c r="AN761" s="229"/>
      <c r="AO761" s="229"/>
    </row>
    <row r="762" spans="1:41" ht="20.100000000000001" customHeight="1" x14ac:dyDescent="0.3">
      <c r="A762" s="222">
        <v>707379</v>
      </c>
      <c r="B762" s="255" t="s">
        <v>3714</v>
      </c>
      <c r="C762" s="223" t="s">
        <v>99</v>
      </c>
      <c r="D762" s="223" t="s">
        <v>1381</v>
      </c>
      <c r="E762" s="223" t="s">
        <v>173</v>
      </c>
      <c r="F762" s="230">
        <v>37789</v>
      </c>
      <c r="G762" s="223" t="s">
        <v>200</v>
      </c>
      <c r="H762" s="223" t="s">
        <v>911</v>
      </c>
      <c r="I762" s="232" t="s">
        <v>247</v>
      </c>
      <c r="J762" s="229" t="s">
        <v>201</v>
      </c>
      <c r="K762" s="222">
        <v>2021</v>
      </c>
      <c r="L762" s="223" t="s">
        <v>200</v>
      </c>
      <c r="M762" s="218"/>
      <c r="N762" s="223"/>
      <c r="O762" s="223" t="str">
        <f>IFERROR(VLOOKUP(A762,[1]ورقه2مسجلين!A$3:AV$777,43,0),"")</f>
        <v/>
      </c>
      <c r="P762" s="223"/>
      <c r="Q762" s="226"/>
      <c r="R762" s="222">
        <v>0</v>
      </c>
      <c r="S762" s="223" t="s">
        <v>3550</v>
      </c>
      <c r="T762" s="223" t="s">
        <v>3551</v>
      </c>
      <c r="U762" s="223" t="s">
        <v>3552</v>
      </c>
      <c r="V762" s="223" t="s">
        <v>1970</v>
      </c>
      <c r="W762" s="222"/>
      <c r="X762" s="223"/>
      <c r="Y762" s="222"/>
      <c r="Z762" s="222"/>
      <c r="AA762" s="222"/>
      <c r="AB762" s="231"/>
      <c r="AC762" s="222"/>
      <c r="AD762" s="597" t="s">
        <v>227</v>
      </c>
      <c r="AE762" s="232">
        <v>0</v>
      </c>
      <c r="AF762" s="228" t="s">
        <v>227</v>
      </c>
      <c r="AG762" s="218"/>
      <c r="AH762" s="232"/>
      <c r="AI762" s="223"/>
      <c r="AJ762" s="223"/>
      <c r="AK762" s="229"/>
      <c r="AL762" s="228"/>
      <c r="AM762" s="229"/>
      <c r="AN762" s="229"/>
      <c r="AO762" s="229"/>
    </row>
    <row r="763" spans="1:41" ht="20.100000000000001" customHeight="1" x14ac:dyDescent="0.3">
      <c r="A763" s="222">
        <v>707380</v>
      </c>
      <c r="B763" s="255" t="s">
        <v>3715</v>
      </c>
      <c r="C763" s="223" t="s">
        <v>3716</v>
      </c>
      <c r="D763" s="223" t="s">
        <v>3717</v>
      </c>
      <c r="E763" s="223" t="s">
        <v>174</v>
      </c>
      <c r="F763" s="224">
        <v>37657</v>
      </c>
      <c r="G763" s="223" t="s">
        <v>200</v>
      </c>
      <c r="H763" s="223" t="s">
        <v>3665</v>
      </c>
      <c r="I763" s="232" t="s">
        <v>247</v>
      </c>
      <c r="J763" s="223" t="s">
        <v>2586</v>
      </c>
      <c r="K763" s="226"/>
      <c r="L763" s="223" t="s">
        <v>2586</v>
      </c>
      <c r="M763" s="218"/>
      <c r="N763" s="223"/>
      <c r="O763" s="223" t="str">
        <f>IFERROR(VLOOKUP(A763,[1]ورقه2مسجلين!A$3:AV$777,43,0),"")</f>
        <v/>
      </c>
      <c r="P763" s="223"/>
      <c r="Q763" s="226"/>
      <c r="R763" s="231"/>
      <c r="S763" s="223" t="s">
        <v>3553</v>
      </c>
      <c r="T763" s="223" t="s">
        <v>3554</v>
      </c>
      <c r="U763" s="223" t="s">
        <v>3555</v>
      </c>
      <c r="V763" s="223" t="s">
        <v>1849</v>
      </c>
      <c r="W763" s="222"/>
      <c r="X763" s="223"/>
      <c r="Y763" s="222"/>
      <c r="Z763" s="222"/>
      <c r="AA763" s="222"/>
      <c r="AB763" s="231"/>
      <c r="AC763" s="222"/>
      <c r="AD763" s="597" t="s">
        <v>227</v>
      </c>
      <c r="AE763" s="232">
        <v>0</v>
      </c>
      <c r="AF763" s="228" t="s">
        <v>227</v>
      </c>
      <c r="AG763" s="218"/>
      <c r="AH763" s="232"/>
      <c r="AI763" s="223"/>
      <c r="AJ763" s="223"/>
      <c r="AK763" s="229"/>
      <c r="AL763" s="228"/>
      <c r="AM763" s="229"/>
      <c r="AN763" s="229"/>
      <c r="AO763" s="229"/>
    </row>
    <row r="764" spans="1:41" ht="20.100000000000001" customHeight="1" x14ac:dyDescent="0.3">
      <c r="A764" s="222">
        <v>707381</v>
      </c>
      <c r="B764" s="255" t="s">
        <v>3718</v>
      </c>
      <c r="C764" s="223" t="s">
        <v>140</v>
      </c>
      <c r="D764" s="223" t="s">
        <v>3719</v>
      </c>
      <c r="E764" s="223" t="s">
        <v>174</v>
      </c>
      <c r="F764" s="230">
        <v>37816</v>
      </c>
      <c r="G764" s="223" t="s">
        <v>200</v>
      </c>
      <c r="H764" s="223" t="s">
        <v>3665</v>
      </c>
      <c r="I764" s="232" t="s">
        <v>247</v>
      </c>
      <c r="J764" s="223" t="s">
        <v>203</v>
      </c>
      <c r="K764" s="222">
        <v>2021</v>
      </c>
      <c r="L764" s="223" t="s">
        <v>200</v>
      </c>
      <c r="M764" s="218"/>
      <c r="N764" s="223"/>
      <c r="O764" s="223" t="str">
        <f>IFERROR(VLOOKUP(A764,[1]ورقه2مسجلين!A$3:AV$777,43,0),"")</f>
        <v/>
      </c>
      <c r="P764" s="223"/>
      <c r="Q764" s="226"/>
      <c r="R764" s="222">
        <v>0</v>
      </c>
      <c r="S764" s="223" t="s">
        <v>3556</v>
      </c>
      <c r="T764" s="223" t="s">
        <v>3557</v>
      </c>
      <c r="U764" s="223" t="s">
        <v>3558</v>
      </c>
      <c r="V764" s="223" t="s">
        <v>1849</v>
      </c>
      <c r="W764" s="222"/>
      <c r="X764" s="223"/>
      <c r="Y764" s="222"/>
      <c r="Z764" s="222"/>
      <c r="AA764" s="222"/>
      <c r="AB764" s="231"/>
      <c r="AC764" s="222"/>
      <c r="AD764" s="597" t="s">
        <v>227</v>
      </c>
      <c r="AE764" s="232">
        <v>0</v>
      </c>
      <c r="AF764" s="228" t="s">
        <v>227</v>
      </c>
      <c r="AG764" s="218"/>
      <c r="AH764" s="232"/>
      <c r="AI764" s="223"/>
      <c r="AJ764" s="223"/>
      <c r="AK764" s="229"/>
      <c r="AL764" s="228"/>
      <c r="AM764" s="229"/>
      <c r="AN764" s="229"/>
      <c r="AO764" s="229"/>
    </row>
    <row r="765" spans="1:41" ht="20.100000000000001" customHeight="1" x14ac:dyDescent="0.3">
      <c r="A765" s="222">
        <v>707382</v>
      </c>
      <c r="B765" s="255" t="s">
        <v>3720</v>
      </c>
      <c r="C765" s="223" t="s">
        <v>62</v>
      </c>
      <c r="D765" s="223" t="s">
        <v>1048</v>
      </c>
      <c r="E765" s="223" t="s">
        <v>174</v>
      </c>
      <c r="F765" s="224">
        <v>34478</v>
      </c>
      <c r="G765" s="223" t="s">
        <v>3721</v>
      </c>
      <c r="H765" s="223" t="s">
        <v>911</v>
      </c>
      <c r="I765" s="232" t="s">
        <v>247</v>
      </c>
      <c r="J765" s="229" t="s">
        <v>203</v>
      </c>
      <c r="K765" s="222">
        <v>2012</v>
      </c>
      <c r="L765" s="223" t="s">
        <v>202</v>
      </c>
      <c r="M765" s="218"/>
      <c r="N765" s="223"/>
      <c r="O765" s="223" t="str">
        <f>IFERROR(VLOOKUP(A765,[1]ورقه2مسجلين!A$3:AV$777,43,0),"")</f>
        <v/>
      </c>
      <c r="P765" s="223"/>
      <c r="Q765" s="226"/>
      <c r="R765" s="222">
        <v>0</v>
      </c>
      <c r="S765" s="223" t="s">
        <v>3559</v>
      </c>
      <c r="T765" s="223" t="s">
        <v>3560</v>
      </c>
      <c r="U765" s="223" t="s">
        <v>3561</v>
      </c>
      <c r="V765" s="223" t="s">
        <v>3562</v>
      </c>
      <c r="W765" s="222"/>
      <c r="X765" s="223"/>
      <c r="Y765" s="222"/>
      <c r="Z765" s="222"/>
      <c r="AA765" s="222"/>
      <c r="AB765" s="231"/>
      <c r="AC765" s="222"/>
      <c r="AD765" s="597" t="s">
        <v>227</v>
      </c>
      <c r="AE765" s="232">
        <v>0</v>
      </c>
      <c r="AF765" s="228" t="s">
        <v>227</v>
      </c>
      <c r="AG765" s="218"/>
      <c r="AH765" s="232"/>
      <c r="AI765" s="223"/>
      <c r="AJ765" s="223"/>
      <c r="AK765" s="229"/>
      <c r="AL765" s="228"/>
      <c r="AM765" s="229"/>
      <c r="AN765" s="229"/>
      <c r="AO765" s="229"/>
    </row>
    <row r="766" spans="1:41" ht="20.100000000000001" customHeight="1" x14ac:dyDescent="0.3">
      <c r="A766" s="222">
        <v>707383</v>
      </c>
      <c r="B766" s="255" t="s">
        <v>3722</v>
      </c>
      <c r="C766" s="223" t="s">
        <v>98</v>
      </c>
      <c r="D766" s="223" t="s">
        <v>3723</v>
      </c>
      <c r="E766" s="223" t="s">
        <v>174</v>
      </c>
      <c r="F766" s="224">
        <v>35674</v>
      </c>
      <c r="G766" s="223" t="s">
        <v>914</v>
      </c>
      <c r="H766" s="223" t="s">
        <v>3665</v>
      </c>
      <c r="I766" s="232" t="s">
        <v>247</v>
      </c>
      <c r="J766" s="234"/>
      <c r="K766" s="229" t="s">
        <v>3724</v>
      </c>
      <c r="L766" s="223" t="s">
        <v>214</v>
      </c>
      <c r="M766" s="218"/>
      <c r="N766" s="223"/>
      <c r="O766" s="223" t="str">
        <f>IFERROR(VLOOKUP(A766,[1]ورقه2مسجلين!A$3:AV$777,43,0),"")</f>
        <v/>
      </c>
      <c r="P766" s="223"/>
      <c r="Q766" s="226"/>
      <c r="R766" s="222">
        <v>0</v>
      </c>
      <c r="S766" s="223" t="s">
        <v>3563</v>
      </c>
      <c r="T766" s="223" t="s">
        <v>3564</v>
      </c>
      <c r="U766" s="223" t="s">
        <v>3565</v>
      </c>
      <c r="V766" s="223" t="s">
        <v>3566</v>
      </c>
      <c r="W766" s="222"/>
      <c r="X766" s="223"/>
      <c r="Y766" s="222"/>
      <c r="Z766" s="222"/>
      <c r="AA766" s="222"/>
      <c r="AB766" s="231"/>
      <c r="AC766" s="222"/>
      <c r="AD766" s="597" t="s">
        <v>227</v>
      </c>
      <c r="AE766" s="232">
        <v>0</v>
      </c>
      <c r="AF766" s="228" t="s">
        <v>227</v>
      </c>
      <c r="AG766" s="218"/>
      <c r="AH766" s="232" t="s">
        <v>1500</v>
      </c>
      <c r="AI766" s="223"/>
      <c r="AJ766" s="223"/>
      <c r="AK766" s="229"/>
      <c r="AL766" s="228"/>
      <c r="AM766" s="229"/>
      <c r="AN766" s="229"/>
      <c r="AO766" s="229"/>
    </row>
    <row r="767" spans="1:41" ht="20.100000000000001" customHeight="1" x14ac:dyDescent="0.3">
      <c r="A767" s="222">
        <v>707384</v>
      </c>
      <c r="B767" s="255" t="s">
        <v>3725</v>
      </c>
      <c r="C767" s="223" t="s">
        <v>66</v>
      </c>
      <c r="D767" s="223" t="s">
        <v>1161</v>
      </c>
      <c r="E767" s="223" t="s">
        <v>173</v>
      </c>
      <c r="F767" s="224">
        <v>31243</v>
      </c>
      <c r="G767" s="223" t="s">
        <v>1087</v>
      </c>
      <c r="H767" s="223" t="s">
        <v>911</v>
      </c>
      <c r="I767" s="232" t="s">
        <v>247</v>
      </c>
      <c r="J767" s="223" t="s">
        <v>201</v>
      </c>
      <c r="K767" s="225">
        <v>2004</v>
      </c>
      <c r="L767" s="223" t="s">
        <v>218</v>
      </c>
      <c r="M767" s="218"/>
      <c r="N767" s="223"/>
      <c r="O767" s="223" t="str">
        <f>IFERROR(VLOOKUP(A767,[1]ورقه2مسجلين!A$3:AV$777,43,0),"")</f>
        <v/>
      </c>
      <c r="P767" s="223"/>
      <c r="Q767" s="226"/>
      <c r="R767" s="222">
        <v>0</v>
      </c>
      <c r="S767" s="223" t="s">
        <v>3567</v>
      </c>
      <c r="T767" s="223" t="s">
        <v>2137</v>
      </c>
      <c r="U767" s="223" t="s">
        <v>3568</v>
      </c>
      <c r="V767" s="223" t="s">
        <v>3569</v>
      </c>
      <c r="W767" s="222"/>
      <c r="X767" s="223"/>
      <c r="Y767" s="222"/>
      <c r="Z767" s="222"/>
      <c r="AA767" s="222"/>
      <c r="AB767" s="231"/>
      <c r="AC767" s="222"/>
      <c r="AD767" s="597" t="s">
        <v>227</v>
      </c>
      <c r="AE767" s="232">
        <v>0</v>
      </c>
      <c r="AF767" s="228" t="s">
        <v>227</v>
      </c>
      <c r="AG767" s="218"/>
      <c r="AH767" s="232"/>
      <c r="AI767" s="223"/>
      <c r="AJ767" s="223"/>
      <c r="AK767" s="229"/>
      <c r="AL767" s="228"/>
      <c r="AM767" s="229"/>
      <c r="AN767" s="229"/>
      <c r="AO767" s="229"/>
    </row>
    <row r="768" spans="1:41" ht="20.100000000000001" customHeight="1" x14ac:dyDescent="0.3">
      <c r="A768" s="222">
        <v>707385</v>
      </c>
      <c r="B768" s="255" t="s">
        <v>3726</v>
      </c>
      <c r="C768" s="223" t="s">
        <v>66</v>
      </c>
      <c r="D768" s="223" t="s">
        <v>1147</v>
      </c>
      <c r="E768" s="223" t="s">
        <v>173</v>
      </c>
      <c r="F768" s="230">
        <v>28491</v>
      </c>
      <c r="G768" s="223" t="s">
        <v>3727</v>
      </c>
      <c r="H768" s="223" t="s">
        <v>3665</v>
      </c>
      <c r="I768" s="232" t="s">
        <v>247</v>
      </c>
      <c r="K768" s="223" t="s">
        <v>3708</v>
      </c>
      <c r="L768" s="223" t="s">
        <v>216</v>
      </c>
      <c r="M768" s="218"/>
      <c r="N768" s="223"/>
      <c r="O768" s="223" t="str">
        <f>IFERROR(VLOOKUP(A768,[1]ورقه2مسجلين!A$3:AV$777,43,0),"")</f>
        <v/>
      </c>
      <c r="P768" s="223"/>
      <c r="Q768" s="226"/>
      <c r="R768" s="222">
        <v>0</v>
      </c>
      <c r="S768" s="223" t="s">
        <v>3570</v>
      </c>
      <c r="T768" s="223" t="s">
        <v>1998</v>
      </c>
      <c r="U768" s="223" t="s">
        <v>3571</v>
      </c>
      <c r="V768" s="223" t="s">
        <v>1976</v>
      </c>
      <c r="W768" s="222"/>
      <c r="X768" s="223"/>
      <c r="Y768" s="222"/>
      <c r="Z768" s="222"/>
      <c r="AA768" s="222"/>
      <c r="AB768" s="231"/>
      <c r="AC768" s="222"/>
      <c r="AD768" s="597" t="s">
        <v>227</v>
      </c>
      <c r="AE768" s="232">
        <v>0</v>
      </c>
      <c r="AF768" s="228" t="s">
        <v>227</v>
      </c>
      <c r="AG768" s="218"/>
      <c r="AH768" s="232" t="s">
        <v>1500</v>
      </c>
      <c r="AI768" s="223"/>
      <c r="AJ768" s="223"/>
      <c r="AK768" s="229"/>
      <c r="AL768" s="228"/>
      <c r="AM768" s="229"/>
      <c r="AN768" s="229"/>
      <c r="AO768" s="229"/>
    </row>
    <row r="769" spans="1:41" ht="20.100000000000001" customHeight="1" x14ac:dyDescent="0.3">
      <c r="A769" s="222">
        <v>707386</v>
      </c>
      <c r="B769" s="255" t="s">
        <v>3728</v>
      </c>
      <c r="C769" s="223" t="s">
        <v>99</v>
      </c>
      <c r="D769" s="223" t="s">
        <v>947</v>
      </c>
      <c r="E769" s="223" t="s">
        <v>173</v>
      </c>
      <c r="F769" s="224">
        <v>35862</v>
      </c>
      <c r="G769" s="223" t="s">
        <v>994</v>
      </c>
      <c r="H769" s="223" t="s">
        <v>3665</v>
      </c>
      <c r="I769" s="232" t="s">
        <v>247</v>
      </c>
      <c r="J769" s="223" t="s">
        <v>201</v>
      </c>
      <c r="K769" s="225">
        <v>2016</v>
      </c>
      <c r="L769" s="223" t="s">
        <v>214</v>
      </c>
      <c r="M769" s="218"/>
      <c r="N769" s="223"/>
      <c r="O769" s="223" t="str">
        <f>IFERROR(VLOOKUP(A769,[1]ورقه2مسجلين!A$3:AV$777,43,0),"")</f>
        <v/>
      </c>
      <c r="P769" s="223"/>
      <c r="Q769" s="226"/>
      <c r="R769" s="231"/>
      <c r="S769" s="223" t="s">
        <v>3572</v>
      </c>
      <c r="T769" s="223" t="s">
        <v>2013</v>
      </c>
      <c r="U769" s="223" t="s">
        <v>3573</v>
      </c>
      <c r="V769" s="223" t="s">
        <v>3574</v>
      </c>
      <c r="W769" s="222"/>
      <c r="X769" s="223"/>
      <c r="Y769" s="222"/>
      <c r="Z769" s="222"/>
      <c r="AA769" s="222"/>
      <c r="AB769" s="231"/>
      <c r="AC769" s="222"/>
      <c r="AD769" s="597" t="s">
        <v>227</v>
      </c>
      <c r="AE769" s="232">
        <v>0</v>
      </c>
      <c r="AF769" s="228" t="s">
        <v>227</v>
      </c>
      <c r="AG769" s="218"/>
      <c r="AH769" s="232" t="s">
        <v>1500</v>
      </c>
      <c r="AI769" s="223"/>
      <c r="AJ769" s="223"/>
      <c r="AK769" s="229"/>
      <c r="AL769" s="228"/>
      <c r="AM769" s="229"/>
      <c r="AN769" s="229"/>
      <c r="AO769" s="229"/>
    </row>
    <row r="770" spans="1:41" ht="20.100000000000001" customHeight="1" x14ac:dyDescent="0.3">
      <c r="A770" s="222">
        <v>707387</v>
      </c>
      <c r="B770" s="255" t="s">
        <v>3729</v>
      </c>
      <c r="C770" s="223" t="s">
        <v>3730</v>
      </c>
      <c r="D770" s="223" t="s">
        <v>1112</v>
      </c>
      <c r="E770" s="223" t="s">
        <v>174</v>
      </c>
      <c r="F770" s="224">
        <v>37625</v>
      </c>
      <c r="G770" s="223" t="s">
        <v>200</v>
      </c>
      <c r="H770" s="223" t="s">
        <v>911</v>
      </c>
      <c r="I770" s="232" t="s">
        <v>247</v>
      </c>
      <c r="J770" s="229" t="s">
        <v>201</v>
      </c>
      <c r="K770" s="222">
        <v>2021</v>
      </c>
      <c r="L770" s="223" t="s">
        <v>200</v>
      </c>
      <c r="M770" s="218"/>
      <c r="N770" s="223"/>
      <c r="O770" s="223" t="str">
        <f>IFERROR(VLOOKUP(A770,[1]ورقه2مسجلين!A$3:AV$777,43,0),"")</f>
        <v/>
      </c>
      <c r="P770" s="223"/>
      <c r="Q770" s="226"/>
      <c r="R770" s="222">
        <v>0</v>
      </c>
      <c r="S770" s="223" t="s">
        <v>3575</v>
      </c>
      <c r="T770" s="223" t="s">
        <v>3576</v>
      </c>
      <c r="U770" s="223" t="s">
        <v>3577</v>
      </c>
      <c r="V770" s="223" t="s">
        <v>1970</v>
      </c>
      <c r="W770" s="222"/>
      <c r="X770" s="223"/>
      <c r="Y770" s="222"/>
      <c r="Z770" s="222"/>
      <c r="AA770" s="222"/>
      <c r="AB770" s="231"/>
      <c r="AC770" s="222"/>
      <c r="AD770" s="597" t="s">
        <v>227</v>
      </c>
      <c r="AE770" s="232">
        <v>0</v>
      </c>
      <c r="AF770" s="228" t="s">
        <v>227</v>
      </c>
      <c r="AG770" s="218"/>
      <c r="AH770" s="232"/>
      <c r="AI770" s="223"/>
      <c r="AJ770" s="223"/>
      <c r="AK770" s="229"/>
      <c r="AL770" s="228"/>
      <c r="AM770" s="229"/>
      <c r="AN770" s="229"/>
      <c r="AO770" s="229"/>
    </row>
    <row r="771" spans="1:41" ht="20.100000000000001" customHeight="1" x14ac:dyDescent="0.3">
      <c r="A771" s="222">
        <v>707388</v>
      </c>
      <c r="B771" s="255" t="s">
        <v>3731</v>
      </c>
      <c r="C771" s="223" t="s">
        <v>3732</v>
      </c>
      <c r="D771" s="223" t="s">
        <v>3733</v>
      </c>
      <c r="E771" s="223" t="s">
        <v>173</v>
      </c>
      <c r="F771" s="230">
        <v>35823</v>
      </c>
      <c r="G771" s="223" t="s">
        <v>927</v>
      </c>
      <c r="H771" s="223" t="s">
        <v>3665</v>
      </c>
      <c r="I771" s="232" t="s">
        <v>247</v>
      </c>
      <c r="J771" s="234"/>
      <c r="K771" s="223" t="s">
        <v>3724</v>
      </c>
      <c r="L771" s="223" t="s">
        <v>210</v>
      </c>
      <c r="M771" s="218"/>
      <c r="N771" s="223"/>
      <c r="O771" s="223" t="str">
        <f>IFERROR(VLOOKUP(A771,[1]ورقه2مسجلين!A$3:AV$777,43,0),"")</f>
        <v/>
      </c>
      <c r="P771" s="223"/>
      <c r="Q771" s="226"/>
      <c r="R771" s="231"/>
      <c r="S771" s="223" t="s">
        <v>3578</v>
      </c>
      <c r="T771" s="223" t="s">
        <v>3579</v>
      </c>
      <c r="U771" s="223" t="s">
        <v>2578</v>
      </c>
      <c r="V771" s="223" t="s">
        <v>2007</v>
      </c>
      <c r="W771" s="222"/>
      <c r="X771" s="223"/>
      <c r="Y771" s="222"/>
      <c r="Z771" s="222"/>
      <c r="AA771" s="222"/>
      <c r="AB771" s="231"/>
      <c r="AC771" s="222"/>
      <c r="AD771" s="597" t="s">
        <v>227</v>
      </c>
      <c r="AE771" s="232">
        <v>0</v>
      </c>
      <c r="AF771" s="228" t="s">
        <v>227</v>
      </c>
      <c r="AG771" s="218"/>
      <c r="AH771" s="232"/>
      <c r="AI771" s="223"/>
      <c r="AJ771" s="223"/>
      <c r="AK771" s="229"/>
      <c r="AL771" s="228"/>
      <c r="AM771" s="229"/>
      <c r="AN771" s="229"/>
      <c r="AO771" s="229"/>
    </row>
    <row r="772" spans="1:41" ht="20.100000000000001" customHeight="1" x14ac:dyDescent="0.3">
      <c r="A772" s="222">
        <v>707389</v>
      </c>
      <c r="B772" s="255" t="s">
        <v>3734</v>
      </c>
      <c r="C772" s="223" t="s">
        <v>308</v>
      </c>
      <c r="D772" s="223" t="s">
        <v>922</v>
      </c>
      <c r="E772" s="223" t="s">
        <v>173</v>
      </c>
      <c r="F772" s="224">
        <v>29145</v>
      </c>
      <c r="G772" s="223" t="s">
        <v>200</v>
      </c>
      <c r="H772" s="223" t="s">
        <v>911</v>
      </c>
      <c r="I772" s="232" t="s">
        <v>247</v>
      </c>
      <c r="J772" s="223" t="s">
        <v>203</v>
      </c>
      <c r="K772" s="225">
        <v>1998</v>
      </c>
      <c r="L772" s="223" t="s">
        <v>200</v>
      </c>
      <c r="M772" s="218"/>
      <c r="N772" s="223"/>
      <c r="O772" s="223" t="str">
        <f>IFERROR(VLOOKUP(A772,[1]ورقه2مسجلين!A$3:AV$777,43,0),"")</f>
        <v/>
      </c>
      <c r="P772" s="223"/>
      <c r="Q772" s="226"/>
      <c r="R772" s="231"/>
      <c r="S772" s="223" t="s">
        <v>3580</v>
      </c>
      <c r="T772" s="223" t="s">
        <v>2449</v>
      </c>
      <c r="U772" s="223" t="s">
        <v>2132</v>
      </c>
      <c r="V772" s="223" t="s">
        <v>1849</v>
      </c>
      <c r="W772" s="222"/>
      <c r="X772" s="223"/>
      <c r="Y772" s="222"/>
      <c r="Z772" s="222"/>
      <c r="AA772" s="222"/>
      <c r="AB772" s="231"/>
      <c r="AC772" s="222"/>
      <c r="AD772" s="597" t="s">
        <v>227</v>
      </c>
      <c r="AE772" s="232">
        <v>0</v>
      </c>
      <c r="AF772" s="228" t="s">
        <v>227</v>
      </c>
      <c r="AG772" s="218"/>
      <c r="AH772" s="232" t="s">
        <v>1500</v>
      </c>
      <c r="AI772" s="223"/>
      <c r="AJ772" s="223"/>
      <c r="AK772" s="229"/>
      <c r="AL772" s="228"/>
      <c r="AM772" s="229"/>
      <c r="AN772" s="229"/>
      <c r="AO772" s="229"/>
    </row>
    <row r="773" spans="1:41" ht="20.100000000000001" customHeight="1" x14ac:dyDescent="0.3">
      <c r="A773" s="222">
        <v>707390</v>
      </c>
      <c r="B773" s="255" t="s">
        <v>3735</v>
      </c>
      <c r="C773" s="223" t="s">
        <v>69</v>
      </c>
      <c r="D773" s="223" t="s">
        <v>1022</v>
      </c>
      <c r="E773" s="223" t="s">
        <v>173</v>
      </c>
      <c r="F773" s="230">
        <v>37367</v>
      </c>
      <c r="G773" s="223" t="s">
        <v>1093</v>
      </c>
      <c r="H773" s="223" t="s">
        <v>3682</v>
      </c>
      <c r="I773" s="232" t="s">
        <v>248</v>
      </c>
      <c r="J773" s="223" t="s">
        <v>201</v>
      </c>
      <c r="K773" s="222">
        <v>2020</v>
      </c>
      <c r="L773" s="223" t="s">
        <v>211</v>
      </c>
      <c r="M773" s="218"/>
      <c r="N773" s="223"/>
      <c r="O773" s="223" t="str">
        <f>IFERROR(VLOOKUP(A773,[1]ورقه2مسجلين!A$3:AV$777,43,0),"")</f>
        <v/>
      </c>
      <c r="P773" s="223"/>
      <c r="Q773" s="226"/>
      <c r="R773" s="231"/>
      <c r="S773" s="223" t="s">
        <v>3583</v>
      </c>
      <c r="T773" s="223" t="s">
        <v>2046</v>
      </c>
      <c r="U773" s="223" t="s">
        <v>1962</v>
      </c>
      <c r="V773" s="223" t="s">
        <v>3584</v>
      </c>
      <c r="W773" s="222"/>
      <c r="X773" s="223"/>
      <c r="Y773" s="222"/>
      <c r="Z773" s="222"/>
      <c r="AA773" s="222"/>
      <c r="AB773" s="231"/>
      <c r="AC773" s="222"/>
      <c r="AD773" s="597" t="s">
        <v>227</v>
      </c>
      <c r="AE773" s="232">
        <v>0</v>
      </c>
      <c r="AF773" s="228" t="s">
        <v>227</v>
      </c>
      <c r="AG773" s="218"/>
      <c r="AH773" s="232"/>
      <c r="AI773" s="223"/>
      <c r="AJ773" s="223"/>
      <c r="AK773" s="229"/>
      <c r="AL773" s="228"/>
      <c r="AM773" s="229"/>
      <c r="AN773" s="229"/>
      <c r="AO773" s="229"/>
    </row>
    <row r="774" spans="1:41" ht="20.100000000000001" customHeight="1" x14ac:dyDescent="0.3">
      <c r="A774" s="222">
        <v>707391</v>
      </c>
      <c r="B774" s="255" t="s">
        <v>3736</v>
      </c>
      <c r="C774" s="223" t="s">
        <v>68</v>
      </c>
      <c r="D774" s="223" t="s">
        <v>1285</v>
      </c>
      <c r="E774" s="223" t="s">
        <v>173</v>
      </c>
      <c r="F774" s="230">
        <v>25579</v>
      </c>
      <c r="G774" s="223" t="s">
        <v>200</v>
      </c>
      <c r="H774" s="223" t="s">
        <v>3665</v>
      </c>
      <c r="I774" s="232" t="s">
        <v>247</v>
      </c>
      <c r="J774" s="234"/>
      <c r="K774" s="223" t="s">
        <v>3737</v>
      </c>
      <c r="L774" s="223" t="s">
        <v>200</v>
      </c>
      <c r="M774" s="218"/>
      <c r="N774" s="223"/>
      <c r="O774" s="223" t="str">
        <f>IFERROR(VLOOKUP(A774,[1]ورقه2مسجلين!A$3:AV$777,43,0),"")</f>
        <v/>
      </c>
      <c r="P774" s="223"/>
      <c r="Q774" s="226"/>
      <c r="R774" s="222">
        <v>0</v>
      </c>
      <c r="S774" s="223" t="s">
        <v>3581</v>
      </c>
      <c r="T774" s="223" t="s">
        <v>2013</v>
      </c>
      <c r="U774" s="223" t="s">
        <v>3582</v>
      </c>
      <c r="V774" s="223" t="s">
        <v>1849</v>
      </c>
      <c r="W774" s="222"/>
      <c r="X774" s="223"/>
      <c r="Y774" s="222"/>
      <c r="Z774" s="222"/>
      <c r="AA774" s="222"/>
      <c r="AB774" s="231"/>
      <c r="AC774" s="222"/>
      <c r="AD774" s="597" t="s">
        <v>227</v>
      </c>
      <c r="AE774" s="232">
        <v>0</v>
      </c>
      <c r="AF774" s="228" t="s">
        <v>227</v>
      </c>
      <c r="AG774" s="218"/>
      <c r="AH774" s="232"/>
      <c r="AI774" s="223"/>
      <c r="AJ774" s="223"/>
      <c r="AK774" s="229"/>
      <c r="AL774" s="228"/>
      <c r="AM774" s="229"/>
      <c r="AN774" s="229"/>
      <c r="AO774" s="229"/>
    </row>
    <row r="775" spans="1:41" ht="20.100000000000001" customHeight="1" x14ac:dyDescent="0.3">
      <c r="A775" s="222">
        <v>707392</v>
      </c>
      <c r="B775" s="255" t="s">
        <v>3738</v>
      </c>
      <c r="C775" s="223" t="s">
        <v>3739</v>
      </c>
      <c r="D775" s="223" t="s">
        <v>3668</v>
      </c>
      <c r="E775" s="223" t="s">
        <v>173</v>
      </c>
      <c r="F775" s="230">
        <v>32874</v>
      </c>
      <c r="G775" s="223" t="s">
        <v>3740</v>
      </c>
      <c r="H775" s="223" t="s">
        <v>3682</v>
      </c>
      <c r="I775" s="232" t="s">
        <v>247</v>
      </c>
      <c r="J775" s="223" t="s">
        <v>203</v>
      </c>
      <c r="K775" s="222">
        <v>2012</v>
      </c>
      <c r="L775" s="223" t="s">
        <v>218</v>
      </c>
      <c r="M775" s="218"/>
      <c r="N775" s="223"/>
      <c r="O775" s="223" t="str">
        <f>IFERROR(VLOOKUP(A775,[1]ورقه2مسجلين!A$3:AV$777,43,0),"")</f>
        <v/>
      </c>
      <c r="P775" s="223"/>
      <c r="Q775" s="226"/>
      <c r="R775" s="222">
        <v>0</v>
      </c>
      <c r="S775" s="223" t="s">
        <v>3585</v>
      </c>
      <c r="T775" s="223" t="s">
        <v>3586</v>
      </c>
      <c r="U775" s="223" t="s">
        <v>3587</v>
      </c>
      <c r="V775" s="223" t="s">
        <v>2196</v>
      </c>
      <c r="W775" s="222"/>
      <c r="X775" s="223"/>
      <c r="Y775" s="222"/>
      <c r="Z775" s="222"/>
      <c r="AA775" s="222"/>
      <c r="AB775" s="231"/>
      <c r="AC775" s="222"/>
      <c r="AD775" s="597" t="s">
        <v>227</v>
      </c>
      <c r="AE775" s="232">
        <v>0</v>
      </c>
      <c r="AF775" s="228" t="s">
        <v>227</v>
      </c>
      <c r="AG775" s="218"/>
      <c r="AH775" s="232" t="s">
        <v>1500</v>
      </c>
      <c r="AI775" s="223"/>
      <c r="AJ775" s="223"/>
      <c r="AK775" s="229"/>
      <c r="AL775" s="228"/>
      <c r="AM775" s="229"/>
      <c r="AN775" s="229"/>
      <c r="AO775" s="229"/>
    </row>
    <row r="776" spans="1:41" ht="20.100000000000001" customHeight="1" x14ac:dyDescent="0.3">
      <c r="A776" s="222">
        <v>707393</v>
      </c>
      <c r="B776" s="255" t="s">
        <v>3741</v>
      </c>
      <c r="C776" s="223" t="s">
        <v>3742</v>
      </c>
      <c r="D776" s="223" t="s">
        <v>3743</v>
      </c>
      <c r="E776" s="223" t="s">
        <v>173</v>
      </c>
      <c r="F776" s="230">
        <v>36546</v>
      </c>
      <c r="G776" s="223" t="s">
        <v>3744</v>
      </c>
      <c r="H776" s="223" t="s">
        <v>3665</v>
      </c>
      <c r="I776" s="232" t="s">
        <v>248</v>
      </c>
      <c r="J776" s="234"/>
      <c r="K776" s="223" t="s">
        <v>3745</v>
      </c>
      <c r="L776" s="223" t="s">
        <v>200</v>
      </c>
      <c r="M776" s="218"/>
      <c r="N776" s="223"/>
      <c r="O776" s="223" t="str">
        <f>IFERROR(VLOOKUP(A776,[1]ورقه2مسجلين!A$3:AV$777,43,0),"")</f>
        <v/>
      </c>
      <c r="P776" s="223"/>
      <c r="Q776" s="226"/>
      <c r="R776" s="222">
        <v>0</v>
      </c>
      <c r="S776" s="223" t="s">
        <v>3588</v>
      </c>
      <c r="T776" s="223" t="s">
        <v>3589</v>
      </c>
      <c r="U776" s="223" t="s">
        <v>3590</v>
      </c>
      <c r="V776" s="223" t="s">
        <v>3591</v>
      </c>
      <c r="W776" s="222"/>
      <c r="X776" s="223"/>
      <c r="Y776" s="222"/>
      <c r="Z776" s="222"/>
      <c r="AA776" s="222"/>
      <c r="AB776" s="231"/>
      <c r="AC776" s="222"/>
      <c r="AD776" s="597" t="s">
        <v>227</v>
      </c>
      <c r="AE776" s="232" t="s">
        <v>4583</v>
      </c>
      <c r="AF776" s="228" t="s">
        <v>227</v>
      </c>
      <c r="AG776" s="218"/>
      <c r="AH776" s="232"/>
      <c r="AI776" s="223"/>
      <c r="AJ776" s="223"/>
      <c r="AK776" s="229"/>
      <c r="AL776" s="228"/>
      <c r="AM776" s="229"/>
      <c r="AN776" s="229"/>
      <c r="AO776" s="229"/>
    </row>
    <row r="777" spans="1:41" ht="20.100000000000001" customHeight="1" x14ac:dyDescent="0.3">
      <c r="A777" s="222">
        <v>707395</v>
      </c>
      <c r="B777" s="255" t="s">
        <v>3746</v>
      </c>
      <c r="C777" s="223" t="s">
        <v>265</v>
      </c>
      <c r="D777" s="223" t="s">
        <v>910</v>
      </c>
      <c r="E777" s="223" t="s">
        <v>173</v>
      </c>
      <c r="F777" s="224">
        <v>31965</v>
      </c>
      <c r="G777" s="223" t="s">
        <v>200</v>
      </c>
      <c r="H777" s="223" t="s">
        <v>3665</v>
      </c>
      <c r="I777" s="232" t="s">
        <v>247</v>
      </c>
      <c r="J777" s="223" t="s">
        <v>2586</v>
      </c>
      <c r="K777" s="226"/>
      <c r="L777" s="223" t="s">
        <v>2586</v>
      </c>
      <c r="M777" s="218"/>
      <c r="N777" s="251"/>
      <c r="O777" s="251" t="s">
        <v>4543</v>
      </c>
      <c r="P777" s="223"/>
      <c r="Q777" s="226">
        <v>1000</v>
      </c>
      <c r="R777" s="231"/>
      <c r="S777" s="223" t="s">
        <v>3592</v>
      </c>
      <c r="T777" s="223" t="s">
        <v>3593</v>
      </c>
      <c r="U777" s="223" t="s">
        <v>3594</v>
      </c>
      <c r="V777" s="223" t="s">
        <v>1849</v>
      </c>
      <c r="W777" s="222"/>
      <c r="X777" s="223"/>
      <c r="Y777" s="222"/>
      <c r="Z777" s="222"/>
      <c r="AA777" s="222"/>
      <c r="AB777" s="231"/>
      <c r="AC777" s="222"/>
      <c r="AD777" s="597" t="s">
        <v>227</v>
      </c>
      <c r="AE777" s="232">
        <v>0</v>
      </c>
      <c r="AF777" s="228" t="s">
        <v>227</v>
      </c>
      <c r="AG777" s="218"/>
      <c r="AH777" s="232"/>
      <c r="AI777" s="223"/>
      <c r="AJ777" s="223"/>
      <c r="AK777" s="229"/>
      <c r="AL777" s="228"/>
      <c r="AM777" s="229"/>
      <c r="AN777" s="229"/>
      <c r="AO777" s="229"/>
    </row>
    <row r="778" spans="1:41" ht="20.100000000000001" customHeight="1" x14ac:dyDescent="0.3">
      <c r="A778" s="222">
        <v>707396</v>
      </c>
      <c r="B778" s="255" t="s">
        <v>3747</v>
      </c>
      <c r="C778" s="223" t="s">
        <v>103</v>
      </c>
      <c r="D778" s="223" t="s">
        <v>3748</v>
      </c>
      <c r="E778" s="223" t="s">
        <v>174</v>
      </c>
      <c r="F778" s="230">
        <v>33366</v>
      </c>
      <c r="G778" s="223" t="s">
        <v>3749</v>
      </c>
      <c r="H778" s="223" t="s">
        <v>911</v>
      </c>
      <c r="I778" s="232" t="s">
        <v>247</v>
      </c>
      <c r="J778" s="229" t="s">
        <v>203</v>
      </c>
      <c r="K778" s="222">
        <v>2010</v>
      </c>
      <c r="L778" s="223" t="s">
        <v>215</v>
      </c>
      <c r="M778" s="218"/>
      <c r="N778" s="223"/>
      <c r="O778" s="223" t="str">
        <f>IFERROR(VLOOKUP(A778,[1]ورقه2مسجلين!A$3:AV$777,43,0),"")</f>
        <v/>
      </c>
      <c r="P778" s="223"/>
      <c r="Q778" s="226"/>
      <c r="R778" s="231"/>
      <c r="S778" s="223" t="s">
        <v>3595</v>
      </c>
      <c r="T778" s="223" t="s">
        <v>1995</v>
      </c>
      <c r="U778" s="223" t="s">
        <v>3596</v>
      </c>
      <c r="V778" s="223" t="s">
        <v>3597</v>
      </c>
      <c r="W778" s="222"/>
      <c r="X778" s="223"/>
      <c r="Y778" s="222"/>
      <c r="Z778" s="222"/>
      <c r="AA778" s="222"/>
      <c r="AB778" s="231"/>
      <c r="AC778" s="222"/>
      <c r="AD778" s="597" t="s">
        <v>227</v>
      </c>
      <c r="AE778" s="232">
        <v>0</v>
      </c>
      <c r="AF778" s="228" t="s">
        <v>227</v>
      </c>
      <c r="AG778" s="218"/>
      <c r="AH778" s="232" t="s">
        <v>1500</v>
      </c>
      <c r="AI778" s="223"/>
      <c r="AJ778" s="223"/>
      <c r="AK778" s="229"/>
      <c r="AL778" s="228"/>
      <c r="AM778" s="229"/>
      <c r="AN778" s="229"/>
      <c r="AO778" s="229"/>
    </row>
    <row r="779" spans="1:41" ht="20.100000000000001" customHeight="1" x14ac:dyDescent="0.3">
      <c r="A779" s="222">
        <v>707397</v>
      </c>
      <c r="B779" s="255" t="s">
        <v>3750</v>
      </c>
      <c r="C779" s="223" t="s">
        <v>244</v>
      </c>
      <c r="D779" s="223" t="s">
        <v>1053</v>
      </c>
      <c r="E779" s="223" t="s">
        <v>174</v>
      </c>
      <c r="F779" s="224">
        <v>34767</v>
      </c>
      <c r="G779" s="223" t="s">
        <v>200</v>
      </c>
      <c r="H779" s="223" t="s">
        <v>3665</v>
      </c>
      <c r="I779" s="232" t="s">
        <v>248</v>
      </c>
      <c r="J779" s="223" t="s">
        <v>201</v>
      </c>
      <c r="K779" s="225">
        <v>2013</v>
      </c>
      <c r="L779" s="223" t="s">
        <v>202</v>
      </c>
      <c r="M779" s="218"/>
      <c r="N779" s="223"/>
      <c r="O779" s="223" t="str">
        <f>IFERROR(VLOOKUP(A779,[1]ورقه2مسجلين!A$3:AV$777,43,0),"")</f>
        <v/>
      </c>
      <c r="P779" s="223"/>
      <c r="Q779" s="226"/>
      <c r="R779" s="222">
        <v>0</v>
      </c>
      <c r="S779" s="223" t="s">
        <v>3598</v>
      </c>
      <c r="T779" s="223" t="s">
        <v>2071</v>
      </c>
      <c r="U779" s="223" t="s">
        <v>2160</v>
      </c>
      <c r="V779" s="223" t="s">
        <v>1849</v>
      </c>
      <c r="W779" s="222"/>
      <c r="X779" s="223"/>
      <c r="Y779" s="222"/>
      <c r="Z779" s="222"/>
      <c r="AA779" s="222"/>
      <c r="AB779" s="231"/>
      <c r="AC779" s="222"/>
      <c r="AD779" s="597" t="s">
        <v>227</v>
      </c>
      <c r="AE779" s="232">
        <v>0</v>
      </c>
      <c r="AF779" s="228" t="s">
        <v>227</v>
      </c>
      <c r="AG779" s="218"/>
      <c r="AH779" s="232"/>
      <c r="AI779" s="223"/>
      <c r="AJ779" s="223"/>
      <c r="AK779" s="229"/>
      <c r="AL779" s="228"/>
      <c r="AM779" s="229"/>
      <c r="AN779" s="229"/>
      <c r="AO779" s="229"/>
    </row>
    <row r="780" spans="1:41" ht="20.100000000000001" customHeight="1" x14ac:dyDescent="0.3">
      <c r="A780" s="222">
        <v>707398</v>
      </c>
      <c r="B780" s="255" t="s">
        <v>3751</v>
      </c>
      <c r="C780" s="223" t="s">
        <v>89</v>
      </c>
      <c r="D780" s="223" t="s">
        <v>1350</v>
      </c>
      <c r="E780" s="223" t="s">
        <v>174</v>
      </c>
      <c r="F780" s="230">
        <v>36162</v>
      </c>
      <c r="G780" s="223" t="s">
        <v>3752</v>
      </c>
      <c r="H780" s="223" t="s">
        <v>3665</v>
      </c>
      <c r="I780" s="232" t="s">
        <v>247</v>
      </c>
      <c r="J780" s="223" t="s">
        <v>201</v>
      </c>
      <c r="K780" s="222">
        <v>2016</v>
      </c>
      <c r="L780" s="223" t="s">
        <v>202</v>
      </c>
      <c r="M780" s="218"/>
      <c r="N780" s="223"/>
      <c r="O780" s="223" t="str">
        <f>IFERROR(VLOOKUP(A780,[1]ورقه2مسجلين!A$3:AV$777,43,0),"")</f>
        <v/>
      </c>
      <c r="P780" s="223"/>
      <c r="Q780" s="226"/>
      <c r="R780" s="222">
        <v>0</v>
      </c>
      <c r="S780" s="223" t="s">
        <v>3599</v>
      </c>
      <c r="T780" s="223" t="s">
        <v>1961</v>
      </c>
      <c r="U780" s="223" t="s">
        <v>3600</v>
      </c>
      <c r="V780" s="223" t="s">
        <v>1981</v>
      </c>
      <c r="W780" s="222"/>
      <c r="X780" s="223"/>
      <c r="Y780" s="222"/>
      <c r="Z780" s="222"/>
      <c r="AA780" s="222"/>
      <c r="AB780" s="231"/>
      <c r="AC780" s="222"/>
      <c r="AD780" s="597" t="s">
        <v>227</v>
      </c>
      <c r="AE780" s="232">
        <v>0</v>
      </c>
      <c r="AF780" s="228" t="s">
        <v>227</v>
      </c>
      <c r="AG780" s="218"/>
      <c r="AH780" s="232" t="s">
        <v>1500</v>
      </c>
      <c r="AI780" s="223"/>
      <c r="AJ780" s="223"/>
      <c r="AK780" s="229"/>
      <c r="AL780" s="228"/>
      <c r="AM780" s="229"/>
      <c r="AN780" s="229"/>
      <c r="AO780" s="229"/>
    </row>
    <row r="781" spans="1:41" ht="20.100000000000001" customHeight="1" x14ac:dyDescent="0.3">
      <c r="A781" s="222">
        <v>707399</v>
      </c>
      <c r="B781" s="255" t="s">
        <v>3753</v>
      </c>
      <c r="C781" s="223" t="s">
        <v>87</v>
      </c>
      <c r="D781" s="223" t="s">
        <v>3754</v>
      </c>
      <c r="E781" s="223" t="s">
        <v>174</v>
      </c>
      <c r="F781" s="230">
        <v>34112</v>
      </c>
      <c r="G781" s="223" t="s">
        <v>214</v>
      </c>
      <c r="H781" s="223" t="s">
        <v>3665</v>
      </c>
      <c r="I781" s="232" t="s">
        <v>247</v>
      </c>
      <c r="J781" s="223" t="s">
        <v>203</v>
      </c>
      <c r="K781" s="222">
        <v>2011</v>
      </c>
      <c r="L781" s="223" t="s">
        <v>214</v>
      </c>
      <c r="M781" s="218"/>
      <c r="N781" s="223"/>
      <c r="O781" s="223"/>
      <c r="P781" s="250"/>
      <c r="Q781" s="226"/>
      <c r="R781" s="231"/>
      <c r="S781" s="223" t="s">
        <v>3755</v>
      </c>
      <c r="T781" s="223" t="s">
        <v>1968</v>
      </c>
      <c r="U781" s="223" t="s">
        <v>3756</v>
      </c>
      <c r="V781" s="223" t="s">
        <v>2041</v>
      </c>
      <c r="W781" s="222"/>
      <c r="X781" s="223"/>
      <c r="Y781" s="222"/>
      <c r="Z781" s="222"/>
      <c r="AA781" s="222"/>
      <c r="AB781" s="231"/>
      <c r="AC781" s="222"/>
      <c r="AD781" s="597" t="s">
        <v>227</v>
      </c>
      <c r="AE781" s="232">
        <v>0</v>
      </c>
      <c r="AF781" s="228" t="s">
        <v>227</v>
      </c>
      <c r="AG781" s="218"/>
      <c r="AH781" s="232" t="s">
        <v>1500</v>
      </c>
      <c r="AI781" s="223"/>
      <c r="AJ781" s="223"/>
      <c r="AK781" s="229"/>
      <c r="AL781" s="228"/>
      <c r="AM781" s="229"/>
      <c r="AN781" s="229"/>
      <c r="AO781" s="229"/>
    </row>
    <row r="782" spans="1:41" ht="20.100000000000001" customHeight="1" x14ac:dyDescent="0.3">
      <c r="A782" s="222">
        <v>707400</v>
      </c>
      <c r="B782" s="255" t="s">
        <v>3757</v>
      </c>
      <c r="C782" s="223" t="s">
        <v>286</v>
      </c>
      <c r="D782" s="223" t="s">
        <v>1032</v>
      </c>
      <c r="E782" s="223" t="s">
        <v>174</v>
      </c>
      <c r="F782" s="224">
        <v>35691</v>
      </c>
      <c r="G782" s="223" t="s">
        <v>200</v>
      </c>
      <c r="H782" s="223" t="s">
        <v>3665</v>
      </c>
      <c r="I782" s="232" t="s">
        <v>247</v>
      </c>
      <c r="J782" s="223" t="s">
        <v>2586</v>
      </c>
      <c r="K782" s="226"/>
      <c r="L782" s="223" t="s">
        <v>2586</v>
      </c>
      <c r="M782" s="218"/>
      <c r="N782" s="223"/>
      <c r="O782" s="223" t="str">
        <f>IFERROR(VLOOKUP(A782,[1]ورقه2مسجلين!A$3:AV$777,43,0),"")</f>
        <v/>
      </c>
      <c r="P782" s="223"/>
      <c r="Q782" s="226"/>
      <c r="R782" s="231"/>
      <c r="S782" s="223" t="s">
        <v>3601</v>
      </c>
      <c r="T782" s="223" t="s">
        <v>3526</v>
      </c>
      <c r="U782" s="223" t="s">
        <v>1977</v>
      </c>
      <c r="V782" s="223" t="s">
        <v>1849</v>
      </c>
      <c r="W782" s="222"/>
      <c r="X782" s="223"/>
      <c r="Y782" s="222"/>
      <c r="Z782" s="222"/>
      <c r="AA782" s="222"/>
      <c r="AB782" s="231"/>
      <c r="AC782" s="222"/>
      <c r="AD782" s="597" t="s">
        <v>227</v>
      </c>
      <c r="AE782" s="232">
        <v>0</v>
      </c>
      <c r="AF782" s="228" t="s">
        <v>227</v>
      </c>
      <c r="AG782" s="218"/>
      <c r="AH782" s="232" t="s">
        <v>1500</v>
      </c>
      <c r="AI782" s="223"/>
      <c r="AJ782" s="223"/>
      <c r="AK782" s="229"/>
      <c r="AL782" s="228"/>
      <c r="AM782" s="229"/>
      <c r="AN782" s="229"/>
      <c r="AO782" s="229"/>
    </row>
    <row r="783" spans="1:41" ht="20.100000000000001" customHeight="1" x14ac:dyDescent="0.3">
      <c r="A783" s="222">
        <v>707401</v>
      </c>
      <c r="B783" s="255" t="s">
        <v>3758</v>
      </c>
      <c r="C783" s="223" t="s">
        <v>3759</v>
      </c>
      <c r="D783" s="223" t="s">
        <v>1390</v>
      </c>
      <c r="E783" s="223" t="s">
        <v>173</v>
      </c>
      <c r="F783" s="230">
        <v>29664</v>
      </c>
      <c r="G783" s="223" t="s">
        <v>934</v>
      </c>
      <c r="H783" s="223" t="s">
        <v>911</v>
      </c>
      <c r="I783" s="232" t="s">
        <v>247</v>
      </c>
      <c r="J783" s="223" t="s">
        <v>203</v>
      </c>
      <c r="K783" s="222">
        <v>2000</v>
      </c>
      <c r="L783" s="223" t="s">
        <v>200</v>
      </c>
      <c r="M783" s="218"/>
      <c r="N783" s="223"/>
      <c r="O783" s="223" t="str">
        <f>IFERROR(VLOOKUP(A783,[1]ورقه2مسجلين!A$3:AV$777,43,0),"")</f>
        <v/>
      </c>
      <c r="P783" s="223"/>
      <c r="Q783" s="226"/>
      <c r="R783" s="231"/>
      <c r="S783" s="223" t="s">
        <v>3602</v>
      </c>
      <c r="T783" s="223" t="s">
        <v>3603</v>
      </c>
      <c r="U783" s="223" t="s">
        <v>3604</v>
      </c>
      <c r="V783" s="223" t="s">
        <v>3605</v>
      </c>
      <c r="W783" s="222"/>
      <c r="X783" s="223"/>
      <c r="Y783" s="222"/>
      <c r="Z783" s="222"/>
      <c r="AA783" s="222"/>
      <c r="AB783" s="231"/>
      <c r="AC783" s="222"/>
      <c r="AD783" s="597" t="s">
        <v>227</v>
      </c>
      <c r="AE783" s="232">
        <v>0</v>
      </c>
      <c r="AF783" s="228" t="s">
        <v>227</v>
      </c>
      <c r="AG783" s="218"/>
      <c r="AH783" s="232" t="s">
        <v>1500</v>
      </c>
      <c r="AI783" s="223"/>
      <c r="AJ783" s="223"/>
      <c r="AK783" s="229"/>
      <c r="AL783" s="228"/>
      <c r="AM783" s="229"/>
      <c r="AN783" s="229"/>
      <c r="AO783" s="229"/>
    </row>
    <row r="784" spans="1:41" ht="20.100000000000001" customHeight="1" x14ac:dyDescent="0.3">
      <c r="A784" s="222">
        <v>707402</v>
      </c>
      <c r="B784" s="255" t="s">
        <v>3760</v>
      </c>
      <c r="C784" s="223" t="s">
        <v>64</v>
      </c>
      <c r="D784" s="223" t="s">
        <v>3761</v>
      </c>
      <c r="E784" s="223" t="s">
        <v>174</v>
      </c>
      <c r="F784" s="230">
        <v>34755</v>
      </c>
      <c r="G784" s="223" t="s">
        <v>1125</v>
      </c>
      <c r="H784" s="223" t="s">
        <v>3665</v>
      </c>
      <c r="I784" s="232" t="s">
        <v>247</v>
      </c>
      <c r="J784" s="234"/>
      <c r="K784" s="223" t="s">
        <v>3762</v>
      </c>
      <c r="L784" s="223" t="s">
        <v>215</v>
      </c>
      <c r="M784" s="218"/>
      <c r="N784" s="223"/>
      <c r="O784" s="223" t="str">
        <f>IFERROR(VLOOKUP(A784,[1]ورقه2مسجلين!A$3:AV$777,43,0),"")</f>
        <v/>
      </c>
      <c r="P784" s="223"/>
      <c r="Q784" s="226"/>
      <c r="R784" s="222">
        <v>0</v>
      </c>
      <c r="S784" s="223" t="s">
        <v>3606</v>
      </c>
      <c r="T784" s="223" t="s">
        <v>1966</v>
      </c>
      <c r="U784" s="223" t="s">
        <v>3607</v>
      </c>
      <c r="V784" s="223" t="s">
        <v>2007</v>
      </c>
      <c r="W784" s="222"/>
      <c r="X784" s="223"/>
      <c r="Y784" s="222"/>
      <c r="Z784" s="222"/>
      <c r="AA784" s="222"/>
      <c r="AB784" s="231"/>
      <c r="AC784" s="222"/>
      <c r="AD784" s="597" t="s">
        <v>227</v>
      </c>
      <c r="AE784" s="232">
        <v>0</v>
      </c>
      <c r="AF784" s="228" t="s">
        <v>227</v>
      </c>
      <c r="AG784" s="218"/>
      <c r="AH784" s="232"/>
      <c r="AI784" s="223"/>
      <c r="AJ784" s="223"/>
      <c r="AK784" s="229"/>
      <c r="AL784" s="228"/>
      <c r="AM784" s="229"/>
      <c r="AN784" s="229"/>
      <c r="AO784" s="229"/>
    </row>
    <row r="785" spans="1:41" ht="20.100000000000001" customHeight="1" x14ac:dyDescent="0.3">
      <c r="A785" s="222">
        <v>707403</v>
      </c>
      <c r="B785" s="255" t="s">
        <v>3763</v>
      </c>
      <c r="C785" s="223" t="s">
        <v>87</v>
      </c>
      <c r="D785" s="223" t="s">
        <v>1066</v>
      </c>
      <c r="E785" s="223" t="s">
        <v>174</v>
      </c>
      <c r="F785" s="230">
        <v>32843</v>
      </c>
      <c r="G785" s="223" t="s">
        <v>3764</v>
      </c>
      <c r="H785" s="223" t="s">
        <v>911</v>
      </c>
      <c r="I785" s="232" t="s">
        <v>247</v>
      </c>
      <c r="J785" s="223" t="s">
        <v>203</v>
      </c>
      <c r="K785" s="222">
        <v>2009</v>
      </c>
      <c r="L785" s="223" t="s">
        <v>200</v>
      </c>
      <c r="M785" s="218"/>
      <c r="N785" s="223"/>
      <c r="O785" s="223" t="str">
        <f>IFERROR(VLOOKUP(A785,[1]ورقه2مسجلين!A$3:AV$777,43,0),"")</f>
        <v/>
      </c>
      <c r="P785" s="223"/>
      <c r="Q785" s="226"/>
      <c r="R785" s="222">
        <v>0</v>
      </c>
      <c r="S785" s="223" t="s">
        <v>3608</v>
      </c>
      <c r="T785" s="223" t="s">
        <v>2277</v>
      </c>
      <c r="U785" s="223" t="s">
        <v>3609</v>
      </c>
      <c r="V785" s="223" t="s">
        <v>3610</v>
      </c>
      <c r="W785" s="222"/>
      <c r="X785" s="223"/>
      <c r="Y785" s="222"/>
      <c r="Z785" s="222"/>
      <c r="AA785" s="222"/>
      <c r="AB785" s="231"/>
      <c r="AC785" s="222"/>
      <c r="AD785" s="597" t="s">
        <v>227</v>
      </c>
      <c r="AE785" s="232">
        <v>0</v>
      </c>
      <c r="AF785" s="228" t="s">
        <v>227</v>
      </c>
      <c r="AG785" s="218"/>
      <c r="AH785" s="232" t="s">
        <v>1500</v>
      </c>
      <c r="AI785" s="223"/>
      <c r="AJ785" s="223"/>
      <c r="AK785" s="229"/>
      <c r="AL785" s="228"/>
      <c r="AM785" s="229"/>
      <c r="AN785" s="229"/>
      <c r="AO785" s="229"/>
    </row>
    <row r="786" spans="1:41" ht="20.100000000000001" customHeight="1" x14ac:dyDescent="0.3">
      <c r="A786" s="222">
        <v>707404</v>
      </c>
      <c r="B786" s="255" t="s">
        <v>3765</v>
      </c>
      <c r="C786" s="223" t="s">
        <v>294</v>
      </c>
      <c r="D786" s="223" t="s">
        <v>3766</v>
      </c>
      <c r="E786" s="223" t="s">
        <v>174</v>
      </c>
      <c r="F786" s="224">
        <v>29962</v>
      </c>
      <c r="G786" s="223" t="s">
        <v>3767</v>
      </c>
      <c r="H786" s="223" t="s">
        <v>911</v>
      </c>
      <c r="I786" s="232" t="s">
        <v>247</v>
      </c>
      <c r="J786" s="223" t="s">
        <v>203</v>
      </c>
      <c r="K786" s="225">
        <v>2000</v>
      </c>
      <c r="L786" s="223" t="s">
        <v>200</v>
      </c>
      <c r="M786" s="218"/>
      <c r="N786" s="223"/>
      <c r="O786" s="223" t="str">
        <f>IFERROR(VLOOKUP(A786,[1]ورقه2مسجلين!A$3:AV$777,43,0),"")</f>
        <v/>
      </c>
      <c r="P786" s="223"/>
      <c r="Q786" s="226"/>
      <c r="R786" s="222">
        <v>0</v>
      </c>
      <c r="S786" s="223" t="s">
        <v>3611</v>
      </c>
      <c r="T786" s="223" t="s">
        <v>2790</v>
      </c>
      <c r="U786" s="223" t="s">
        <v>3612</v>
      </c>
      <c r="V786" s="223" t="s">
        <v>3613</v>
      </c>
      <c r="W786" s="222"/>
      <c r="X786" s="223"/>
      <c r="Y786" s="222"/>
      <c r="Z786" s="222"/>
      <c r="AA786" s="222"/>
      <c r="AB786" s="231"/>
      <c r="AC786" s="222"/>
      <c r="AD786" s="597" t="s">
        <v>227</v>
      </c>
      <c r="AE786" s="232">
        <v>0</v>
      </c>
      <c r="AF786" s="228" t="s">
        <v>227</v>
      </c>
      <c r="AG786" s="218"/>
      <c r="AH786" s="232" t="s">
        <v>1500</v>
      </c>
      <c r="AI786" s="223"/>
      <c r="AJ786" s="223"/>
      <c r="AK786" s="229"/>
      <c r="AL786" s="228"/>
      <c r="AM786" s="229"/>
      <c r="AN786" s="229"/>
      <c r="AO786" s="229"/>
    </row>
    <row r="787" spans="1:41" s="242" customFormat="1" ht="20.100000000000001" customHeight="1" x14ac:dyDescent="0.3">
      <c r="A787" s="222">
        <v>707405</v>
      </c>
      <c r="B787" s="255" t="s">
        <v>3768</v>
      </c>
      <c r="C787" s="223" t="s">
        <v>3769</v>
      </c>
      <c r="D787" s="223" t="s">
        <v>1115</v>
      </c>
      <c r="E787" s="223" t="s">
        <v>173</v>
      </c>
      <c r="F787" s="230">
        <v>31798</v>
      </c>
      <c r="G787" s="223" t="s">
        <v>200</v>
      </c>
      <c r="H787" s="223" t="s">
        <v>911</v>
      </c>
      <c r="I787" s="232" t="s">
        <v>247</v>
      </c>
      <c r="J787" s="223" t="s">
        <v>203</v>
      </c>
      <c r="K787" s="222">
        <v>2006</v>
      </c>
      <c r="L787" s="223" t="s">
        <v>217</v>
      </c>
      <c r="M787" s="218"/>
      <c r="N787" s="223"/>
      <c r="O787" s="223" t="str">
        <f>IFERROR(VLOOKUP(A787,[1]ورقه2مسجلين!A$3:AV$777,43,0),"")</f>
        <v/>
      </c>
      <c r="P787" s="223"/>
      <c r="Q787" s="226"/>
      <c r="R787" s="222">
        <v>0</v>
      </c>
      <c r="S787" s="223" t="s">
        <v>3614</v>
      </c>
      <c r="T787" s="223" t="s">
        <v>3615</v>
      </c>
      <c r="U787" s="223" t="s">
        <v>2518</v>
      </c>
      <c r="V787" s="223" t="s">
        <v>1963</v>
      </c>
      <c r="W787" s="222"/>
      <c r="X787" s="223"/>
      <c r="Y787" s="222"/>
      <c r="Z787" s="222"/>
      <c r="AA787" s="222"/>
      <c r="AB787" s="231"/>
      <c r="AC787" s="222"/>
      <c r="AD787" s="597" t="s">
        <v>227</v>
      </c>
      <c r="AE787" s="232">
        <v>0</v>
      </c>
      <c r="AF787" s="228" t="s">
        <v>227</v>
      </c>
      <c r="AG787" s="218"/>
      <c r="AH787" s="232" t="s">
        <v>1500</v>
      </c>
      <c r="AI787" s="223"/>
      <c r="AJ787" s="223"/>
      <c r="AK787" s="229"/>
      <c r="AL787" s="228"/>
      <c r="AM787" s="229"/>
      <c r="AN787" s="229"/>
      <c r="AO787" s="229"/>
    </row>
    <row r="788" spans="1:41" ht="20.100000000000001" customHeight="1" x14ac:dyDescent="0.3">
      <c r="A788" s="222">
        <v>707406</v>
      </c>
      <c r="B788" s="255" t="s">
        <v>3770</v>
      </c>
      <c r="C788" s="223" t="s">
        <v>75</v>
      </c>
      <c r="D788" s="223" t="s">
        <v>1165</v>
      </c>
      <c r="E788" s="223" t="s">
        <v>174</v>
      </c>
      <c r="F788" s="230">
        <v>37991</v>
      </c>
      <c r="G788" s="223" t="s">
        <v>969</v>
      </c>
      <c r="H788" s="223" t="s">
        <v>3771</v>
      </c>
      <c r="I788" s="232" t="s">
        <v>247</v>
      </c>
      <c r="J788" s="223" t="s">
        <v>203</v>
      </c>
      <c r="K788" s="222">
        <v>2021</v>
      </c>
      <c r="L788" s="223" t="s">
        <v>210</v>
      </c>
      <c r="M788" s="218"/>
      <c r="N788" s="223"/>
      <c r="O788" s="223" t="str">
        <f>IFERROR(VLOOKUP(A788,[1]ورقه2مسجلين!A$3:AV$777,43,0),"")</f>
        <v/>
      </c>
      <c r="P788" s="223"/>
      <c r="Q788" s="226"/>
      <c r="R788" s="222">
        <v>0</v>
      </c>
      <c r="S788" s="223" t="s">
        <v>3616</v>
      </c>
      <c r="T788" s="223" t="s">
        <v>3617</v>
      </c>
      <c r="U788" s="223" t="s">
        <v>3618</v>
      </c>
      <c r="V788" s="223" t="s">
        <v>3619</v>
      </c>
      <c r="W788" s="222"/>
      <c r="X788" s="223"/>
      <c r="Y788" s="222"/>
      <c r="Z788" s="222"/>
      <c r="AA788" s="222"/>
      <c r="AB788" s="231"/>
      <c r="AC788" s="222"/>
      <c r="AD788" s="597" t="s">
        <v>227</v>
      </c>
      <c r="AE788" s="232">
        <v>0</v>
      </c>
      <c r="AF788" s="228" t="s">
        <v>227</v>
      </c>
      <c r="AG788" s="218"/>
      <c r="AH788" s="232"/>
      <c r="AI788" s="223"/>
      <c r="AJ788" s="223"/>
      <c r="AK788" s="229"/>
      <c r="AL788" s="228"/>
      <c r="AM788" s="229"/>
      <c r="AN788" s="229"/>
      <c r="AO788" s="229"/>
    </row>
    <row r="789" spans="1:41" ht="20.100000000000001" customHeight="1" x14ac:dyDescent="0.3">
      <c r="A789" s="222">
        <v>707407</v>
      </c>
      <c r="B789" s="255" t="s">
        <v>3772</v>
      </c>
      <c r="C789" s="223" t="s">
        <v>125</v>
      </c>
      <c r="D789" s="223" t="s">
        <v>928</v>
      </c>
      <c r="E789" s="223" t="s">
        <v>174</v>
      </c>
      <c r="F789" s="230">
        <v>35800</v>
      </c>
      <c r="G789" s="223" t="s">
        <v>994</v>
      </c>
      <c r="H789" s="223" t="s">
        <v>3711</v>
      </c>
      <c r="I789" s="232" t="s">
        <v>247</v>
      </c>
      <c r="J789" s="223" t="s">
        <v>201</v>
      </c>
      <c r="K789" s="222">
        <v>2015</v>
      </c>
      <c r="L789" s="223" t="s">
        <v>210</v>
      </c>
      <c r="M789" s="218"/>
      <c r="N789" s="223"/>
      <c r="O789" s="223" t="str">
        <f>IFERROR(VLOOKUP(A789,[1]ورقه2مسجلين!A$3:AV$777,43,0),"")</f>
        <v/>
      </c>
      <c r="P789" s="223"/>
      <c r="Q789" s="226"/>
      <c r="R789" s="222">
        <v>0</v>
      </c>
      <c r="S789" s="223" t="s">
        <v>3620</v>
      </c>
      <c r="T789" s="223" t="s">
        <v>2141</v>
      </c>
      <c r="U789" s="223" t="s">
        <v>3621</v>
      </c>
      <c r="V789" s="223" t="s">
        <v>1973</v>
      </c>
      <c r="W789" s="222"/>
      <c r="X789" s="223"/>
      <c r="Y789" s="222"/>
      <c r="Z789" s="222"/>
      <c r="AA789" s="222"/>
      <c r="AB789" s="231"/>
      <c r="AC789" s="222"/>
      <c r="AD789" s="597" t="s">
        <v>227</v>
      </c>
      <c r="AE789" s="232">
        <v>0</v>
      </c>
      <c r="AF789" s="228" t="s">
        <v>227</v>
      </c>
      <c r="AG789" s="218"/>
      <c r="AH789" s="232" t="s">
        <v>1500</v>
      </c>
      <c r="AI789" s="223"/>
      <c r="AJ789" s="223"/>
      <c r="AK789" s="229"/>
      <c r="AL789" s="228"/>
      <c r="AM789" s="229"/>
      <c r="AN789" s="229"/>
      <c r="AO789" s="229"/>
    </row>
    <row r="790" spans="1:41" ht="20.100000000000001" customHeight="1" x14ac:dyDescent="0.3">
      <c r="A790" s="222">
        <v>707408</v>
      </c>
      <c r="B790" s="255" t="s">
        <v>3773</v>
      </c>
      <c r="C790" s="223" t="s">
        <v>66</v>
      </c>
      <c r="D790" s="223" t="s">
        <v>1393</v>
      </c>
      <c r="E790" s="223" t="s">
        <v>174</v>
      </c>
      <c r="F790" s="230">
        <v>31274</v>
      </c>
      <c r="G790" s="223" t="s">
        <v>3774</v>
      </c>
      <c r="H790" s="223" t="s">
        <v>3682</v>
      </c>
      <c r="I790" s="232" t="s">
        <v>402</v>
      </c>
      <c r="J790" s="229" t="s">
        <v>201</v>
      </c>
      <c r="K790" s="222">
        <v>2003</v>
      </c>
      <c r="L790" s="223" t="s">
        <v>210</v>
      </c>
      <c r="M790" s="218"/>
      <c r="N790" s="223"/>
      <c r="O790" s="223" t="str">
        <f>IFERROR(VLOOKUP(A790,[1]ورقه2مسجلين!A$3:AV$777,43,0),"")</f>
        <v/>
      </c>
      <c r="P790" s="223"/>
      <c r="Q790" s="226"/>
      <c r="R790" s="222">
        <v>0</v>
      </c>
      <c r="S790" s="223" t="s">
        <v>3622</v>
      </c>
      <c r="T790" s="223" t="s">
        <v>2148</v>
      </c>
      <c r="U790" s="223" t="s">
        <v>2438</v>
      </c>
      <c r="V790" s="223" t="s">
        <v>3623</v>
      </c>
      <c r="W790" s="222"/>
      <c r="X790" s="223"/>
      <c r="Y790" s="222"/>
      <c r="Z790" s="222"/>
      <c r="AA790" s="222"/>
      <c r="AB790" s="231"/>
      <c r="AC790" s="222"/>
      <c r="AD790" s="597" t="s">
        <v>227</v>
      </c>
      <c r="AE790" s="232">
        <v>0</v>
      </c>
      <c r="AF790" s="228" t="s">
        <v>227</v>
      </c>
      <c r="AG790" s="218"/>
      <c r="AH790" s="232"/>
      <c r="AI790" s="223"/>
      <c r="AJ790" s="223"/>
      <c r="AK790" s="229"/>
      <c r="AL790" s="228"/>
      <c r="AM790" s="229"/>
      <c r="AN790" s="229"/>
      <c r="AO790" s="229"/>
    </row>
    <row r="791" spans="1:41" ht="20.100000000000001" customHeight="1" x14ac:dyDescent="0.3">
      <c r="A791" s="222">
        <v>707409</v>
      </c>
      <c r="B791" s="255" t="s">
        <v>3775</v>
      </c>
      <c r="C791" s="223" t="s">
        <v>1528</v>
      </c>
      <c r="D791" s="223" t="s">
        <v>989</v>
      </c>
      <c r="E791" s="223" t="s">
        <v>174</v>
      </c>
      <c r="F791" s="230">
        <v>31607</v>
      </c>
      <c r="G791" s="223" t="s">
        <v>1097</v>
      </c>
      <c r="H791" s="223" t="s">
        <v>3665</v>
      </c>
      <c r="I791" s="232" t="s">
        <v>247</v>
      </c>
      <c r="J791" s="229" t="s">
        <v>2586</v>
      </c>
      <c r="K791" s="231"/>
      <c r="L791" s="223" t="s">
        <v>2586</v>
      </c>
      <c r="M791" s="218"/>
      <c r="N791" s="223"/>
      <c r="O791" s="223" t="str">
        <f>IFERROR(VLOOKUP(A791,[1]ورقه2مسجلين!A$3:AV$777,43,0),"")</f>
        <v/>
      </c>
      <c r="P791" s="223"/>
      <c r="Q791" s="226"/>
      <c r="R791" s="231"/>
      <c r="S791" s="223" t="s">
        <v>3624</v>
      </c>
      <c r="T791" s="223" t="s">
        <v>3625</v>
      </c>
      <c r="U791" s="223" t="s">
        <v>2031</v>
      </c>
      <c r="V791" s="223" t="s">
        <v>2445</v>
      </c>
      <c r="W791" s="222"/>
      <c r="X791" s="223"/>
      <c r="Y791" s="222"/>
      <c r="Z791" s="222"/>
      <c r="AA791" s="222"/>
      <c r="AB791" s="231"/>
      <c r="AC791" s="222"/>
      <c r="AD791" s="597" t="s">
        <v>227</v>
      </c>
      <c r="AE791" s="232">
        <v>0</v>
      </c>
      <c r="AF791" s="228" t="s">
        <v>227</v>
      </c>
      <c r="AG791" s="218"/>
      <c r="AH791" s="232"/>
      <c r="AI791" s="223"/>
      <c r="AJ791" s="223"/>
      <c r="AK791" s="229"/>
      <c r="AL791" s="228"/>
      <c r="AM791" s="229"/>
      <c r="AN791" s="229"/>
      <c r="AO791" s="229"/>
    </row>
    <row r="792" spans="1:41" ht="20.100000000000001" customHeight="1" x14ac:dyDescent="0.3">
      <c r="A792" s="222">
        <v>707410</v>
      </c>
      <c r="B792" s="255" t="s">
        <v>3776</v>
      </c>
      <c r="C792" s="223" t="s">
        <v>68</v>
      </c>
      <c r="D792" s="223" t="s">
        <v>1257</v>
      </c>
      <c r="E792" s="223" t="s">
        <v>174</v>
      </c>
      <c r="F792" s="230">
        <v>26401</v>
      </c>
      <c r="G792" s="223" t="s">
        <v>200</v>
      </c>
      <c r="H792" s="223" t="s">
        <v>3777</v>
      </c>
      <c r="I792" s="232" t="s">
        <v>247</v>
      </c>
      <c r="J792" s="223" t="s">
        <v>201</v>
      </c>
      <c r="K792" s="222">
        <v>1990</v>
      </c>
      <c r="L792" s="223" t="s">
        <v>200</v>
      </c>
      <c r="M792" s="218"/>
      <c r="N792" s="223"/>
      <c r="O792" s="223" t="str">
        <f>IFERROR(VLOOKUP(A792,[1]ورقه2مسجلين!A$3:AV$777,43,0),"")</f>
        <v/>
      </c>
      <c r="P792" s="223"/>
      <c r="Q792" s="226"/>
      <c r="R792" s="231"/>
      <c r="S792" s="223" t="s">
        <v>3778</v>
      </c>
      <c r="T792" s="223" t="s">
        <v>2024</v>
      </c>
      <c r="U792" s="223" t="s">
        <v>2051</v>
      </c>
      <c r="V792" s="223" t="s">
        <v>1963</v>
      </c>
      <c r="W792" s="222"/>
      <c r="X792" s="223"/>
      <c r="Y792" s="222"/>
      <c r="Z792" s="222"/>
      <c r="AA792" s="222"/>
      <c r="AB792" s="231"/>
      <c r="AC792" s="222"/>
      <c r="AD792" s="597" t="s">
        <v>227</v>
      </c>
      <c r="AE792" s="232">
        <v>0</v>
      </c>
      <c r="AF792" s="228" t="s">
        <v>227</v>
      </c>
      <c r="AG792" s="218"/>
      <c r="AH792" s="232" t="s">
        <v>1500</v>
      </c>
      <c r="AI792" s="223"/>
      <c r="AJ792" s="223"/>
      <c r="AK792" s="229"/>
      <c r="AL792" s="228"/>
      <c r="AM792" s="229"/>
      <c r="AN792" s="229"/>
      <c r="AO792" s="229"/>
    </row>
    <row r="793" spans="1:41" ht="20.100000000000001" customHeight="1" x14ac:dyDescent="0.3">
      <c r="A793" s="222">
        <v>707411</v>
      </c>
      <c r="B793" s="255" t="s">
        <v>3779</v>
      </c>
      <c r="C793" s="223" t="s">
        <v>66</v>
      </c>
      <c r="D793" s="223" t="s">
        <v>3664</v>
      </c>
      <c r="E793" s="223" t="s">
        <v>174</v>
      </c>
      <c r="F793" s="230">
        <v>37052</v>
      </c>
      <c r="G793" s="223" t="s">
        <v>218</v>
      </c>
      <c r="H793" s="223" t="s">
        <v>3711</v>
      </c>
      <c r="I793" s="232" t="s">
        <v>247</v>
      </c>
      <c r="J793" s="223" t="s">
        <v>201</v>
      </c>
      <c r="K793" s="222">
        <v>2020</v>
      </c>
      <c r="L793" s="223" t="s">
        <v>215</v>
      </c>
      <c r="M793" s="218"/>
      <c r="N793" s="223"/>
      <c r="O793" s="223" t="str">
        <f>IFERROR(VLOOKUP(A793,[1]ورقه2مسجلين!A$3:AV$777,43,0),"")</f>
        <v/>
      </c>
      <c r="P793" s="223"/>
      <c r="Q793" s="226"/>
      <c r="R793" s="231"/>
      <c r="S793" s="223" t="s">
        <v>3780</v>
      </c>
      <c r="T793" s="223" t="s">
        <v>3781</v>
      </c>
      <c r="U793" s="223" t="s">
        <v>3497</v>
      </c>
      <c r="V793" s="223" t="s">
        <v>3782</v>
      </c>
      <c r="W793" s="222"/>
      <c r="X793" s="223"/>
      <c r="Y793" s="222"/>
      <c r="Z793" s="222"/>
      <c r="AA793" s="222"/>
      <c r="AB793" s="231"/>
      <c r="AC793" s="222"/>
      <c r="AD793" s="597" t="s">
        <v>227</v>
      </c>
      <c r="AE793" s="232">
        <v>0</v>
      </c>
      <c r="AF793" s="228" t="s">
        <v>227</v>
      </c>
      <c r="AG793" s="218"/>
      <c r="AH793" s="232" t="s">
        <v>1500</v>
      </c>
      <c r="AI793" s="223"/>
      <c r="AJ793" s="223"/>
      <c r="AK793" s="229"/>
      <c r="AL793" s="228"/>
      <c r="AM793" s="229"/>
      <c r="AN793" s="229"/>
      <c r="AO793" s="229"/>
    </row>
    <row r="794" spans="1:41" ht="20.100000000000001" customHeight="1" x14ac:dyDescent="0.3">
      <c r="A794" s="222">
        <v>707413</v>
      </c>
      <c r="B794" s="255" t="s">
        <v>4314</v>
      </c>
      <c r="C794" s="223" t="s">
        <v>246</v>
      </c>
      <c r="D794" s="232"/>
      <c r="E794" s="232"/>
      <c r="F794" s="233"/>
      <c r="G794" s="232"/>
      <c r="H794" s="234"/>
      <c r="I794" s="232" t="s">
        <v>248</v>
      </c>
      <c r="K794" s="232"/>
      <c r="L794" s="234"/>
      <c r="M794" s="232"/>
      <c r="N794" s="232"/>
      <c r="O794" s="232"/>
      <c r="P794" s="232"/>
      <c r="R794" s="232"/>
      <c r="S794" s="232"/>
      <c r="T794" s="232"/>
      <c r="U794" s="232"/>
      <c r="V794" s="232"/>
      <c r="W794" s="232"/>
      <c r="X794" s="232"/>
      <c r="Y794" s="232"/>
      <c r="Z794" s="232"/>
      <c r="AA794" s="232"/>
      <c r="AB794" s="232"/>
      <c r="AC794" s="232"/>
      <c r="AD794" s="596"/>
      <c r="AE794" s="232" t="s">
        <v>4582</v>
      </c>
      <c r="AF794" s="238"/>
      <c r="AG794" s="232"/>
      <c r="AH794" s="232" t="s">
        <v>1500</v>
      </c>
      <c r="AI794" s="232"/>
      <c r="AJ794" s="232"/>
      <c r="AL794" s="238"/>
    </row>
    <row r="795" spans="1:41" ht="20.100000000000001" customHeight="1" x14ac:dyDescent="0.3">
      <c r="A795" s="222">
        <v>707414</v>
      </c>
      <c r="B795" s="255" t="s">
        <v>3783</v>
      </c>
      <c r="C795" s="223" t="s">
        <v>117</v>
      </c>
      <c r="D795" s="223" t="s">
        <v>1944</v>
      </c>
      <c r="E795" s="223" t="s">
        <v>1818</v>
      </c>
      <c r="F795" s="230">
        <v>33970</v>
      </c>
      <c r="G795" s="223" t="s">
        <v>3784</v>
      </c>
      <c r="H795" s="223" t="s">
        <v>3665</v>
      </c>
      <c r="I795" s="232" t="s">
        <v>247</v>
      </c>
      <c r="J795" s="223" t="s">
        <v>1813</v>
      </c>
      <c r="K795" s="222">
        <v>2013</v>
      </c>
      <c r="L795" s="223" t="s">
        <v>209</v>
      </c>
      <c r="M795" s="218"/>
      <c r="N795" s="223"/>
      <c r="O795" s="223" t="str">
        <f>IFERROR(VLOOKUP(A795,[1]ورقه2مسجلين!A$3:AV$777,43,0),"")</f>
        <v/>
      </c>
      <c r="P795" s="223"/>
      <c r="Q795" s="226"/>
      <c r="R795" s="222">
        <v>0</v>
      </c>
      <c r="S795" s="223" t="s">
        <v>3785</v>
      </c>
      <c r="T795" s="223" t="s">
        <v>2187</v>
      </c>
      <c r="U795" s="223" t="s">
        <v>3786</v>
      </c>
      <c r="V795" s="223" t="s">
        <v>3787</v>
      </c>
      <c r="W795" s="222"/>
      <c r="X795" s="223"/>
      <c r="Y795" s="222"/>
      <c r="Z795" s="222"/>
      <c r="AA795" s="222"/>
      <c r="AB795" s="231"/>
      <c r="AC795" s="222"/>
      <c r="AD795" s="597" t="s">
        <v>227</v>
      </c>
      <c r="AE795" s="232">
        <v>0</v>
      </c>
      <c r="AF795" s="228" t="s">
        <v>227</v>
      </c>
      <c r="AG795" s="218"/>
      <c r="AH795" s="232" t="s">
        <v>1500</v>
      </c>
      <c r="AI795" s="223"/>
      <c r="AJ795" s="223"/>
      <c r="AK795" s="229"/>
      <c r="AL795" s="228"/>
      <c r="AM795" s="229"/>
      <c r="AN795" s="229"/>
      <c r="AO795" s="229"/>
    </row>
    <row r="796" spans="1:41" ht="20.100000000000001" customHeight="1" x14ac:dyDescent="0.3">
      <c r="A796" s="222">
        <v>707415</v>
      </c>
      <c r="B796" s="255" t="s">
        <v>3788</v>
      </c>
      <c r="C796" s="223" t="s">
        <v>3789</v>
      </c>
      <c r="D796" s="223" t="s">
        <v>3790</v>
      </c>
      <c r="E796" s="223" t="s">
        <v>174</v>
      </c>
      <c r="F796" s="230">
        <v>30533</v>
      </c>
      <c r="G796" s="223" t="s">
        <v>3791</v>
      </c>
      <c r="H796" s="223" t="s">
        <v>3665</v>
      </c>
      <c r="I796" s="232" t="s">
        <v>247</v>
      </c>
      <c r="J796" s="234"/>
      <c r="K796" s="223" t="s">
        <v>3792</v>
      </c>
      <c r="L796" s="223" t="s">
        <v>214</v>
      </c>
      <c r="M796" s="218"/>
      <c r="N796" s="223"/>
      <c r="O796" s="223" t="str">
        <f>IFERROR(VLOOKUP(A796,[1]ورقه2مسجلين!A$3:AV$777,43,0),"")</f>
        <v/>
      </c>
      <c r="P796" s="223"/>
      <c r="Q796" s="226"/>
      <c r="R796" s="222">
        <v>0</v>
      </c>
      <c r="S796" s="223" t="s">
        <v>3793</v>
      </c>
      <c r="T796" s="223" t="s">
        <v>3794</v>
      </c>
      <c r="U796" s="223" t="s">
        <v>3795</v>
      </c>
      <c r="V796" s="223" t="s">
        <v>2041</v>
      </c>
      <c r="W796" s="222"/>
      <c r="X796" s="223"/>
      <c r="Y796" s="222"/>
      <c r="Z796" s="222"/>
      <c r="AA796" s="222"/>
      <c r="AB796" s="231"/>
      <c r="AC796" s="222"/>
      <c r="AD796" s="597" t="s">
        <v>227</v>
      </c>
      <c r="AE796" s="232">
        <v>0</v>
      </c>
      <c r="AF796" s="228" t="s">
        <v>227</v>
      </c>
      <c r="AG796" s="218"/>
      <c r="AH796" s="232"/>
      <c r="AI796" s="223"/>
      <c r="AJ796" s="223"/>
      <c r="AK796" s="229"/>
      <c r="AL796" s="228"/>
      <c r="AM796" s="229"/>
      <c r="AN796" s="229"/>
      <c r="AO796" s="229"/>
    </row>
    <row r="797" spans="1:41" ht="20.100000000000001" customHeight="1" x14ac:dyDescent="0.3">
      <c r="A797" s="222">
        <v>707416</v>
      </c>
      <c r="B797" s="255" t="s">
        <v>3796</v>
      </c>
      <c r="C797" s="223" t="s">
        <v>3742</v>
      </c>
      <c r="D797" s="223" t="s">
        <v>1140</v>
      </c>
      <c r="E797" s="223" t="s">
        <v>174</v>
      </c>
      <c r="F797" s="230">
        <v>36853</v>
      </c>
      <c r="G797" s="223" t="s">
        <v>200</v>
      </c>
      <c r="H797" s="223" t="s">
        <v>3665</v>
      </c>
      <c r="I797" s="232" t="s">
        <v>247</v>
      </c>
      <c r="J797" s="234"/>
      <c r="K797" s="223" t="s">
        <v>3745</v>
      </c>
      <c r="L797" s="223" t="s">
        <v>202</v>
      </c>
      <c r="M797" s="218"/>
      <c r="N797" s="251"/>
      <c r="O797" s="251" t="s">
        <v>4543</v>
      </c>
      <c r="P797" s="223"/>
      <c r="Q797" s="226">
        <v>30000</v>
      </c>
      <c r="R797" s="222">
        <v>0</v>
      </c>
      <c r="S797" s="223" t="s">
        <v>3797</v>
      </c>
      <c r="T797" s="223" t="s">
        <v>3798</v>
      </c>
      <c r="U797" s="223" t="s">
        <v>3799</v>
      </c>
      <c r="V797" s="223" t="s">
        <v>1849</v>
      </c>
      <c r="W797" s="222"/>
      <c r="X797" s="223"/>
      <c r="Y797" s="222"/>
      <c r="Z797" s="222"/>
      <c r="AA797" s="222"/>
      <c r="AB797" s="231"/>
      <c r="AC797" s="222"/>
      <c r="AD797" s="597" t="s">
        <v>227</v>
      </c>
      <c r="AE797" s="232">
        <v>0</v>
      </c>
      <c r="AF797" s="228" t="s">
        <v>227</v>
      </c>
      <c r="AG797" s="218"/>
      <c r="AH797" s="232"/>
      <c r="AI797" s="223"/>
      <c r="AJ797" s="223"/>
      <c r="AK797" s="229"/>
      <c r="AL797" s="228"/>
      <c r="AM797" s="229"/>
      <c r="AN797" s="229"/>
      <c r="AO797" s="229"/>
    </row>
    <row r="798" spans="1:41" ht="20.100000000000001" customHeight="1" x14ac:dyDescent="0.3">
      <c r="A798" s="222">
        <v>707417</v>
      </c>
      <c r="B798" s="255" t="s">
        <v>3800</v>
      </c>
      <c r="C798" s="223" t="s">
        <v>70</v>
      </c>
      <c r="D798" s="223" t="s">
        <v>3801</v>
      </c>
      <c r="E798" s="223" t="s">
        <v>174</v>
      </c>
      <c r="F798" s="230">
        <v>31291</v>
      </c>
      <c r="G798" s="223" t="s">
        <v>200</v>
      </c>
      <c r="H798" s="223" t="s">
        <v>3802</v>
      </c>
      <c r="I798" s="232" t="s">
        <v>248</v>
      </c>
      <c r="J798" s="223" t="s">
        <v>203</v>
      </c>
      <c r="K798" s="222">
        <v>2007</v>
      </c>
      <c r="L798" s="223" t="s">
        <v>200</v>
      </c>
      <c r="M798" s="218"/>
      <c r="N798" s="223"/>
      <c r="O798" s="223" t="str">
        <f>IFERROR(VLOOKUP(A798,[1]ورقه2مسجلين!A$3:AV$777,43,0),"")</f>
        <v/>
      </c>
      <c r="P798" s="223"/>
      <c r="Q798" s="226"/>
      <c r="R798" s="231"/>
      <c r="S798" s="223" t="s">
        <v>3803</v>
      </c>
      <c r="T798" s="223" t="s">
        <v>2017</v>
      </c>
      <c r="U798" s="223" t="s">
        <v>3804</v>
      </c>
      <c r="V798" s="223" t="s">
        <v>2586</v>
      </c>
      <c r="W798" s="222"/>
      <c r="X798" s="223"/>
      <c r="Y798" s="222"/>
      <c r="Z798" s="222"/>
      <c r="AA798" s="222"/>
      <c r="AB798" s="231"/>
      <c r="AC798" s="222"/>
      <c r="AD798" s="597" t="s">
        <v>227</v>
      </c>
      <c r="AE798" s="232">
        <v>0</v>
      </c>
      <c r="AF798" s="228" t="s">
        <v>227</v>
      </c>
      <c r="AG798" s="218"/>
      <c r="AH798" s="232"/>
      <c r="AI798" s="223"/>
      <c r="AJ798" s="223"/>
      <c r="AK798" s="229"/>
      <c r="AL798" s="228"/>
      <c r="AM798" s="229"/>
      <c r="AN798" s="229"/>
      <c r="AO798" s="229"/>
    </row>
    <row r="799" spans="1:41" ht="20.100000000000001" customHeight="1" x14ac:dyDescent="0.3">
      <c r="A799" s="222">
        <v>707418</v>
      </c>
      <c r="B799" s="255" t="s">
        <v>3805</v>
      </c>
      <c r="C799" s="223" t="s">
        <v>68</v>
      </c>
      <c r="D799" s="223" t="s">
        <v>1284</v>
      </c>
      <c r="E799" s="223" t="s">
        <v>174</v>
      </c>
      <c r="F799" s="230">
        <v>32709</v>
      </c>
      <c r="G799" s="223" t="s">
        <v>200</v>
      </c>
      <c r="H799" s="223" t="s">
        <v>3682</v>
      </c>
      <c r="I799" s="232" t="s">
        <v>247</v>
      </c>
      <c r="J799" s="229" t="s">
        <v>201</v>
      </c>
      <c r="K799" s="222">
        <v>2008</v>
      </c>
      <c r="L799" s="223" t="s">
        <v>200</v>
      </c>
      <c r="M799" s="218"/>
      <c r="N799" s="223"/>
      <c r="O799" s="223" t="str">
        <f>IFERROR(VLOOKUP(A799,[1]ورقه2مسجلين!A$3:AV$777,43,0),"")</f>
        <v/>
      </c>
      <c r="P799" s="223"/>
      <c r="Q799" s="226"/>
      <c r="R799" s="222">
        <v>0</v>
      </c>
      <c r="S799" s="223" t="s">
        <v>3806</v>
      </c>
      <c r="T799" s="223" t="s">
        <v>2013</v>
      </c>
      <c r="U799" s="223" t="s">
        <v>3807</v>
      </c>
      <c r="V799" s="223" t="s">
        <v>3808</v>
      </c>
      <c r="W799" s="222"/>
      <c r="X799" s="223"/>
      <c r="Y799" s="222"/>
      <c r="Z799" s="222"/>
      <c r="AA799" s="222"/>
      <c r="AB799" s="231"/>
      <c r="AC799" s="222"/>
      <c r="AD799" s="597" t="s">
        <v>227</v>
      </c>
      <c r="AE799" s="232">
        <v>0</v>
      </c>
      <c r="AF799" s="228" t="s">
        <v>227</v>
      </c>
      <c r="AG799" s="218"/>
      <c r="AH799" s="232" t="s">
        <v>1500</v>
      </c>
      <c r="AI799" s="223"/>
      <c r="AJ799" s="223"/>
      <c r="AK799" s="229"/>
      <c r="AL799" s="228"/>
      <c r="AM799" s="229"/>
      <c r="AN799" s="229"/>
      <c r="AO799" s="229"/>
    </row>
    <row r="800" spans="1:41" ht="20.100000000000001" customHeight="1" x14ac:dyDescent="0.3">
      <c r="A800" s="222">
        <v>707419</v>
      </c>
      <c r="B800" s="255" t="s">
        <v>3809</v>
      </c>
      <c r="C800" s="223" t="s">
        <v>116</v>
      </c>
      <c r="D800" s="223" t="s">
        <v>1170</v>
      </c>
      <c r="E800" s="223" t="s">
        <v>174</v>
      </c>
      <c r="F800" s="230">
        <v>34951</v>
      </c>
      <c r="G800" s="223" t="s">
        <v>200</v>
      </c>
      <c r="H800" s="223" t="s">
        <v>3810</v>
      </c>
      <c r="I800" s="232" t="s">
        <v>247</v>
      </c>
      <c r="J800" s="234"/>
      <c r="K800" s="223" t="s">
        <v>3762</v>
      </c>
      <c r="L800" s="223" t="s">
        <v>200</v>
      </c>
      <c r="M800" s="218"/>
      <c r="N800" s="223"/>
      <c r="O800" s="223" t="str">
        <f>IFERROR(VLOOKUP(A800,[1]ورقه2مسجلين!A$3:AV$777,43,0),"")</f>
        <v/>
      </c>
      <c r="P800" s="223"/>
      <c r="Q800" s="226"/>
      <c r="R800" s="222">
        <v>0</v>
      </c>
      <c r="S800" s="223" t="s">
        <v>3811</v>
      </c>
      <c r="T800" s="223" t="s">
        <v>3812</v>
      </c>
      <c r="U800" s="223" t="s">
        <v>3813</v>
      </c>
      <c r="V800" s="223" t="s">
        <v>1999</v>
      </c>
      <c r="W800" s="222"/>
      <c r="X800" s="223"/>
      <c r="Y800" s="222"/>
      <c r="Z800" s="222"/>
      <c r="AA800" s="222"/>
      <c r="AB800" s="231"/>
      <c r="AC800" s="222"/>
      <c r="AD800" s="597" t="s">
        <v>227</v>
      </c>
      <c r="AE800" s="232">
        <v>0</v>
      </c>
      <c r="AF800" s="228" t="s">
        <v>227</v>
      </c>
      <c r="AG800" s="218"/>
      <c r="AH800" s="232" t="s">
        <v>1500</v>
      </c>
      <c r="AI800" s="223"/>
      <c r="AJ800" s="223"/>
      <c r="AK800" s="229"/>
      <c r="AL800" s="228"/>
      <c r="AM800" s="229"/>
      <c r="AN800" s="229"/>
      <c r="AO800" s="229"/>
    </row>
    <row r="801" spans="1:41" ht="20.100000000000001" customHeight="1" x14ac:dyDescent="0.3">
      <c r="A801" s="222">
        <v>707420</v>
      </c>
      <c r="B801" s="255" t="s">
        <v>3814</v>
      </c>
      <c r="C801" s="223" t="s">
        <v>3815</v>
      </c>
      <c r="D801" s="223" t="s">
        <v>968</v>
      </c>
      <c r="E801" s="223" t="s">
        <v>174</v>
      </c>
      <c r="F801" s="230">
        <v>34617</v>
      </c>
      <c r="G801" s="223" t="s">
        <v>1143</v>
      </c>
      <c r="H801" s="223" t="s">
        <v>911</v>
      </c>
      <c r="I801" s="232" t="s">
        <v>247</v>
      </c>
      <c r="J801" s="223" t="s">
        <v>201</v>
      </c>
      <c r="K801" s="222">
        <v>2012</v>
      </c>
      <c r="L801" s="223" t="s">
        <v>202</v>
      </c>
      <c r="M801" s="218"/>
      <c r="N801" s="223"/>
      <c r="O801" s="223" t="str">
        <f>IFERROR(VLOOKUP(A801,[1]ورقه2مسجلين!A$3:AV$777,43,0),"")</f>
        <v/>
      </c>
      <c r="P801" s="223"/>
      <c r="Q801" s="226"/>
      <c r="R801" s="222">
        <v>0</v>
      </c>
      <c r="S801" s="223" t="s">
        <v>3816</v>
      </c>
      <c r="T801" s="223" t="s">
        <v>3817</v>
      </c>
      <c r="U801" s="223" t="s">
        <v>1972</v>
      </c>
      <c r="V801" s="223" t="s">
        <v>3818</v>
      </c>
      <c r="W801" s="222"/>
      <c r="X801" s="223"/>
      <c r="Y801" s="222"/>
      <c r="Z801" s="222"/>
      <c r="AA801" s="222"/>
      <c r="AB801" s="231"/>
      <c r="AC801" s="222"/>
      <c r="AD801" s="597" t="s">
        <v>227</v>
      </c>
      <c r="AE801" s="232">
        <v>0</v>
      </c>
      <c r="AF801" s="228" t="s">
        <v>227</v>
      </c>
      <c r="AG801" s="218"/>
      <c r="AH801" s="232" t="s">
        <v>1500</v>
      </c>
      <c r="AI801" s="223"/>
      <c r="AJ801" s="223"/>
      <c r="AK801" s="229"/>
      <c r="AL801" s="228"/>
      <c r="AM801" s="229"/>
      <c r="AN801" s="229"/>
      <c r="AO801" s="229"/>
    </row>
    <row r="802" spans="1:41" ht="20.100000000000001" customHeight="1" x14ac:dyDescent="0.3">
      <c r="A802" s="222">
        <v>707421</v>
      </c>
      <c r="B802" s="255" t="s">
        <v>1527</v>
      </c>
      <c r="C802" s="223" t="s">
        <v>1528</v>
      </c>
      <c r="D802" s="223" t="s">
        <v>989</v>
      </c>
      <c r="E802" s="223" t="s">
        <v>174</v>
      </c>
      <c r="F802" s="230">
        <v>28369</v>
      </c>
      <c r="G802" s="223" t="s">
        <v>1097</v>
      </c>
      <c r="H802" s="223" t="s">
        <v>3665</v>
      </c>
      <c r="I802" s="232" t="s">
        <v>247</v>
      </c>
      <c r="J802" s="223" t="s">
        <v>201</v>
      </c>
      <c r="K802" s="222">
        <v>2000</v>
      </c>
      <c r="L802" s="223" t="s">
        <v>202</v>
      </c>
      <c r="M802" s="218"/>
      <c r="N802" s="251"/>
      <c r="O802" s="251" t="s">
        <v>4543</v>
      </c>
      <c r="P802" s="223"/>
      <c r="Q802" s="226">
        <v>1000</v>
      </c>
      <c r="R802" s="231"/>
      <c r="S802" s="223" t="s">
        <v>3819</v>
      </c>
      <c r="T802" s="223" t="s">
        <v>3625</v>
      </c>
      <c r="U802" s="223" t="s">
        <v>2031</v>
      </c>
      <c r="V802" s="223" t="s">
        <v>2445</v>
      </c>
      <c r="W802" s="222"/>
      <c r="X802" s="223"/>
      <c r="Y802" s="222"/>
      <c r="Z802" s="222"/>
      <c r="AA802" s="222"/>
      <c r="AB802" s="231"/>
      <c r="AC802" s="222"/>
      <c r="AD802" s="597" t="s">
        <v>227</v>
      </c>
      <c r="AE802" s="232">
        <v>0</v>
      </c>
      <c r="AF802" s="228" t="s">
        <v>227</v>
      </c>
      <c r="AG802" s="218"/>
      <c r="AH802" s="232"/>
      <c r="AI802" s="223"/>
      <c r="AJ802" s="223"/>
      <c r="AK802" s="229"/>
      <c r="AL802" s="228"/>
      <c r="AM802" s="229"/>
      <c r="AN802" s="229"/>
      <c r="AO802" s="229"/>
    </row>
    <row r="803" spans="1:41" ht="20.100000000000001" customHeight="1" x14ac:dyDescent="0.3">
      <c r="A803" s="222">
        <v>707422</v>
      </c>
      <c r="B803" s="255" t="s">
        <v>3820</v>
      </c>
      <c r="C803" s="223" t="s">
        <v>251</v>
      </c>
      <c r="D803" s="223" t="s">
        <v>1035</v>
      </c>
      <c r="E803" s="223" t="s">
        <v>174</v>
      </c>
      <c r="F803" s="230">
        <v>32510</v>
      </c>
      <c r="G803" s="223" t="s">
        <v>3821</v>
      </c>
      <c r="H803" s="223" t="s">
        <v>911</v>
      </c>
      <c r="I803" s="232" t="s">
        <v>247</v>
      </c>
      <c r="J803" s="229" t="s">
        <v>203</v>
      </c>
      <c r="K803" s="222">
        <v>2009</v>
      </c>
      <c r="L803" s="223" t="s">
        <v>218</v>
      </c>
      <c r="M803" s="218"/>
      <c r="N803" s="223"/>
      <c r="O803" s="223" t="str">
        <f>IFERROR(VLOOKUP(A803,[1]ورقه2مسجلين!A$3:AV$777,43,0),"")</f>
        <v/>
      </c>
      <c r="P803" s="223"/>
      <c r="Q803" s="226"/>
      <c r="R803" s="222">
        <v>0</v>
      </c>
      <c r="S803" s="223" t="s">
        <v>3822</v>
      </c>
      <c r="T803" s="223" t="s">
        <v>3823</v>
      </c>
      <c r="U803" s="223" t="s">
        <v>3824</v>
      </c>
      <c r="V803" s="223" t="s">
        <v>2007</v>
      </c>
      <c r="W803" s="222"/>
      <c r="X803" s="223"/>
      <c r="Y803" s="222"/>
      <c r="Z803" s="222"/>
      <c r="AA803" s="222"/>
      <c r="AB803" s="231"/>
      <c r="AC803" s="222"/>
      <c r="AD803" s="597" t="s">
        <v>227</v>
      </c>
      <c r="AE803" s="232">
        <v>0</v>
      </c>
      <c r="AF803" s="228" t="s">
        <v>227</v>
      </c>
      <c r="AG803" s="218"/>
      <c r="AH803" s="232" t="s">
        <v>1500</v>
      </c>
      <c r="AI803" s="223"/>
      <c r="AJ803" s="223"/>
      <c r="AK803" s="229"/>
      <c r="AL803" s="228"/>
      <c r="AM803" s="229"/>
      <c r="AN803" s="229"/>
      <c r="AO803" s="229"/>
    </row>
    <row r="804" spans="1:41" ht="20.100000000000001" customHeight="1" x14ac:dyDescent="0.3">
      <c r="A804" s="222">
        <v>707423</v>
      </c>
      <c r="B804" s="255" t="s">
        <v>3825</v>
      </c>
      <c r="C804" s="223" t="s">
        <v>3826</v>
      </c>
      <c r="D804" s="223" t="s">
        <v>3827</v>
      </c>
      <c r="E804" s="223" t="s">
        <v>1818</v>
      </c>
      <c r="F804" s="230">
        <v>32084</v>
      </c>
      <c r="G804" s="223" t="s">
        <v>200</v>
      </c>
      <c r="H804" s="223" t="s">
        <v>3665</v>
      </c>
      <c r="I804" s="232" t="s">
        <v>247</v>
      </c>
      <c r="J804" s="223" t="s">
        <v>201</v>
      </c>
      <c r="K804" s="222">
        <v>2005</v>
      </c>
      <c r="L804" s="223" t="s">
        <v>200</v>
      </c>
      <c r="M804" s="218"/>
      <c r="N804" s="223"/>
      <c r="O804" s="223" t="str">
        <f>IFERROR(VLOOKUP(A804,[1]ورقه2مسجلين!A$3:AV$777,43,0),"")</f>
        <v/>
      </c>
      <c r="P804" s="223"/>
      <c r="Q804" s="226"/>
      <c r="R804" s="222">
        <v>0</v>
      </c>
      <c r="S804" s="223" t="s">
        <v>3828</v>
      </c>
      <c r="T804" s="223" t="s">
        <v>3829</v>
      </c>
      <c r="U804" s="223" t="s">
        <v>3830</v>
      </c>
      <c r="V804" s="223" t="s">
        <v>1963</v>
      </c>
      <c r="W804" s="222"/>
      <c r="X804" s="223"/>
      <c r="Y804" s="222"/>
      <c r="Z804" s="222"/>
      <c r="AA804" s="222"/>
      <c r="AB804" s="231"/>
      <c r="AC804" s="222"/>
      <c r="AD804" s="597" t="s">
        <v>227</v>
      </c>
      <c r="AE804" s="232">
        <v>0</v>
      </c>
      <c r="AF804" s="228" t="s">
        <v>227</v>
      </c>
      <c r="AG804" s="218"/>
      <c r="AH804" s="232" t="s">
        <v>1500</v>
      </c>
      <c r="AI804" s="223"/>
      <c r="AJ804" s="223"/>
      <c r="AK804" s="229"/>
      <c r="AL804" s="228"/>
      <c r="AM804" s="229"/>
      <c r="AN804" s="229"/>
      <c r="AO804" s="229"/>
    </row>
    <row r="805" spans="1:41" ht="20.100000000000001" customHeight="1" x14ac:dyDescent="0.3">
      <c r="A805" s="222">
        <v>707424</v>
      </c>
      <c r="B805" s="255" t="s">
        <v>3831</v>
      </c>
      <c r="C805" s="223" t="s">
        <v>68</v>
      </c>
      <c r="D805" s="223" t="s">
        <v>3832</v>
      </c>
      <c r="E805" s="223" t="s">
        <v>174</v>
      </c>
      <c r="F805" s="230">
        <v>32004</v>
      </c>
      <c r="G805" s="223" t="s">
        <v>1191</v>
      </c>
      <c r="H805" s="223" t="s">
        <v>3665</v>
      </c>
      <c r="I805" s="232" t="s">
        <v>247</v>
      </c>
      <c r="J805" s="234"/>
      <c r="K805" s="223" t="s">
        <v>3833</v>
      </c>
      <c r="L805" s="223" t="s">
        <v>212</v>
      </c>
      <c r="M805" s="218"/>
      <c r="N805" s="223"/>
      <c r="O805" s="223" t="str">
        <f>IFERROR(VLOOKUP(A805,[1]ورقه2مسجلين!A$3:AV$777,43,0),"")</f>
        <v/>
      </c>
      <c r="P805" s="223"/>
      <c r="Q805" s="226"/>
      <c r="R805" s="222">
        <v>0</v>
      </c>
      <c r="S805" s="223" t="s">
        <v>3834</v>
      </c>
      <c r="T805" s="223" t="s">
        <v>2013</v>
      </c>
      <c r="U805" s="223" t="s">
        <v>3835</v>
      </c>
      <c r="V805" s="223" t="s">
        <v>2434</v>
      </c>
      <c r="W805" s="222"/>
      <c r="X805" s="223"/>
      <c r="Y805" s="222"/>
      <c r="Z805" s="222"/>
      <c r="AA805" s="222"/>
      <c r="AB805" s="231"/>
      <c r="AC805" s="222"/>
      <c r="AD805" s="597" t="s">
        <v>227</v>
      </c>
      <c r="AE805" s="232">
        <v>0</v>
      </c>
      <c r="AF805" s="228" t="s">
        <v>227</v>
      </c>
      <c r="AG805" s="218"/>
      <c r="AH805" s="232" t="s">
        <v>1500</v>
      </c>
      <c r="AI805" s="223"/>
      <c r="AJ805" s="223"/>
      <c r="AK805" s="229"/>
      <c r="AL805" s="228"/>
      <c r="AM805" s="229"/>
      <c r="AN805" s="229"/>
      <c r="AO805" s="229"/>
    </row>
    <row r="806" spans="1:41" ht="20.100000000000001" customHeight="1" x14ac:dyDescent="0.3">
      <c r="A806" s="222">
        <v>707425</v>
      </c>
      <c r="B806" s="255" t="s">
        <v>3836</v>
      </c>
      <c r="C806" s="223" t="s">
        <v>66</v>
      </c>
      <c r="D806" s="223" t="s">
        <v>1329</v>
      </c>
      <c r="E806" s="223" t="s">
        <v>174</v>
      </c>
      <c r="F806" s="230">
        <v>30980</v>
      </c>
      <c r="G806" s="223" t="s">
        <v>3837</v>
      </c>
      <c r="H806" s="223" t="s">
        <v>3711</v>
      </c>
      <c r="I806" s="232" t="s">
        <v>402</v>
      </c>
      <c r="J806" s="223" t="s">
        <v>201</v>
      </c>
      <c r="K806" s="222">
        <v>2003</v>
      </c>
      <c r="L806" s="223" t="s">
        <v>210</v>
      </c>
      <c r="M806" s="218"/>
      <c r="N806" s="223"/>
      <c r="O806" s="223" t="str">
        <f>IFERROR(VLOOKUP(A806,[1]ورقه2مسجلين!A$3:AV$777,43,0),"")</f>
        <v/>
      </c>
      <c r="P806" s="223"/>
      <c r="Q806" s="226"/>
      <c r="R806" s="231"/>
      <c r="S806" s="223" t="s">
        <v>3838</v>
      </c>
      <c r="T806" s="223" t="s">
        <v>3839</v>
      </c>
      <c r="U806" s="223" t="s">
        <v>2026</v>
      </c>
      <c r="V806" s="223" t="s">
        <v>3840</v>
      </c>
      <c r="W806" s="222"/>
      <c r="X806" s="223"/>
      <c r="Y806" s="222"/>
      <c r="Z806" s="222"/>
      <c r="AA806" s="222"/>
      <c r="AB806" s="231"/>
      <c r="AC806" s="222"/>
      <c r="AD806" s="597" t="s">
        <v>227</v>
      </c>
      <c r="AE806" s="232">
        <v>0</v>
      </c>
      <c r="AF806" s="228" t="s">
        <v>227</v>
      </c>
      <c r="AG806" s="218"/>
      <c r="AH806" s="232"/>
      <c r="AI806" s="223"/>
      <c r="AJ806" s="223"/>
      <c r="AK806" s="229"/>
      <c r="AL806" s="228"/>
      <c r="AM806" s="229"/>
      <c r="AN806" s="229"/>
      <c r="AO806" s="229"/>
    </row>
    <row r="807" spans="1:41" s="242" customFormat="1" ht="20.100000000000001" customHeight="1" x14ac:dyDescent="0.3">
      <c r="A807" s="222">
        <v>707426</v>
      </c>
      <c r="B807" s="255" t="s">
        <v>3841</v>
      </c>
      <c r="C807" s="223" t="s">
        <v>99</v>
      </c>
      <c r="D807" s="223" t="s">
        <v>3842</v>
      </c>
      <c r="E807" s="223" t="s">
        <v>173</v>
      </c>
      <c r="F807" s="230">
        <v>31780</v>
      </c>
      <c r="G807" s="223" t="s">
        <v>3843</v>
      </c>
      <c r="H807" s="223" t="s">
        <v>911</v>
      </c>
      <c r="I807" s="232" t="s">
        <v>248</v>
      </c>
      <c r="J807" s="223" t="s">
        <v>203</v>
      </c>
      <c r="K807" s="222">
        <v>2005</v>
      </c>
      <c r="L807" s="223" t="s">
        <v>217</v>
      </c>
      <c r="M807" s="218"/>
      <c r="N807" s="223"/>
      <c r="O807" s="223" t="str">
        <f>IFERROR(VLOOKUP(A807,[1]ورقه2مسجلين!A$3:AV$777,43,0),"")</f>
        <v/>
      </c>
      <c r="P807" s="223"/>
      <c r="Q807" s="226"/>
      <c r="R807" s="231"/>
      <c r="S807" s="223" t="s">
        <v>3844</v>
      </c>
      <c r="T807" s="223" t="s">
        <v>3551</v>
      </c>
      <c r="U807" s="223" t="s">
        <v>3845</v>
      </c>
      <c r="V807" s="223" t="s">
        <v>3846</v>
      </c>
      <c r="W807" s="222"/>
      <c r="X807" s="223"/>
      <c r="Y807" s="222"/>
      <c r="Z807" s="222"/>
      <c r="AA807" s="222"/>
      <c r="AB807" s="231"/>
      <c r="AC807" s="222"/>
      <c r="AD807" s="597" t="s">
        <v>227</v>
      </c>
      <c r="AE807" s="232">
        <v>0</v>
      </c>
      <c r="AF807" s="228" t="s">
        <v>227</v>
      </c>
      <c r="AG807" s="218"/>
      <c r="AH807" s="232"/>
      <c r="AI807" s="223"/>
      <c r="AJ807" s="223"/>
      <c r="AK807" s="229"/>
      <c r="AL807" s="228"/>
      <c r="AM807" s="229"/>
      <c r="AN807" s="229"/>
      <c r="AO807" s="229"/>
    </row>
    <row r="808" spans="1:41" ht="20.100000000000001" customHeight="1" x14ac:dyDescent="0.3">
      <c r="A808" s="222">
        <v>707427</v>
      </c>
      <c r="B808" s="255" t="s">
        <v>3847</v>
      </c>
      <c r="C808" s="223" t="s">
        <v>87</v>
      </c>
      <c r="D808" s="223" t="s">
        <v>1385</v>
      </c>
      <c r="E808" s="223" t="s">
        <v>174</v>
      </c>
      <c r="F808" s="230">
        <v>31798</v>
      </c>
      <c r="G808" s="223" t="s">
        <v>200</v>
      </c>
      <c r="H808" s="223" t="s">
        <v>911</v>
      </c>
      <c r="I808" s="232" t="s">
        <v>247</v>
      </c>
      <c r="J808" s="229" t="s">
        <v>201</v>
      </c>
      <c r="K808" s="222">
        <v>2005</v>
      </c>
      <c r="L808" s="223" t="s">
        <v>200</v>
      </c>
      <c r="M808" s="218"/>
      <c r="N808" s="223"/>
      <c r="O808" s="223" t="str">
        <f>IFERROR(VLOOKUP(A808,[1]ورقه2مسجلين!A$3:AV$777,43,0),"")</f>
        <v/>
      </c>
      <c r="P808" s="223"/>
      <c r="Q808" s="226"/>
      <c r="R808" s="222">
        <v>0</v>
      </c>
      <c r="S808" s="223" t="s">
        <v>3848</v>
      </c>
      <c r="T808" s="223" t="s">
        <v>2277</v>
      </c>
      <c r="U808" s="223" t="s">
        <v>3849</v>
      </c>
      <c r="V808" s="223" t="s">
        <v>1970</v>
      </c>
      <c r="W808" s="222"/>
      <c r="X808" s="223"/>
      <c r="Y808" s="222"/>
      <c r="Z808" s="222"/>
      <c r="AA808" s="222"/>
      <c r="AB808" s="231"/>
      <c r="AC808" s="222"/>
      <c r="AD808" s="597" t="s">
        <v>227</v>
      </c>
      <c r="AE808" s="232">
        <v>0</v>
      </c>
      <c r="AF808" s="228" t="s">
        <v>227</v>
      </c>
      <c r="AG808" s="218"/>
      <c r="AH808" s="232" t="s">
        <v>1500</v>
      </c>
      <c r="AI808" s="223"/>
      <c r="AJ808" s="223"/>
      <c r="AK808" s="229"/>
      <c r="AL808" s="228"/>
      <c r="AM808" s="229"/>
      <c r="AN808" s="229"/>
      <c r="AO808" s="229"/>
    </row>
    <row r="809" spans="1:41" ht="20.100000000000001" customHeight="1" x14ac:dyDescent="0.3">
      <c r="A809" s="222">
        <v>707428</v>
      </c>
      <c r="B809" s="255" t="s">
        <v>3850</v>
      </c>
      <c r="C809" s="223" t="s">
        <v>3851</v>
      </c>
      <c r="D809" s="223" t="s">
        <v>1185</v>
      </c>
      <c r="E809" s="223" t="s">
        <v>173</v>
      </c>
      <c r="F809" s="230">
        <v>37261</v>
      </c>
      <c r="G809" s="223" t="s">
        <v>200</v>
      </c>
      <c r="H809" s="223" t="s">
        <v>3665</v>
      </c>
      <c r="I809" s="232" t="s">
        <v>247</v>
      </c>
      <c r="J809" s="234"/>
      <c r="K809" s="223" t="s">
        <v>3852</v>
      </c>
      <c r="L809" s="223" t="s">
        <v>200</v>
      </c>
      <c r="M809" s="218"/>
      <c r="N809" s="223"/>
      <c r="O809" s="223" t="str">
        <f>IFERROR(VLOOKUP(A809,[1]ورقه2مسجلين!A$3:AV$777,43,0),"")</f>
        <v/>
      </c>
      <c r="P809" s="223"/>
      <c r="Q809" s="226"/>
      <c r="R809" s="222">
        <v>0</v>
      </c>
      <c r="S809" s="223" t="s">
        <v>3853</v>
      </c>
      <c r="T809" s="223" t="s">
        <v>3854</v>
      </c>
      <c r="U809" s="223" t="s">
        <v>2494</v>
      </c>
      <c r="V809" s="223" t="s">
        <v>1849</v>
      </c>
      <c r="W809" s="222"/>
      <c r="X809" s="223"/>
      <c r="Y809" s="222"/>
      <c r="Z809" s="222"/>
      <c r="AA809" s="222"/>
      <c r="AB809" s="231"/>
      <c r="AC809" s="222"/>
      <c r="AD809" s="597" t="s">
        <v>227</v>
      </c>
      <c r="AE809" s="232">
        <v>0</v>
      </c>
      <c r="AF809" s="228" t="s">
        <v>227</v>
      </c>
      <c r="AG809" s="218"/>
      <c r="AH809" s="232"/>
      <c r="AI809" s="223"/>
      <c r="AJ809" s="223"/>
      <c r="AK809" s="229"/>
      <c r="AL809" s="228"/>
      <c r="AM809" s="229"/>
      <c r="AN809" s="229"/>
      <c r="AO809" s="229"/>
    </row>
    <row r="810" spans="1:41" ht="20.100000000000001" customHeight="1" x14ac:dyDescent="0.3">
      <c r="A810" s="222">
        <v>707429</v>
      </c>
      <c r="B810" s="255" t="s">
        <v>3855</v>
      </c>
      <c r="C810" s="223" t="s">
        <v>66</v>
      </c>
      <c r="D810" s="223" t="s">
        <v>931</v>
      </c>
      <c r="E810" s="223" t="s">
        <v>174</v>
      </c>
      <c r="F810" s="230">
        <v>33203</v>
      </c>
      <c r="G810" s="223" t="s">
        <v>200</v>
      </c>
      <c r="H810" s="223" t="s">
        <v>3856</v>
      </c>
      <c r="I810" s="232" t="s">
        <v>247</v>
      </c>
      <c r="J810" s="223" t="s">
        <v>203</v>
      </c>
      <c r="K810" s="222">
        <v>2008</v>
      </c>
      <c r="L810" s="223" t="s">
        <v>200</v>
      </c>
      <c r="M810" s="218"/>
      <c r="N810" s="223"/>
      <c r="O810" s="223" t="str">
        <f>IFERROR(VLOOKUP(A810,[1]ورقه2مسجلين!A$3:AV$777,43,0),"")</f>
        <v/>
      </c>
      <c r="P810" s="223"/>
      <c r="Q810" s="226"/>
      <c r="R810" s="222">
        <v>0</v>
      </c>
      <c r="S810" s="223" t="s">
        <v>3857</v>
      </c>
      <c r="T810" s="223" t="s">
        <v>1998</v>
      </c>
      <c r="U810" s="223" t="s">
        <v>2227</v>
      </c>
      <c r="V810" s="223" t="s">
        <v>1999</v>
      </c>
      <c r="W810" s="222"/>
      <c r="X810" s="223"/>
      <c r="Y810" s="222"/>
      <c r="Z810" s="222"/>
      <c r="AA810" s="222"/>
      <c r="AB810" s="231"/>
      <c r="AC810" s="222"/>
      <c r="AD810" s="597" t="s">
        <v>227</v>
      </c>
      <c r="AE810" s="232">
        <v>0</v>
      </c>
      <c r="AF810" s="228" t="s">
        <v>227</v>
      </c>
      <c r="AG810" s="218"/>
      <c r="AH810" s="232"/>
      <c r="AI810" s="223"/>
      <c r="AJ810" s="223"/>
      <c r="AK810" s="229"/>
      <c r="AL810" s="228"/>
      <c r="AM810" s="229"/>
      <c r="AN810" s="229"/>
      <c r="AO810" s="229"/>
    </row>
    <row r="811" spans="1:41" ht="20.100000000000001" customHeight="1" x14ac:dyDescent="0.3">
      <c r="A811" s="222">
        <v>707430</v>
      </c>
      <c r="B811" s="255" t="s">
        <v>3858</v>
      </c>
      <c r="C811" s="223" t="s">
        <v>3859</v>
      </c>
      <c r="D811" s="223" t="s">
        <v>3860</v>
      </c>
      <c r="E811" s="223" t="s">
        <v>174</v>
      </c>
      <c r="F811" s="230">
        <v>36006</v>
      </c>
      <c r="G811" s="223" t="s">
        <v>963</v>
      </c>
      <c r="H811" s="223" t="s">
        <v>3665</v>
      </c>
      <c r="I811" s="232" t="s">
        <v>247</v>
      </c>
      <c r="J811" s="223" t="s">
        <v>2586</v>
      </c>
      <c r="K811" s="231"/>
      <c r="L811" s="223" t="s">
        <v>2586</v>
      </c>
      <c r="M811" s="218"/>
      <c r="N811" s="251"/>
      <c r="O811" s="251" t="s">
        <v>4543</v>
      </c>
      <c r="P811" s="223"/>
      <c r="Q811" s="226">
        <v>4000</v>
      </c>
      <c r="R811" s="231"/>
      <c r="S811" s="223" t="s">
        <v>3861</v>
      </c>
      <c r="T811" s="223" t="s">
        <v>3862</v>
      </c>
      <c r="U811" s="223" t="s">
        <v>3863</v>
      </c>
      <c r="V811" s="223" t="s">
        <v>1849</v>
      </c>
      <c r="W811" s="222"/>
      <c r="X811" s="223"/>
      <c r="Y811" s="222"/>
      <c r="Z811" s="222"/>
      <c r="AA811" s="222"/>
      <c r="AB811" s="231"/>
      <c r="AC811" s="222"/>
      <c r="AD811" s="597" t="s">
        <v>227</v>
      </c>
      <c r="AE811" s="232">
        <v>0</v>
      </c>
      <c r="AF811" s="228" t="s">
        <v>227</v>
      </c>
      <c r="AG811" s="218"/>
      <c r="AH811" s="232"/>
      <c r="AI811" s="223"/>
      <c r="AJ811" s="223"/>
      <c r="AK811" s="229"/>
      <c r="AL811" s="228"/>
      <c r="AM811" s="229"/>
      <c r="AN811" s="229"/>
      <c r="AO811" s="229"/>
    </row>
    <row r="812" spans="1:41" ht="20.100000000000001" customHeight="1" x14ac:dyDescent="0.3">
      <c r="A812" s="222">
        <v>707431</v>
      </c>
      <c r="B812" s="255" t="s">
        <v>3864</v>
      </c>
      <c r="C812" s="223" t="s">
        <v>3865</v>
      </c>
      <c r="D812" s="223" t="s">
        <v>1344</v>
      </c>
      <c r="E812" s="223" t="s">
        <v>174</v>
      </c>
      <c r="F812" s="230">
        <v>0</v>
      </c>
      <c r="G812" s="223" t="s">
        <v>200</v>
      </c>
      <c r="H812" s="223" t="s">
        <v>3665</v>
      </c>
      <c r="I812" s="232" t="s">
        <v>247</v>
      </c>
      <c r="J812" s="229" t="s">
        <v>201</v>
      </c>
      <c r="K812" s="222">
        <v>2022</v>
      </c>
      <c r="L812" s="223" t="s">
        <v>202</v>
      </c>
      <c r="M812" s="218"/>
      <c r="N812" s="223"/>
      <c r="O812" s="223" t="str">
        <f>IFERROR(VLOOKUP(A812,[1]ورقه2مسجلين!A$3:AV$777,43,0),"")</f>
        <v/>
      </c>
      <c r="P812" s="223"/>
      <c r="Q812" s="226"/>
      <c r="R812" s="222">
        <v>0</v>
      </c>
      <c r="S812" s="223" t="s">
        <v>3866</v>
      </c>
      <c r="T812" s="223" t="s">
        <v>3867</v>
      </c>
      <c r="U812" s="223" t="s">
        <v>3868</v>
      </c>
      <c r="V812" s="223" t="s">
        <v>1849</v>
      </c>
      <c r="W812" s="222"/>
      <c r="X812" s="223"/>
      <c r="Y812" s="222"/>
      <c r="Z812" s="222"/>
      <c r="AA812" s="222"/>
      <c r="AB812" s="231"/>
      <c r="AC812" s="222"/>
      <c r="AD812" s="597" t="s">
        <v>227</v>
      </c>
      <c r="AE812" s="232">
        <v>0</v>
      </c>
      <c r="AF812" s="228" t="s">
        <v>227</v>
      </c>
      <c r="AG812" s="218"/>
      <c r="AH812" s="232" t="s">
        <v>1500</v>
      </c>
      <c r="AI812" s="223"/>
      <c r="AJ812" s="223"/>
      <c r="AK812" s="229"/>
      <c r="AL812" s="228"/>
      <c r="AM812" s="229"/>
      <c r="AN812" s="229"/>
      <c r="AO812" s="229"/>
    </row>
    <row r="813" spans="1:41" ht="20.100000000000001" customHeight="1" x14ac:dyDescent="0.3">
      <c r="A813" s="222">
        <v>707432</v>
      </c>
      <c r="B813" s="255" t="s">
        <v>3869</v>
      </c>
      <c r="C813" s="223" t="s">
        <v>155</v>
      </c>
      <c r="D813" s="223" t="s">
        <v>3870</v>
      </c>
      <c r="E813" s="223" t="s">
        <v>174</v>
      </c>
      <c r="F813" s="230">
        <v>32794</v>
      </c>
      <c r="G813" s="223" t="s">
        <v>943</v>
      </c>
      <c r="H813" s="223" t="s">
        <v>911</v>
      </c>
      <c r="I813" s="232" t="s">
        <v>247</v>
      </c>
      <c r="J813" s="223" t="s">
        <v>201</v>
      </c>
      <c r="K813" s="222">
        <v>2008</v>
      </c>
      <c r="L813" s="223" t="s">
        <v>202</v>
      </c>
      <c r="M813" s="218"/>
      <c r="N813" s="223"/>
      <c r="O813" s="223" t="str">
        <f>IFERROR(VLOOKUP(A813,[1]ورقه2مسجلين!A$3:AV$777,43,0),"")</f>
        <v/>
      </c>
      <c r="P813" s="223"/>
      <c r="Q813" s="226"/>
      <c r="R813" s="222">
        <v>0</v>
      </c>
      <c r="S813" s="223" t="s">
        <v>3871</v>
      </c>
      <c r="T813" s="223" t="s">
        <v>2099</v>
      </c>
      <c r="U813" s="223" t="s">
        <v>3872</v>
      </c>
      <c r="V813" s="223" t="s">
        <v>3873</v>
      </c>
      <c r="W813" s="222"/>
      <c r="X813" s="223"/>
      <c r="Y813" s="222"/>
      <c r="Z813" s="222"/>
      <c r="AA813" s="222"/>
      <c r="AB813" s="231"/>
      <c r="AC813" s="222"/>
      <c r="AD813" s="597" t="s">
        <v>227</v>
      </c>
      <c r="AE813" s="232">
        <v>0</v>
      </c>
      <c r="AF813" s="228" t="s">
        <v>227</v>
      </c>
      <c r="AG813" s="218"/>
      <c r="AH813" s="232" t="s">
        <v>1500</v>
      </c>
      <c r="AI813" s="223"/>
      <c r="AJ813" s="223"/>
      <c r="AK813" s="229"/>
      <c r="AL813" s="228"/>
      <c r="AM813" s="229"/>
      <c r="AN813" s="229"/>
      <c r="AO813" s="229"/>
    </row>
    <row r="814" spans="1:41" ht="20.100000000000001" customHeight="1" x14ac:dyDescent="0.3">
      <c r="A814" s="222">
        <v>707433</v>
      </c>
      <c r="B814" s="255" t="s">
        <v>3874</v>
      </c>
      <c r="C814" s="223" t="s">
        <v>65</v>
      </c>
      <c r="D814" s="223" t="s">
        <v>1039</v>
      </c>
      <c r="E814" s="223" t="s">
        <v>174</v>
      </c>
      <c r="F814" s="230">
        <v>37466</v>
      </c>
      <c r="G814" s="223" t="s">
        <v>1078</v>
      </c>
      <c r="H814" s="223" t="s">
        <v>3665</v>
      </c>
      <c r="I814" s="232" t="s">
        <v>247</v>
      </c>
      <c r="J814" s="234"/>
      <c r="K814" s="223" t="s">
        <v>3875</v>
      </c>
      <c r="L814" s="223" t="s">
        <v>200</v>
      </c>
      <c r="M814" s="218"/>
      <c r="N814" s="223"/>
      <c r="O814" s="223" t="str">
        <f>IFERROR(VLOOKUP(A814,[1]ورقه2مسجلين!A$3:AV$777,43,0),"")</f>
        <v/>
      </c>
      <c r="P814" s="223"/>
      <c r="Q814" s="226"/>
      <c r="R814" s="222">
        <v>0</v>
      </c>
      <c r="S814" s="223" t="s">
        <v>3876</v>
      </c>
      <c r="T814" s="223" t="s">
        <v>3877</v>
      </c>
      <c r="U814" s="223" t="s">
        <v>2401</v>
      </c>
      <c r="V814" s="223" t="s">
        <v>2229</v>
      </c>
      <c r="W814" s="222"/>
      <c r="X814" s="223"/>
      <c r="Y814" s="222"/>
      <c r="Z814" s="222"/>
      <c r="AA814" s="222"/>
      <c r="AB814" s="231"/>
      <c r="AC814" s="222"/>
      <c r="AD814" s="597" t="s">
        <v>227</v>
      </c>
      <c r="AE814" s="232">
        <v>0</v>
      </c>
      <c r="AF814" s="228" t="s">
        <v>227</v>
      </c>
      <c r="AG814" s="218"/>
      <c r="AH814" s="232"/>
      <c r="AI814" s="223"/>
      <c r="AJ814" s="223"/>
      <c r="AK814" s="229"/>
      <c r="AL814" s="228"/>
      <c r="AM814" s="229"/>
      <c r="AN814" s="229"/>
      <c r="AO814" s="229"/>
    </row>
    <row r="815" spans="1:41" ht="20.100000000000001" customHeight="1" x14ac:dyDescent="0.3">
      <c r="A815" s="222">
        <v>707434</v>
      </c>
      <c r="B815" s="255" t="s">
        <v>3878</v>
      </c>
      <c r="C815" s="223" t="s">
        <v>276</v>
      </c>
      <c r="D815" s="223" t="s">
        <v>970</v>
      </c>
      <c r="E815" s="223" t="s">
        <v>174</v>
      </c>
      <c r="F815" s="224">
        <v>37788</v>
      </c>
      <c r="G815" s="223" t="s">
        <v>200</v>
      </c>
      <c r="H815" s="223" t="s">
        <v>911</v>
      </c>
      <c r="I815" s="232" t="s">
        <v>248</v>
      </c>
      <c r="J815" s="223" t="s">
        <v>201</v>
      </c>
      <c r="K815" s="225">
        <v>2021</v>
      </c>
      <c r="L815" s="223" t="s">
        <v>200</v>
      </c>
      <c r="M815" s="218"/>
      <c r="N815" s="223"/>
      <c r="O815" s="223" t="str">
        <f>IFERROR(VLOOKUP(A815,[1]ورقه2مسجلين!A$3:AV$777,43,0),"")</f>
        <v/>
      </c>
      <c r="P815" s="223"/>
      <c r="Q815" s="226"/>
      <c r="R815" s="222">
        <v>0</v>
      </c>
      <c r="S815" s="223" t="s">
        <v>3879</v>
      </c>
      <c r="T815" s="223" t="s">
        <v>2391</v>
      </c>
      <c r="U815" s="223" t="s">
        <v>2578</v>
      </c>
      <c r="V815" s="223" t="s">
        <v>1999</v>
      </c>
      <c r="W815" s="222"/>
      <c r="X815" s="223"/>
      <c r="Y815" s="222"/>
      <c r="Z815" s="222"/>
      <c r="AA815" s="222"/>
      <c r="AB815" s="231"/>
      <c r="AC815" s="222"/>
      <c r="AD815" s="597" t="s">
        <v>227</v>
      </c>
      <c r="AE815" s="232">
        <v>0</v>
      </c>
      <c r="AF815" s="228" t="s">
        <v>227</v>
      </c>
      <c r="AG815" s="218"/>
      <c r="AH815" s="232"/>
      <c r="AI815" s="223"/>
      <c r="AJ815" s="223"/>
      <c r="AK815" s="229"/>
      <c r="AL815" s="228"/>
      <c r="AM815" s="229"/>
      <c r="AN815" s="229"/>
      <c r="AO815" s="229"/>
    </row>
    <row r="816" spans="1:41" ht="20.100000000000001" customHeight="1" x14ac:dyDescent="0.3">
      <c r="A816" s="222">
        <v>707435</v>
      </c>
      <c r="B816" s="255" t="s">
        <v>3880</v>
      </c>
      <c r="C816" s="223" t="s">
        <v>3881</v>
      </c>
      <c r="D816" s="223" t="s">
        <v>3882</v>
      </c>
      <c r="E816" s="223" t="s">
        <v>174</v>
      </c>
      <c r="F816" s="230">
        <v>35444</v>
      </c>
      <c r="G816" s="223" t="s">
        <v>208</v>
      </c>
      <c r="H816" s="223" t="s">
        <v>3665</v>
      </c>
      <c r="I816" s="232" t="s">
        <v>247</v>
      </c>
      <c r="J816" s="223" t="s">
        <v>203</v>
      </c>
      <c r="K816" s="222">
        <v>2014</v>
      </c>
      <c r="L816" s="223" t="s">
        <v>208</v>
      </c>
      <c r="M816" s="218"/>
      <c r="N816" s="223"/>
      <c r="O816" s="223"/>
      <c r="P816" s="250"/>
      <c r="Q816" s="226"/>
      <c r="R816" s="231"/>
      <c r="S816" s="223" t="s">
        <v>3883</v>
      </c>
      <c r="T816" s="223" t="s">
        <v>3884</v>
      </c>
      <c r="U816" s="223" t="s">
        <v>3885</v>
      </c>
      <c r="V816" s="223" t="s">
        <v>1983</v>
      </c>
      <c r="W816" s="222"/>
      <c r="X816" s="223"/>
      <c r="Y816" s="222"/>
      <c r="Z816" s="222"/>
      <c r="AA816" s="222"/>
      <c r="AB816" s="231"/>
      <c r="AC816" s="222"/>
      <c r="AD816" s="597" t="s">
        <v>227</v>
      </c>
      <c r="AE816" s="232">
        <v>0</v>
      </c>
      <c r="AF816" s="228" t="s">
        <v>227</v>
      </c>
      <c r="AG816" s="218"/>
      <c r="AH816" s="232" t="s">
        <v>1500</v>
      </c>
      <c r="AI816" s="223"/>
      <c r="AJ816" s="223"/>
      <c r="AK816" s="229"/>
      <c r="AL816" s="228"/>
      <c r="AM816" s="229"/>
      <c r="AN816" s="229"/>
      <c r="AO816" s="229"/>
    </row>
    <row r="817" spans="1:41" ht="20.100000000000001" customHeight="1" x14ac:dyDescent="0.3">
      <c r="A817" s="222">
        <v>707436</v>
      </c>
      <c r="B817" s="255" t="s">
        <v>3886</v>
      </c>
      <c r="C817" s="223" t="s">
        <v>123</v>
      </c>
      <c r="D817" s="223" t="s">
        <v>1165</v>
      </c>
      <c r="E817" s="223" t="s">
        <v>174</v>
      </c>
      <c r="F817" s="230">
        <v>34890</v>
      </c>
      <c r="G817" s="223" t="s">
        <v>3887</v>
      </c>
      <c r="H817" s="223" t="s">
        <v>3682</v>
      </c>
      <c r="I817" s="232" t="s">
        <v>247</v>
      </c>
      <c r="J817" s="229" t="s">
        <v>203</v>
      </c>
      <c r="K817" s="222">
        <v>2014</v>
      </c>
      <c r="L817" s="223" t="s">
        <v>202</v>
      </c>
      <c r="M817" s="218"/>
      <c r="N817" s="223"/>
      <c r="O817" s="223" t="str">
        <f>IFERROR(VLOOKUP(A817,[1]ورقه2مسجلين!A$3:AV$777,43,0),"")</f>
        <v/>
      </c>
      <c r="P817" s="223"/>
      <c r="Q817" s="226"/>
      <c r="R817" s="222">
        <v>0</v>
      </c>
      <c r="S817" s="223" t="s">
        <v>3888</v>
      </c>
      <c r="T817" s="223" t="s">
        <v>2503</v>
      </c>
      <c r="U817" s="223" t="s">
        <v>3889</v>
      </c>
      <c r="V817" s="223" t="s">
        <v>2321</v>
      </c>
      <c r="W817" s="222"/>
      <c r="X817" s="223"/>
      <c r="Y817" s="222"/>
      <c r="Z817" s="222"/>
      <c r="AA817" s="222"/>
      <c r="AB817" s="231"/>
      <c r="AC817" s="222"/>
      <c r="AD817" s="597" t="s">
        <v>227</v>
      </c>
      <c r="AE817" s="232">
        <v>0</v>
      </c>
      <c r="AF817" s="228" t="s">
        <v>227</v>
      </c>
      <c r="AG817" s="218"/>
      <c r="AH817" s="232" t="s">
        <v>1500</v>
      </c>
      <c r="AI817" s="223"/>
      <c r="AJ817" s="223"/>
      <c r="AK817" s="229"/>
      <c r="AL817" s="228"/>
      <c r="AM817" s="229"/>
      <c r="AN817" s="229"/>
      <c r="AO817" s="229"/>
    </row>
    <row r="818" spans="1:41" ht="20.100000000000001" customHeight="1" x14ac:dyDescent="0.3">
      <c r="A818" s="222">
        <v>707437</v>
      </c>
      <c r="B818" s="255" t="s">
        <v>3890</v>
      </c>
      <c r="C818" s="223" t="s">
        <v>3891</v>
      </c>
      <c r="D818" s="223" t="s">
        <v>3892</v>
      </c>
      <c r="E818" s="223" t="s">
        <v>174</v>
      </c>
      <c r="F818" s="230">
        <v>32948</v>
      </c>
      <c r="G818" s="223" t="s">
        <v>200</v>
      </c>
      <c r="H818" s="223" t="s">
        <v>3665</v>
      </c>
      <c r="I818" s="232" t="s">
        <v>247</v>
      </c>
      <c r="J818" s="234"/>
      <c r="K818" s="223" t="s">
        <v>3893</v>
      </c>
      <c r="L818" s="223" t="s">
        <v>209</v>
      </c>
      <c r="M818" s="218"/>
      <c r="N818" s="223"/>
      <c r="O818" s="223" t="str">
        <f>IFERROR(VLOOKUP(A818,[1]ورقه2مسجلين!A$3:AV$777,43,0),"")</f>
        <v/>
      </c>
      <c r="P818" s="223"/>
      <c r="Q818" s="226"/>
      <c r="R818" s="222">
        <v>0</v>
      </c>
      <c r="S818" s="223" t="s">
        <v>3894</v>
      </c>
      <c r="T818" s="223" t="s">
        <v>3895</v>
      </c>
      <c r="U818" s="223" t="s">
        <v>3896</v>
      </c>
      <c r="V818" s="223" t="s">
        <v>1849</v>
      </c>
      <c r="W818" s="222"/>
      <c r="X818" s="223"/>
      <c r="Y818" s="222"/>
      <c r="Z818" s="222"/>
      <c r="AA818" s="222"/>
      <c r="AB818" s="231"/>
      <c r="AC818" s="222"/>
      <c r="AD818" s="597" t="s">
        <v>227</v>
      </c>
      <c r="AE818" s="232">
        <v>0</v>
      </c>
      <c r="AF818" s="228" t="s">
        <v>227</v>
      </c>
      <c r="AG818" s="218"/>
      <c r="AH818" s="232" t="s">
        <v>1500</v>
      </c>
      <c r="AI818" s="223"/>
      <c r="AJ818" s="223"/>
      <c r="AK818" s="229"/>
      <c r="AL818" s="228"/>
      <c r="AM818" s="229"/>
      <c r="AN818" s="229"/>
      <c r="AO818" s="229"/>
    </row>
    <row r="819" spans="1:41" ht="20.100000000000001" customHeight="1" x14ac:dyDescent="0.3">
      <c r="A819" s="222">
        <v>707438</v>
      </c>
      <c r="B819" s="255" t="s">
        <v>3897</v>
      </c>
      <c r="C819" s="223" t="s">
        <v>1708</v>
      </c>
      <c r="D819" s="223" t="s">
        <v>3898</v>
      </c>
      <c r="E819" s="223" t="s">
        <v>174</v>
      </c>
      <c r="F819" s="224">
        <v>36632</v>
      </c>
      <c r="G819" s="223" t="s">
        <v>200</v>
      </c>
      <c r="H819" s="223" t="s">
        <v>3665</v>
      </c>
      <c r="I819" s="232" t="s">
        <v>402</v>
      </c>
      <c r="J819" s="223" t="s">
        <v>201</v>
      </c>
      <c r="K819" s="225">
        <v>2018</v>
      </c>
      <c r="L819" s="223" t="s">
        <v>1337</v>
      </c>
      <c r="M819" s="218"/>
      <c r="N819" s="223"/>
      <c r="O819" s="223" t="str">
        <f>IFERROR(VLOOKUP(A819,[1]ورقه2مسجلين!A$3:AV$777,43,0),"")</f>
        <v/>
      </c>
      <c r="P819" s="223"/>
      <c r="Q819" s="226"/>
      <c r="R819" s="222">
        <v>0</v>
      </c>
      <c r="S819" s="223" t="s">
        <v>3899</v>
      </c>
      <c r="T819" s="223" t="s">
        <v>3900</v>
      </c>
      <c r="U819" s="223" t="s">
        <v>3901</v>
      </c>
      <c r="V819" s="223" t="s">
        <v>3902</v>
      </c>
      <c r="W819" s="222"/>
      <c r="X819" s="223"/>
      <c r="Y819" s="222"/>
      <c r="Z819" s="222"/>
      <c r="AA819" s="222"/>
      <c r="AB819" s="231"/>
      <c r="AC819" s="222"/>
      <c r="AD819" s="597" t="s">
        <v>227</v>
      </c>
      <c r="AE819" s="232">
        <v>0</v>
      </c>
      <c r="AF819" s="228" t="s">
        <v>227</v>
      </c>
      <c r="AG819" s="218"/>
      <c r="AH819" s="232"/>
      <c r="AI819" s="223"/>
      <c r="AJ819" s="223"/>
      <c r="AK819" s="229"/>
      <c r="AL819" s="228"/>
      <c r="AM819" s="229"/>
      <c r="AN819" s="229"/>
      <c r="AO819" s="229"/>
    </row>
    <row r="820" spans="1:41" ht="20.100000000000001" customHeight="1" x14ac:dyDescent="0.3">
      <c r="A820" s="222">
        <v>707439</v>
      </c>
      <c r="B820" s="255" t="s">
        <v>3903</v>
      </c>
      <c r="C820" s="223" t="s">
        <v>347</v>
      </c>
      <c r="D820" s="223" t="s">
        <v>951</v>
      </c>
      <c r="E820" s="223" t="s">
        <v>173</v>
      </c>
      <c r="F820" s="230">
        <v>31460</v>
      </c>
      <c r="G820" s="223" t="s">
        <v>200</v>
      </c>
      <c r="H820" s="223" t="s">
        <v>911</v>
      </c>
      <c r="I820" s="232" t="s">
        <v>247</v>
      </c>
      <c r="J820" s="223" t="s">
        <v>203</v>
      </c>
      <c r="K820" s="222">
        <v>2004</v>
      </c>
      <c r="L820" s="223" t="s">
        <v>200</v>
      </c>
      <c r="M820" s="218"/>
      <c r="N820" s="223"/>
      <c r="O820" s="223" t="str">
        <f>IFERROR(VLOOKUP(A820,[1]ورقه2مسجلين!A$3:AV$777,43,0),"")</f>
        <v/>
      </c>
      <c r="P820" s="223"/>
      <c r="Q820" s="226"/>
      <c r="R820" s="231"/>
      <c r="S820" s="223" t="s">
        <v>3904</v>
      </c>
      <c r="T820" s="223" t="s">
        <v>3905</v>
      </c>
      <c r="U820" s="223" t="s">
        <v>2178</v>
      </c>
      <c r="V820" s="223" t="s">
        <v>1999</v>
      </c>
      <c r="W820" s="222"/>
      <c r="X820" s="223"/>
      <c r="Y820" s="222"/>
      <c r="Z820" s="222"/>
      <c r="AA820" s="222"/>
      <c r="AB820" s="231"/>
      <c r="AC820" s="222"/>
      <c r="AD820" s="597" t="s">
        <v>227</v>
      </c>
      <c r="AE820" s="232">
        <v>0</v>
      </c>
      <c r="AF820" s="228" t="s">
        <v>227</v>
      </c>
      <c r="AG820" s="218"/>
      <c r="AH820" s="232" t="s">
        <v>1500</v>
      </c>
      <c r="AI820" s="223"/>
      <c r="AJ820" s="223"/>
      <c r="AK820" s="229"/>
      <c r="AL820" s="228"/>
      <c r="AM820" s="229"/>
      <c r="AN820" s="229"/>
      <c r="AO820" s="229"/>
    </row>
    <row r="821" spans="1:41" ht="20.100000000000001" customHeight="1" x14ac:dyDescent="0.3">
      <c r="A821" s="222">
        <v>707440</v>
      </c>
      <c r="B821" s="255" t="s">
        <v>3906</v>
      </c>
      <c r="C821" s="223" t="s">
        <v>119</v>
      </c>
      <c r="D821" s="223" t="s">
        <v>1198</v>
      </c>
      <c r="E821" s="223" t="s">
        <v>173</v>
      </c>
      <c r="F821" s="230">
        <v>34505</v>
      </c>
      <c r="G821" s="223" t="s">
        <v>3907</v>
      </c>
      <c r="H821" s="223" t="s">
        <v>911</v>
      </c>
      <c r="I821" s="232" t="s">
        <v>247</v>
      </c>
      <c r="J821" s="223" t="s">
        <v>203</v>
      </c>
      <c r="K821" s="222">
        <v>2013</v>
      </c>
      <c r="L821" s="223" t="s">
        <v>216</v>
      </c>
      <c r="M821" s="218"/>
      <c r="N821" s="223"/>
      <c r="O821" s="223" t="str">
        <f>IFERROR(VLOOKUP(A821,[1]ورقه2مسجلين!A$3:AV$777,43,0),"")</f>
        <v/>
      </c>
      <c r="P821" s="223"/>
      <c r="Q821" s="226"/>
      <c r="R821" s="231"/>
      <c r="S821" s="223" t="s">
        <v>3908</v>
      </c>
      <c r="T821" s="223" t="s">
        <v>2320</v>
      </c>
      <c r="U821" s="223" t="s">
        <v>2526</v>
      </c>
      <c r="V821" s="223" t="s">
        <v>3909</v>
      </c>
      <c r="W821" s="222"/>
      <c r="X821" s="223"/>
      <c r="Y821" s="222"/>
      <c r="Z821" s="222"/>
      <c r="AA821" s="222"/>
      <c r="AB821" s="231"/>
      <c r="AC821" s="222"/>
      <c r="AD821" s="597" t="s">
        <v>227</v>
      </c>
      <c r="AE821" s="232">
        <v>0</v>
      </c>
      <c r="AF821" s="228" t="s">
        <v>227</v>
      </c>
      <c r="AG821" s="218"/>
      <c r="AH821" s="232" t="s">
        <v>1500</v>
      </c>
      <c r="AI821" s="223"/>
      <c r="AJ821" s="223"/>
      <c r="AK821" s="229"/>
      <c r="AL821" s="228"/>
      <c r="AM821" s="229"/>
      <c r="AN821" s="229"/>
      <c r="AO821" s="229"/>
    </row>
    <row r="822" spans="1:41" ht="20.100000000000001" customHeight="1" x14ac:dyDescent="0.3">
      <c r="A822" s="222">
        <v>707441</v>
      </c>
      <c r="B822" s="255" t="s">
        <v>3910</v>
      </c>
      <c r="C822" s="223" t="s">
        <v>66</v>
      </c>
      <c r="D822" s="223" t="s">
        <v>1276</v>
      </c>
      <c r="E822" s="223" t="s">
        <v>173</v>
      </c>
      <c r="F822" s="230">
        <v>32509</v>
      </c>
      <c r="G822" s="223" t="s">
        <v>3911</v>
      </c>
      <c r="H822" s="223" t="s">
        <v>3711</v>
      </c>
      <c r="I822" s="232" t="s">
        <v>247</v>
      </c>
      <c r="J822" s="223" t="s">
        <v>203</v>
      </c>
      <c r="K822" s="222">
        <v>1989</v>
      </c>
      <c r="L822" s="223" t="s">
        <v>210</v>
      </c>
      <c r="M822" s="218"/>
      <c r="N822" s="223"/>
      <c r="O822" s="223" t="str">
        <f>IFERROR(VLOOKUP(A822,[1]ورقه2مسجلين!A$3:AV$777,43,0),"")</f>
        <v/>
      </c>
      <c r="P822" s="223"/>
      <c r="Q822" s="226"/>
      <c r="R822" s="231"/>
      <c r="S822" s="223" t="s">
        <v>3912</v>
      </c>
      <c r="T822" s="223" t="s">
        <v>3913</v>
      </c>
      <c r="U822" s="223" t="s">
        <v>3914</v>
      </c>
      <c r="V822" s="223" t="s">
        <v>2007</v>
      </c>
      <c r="W822" s="222"/>
      <c r="X822" s="223"/>
      <c r="Y822" s="222"/>
      <c r="Z822" s="222"/>
      <c r="AA822" s="222"/>
      <c r="AB822" s="231"/>
      <c r="AC822" s="222"/>
      <c r="AD822" s="597" t="s">
        <v>227</v>
      </c>
      <c r="AE822" s="232">
        <v>0</v>
      </c>
      <c r="AF822" s="228" t="s">
        <v>227</v>
      </c>
      <c r="AG822" s="218"/>
      <c r="AH822" s="232" t="s">
        <v>1500</v>
      </c>
      <c r="AI822" s="223"/>
      <c r="AJ822" s="223"/>
      <c r="AK822" s="229"/>
      <c r="AL822" s="228"/>
      <c r="AM822" s="229"/>
      <c r="AN822" s="229"/>
      <c r="AO822" s="229"/>
    </row>
    <row r="823" spans="1:41" ht="20.100000000000001" customHeight="1" x14ac:dyDescent="0.3">
      <c r="A823" s="222">
        <v>707442</v>
      </c>
      <c r="B823" s="255" t="s">
        <v>3915</v>
      </c>
      <c r="C823" s="223" t="s">
        <v>64</v>
      </c>
      <c r="D823" s="223" t="s">
        <v>918</v>
      </c>
      <c r="E823" s="223" t="s">
        <v>173</v>
      </c>
      <c r="F823" s="230">
        <v>35806</v>
      </c>
      <c r="G823" s="223" t="s">
        <v>927</v>
      </c>
      <c r="H823" s="223" t="s">
        <v>3693</v>
      </c>
      <c r="I823" s="232" t="s">
        <v>247</v>
      </c>
      <c r="J823" s="234"/>
      <c r="K823" s="223" t="s">
        <v>3724</v>
      </c>
      <c r="L823" s="223" t="s">
        <v>210</v>
      </c>
      <c r="M823" s="218"/>
      <c r="N823" s="223"/>
      <c r="O823" s="223" t="str">
        <f>IFERROR(VLOOKUP(A823,[1]ورقه2مسجلين!A$3:AV$777,43,0),"")</f>
        <v/>
      </c>
      <c r="P823" s="223"/>
      <c r="Q823" s="226"/>
      <c r="R823" s="222">
        <v>0</v>
      </c>
      <c r="S823" s="223" t="s">
        <v>3916</v>
      </c>
      <c r="T823" s="223" t="s">
        <v>1966</v>
      </c>
      <c r="U823" s="223" t="s">
        <v>2259</v>
      </c>
      <c r="V823" s="223" t="s">
        <v>2007</v>
      </c>
      <c r="W823" s="222"/>
      <c r="X823" s="223"/>
      <c r="Y823" s="222"/>
      <c r="Z823" s="222"/>
      <c r="AA823" s="222"/>
      <c r="AB823" s="231"/>
      <c r="AC823" s="222"/>
      <c r="AD823" s="597" t="s">
        <v>227</v>
      </c>
      <c r="AE823" s="232">
        <v>0</v>
      </c>
      <c r="AF823" s="228" t="s">
        <v>227</v>
      </c>
      <c r="AG823" s="218"/>
      <c r="AH823" s="232" t="s">
        <v>1500</v>
      </c>
      <c r="AI823" s="223"/>
      <c r="AJ823" s="223"/>
      <c r="AK823" s="229"/>
      <c r="AL823" s="228"/>
      <c r="AM823" s="229"/>
      <c r="AN823" s="229"/>
      <c r="AO823" s="229"/>
    </row>
    <row r="824" spans="1:41" ht="20.100000000000001" customHeight="1" x14ac:dyDescent="0.3">
      <c r="A824" s="222">
        <v>707443</v>
      </c>
      <c r="B824" s="255" t="s">
        <v>3917</v>
      </c>
      <c r="C824" s="223" t="s">
        <v>61</v>
      </c>
      <c r="D824" s="223" t="s">
        <v>3918</v>
      </c>
      <c r="E824" s="223" t="s">
        <v>174</v>
      </c>
      <c r="F824" s="230">
        <v>26368</v>
      </c>
      <c r="G824" s="223" t="s">
        <v>218</v>
      </c>
      <c r="H824" s="223" t="s">
        <v>3665</v>
      </c>
      <c r="I824" s="232" t="s">
        <v>247</v>
      </c>
      <c r="J824" s="229" t="s">
        <v>203</v>
      </c>
      <c r="K824" s="222">
        <v>1995</v>
      </c>
      <c r="L824" s="223" t="s">
        <v>202</v>
      </c>
      <c r="M824" s="218"/>
      <c r="N824" s="223"/>
      <c r="O824" s="223" t="str">
        <f>IFERROR(VLOOKUP(A824,[1]ورقه2مسجلين!A$3:AV$777,43,0),"")</f>
        <v/>
      </c>
      <c r="P824" s="223"/>
      <c r="Q824" s="226"/>
      <c r="R824" s="222">
        <v>0</v>
      </c>
      <c r="S824" s="223" t="s">
        <v>3919</v>
      </c>
      <c r="T824" s="223" t="s">
        <v>3920</v>
      </c>
      <c r="U824" s="223" t="s">
        <v>3571</v>
      </c>
      <c r="V824" s="223" t="s">
        <v>3921</v>
      </c>
      <c r="W824" s="222"/>
      <c r="X824" s="223"/>
      <c r="Y824" s="222"/>
      <c r="Z824" s="222"/>
      <c r="AA824" s="222"/>
      <c r="AB824" s="231"/>
      <c r="AC824" s="222"/>
      <c r="AD824" s="597" t="s">
        <v>227</v>
      </c>
      <c r="AE824" s="232">
        <v>0</v>
      </c>
      <c r="AF824" s="228" t="s">
        <v>227</v>
      </c>
      <c r="AG824" s="218"/>
      <c r="AH824" s="232"/>
      <c r="AI824" s="223"/>
      <c r="AJ824" s="223"/>
      <c r="AK824" s="229"/>
      <c r="AL824" s="228"/>
      <c r="AM824" s="229"/>
      <c r="AN824" s="229"/>
      <c r="AO824" s="229"/>
    </row>
    <row r="825" spans="1:41" ht="20.100000000000001" customHeight="1" x14ac:dyDescent="0.3">
      <c r="A825" s="222">
        <v>707444</v>
      </c>
      <c r="B825" s="255" t="s">
        <v>3922</v>
      </c>
      <c r="C825" s="223" t="s">
        <v>343</v>
      </c>
      <c r="D825" s="223" t="s">
        <v>1232</v>
      </c>
      <c r="E825" s="223" t="s">
        <v>174</v>
      </c>
      <c r="F825" s="230">
        <v>34951</v>
      </c>
      <c r="G825" s="223" t="s">
        <v>209</v>
      </c>
      <c r="H825" s="223" t="s">
        <v>3777</v>
      </c>
      <c r="I825" s="232" t="s">
        <v>247</v>
      </c>
      <c r="J825" s="223" t="s">
        <v>203</v>
      </c>
      <c r="K825" s="222">
        <v>2013</v>
      </c>
      <c r="L825" s="223" t="s">
        <v>209</v>
      </c>
      <c r="M825" s="218"/>
      <c r="N825" s="251"/>
      <c r="O825" s="251" t="s">
        <v>4543</v>
      </c>
      <c r="P825" s="223"/>
      <c r="Q825" s="226">
        <v>6000</v>
      </c>
      <c r="R825" s="231"/>
      <c r="S825" s="223" t="s">
        <v>3923</v>
      </c>
      <c r="T825" s="223" t="s">
        <v>3924</v>
      </c>
      <c r="U825" s="223" t="s">
        <v>3925</v>
      </c>
      <c r="V825" s="223" t="s">
        <v>1979</v>
      </c>
      <c r="W825" s="222"/>
      <c r="X825" s="223"/>
      <c r="Y825" s="222"/>
      <c r="Z825" s="222"/>
      <c r="AA825" s="222"/>
      <c r="AB825" s="231"/>
      <c r="AC825" s="222"/>
      <c r="AD825" s="597" t="s">
        <v>227</v>
      </c>
      <c r="AE825" s="232">
        <v>0</v>
      </c>
      <c r="AF825" s="228" t="s">
        <v>227</v>
      </c>
      <c r="AG825" s="218"/>
      <c r="AH825" s="232"/>
      <c r="AI825" s="223"/>
      <c r="AJ825" s="223"/>
      <c r="AK825" s="229"/>
      <c r="AL825" s="228"/>
      <c r="AM825" s="229"/>
      <c r="AN825" s="229"/>
      <c r="AO825" s="229"/>
    </row>
    <row r="826" spans="1:41" ht="20.100000000000001" customHeight="1" x14ac:dyDescent="0.3">
      <c r="A826" s="222">
        <v>707445</v>
      </c>
      <c r="B826" s="255" t="s">
        <v>3926</v>
      </c>
      <c r="C826" s="223" t="s">
        <v>3927</v>
      </c>
      <c r="D826" s="223" t="s">
        <v>3928</v>
      </c>
      <c r="E826" s="223" t="s">
        <v>174</v>
      </c>
      <c r="F826" s="230">
        <v>31475</v>
      </c>
      <c r="G826" s="223" t="s">
        <v>3929</v>
      </c>
      <c r="H826" s="223" t="s">
        <v>3802</v>
      </c>
      <c r="I826" s="232" t="s">
        <v>247</v>
      </c>
      <c r="J826" s="223" t="s">
        <v>203</v>
      </c>
      <c r="K826" s="222">
        <v>2005</v>
      </c>
      <c r="L826" s="223" t="s">
        <v>209</v>
      </c>
      <c r="M826" s="218"/>
      <c r="N826" s="223"/>
      <c r="O826" s="223" t="str">
        <f>IFERROR(VLOOKUP(A826,[1]ورقه2مسجلين!A$3:AV$777,43,0),"")</f>
        <v/>
      </c>
      <c r="P826" s="223"/>
      <c r="Q826" s="226"/>
      <c r="R826" s="222">
        <v>0</v>
      </c>
      <c r="S826" s="223" t="s">
        <v>3930</v>
      </c>
      <c r="T826" s="223" t="s">
        <v>3931</v>
      </c>
      <c r="U826" s="223" t="s">
        <v>3932</v>
      </c>
      <c r="V826" s="223" t="s">
        <v>3933</v>
      </c>
      <c r="W826" s="222"/>
      <c r="X826" s="223"/>
      <c r="Y826" s="222"/>
      <c r="Z826" s="222"/>
      <c r="AA826" s="222"/>
      <c r="AB826" s="231"/>
      <c r="AC826" s="222"/>
      <c r="AD826" s="597" t="s">
        <v>227</v>
      </c>
      <c r="AE826" s="232">
        <v>0</v>
      </c>
      <c r="AF826" s="228" t="s">
        <v>227</v>
      </c>
      <c r="AG826" s="218"/>
      <c r="AH826" s="232" t="s">
        <v>1500</v>
      </c>
      <c r="AI826" s="223"/>
      <c r="AJ826" s="223"/>
      <c r="AK826" s="229"/>
      <c r="AL826" s="228"/>
      <c r="AM826" s="229"/>
      <c r="AN826" s="229"/>
      <c r="AO826" s="229"/>
    </row>
    <row r="827" spans="1:41" ht="20.100000000000001" customHeight="1" x14ac:dyDescent="0.3">
      <c r="A827" s="222">
        <v>707446</v>
      </c>
      <c r="B827" s="255" t="s">
        <v>3934</v>
      </c>
      <c r="C827" s="223" t="s">
        <v>3935</v>
      </c>
      <c r="D827" s="223" t="s">
        <v>3936</v>
      </c>
      <c r="E827" s="223" t="s">
        <v>174</v>
      </c>
      <c r="F827" s="230">
        <v>34950</v>
      </c>
      <c r="G827" s="223" t="s">
        <v>3937</v>
      </c>
      <c r="H827" s="223" t="s">
        <v>911</v>
      </c>
      <c r="I827" s="232" t="s">
        <v>247</v>
      </c>
      <c r="J827" s="223" t="s">
        <v>203</v>
      </c>
      <c r="K827" s="222">
        <v>2022</v>
      </c>
      <c r="L827" s="223" t="s">
        <v>208</v>
      </c>
      <c r="M827" s="218"/>
      <c r="N827" s="223"/>
      <c r="O827" s="223" t="str">
        <f>IFERROR(VLOOKUP(A827,[1]ورقه2مسجلين!A$3:AV$777,43,0),"")</f>
        <v/>
      </c>
      <c r="P827" s="223"/>
      <c r="Q827" s="226"/>
      <c r="R827" s="222">
        <v>0</v>
      </c>
      <c r="S827" s="223" t="s">
        <v>3938</v>
      </c>
      <c r="T827" s="223" t="s">
        <v>3939</v>
      </c>
      <c r="U827" s="223" t="s">
        <v>3940</v>
      </c>
      <c r="V827" s="223" t="s">
        <v>3941</v>
      </c>
      <c r="W827" s="222"/>
      <c r="X827" s="223"/>
      <c r="Y827" s="222"/>
      <c r="Z827" s="222"/>
      <c r="AA827" s="222"/>
      <c r="AB827" s="231"/>
      <c r="AC827" s="222"/>
      <c r="AD827" s="597" t="s">
        <v>227</v>
      </c>
      <c r="AE827" s="232">
        <v>0</v>
      </c>
      <c r="AF827" s="228" t="s">
        <v>227</v>
      </c>
      <c r="AG827" s="218"/>
      <c r="AH827" s="232" t="s">
        <v>1500</v>
      </c>
      <c r="AI827" s="223"/>
      <c r="AJ827" s="223"/>
      <c r="AK827" s="229"/>
      <c r="AL827" s="228"/>
      <c r="AM827" s="229"/>
      <c r="AN827" s="229"/>
      <c r="AO827" s="229"/>
    </row>
    <row r="828" spans="1:41" ht="20.100000000000001" customHeight="1" x14ac:dyDescent="0.3">
      <c r="A828" s="222">
        <v>707447</v>
      </c>
      <c r="B828" s="255" t="s">
        <v>3942</v>
      </c>
      <c r="C828" s="223" t="s">
        <v>61</v>
      </c>
      <c r="D828" s="223" t="s">
        <v>931</v>
      </c>
      <c r="E828" s="223" t="s">
        <v>174</v>
      </c>
      <c r="F828" s="230">
        <v>33283</v>
      </c>
      <c r="G828" s="223" t="s">
        <v>200</v>
      </c>
      <c r="H828" s="223" t="s">
        <v>3802</v>
      </c>
      <c r="I828" s="232" t="s">
        <v>248</v>
      </c>
      <c r="J828" s="229" t="s">
        <v>203</v>
      </c>
      <c r="K828" s="222">
        <v>2009</v>
      </c>
      <c r="L828" s="223" t="s">
        <v>212</v>
      </c>
      <c r="M828" s="218"/>
      <c r="N828" s="223"/>
      <c r="O828" s="223" t="str">
        <f>IFERROR(VLOOKUP(A828,[1]ورقه2مسجلين!A$3:AV$777,43,0),"")</f>
        <v/>
      </c>
      <c r="P828" s="223"/>
      <c r="Q828" s="226"/>
      <c r="R828" s="231"/>
      <c r="S828" s="223" t="s">
        <v>3943</v>
      </c>
      <c r="T828" s="223" t="s">
        <v>3944</v>
      </c>
      <c r="U828" s="223" t="s">
        <v>3945</v>
      </c>
      <c r="V828" s="223" t="s">
        <v>1970</v>
      </c>
      <c r="W828" s="222"/>
      <c r="X828" s="223"/>
      <c r="Y828" s="222"/>
      <c r="Z828" s="222"/>
      <c r="AA828" s="222"/>
      <c r="AB828" s="231"/>
      <c r="AC828" s="222"/>
      <c r="AD828" s="597" t="s">
        <v>227</v>
      </c>
      <c r="AE828" s="232">
        <v>0</v>
      </c>
      <c r="AF828" s="228" t="s">
        <v>227</v>
      </c>
      <c r="AG828" s="218"/>
      <c r="AH828" s="232"/>
      <c r="AI828" s="223"/>
      <c r="AJ828" s="223"/>
      <c r="AK828" s="229"/>
      <c r="AL828" s="228"/>
      <c r="AM828" s="229"/>
      <c r="AN828" s="229"/>
      <c r="AO828" s="229"/>
    </row>
    <row r="829" spans="1:41" ht="20.100000000000001" customHeight="1" x14ac:dyDescent="0.3">
      <c r="A829" s="222">
        <v>707448</v>
      </c>
      <c r="B829" s="255" t="s">
        <v>3946</v>
      </c>
      <c r="C829" s="223" t="s">
        <v>112</v>
      </c>
      <c r="D829" s="223" t="s">
        <v>1344</v>
      </c>
      <c r="E829" s="223" t="s">
        <v>173</v>
      </c>
      <c r="F829" s="230">
        <v>35977</v>
      </c>
      <c r="G829" s="223" t="s">
        <v>1856</v>
      </c>
      <c r="H829" s="223" t="s">
        <v>3665</v>
      </c>
      <c r="I829" s="232" t="s">
        <v>247</v>
      </c>
      <c r="J829" s="229" t="s">
        <v>203</v>
      </c>
      <c r="K829" s="222">
        <v>2017</v>
      </c>
      <c r="L829" s="223" t="s">
        <v>200</v>
      </c>
      <c r="M829" s="218"/>
      <c r="N829" s="223"/>
      <c r="O829" s="223" t="str">
        <f>IFERROR(VLOOKUP(A829,[1]ورقه2مسجلين!A$3:AV$777,43,0),"")</f>
        <v/>
      </c>
      <c r="P829" s="223"/>
      <c r="Q829" s="226"/>
      <c r="R829" s="222">
        <v>0</v>
      </c>
      <c r="S829" s="223" t="s">
        <v>3947</v>
      </c>
      <c r="T829" s="223" t="s">
        <v>3948</v>
      </c>
      <c r="U829" s="223" t="s">
        <v>3949</v>
      </c>
      <c r="V829" s="223" t="s">
        <v>3950</v>
      </c>
      <c r="W829" s="222"/>
      <c r="X829" s="223"/>
      <c r="Y829" s="222"/>
      <c r="Z829" s="222"/>
      <c r="AA829" s="222"/>
      <c r="AB829" s="231"/>
      <c r="AC829" s="222"/>
      <c r="AD829" s="597" t="s">
        <v>227</v>
      </c>
      <c r="AE829" s="232">
        <v>0</v>
      </c>
      <c r="AF829" s="228" t="s">
        <v>227</v>
      </c>
      <c r="AG829" s="218"/>
      <c r="AH829" s="232" t="s">
        <v>1500</v>
      </c>
      <c r="AI829" s="223"/>
      <c r="AJ829" s="223"/>
      <c r="AK829" s="229"/>
      <c r="AL829" s="228"/>
      <c r="AM829" s="229"/>
      <c r="AN829" s="229"/>
      <c r="AO829" s="229"/>
    </row>
    <row r="830" spans="1:41" ht="20.100000000000001" customHeight="1" x14ac:dyDescent="0.3">
      <c r="A830" s="222">
        <v>707449</v>
      </c>
      <c r="B830" s="255" t="s">
        <v>3951</v>
      </c>
      <c r="C830" s="223" t="s">
        <v>69</v>
      </c>
      <c r="D830" s="223" t="s">
        <v>3664</v>
      </c>
      <c r="E830" s="223" t="s">
        <v>173</v>
      </c>
      <c r="F830" s="230">
        <v>29109</v>
      </c>
      <c r="G830" s="223" t="s">
        <v>3952</v>
      </c>
      <c r="H830" s="223" t="s">
        <v>3665</v>
      </c>
      <c r="I830" s="232" t="s">
        <v>247</v>
      </c>
      <c r="J830" s="234"/>
      <c r="K830" s="223" t="s">
        <v>3953</v>
      </c>
      <c r="L830" s="223" t="s">
        <v>200</v>
      </c>
      <c r="M830" s="218"/>
      <c r="N830" s="223"/>
      <c r="O830" s="223" t="str">
        <f>IFERROR(VLOOKUP(A830,[1]ورقه2مسجلين!A$3:AV$777,43,0),"")</f>
        <v/>
      </c>
      <c r="P830" s="223"/>
      <c r="Q830" s="226"/>
      <c r="R830" s="231"/>
      <c r="S830" s="223" t="s">
        <v>3954</v>
      </c>
      <c r="T830" s="223" t="s">
        <v>2120</v>
      </c>
      <c r="U830" s="223" t="s">
        <v>3497</v>
      </c>
      <c r="V830" s="223" t="s">
        <v>1976</v>
      </c>
      <c r="W830" s="222"/>
      <c r="X830" s="223"/>
      <c r="Y830" s="222"/>
      <c r="Z830" s="222"/>
      <c r="AA830" s="222"/>
      <c r="AB830" s="231"/>
      <c r="AC830" s="222"/>
      <c r="AD830" s="597" t="s">
        <v>227</v>
      </c>
      <c r="AE830" s="232">
        <v>0</v>
      </c>
      <c r="AF830" s="228" t="s">
        <v>227</v>
      </c>
      <c r="AG830" s="218"/>
      <c r="AH830" s="232"/>
      <c r="AI830" s="223"/>
      <c r="AJ830" s="223"/>
      <c r="AK830" s="229"/>
      <c r="AL830" s="228"/>
      <c r="AM830" s="229"/>
      <c r="AN830" s="229"/>
      <c r="AO830" s="229"/>
    </row>
    <row r="831" spans="1:41" ht="20.100000000000001" customHeight="1" x14ac:dyDescent="0.3">
      <c r="A831" s="222">
        <v>707450</v>
      </c>
      <c r="B831" s="255" t="s">
        <v>3955</v>
      </c>
      <c r="C831" s="223" t="s">
        <v>66</v>
      </c>
      <c r="D831" s="223" t="s">
        <v>3956</v>
      </c>
      <c r="E831" s="223" t="s">
        <v>173</v>
      </c>
      <c r="F831" s="230">
        <v>30362</v>
      </c>
      <c r="G831" s="223" t="s">
        <v>1068</v>
      </c>
      <c r="H831" s="223" t="s">
        <v>911</v>
      </c>
      <c r="I831" s="232" t="s">
        <v>247</v>
      </c>
      <c r="J831" s="223" t="s">
        <v>201</v>
      </c>
      <c r="K831" s="222">
        <v>2001</v>
      </c>
      <c r="L831" s="223" t="s">
        <v>202</v>
      </c>
      <c r="M831" s="218"/>
      <c r="N831" s="223"/>
      <c r="O831" s="223" t="str">
        <f>IFERROR(VLOOKUP(A831,[1]ورقه2مسجلين!A$3:AV$777,43,0),"")</f>
        <v/>
      </c>
      <c r="P831" s="223"/>
      <c r="Q831" s="226"/>
      <c r="R831" s="222">
        <v>0</v>
      </c>
      <c r="S831" s="223" t="s">
        <v>3957</v>
      </c>
      <c r="T831" s="223" t="s">
        <v>2489</v>
      </c>
      <c r="U831" s="223" t="s">
        <v>3958</v>
      </c>
      <c r="V831" s="223" t="s">
        <v>3959</v>
      </c>
      <c r="W831" s="222"/>
      <c r="X831" s="223"/>
      <c r="Y831" s="222"/>
      <c r="Z831" s="222"/>
      <c r="AA831" s="222"/>
      <c r="AB831" s="231"/>
      <c r="AC831" s="222"/>
      <c r="AD831" s="597" t="s">
        <v>227</v>
      </c>
      <c r="AE831" s="232">
        <v>0</v>
      </c>
      <c r="AF831" s="228" t="s">
        <v>227</v>
      </c>
      <c r="AG831" s="218"/>
      <c r="AH831" s="232" t="s">
        <v>1500</v>
      </c>
      <c r="AI831" s="223"/>
      <c r="AJ831" s="223"/>
      <c r="AK831" s="229"/>
      <c r="AL831" s="228"/>
      <c r="AM831" s="229"/>
      <c r="AN831" s="229"/>
      <c r="AO831" s="229"/>
    </row>
    <row r="832" spans="1:41" ht="20.100000000000001" customHeight="1" x14ac:dyDescent="0.3">
      <c r="A832" s="222">
        <v>707451</v>
      </c>
      <c r="B832" s="255" t="s">
        <v>3960</v>
      </c>
      <c r="C832" s="223" t="s">
        <v>64</v>
      </c>
      <c r="D832" s="223" t="s">
        <v>3961</v>
      </c>
      <c r="E832" s="223" t="s">
        <v>173</v>
      </c>
      <c r="F832" s="230">
        <v>27072</v>
      </c>
      <c r="G832" s="223" t="s">
        <v>200</v>
      </c>
      <c r="H832" s="223" t="s">
        <v>911</v>
      </c>
      <c r="I832" s="232" t="s">
        <v>247</v>
      </c>
      <c r="J832" s="223" t="s">
        <v>203</v>
      </c>
      <c r="K832" s="222">
        <v>2000</v>
      </c>
      <c r="L832" s="223" t="s">
        <v>200</v>
      </c>
      <c r="M832" s="218"/>
      <c r="N832" s="223"/>
      <c r="O832" s="223" t="str">
        <f>IFERROR(VLOOKUP(A832,[1]ورقه2مسجلين!A$3:AV$777,43,0),"")</f>
        <v/>
      </c>
      <c r="P832" s="223"/>
      <c r="Q832" s="226"/>
      <c r="R832" s="222">
        <v>0</v>
      </c>
      <c r="S832" s="223" t="s">
        <v>3962</v>
      </c>
      <c r="T832" s="223" t="s">
        <v>3963</v>
      </c>
      <c r="U832" s="223" t="s">
        <v>3964</v>
      </c>
      <c r="V832" s="223" t="s">
        <v>1963</v>
      </c>
      <c r="W832" s="222"/>
      <c r="X832" s="223"/>
      <c r="Y832" s="222"/>
      <c r="Z832" s="222"/>
      <c r="AA832" s="222"/>
      <c r="AB832" s="231"/>
      <c r="AC832" s="222"/>
      <c r="AD832" s="597" t="s">
        <v>227</v>
      </c>
      <c r="AE832" s="232">
        <v>0</v>
      </c>
      <c r="AF832" s="228" t="s">
        <v>227</v>
      </c>
      <c r="AG832" s="218"/>
      <c r="AH832" s="232" t="s">
        <v>1500</v>
      </c>
      <c r="AI832" s="223"/>
      <c r="AJ832" s="223"/>
      <c r="AK832" s="229"/>
      <c r="AL832" s="228"/>
      <c r="AM832" s="229"/>
      <c r="AN832" s="229"/>
      <c r="AO832" s="229"/>
    </row>
    <row r="833" spans="1:41" ht="20.100000000000001" customHeight="1" x14ac:dyDescent="0.3">
      <c r="A833" s="222">
        <v>707452</v>
      </c>
      <c r="B833" s="255" t="s">
        <v>3965</v>
      </c>
      <c r="C833" s="223" t="s">
        <v>111</v>
      </c>
      <c r="D833" s="223" t="s">
        <v>3966</v>
      </c>
      <c r="E833" s="223" t="s">
        <v>173</v>
      </c>
      <c r="F833" s="224">
        <v>33606</v>
      </c>
      <c r="G833" s="223" t="s">
        <v>927</v>
      </c>
      <c r="H833" s="223" t="s">
        <v>3665</v>
      </c>
      <c r="I833" s="232" t="s">
        <v>247</v>
      </c>
      <c r="J833" s="229" t="s">
        <v>201</v>
      </c>
      <c r="K833" s="222">
        <v>2009</v>
      </c>
      <c r="L833" s="223" t="s">
        <v>1337</v>
      </c>
      <c r="M833" s="218"/>
      <c r="N833" s="223"/>
      <c r="O833" s="223" t="str">
        <f>IFERROR(VLOOKUP(A833,[1]ورقه2مسجلين!A$3:AV$777,43,0),"")</f>
        <v/>
      </c>
      <c r="P833" s="223"/>
      <c r="Q833" s="226"/>
      <c r="R833" s="222">
        <v>0</v>
      </c>
      <c r="S833" s="223" t="s">
        <v>3967</v>
      </c>
      <c r="T833" s="223" t="s">
        <v>3968</v>
      </c>
      <c r="U833" s="223" t="s">
        <v>2525</v>
      </c>
      <c r="V833" s="223" t="s">
        <v>2007</v>
      </c>
      <c r="W833" s="222"/>
      <c r="X833" s="223"/>
      <c r="Y833" s="222"/>
      <c r="Z833" s="222"/>
      <c r="AA833" s="222"/>
      <c r="AB833" s="231"/>
      <c r="AC833" s="222"/>
      <c r="AD833" s="597" t="s">
        <v>227</v>
      </c>
      <c r="AE833" s="232">
        <v>0</v>
      </c>
      <c r="AF833" s="228" t="s">
        <v>227</v>
      </c>
      <c r="AG833" s="218"/>
      <c r="AH833" s="232" t="s">
        <v>1500</v>
      </c>
      <c r="AI833" s="223"/>
      <c r="AJ833" s="223"/>
      <c r="AK833" s="229"/>
      <c r="AL833" s="228"/>
      <c r="AM833" s="229"/>
      <c r="AN833" s="229"/>
      <c r="AO833" s="229"/>
    </row>
    <row r="834" spans="1:41" ht="20.100000000000001" customHeight="1" x14ac:dyDescent="0.3">
      <c r="A834" s="222">
        <v>707453</v>
      </c>
      <c r="B834" s="255" t="s">
        <v>3969</v>
      </c>
      <c r="C834" s="223" t="s">
        <v>151</v>
      </c>
      <c r="D834" s="223" t="s">
        <v>3761</v>
      </c>
      <c r="E834" s="223" t="s">
        <v>173</v>
      </c>
      <c r="F834" s="230">
        <v>26942</v>
      </c>
      <c r="G834" s="223" t="s">
        <v>1124</v>
      </c>
      <c r="H834" s="223" t="s">
        <v>3665</v>
      </c>
      <c r="I834" s="232" t="s">
        <v>247</v>
      </c>
      <c r="J834" s="234"/>
      <c r="K834" s="223" t="s">
        <v>3672</v>
      </c>
      <c r="L834" s="223" t="s">
        <v>200</v>
      </c>
      <c r="M834" s="218"/>
      <c r="N834" s="223"/>
      <c r="O834" s="223" t="str">
        <f>IFERROR(VLOOKUP(A834,[1]ورقه2مسجلين!A$3:AV$777,43,0),"")</f>
        <v/>
      </c>
      <c r="P834" s="223"/>
      <c r="Q834" s="226"/>
      <c r="R834" s="222">
        <v>0</v>
      </c>
      <c r="S834" s="223" t="s">
        <v>3970</v>
      </c>
      <c r="T834" s="223" t="s">
        <v>3971</v>
      </c>
      <c r="U834" s="223" t="s">
        <v>3972</v>
      </c>
      <c r="V834" s="223" t="s">
        <v>2395</v>
      </c>
      <c r="W834" s="222"/>
      <c r="X834" s="223"/>
      <c r="Y834" s="222"/>
      <c r="Z834" s="222"/>
      <c r="AA834" s="222"/>
      <c r="AB834" s="231"/>
      <c r="AC834" s="222"/>
      <c r="AD834" s="597" t="s">
        <v>227</v>
      </c>
      <c r="AE834" s="232">
        <v>0</v>
      </c>
      <c r="AF834" s="228" t="s">
        <v>227</v>
      </c>
      <c r="AG834" s="218"/>
      <c r="AH834" s="232"/>
      <c r="AI834" s="223"/>
      <c r="AJ834" s="223"/>
      <c r="AK834" s="229"/>
      <c r="AL834" s="228"/>
      <c r="AM834" s="229"/>
      <c r="AN834" s="229"/>
      <c r="AO834" s="229"/>
    </row>
    <row r="835" spans="1:41" ht="20.100000000000001" customHeight="1" x14ac:dyDescent="0.3">
      <c r="A835" s="222">
        <v>707454</v>
      </c>
      <c r="B835" s="255" t="s">
        <v>3973</v>
      </c>
      <c r="C835" s="223" t="s">
        <v>263</v>
      </c>
      <c r="D835" s="223" t="s">
        <v>938</v>
      </c>
      <c r="E835" s="223" t="s">
        <v>173</v>
      </c>
      <c r="F835" s="230">
        <v>33771</v>
      </c>
      <c r="G835" s="223" t="s">
        <v>209</v>
      </c>
      <c r="H835" s="223" t="s">
        <v>3665</v>
      </c>
      <c r="I835" s="232" t="s">
        <v>247</v>
      </c>
      <c r="J835" s="234"/>
      <c r="K835" s="223" t="s">
        <v>3762</v>
      </c>
      <c r="L835" s="223" t="s">
        <v>209</v>
      </c>
      <c r="M835" s="218"/>
      <c r="N835" s="251"/>
      <c r="O835" s="251" t="s">
        <v>4543</v>
      </c>
      <c r="P835" s="223"/>
      <c r="Q835" s="226">
        <v>20000</v>
      </c>
      <c r="R835" s="231"/>
      <c r="S835" s="223" t="s">
        <v>3974</v>
      </c>
      <c r="T835" s="223" t="s">
        <v>3975</v>
      </c>
      <c r="U835" s="223" t="s">
        <v>2295</v>
      </c>
      <c r="V835" s="223" t="s">
        <v>2047</v>
      </c>
      <c r="W835" s="222"/>
      <c r="X835" s="223"/>
      <c r="Y835" s="222"/>
      <c r="Z835" s="222"/>
      <c r="AA835" s="222"/>
      <c r="AB835" s="231"/>
      <c r="AC835" s="222"/>
      <c r="AD835" s="597" t="s">
        <v>227</v>
      </c>
      <c r="AE835" s="232">
        <v>0</v>
      </c>
      <c r="AF835" s="228" t="s">
        <v>227</v>
      </c>
      <c r="AG835" s="218"/>
      <c r="AH835" s="232"/>
      <c r="AI835" s="223"/>
      <c r="AJ835" s="223"/>
      <c r="AK835" s="229"/>
      <c r="AL835" s="228"/>
      <c r="AM835" s="229"/>
      <c r="AN835" s="229"/>
      <c r="AO835" s="229"/>
    </row>
    <row r="836" spans="1:41" ht="20.100000000000001" customHeight="1" x14ac:dyDescent="0.3">
      <c r="A836" s="222">
        <v>707455</v>
      </c>
      <c r="B836" s="255" t="s">
        <v>3976</v>
      </c>
      <c r="C836" s="223" t="s">
        <v>94</v>
      </c>
      <c r="D836" s="223" t="s">
        <v>3977</v>
      </c>
      <c r="E836" s="223" t="s">
        <v>174</v>
      </c>
      <c r="F836" s="230">
        <v>34911</v>
      </c>
      <c r="G836" s="223" t="s">
        <v>3978</v>
      </c>
      <c r="H836" s="223" t="s">
        <v>3665</v>
      </c>
      <c r="I836" s="232" t="s">
        <v>247</v>
      </c>
      <c r="J836" s="223" t="s">
        <v>203</v>
      </c>
      <c r="K836" s="222">
        <v>2014</v>
      </c>
      <c r="L836" s="223" t="s">
        <v>215</v>
      </c>
      <c r="M836" s="218"/>
      <c r="N836" s="223"/>
      <c r="O836" s="223" t="str">
        <f>IFERROR(VLOOKUP(A836,[1]ورقه2مسجلين!A$3:AV$777,43,0),"")</f>
        <v/>
      </c>
      <c r="P836" s="223"/>
      <c r="Q836" s="226"/>
      <c r="R836" s="222">
        <v>0</v>
      </c>
      <c r="S836" s="223" t="s">
        <v>3979</v>
      </c>
      <c r="T836" s="223" t="s">
        <v>2001</v>
      </c>
      <c r="U836" s="223" t="s">
        <v>3980</v>
      </c>
      <c r="V836" s="223" t="s">
        <v>2133</v>
      </c>
      <c r="W836" s="222"/>
      <c r="X836" s="223"/>
      <c r="Y836" s="222"/>
      <c r="Z836" s="222"/>
      <c r="AA836" s="222"/>
      <c r="AB836" s="231"/>
      <c r="AC836" s="222"/>
      <c r="AD836" s="597" t="s">
        <v>227</v>
      </c>
      <c r="AE836" s="232">
        <v>0</v>
      </c>
      <c r="AF836" s="228" t="s">
        <v>227</v>
      </c>
      <c r="AG836" s="218"/>
      <c r="AH836" s="232" t="s">
        <v>1500</v>
      </c>
      <c r="AI836" s="223"/>
      <c r="AJ836" s="223"/>
      <c r="AK836" s="229"/>
      <c r="AL836" s="228"/>
      <c r="AM836" s="229"/>
      <c r="AN836" s="229"/>
      <c r="AO836" s="229"/>
    </row>
    <row r="837" spans="1:41" ht="20.100000000000001" customHeight="1" x14ac:dyDescent="0.3">
      <c r="A837" s="222">
        <v>707456</v>
      </c>
      <c r="B837" s="255" t="s">
        <v>3981</v>
      </c>
      <c r="C837" s="223" t="s">
        <v>3982</v>
      </c>
      <c r="D837" s="223" t="s">
        <v>931</v>
      </c>
      <c r="E837" s="223" t="s">
        <v>174</v>
      </c>
      <c r="F837" s="224">
        <v>33064</v>
      </c>
      <c r="G837" s="223" t="s">
        <v>3983</v>
      </c>
      <c r="H837" s="223" t="s">
        <v>3665</v>
      </c>
      <c r="I837" s="232" t="s">
        <v>247</v>
      </c>
      <c r="J837" s="223" t="s">
        <v>201</v>
      </c>
      <c r="K837" s="225">
        <v>2009</v>
      </c>
      <c r="L837" s="223" t="s">
        <v>212</v>
      </c>
      <c r="M837" s="218"/>
      <c r="N837" s="223"/>
      <c r="O837" s="223" t="str">
        <f>IFERROR(VLOOKUP(A837,[1]ورقه2مسجلين!A$3:AV$777,43,0),"")</f>
        <v/>
      </c>
      <c r="P837" s="223"/>
      <c r="Q837" s="226"/>
      <c r="R837" s="222">
        <v>0</v>
      </c>
      <c r="S837" s="223" t="s">
        <v>3984</v>
      </c>
      <c r="T837" s="223" t="s">
        <v>3985</v>
      </c>
      <c r="U837" s="223" t="s">
        <v>2227</v>
      </c>
      <c r="V837" s="223" t="s">
        <v>2434</v>
      </c>
      <c r="W837" s="222"/>
      <c r="X837" s="223"/>
      <c r="Y837" s="222"/>
      <c r="Z837" s="222"/>
      <c r="AA837" s="222"/>
      <c r="AB837" s="231"/>
      <c r="AC837" s="222"/>
      <c r="AD837" s="597" t="s">
        <v>227</v>
      </c>
      <c r="AE837" s="232">
        <v>0</v>
      </c>
      <c r="AF837" s="228" t="s">
        <v>227</v>
      </c>
      <c r="AG837" s="218"/>
      <c r="AH837" s="232" t="s">
        <v>1500</v>
      </c>
      <c r="AI837" s="223"/>
      <c r="AJ837" s="223"/>
      <c r="AK837" s="229"/>
      <c r="AL837" s="228"/>
      <c r="AM837" s="229"/>
      <c r="AN837" s="229"/>
      <c r="AO837" s="229"/>
    </row>
    <row r="838" spans="1:41" ht="20.100000000000001" customHeight="1" x14ac:dyDescent="0.3">
      <c r="A838" s="222">
        <v>707457</v>
      </c>
      <c r="B838" s="255" t="s">
        <v>3986</v>
      </c>
      <c r="C838" s="223" t="s">
        <v>3987</v>
      </c>
      <c r="D838" s="223" t="s">
        <v>933</v>
      </c>
      <c r="E838" s="223" t="s">
        <v>174</v>
      </c>
      <c r="F838" s="224">
        <v>34359</v>
      </c>
      <c r="G838" s="223" t="s">
        <v>3988</v>
      </c>
      <c r="H838" s="223" t="s">
        <v>3777</v>
      </c>
      <c r="I838" s="232" t="s">
        <v>247</v>
      </c>
      <c r="J838" s="223" t="s">
        <v>201</v>
      </c>
      <c r="K838" s="225">
        <v>2010</v>
      </c>
      <c r="L838" s="223" t="s">
        <v>209</v>
      </c>
      <c r="M838" s="218"/>
      <c r="N838" s="223"/>
      <c r="O838" s="223" t="str">
        <f>IFERROR(VLOOKUP(A838,[1]ورقه2مسجلين!A$3:AV$777,43,0),"")</f>
        <v/>
      </c>
      <c r="P838" s="223"/>
      <c r="Q838" s="226"/>
      <c r="R838" s="231"/>
      <c r="S838" s="223" t="s">
        <v>3989</v>
      </c>
      <c r="T838" s="223" t="s">
        <v>3990</v>
      </c>
      <c r="U838" s="223" t="s">
        <v>3991</v>
      </c>
      <c r="V838" s="223" t="s">
        <v>3992</v>
      </c>
      <c r="W838" s="222"/>
      <c r="X838" s="223"/>
      <c r="Y838" s="222"/>
      <c r="Z838" s="222"/>
      <c r="AA838" s="222"/>
      <c r="AB838" s="231"/>
      <c r="AC838" s="222"/>
      <c r="AD838" s="597" t="s">
        <v>227</v>
      </c>
      <c r="AE838" s="232">
        <v>0</v>
      </c>
      <c r="AF838" s="228" t="s">
        <v>227</v>
      </c>
      <c r="AG838" s="218"/>
      <c r="AH838" s="232" t="s">
        <v>1500</v>
      </c>
      <c r="AI838" s="223"/>
      <c r="AJ838" s="223"/>
      <c r="AK838" s="229"/>
      <c r="AL838" s="228"/>
      <c r="AM838" s="229"/>
      <c r="AN838" s="229"/>
      <c r="AO838" s="229"/>
    </row>
    <row r="839" spans="1:41" ht="20.100000000000001" customHeight="1" x14ac:dyDescent="0.3">
      <c r="A839" s="222">
        <v>707458</v>
      </c>
      <c r="B839" s="255" t="s">
        <v>3993</v>
      </c>
      <c r="C839" s="223" t="s">
        <v>3994</v>
      </c>
      <c r="D839" s="223" t="s">
        <v>1120</v>
      </c>
      <c r="E839" s="223" t="s">
        <v>174</v>
      </c>
      <c r="F839" s="230">
        <v>32874</v>
      </c>
      <c r="G839" s="223" t="s">
        <v>200</v>
      </c>
      <c r="H839" s="223" t="s">
        <v>3665</v>
      </c>
      <c r="I839" s="232" t="s">
        <v>248</v>
      </c>
      <c r="J839" s="234"/>
      <c r="K839" s="223" t="s">
        <v>3995</v>
      </c>
      <c r="L839" s="223" t="s">
        <v>200</v>
      </c>
      <c r="M839" s="218"/>
      <c r="N839" s="223"/>
      <c r="O839" s="223" t="str">
        <f>IFERROR(VLOOKUP(A839,[1]ورقه2مسجلين!A$3:AV$777,43,0),"")</f>
        <v/>
      </c>
      <c r="P839" s="223"/>
      <c r="Q839" s="226"/>
      <c r="R839" s="222">
        <v>0</v>
      </c>
      <c r="S839" s="223" t="s">
        <v>3996</v>
      </c>
      <c r="T839" s="223" t="s">
        <v>3997</v>
      </c>
      <c r="U839" s="223" t="s">
        <v>3998</v>
      </c>
      <c r="V839" s="223" t="s">
        <v>1849</v>
      </c>
      <c r="W839" s="222"/>
      <c r="X839" s="223"/>
      <c r="Y839" s="222"/>
      <c r="Z839" s="222"/>
      <c r="AA839" s="222"/>
      <c r="AB839" s="231"/>
      <c r="AC839" s="222"/>
      <c r="AD839" s="597" t="s">
        <v>227</v>
      </c>
      <c r="AE839" s="232">
        <v>0</v>
      </c>
      <c r="AF839" s="228" t="s">
        <v>227</v>
      </c>
      <c r="AG839" s="218"/>
      <c r="AH839" s="232"/>
      <c r="AI839" s="223"/>
      <c r="AJ839" s="223"/>
      <c r="AK839" s="229"/>
      <c r="AL839" s="228"/>
      <c r="AM839" s="229"/>
      <c r="AN839" s="229"/>
      <c r="AO839" s="229"/>
    </row>
    <row r="840" spans="1:41" ht="20.100000000000001" customHeight="1" x14ac:dyDescent="0.3">
      <c r="A840" s="222">
        <v>707459</v>
      </c>
      <c r="B840" s="255" t="s">
        <v>3999</v>
      </c>
      <c r="C840" s="223" t="s">
        <v>265</v>
      </c>
      <c r="D840" s="223" t="s">
        <v>1946</v>
      </c>
      <c r="E840" s="223" t="s">
        <v>174</v>
      </c>
      <c r="F840" s="230">
        <v>31168</v>
      </c>
      <c r="G840" s="223" t="s">
        <v>212</v>
      </c>
      <c r="H840" s="223" t="s">
        <v>911</v>
      </c>
      <c r="I840" s="232" t="s">
        <v>247</v>
      </c>
      <c r="J840" s="223" t="s">
        <v>203</v>
      </c>
      <c r="K840" s="222">
        <v>2004</v>
      </c>
      <c r="L840" s="223" t="s">
        <v>212</v>
      </c>
      <c r="M840" s="218"/>
      <c r="N840" s="223"/>
      <c r="O840" s="223" t="str">
        <f>IFERROR(VLOOKUP(A840,[1]ورقه2مسجلين!A$3:AV$777,43,0),"")</f>
        <v/>
      </c>
      <c r="P840" s="223"/>
      <c r="Q840" s="226"/>
      <c r="R840" s="231"/>
      <c r="S840" s="223" t="s">
        <v>4000</v>
      </c>
      <c r="T840" s="223" t="s">
        <v>3593</v>
      </c>
      <c r="U840" s="223" t="s">
        <v>2058</v>
      </c>
      <c r="V840" s="223" t="s">
        <v>4001</v>
      </c>
      <c r="W840" s="222"/>
      <c r="X840" s="223"/>
      <c r="Y840" s="222"/>
      <c r="Z840" s="222"/>
      <c r="AA840" s="222"/>
      <c r="AB840" s="231"/>
      <c r="AC840" s="222"/>
      <c r="AD840" s="597" t="s">
        <v>227</v>
      </c>
      <c r="AE840" s="232">
        <v>0</v>
      </c>
      <c r="AF840" s="228" t="s">
        <v>227</v>
      </c>
      <c r="AG840" s="218"/>
      <c r="AH840" s="232" t="s">
        <v>1500</v>
      </c>
      <c r="AI840" s="223"/>
      <c r="AJ840" s="223"/>
      <c r="AK840" s="229"/>
      <c r="AL840" s="228"/>
      <c r="AM840" s="229"/>
      <c r="AN840" s="229"/>
      <c r="AO840" s="229"/>
    </row>
    <row r="841" spans="1:41" ht="20.100000000000001" customHeight="1" x14ac:dyDescent="0.3">
      <c r="A841" s="222">
        <v>707460</v>
      </c>
      <c r="B841" s="255" t="s">
        <v>4002</v>
      </c>
      <c r="C841" s="223" t="s">
        <v>78</v>
      </c>
      <c r="D841" s="223" t="s">
        <v>1215</v>
      </c>
      <c r="E841" s="223" t="s">
        <v>173</v>
      </c>
      <c r="F841" s="230">
        <v>36892</v>
      </c>
      <c r="G841" s="223" t="s">
        <v>218</v>
      </c>
      <c r="H841" s="223" t="s">
        <v>911</v>
      </c>
      <c r="I841" s="232" t="s">
        <v>247</v>
      </c>
      <c r="J841" s="223" t="s">
        <v>201</v>
      </c>
      <c r="K841" s="222">
        <v>2020</v>
      </c>
      <c r="L841" s="223" t="s">
        <v>200</v>
      </c>
      <c r="M841" s="218"/>
      <c r="N841" s="223"/>
      <c r="O841" s="223" t="str">
        <f>IFERROR(VLOOKUP(A841,[1]ورقه2مسجلين!A$3:AV$777,43,0),"")</f>
        <v/>
      </c>
      <c r="P841" s="223"/>
      <c r="Q841" s="226"/>
      <c r="R841" s="222">
        <v>0</v>
      </c>
      <c r="S841" s="223" t="s">
        <v>4003</v>
      </c>
      <c r="T841" s="223" t="s">
        <v>2159</v>
      </c>
      <c r="U841" s="223" t="s">
        <v>2155</v>
      </c>
      <c r="V841" s="223" t="s">
        <v>4004</v>
      </c>
      <c r="W841" s="222"/>
      <c r="X841" s="223"/>
      <c r="Y841" s="222"/>
      <c r="Z841" s="222"/>
      <c r="AA841" s="222"/>
      <c r="AB841" s="231"/>
      <c r="AC841" s="222"/>
      <c r="AD841" s="597" t="s">
        <v>227</v>
      </c>
      <c r="AE841" s="232">
        <v>0</v>
      </c>
      <c r="AF841" s="228" t="s">
        <v>227</v>
      </c>
      <c r="AG841" s="218"/>
      <c r="AH841" s="232" t="s">
        <v>1500</v>
      </c>
      <c r="AI841" s="223"/>
      <c r="AJ841" s="223"/>
      <c r="AK841" s="229"/>
      <c r="AL841" s="228"/>
      <c r="AM841" s="229"/>
      <c r="AN841" s="229"/>
      <c r="AO841" s="229"/>
    </row>
    <row r="842" spans="1:41" ht="20.100000000000001" customHeight="1" x14ac:dyDescent="0.3">
      <c r="A842" s="222">
        <v>707462</v>
      </c>
      <c r="B842" s="255" t="s">
        <v>363</v>
      </c>
      <c r="C842" s="223" t="s">
        <v>4005</v>
      </c>
      <c r="D842" s="223" t="s">
        <v>1299</v>
      </c>
      <c r="E842" s="223" t="s">
        <v>173</v>
      </c>
      <c r="F842" s="230">
        <v>31568</v>
      </c>
      <c r="G842" s="223" t="s">
        <v>212</v>
      </c>
      <c r="H842" s="223" t="s">
        <v>3711</v>
      </c>
      <c r="I842" s="232" t="s">
        <v>247</v>
      </c>
      <c r="J842" s="223" t="s">
        <v>203</v>
      </c>
      <c r="K842" s="222">
        <v>2006</v>
      </c>
      <c r="L842" s="223" t="s">
        <v>212</v>
      </c>
      <c r="M842" s="218"/>
      <c r="N842" s="223"/>
      <c r="O842" s="223" t="str">
        <f>IFERROR(VLOOKUP(A842,[1]ورقه2مسجلين!A$3:AV$777,43,0),"")</f>
        <v/>
      </c>
      <c r="P842" s="223"/>
      <c r="Q842" s="226"/>
      <c r="R842" s="231"/>
      <c r="S842" s="223" t="s">
        <v>4006</v>
      </c>
      <c r="T842" s="223" t="s">
        <v>4007</v>
      </c>
      <c r="U842" s="223" t="s">
        <v>2134</v>
      </c>
      <c r="V842" s="223" t="s">
        <v>4008</v>
      </c>
      <c r="W842" s="222"/>
      <c r="X842" s="223"/>
      <c r="Y842" s="222"/>
      <c r="Z842" s="222"/>
      <c r="AA842" s="222"/>
      <c r="AB842" s="231"/>
      <c r="AC842" s="222"/>
      <c r="AD842" s="597" t="s">
        <v>227</v>
      </c>
      <c r="AE842" s="232">
        <v>0</v>
      </c>
      <c r="AF842" s="228" t="s">
        <v>227</v>
      </c>
      <c r="AG842" s="218"/>
      <c r="AH842" s="232" t="s">
        <v>1500</v>
      </c>
      <c r="AI842" s="223"/>
      <c r="AJ842" s="223"/>
      <c r="AK842" s="229"/>
      <c r="AL842" s="228"/>
      <c r="AM842" s="229"/>
      <c r="AN842" s="229"/>
      <c r="AO842" s="229"/>
    </row>
    <row r="843" spans="1:41" ht="20.100000000000001" customHeight="1" x14ac:dyDescent="0.3">
      <c r="A843" s="222">
        <v>707463</v>
      </c>
      <c r="B843" s="255" t="s">
        <v>516</v>
      </c>
      <c r="C843" s="223" t="s">
        <v>94</v>
      </c>
      <c r="D843" s="223" t="s">
        <v>4009</v>
      </c>
      <c r="E843" s="223" t="s">
        <v>173</v>
      </c>
      <c r="F843" s="230">
        <v>29281</v>
      </c>
      <c r="G843" s="223" t="s">
        <v>4010</v>
      </c>
      <c r="H843" s="223" t="s">
        <v>911</v>
      </c>
      <c r="I843" s="232" t="s">
        <v>247</v>
      </c>
      <c r="J843" s="223" t="s">
        <v>2586</v>
      </c>
      <c r="K843" s="222">
        <v>2000</v>
      </c>
      <c r="L843" s="223" t="s">
        <v>200</v>
      </c>
      <c r="M843" s="218"/>
      <c r="N843" s="223"/>
      <c r="O843" s="223" t="str">
        <f>IFERROR(VLOOKUP(A843,[1]ورقه2مسجلين!A$3:AV$777,43,0),"")</f>
        <v/>
      </c>
      <c r="P843" s="223"/>
      <c r="Q843" s="226"/>
      <c r="R843" s="231"/>
      <c r="S843" s="223" t="s">
        <v>4011</v>
      </c>
      <c r="T843" s="223" t="s">
        <v>4012</v>
      </c>
      <c r="U843" s="223" t="s">
        <v>4013</v>
      </c>
      <c r="V843" s="223" t="s">
        <v>4014</v>
      </c>
      <c r="W843" s="222"/>
      <c r="X843" s="223"/>
      <c r="Y843" s="222"/>
      <c r="Z843" s="222"/>
      <c r="AA843" s="222"/>
      <c r="AB843" s="231"/>
      <c r="AC843" s="222"/>
      <c r="AD843" s="597" t="s">
        <v>227</v>
      </c>
      <c r="AE843" s="232">
        <v>0</v>
      </c>
      <c r="AF843" s="228" t="s">
        <v>227</v>
      </c>
      <c r="AG843" s="218"/>
      <c r="AH843" s="232"/>
      <c r="AI843" s="223"/>
      <c r="AJ843" s="223"/>
      <c r="AK843" s="229"/>
      <c r="AL843" s="228"/>
      <c r="AM843" s="229"/>
      <c r="AN843" s="229"/>
      <c r="AO843" s="229"/>
    </row>
    <row r="844" spans="1:41" ht="20.100000000000001" customHeight="1" x14ac:dyDescent="0.3">
      <c r="A844" s="222">
        <v>707464</v>
      </c>
      <c r="B844" s="255" t="s">
        <v>4015</v>
      </c>
      <c r="C844" s="223" t="s">
        <v>99</v>
      </c>
      <c r="D844" s="223" t="s">
        <v>4016</v>
      </c>
      <c r="E844" s="223" t="s">
        <v>173</v>
      </c>
      <c r="F844" s="230">
        <v>33635</v>
      </c>
      <c r="G844" s="223" t="s">
        <v>965</v>
      </c>
      <c r="H844" s="223" t="s">
        <v>911</v>
      </c>
      <c r="I844" s="232" t="s">
        <v>402</v>
      </c>
      <c r="J844" s="223" t="s">
        <v>203</v>
      </c>
      <c r="K844" s="222">
        <v>2010</v>
      </c>
      <c r="L844" s="223" t="s">
        <v>215</v>
      </c>
      <c r="M844" s="218"/>
      <c r="N844" s="223"/>
      <c r="O844" s="223" t="str">
        <f>IFERROR(VLOOKUP(A844,[1]ورقه2مسجلين!A$3:AV$777,43,0),"")</f>
        <v/>
      </c>
      <c r="P844" s="223"/>
      <c r="Q844" s="226"/>
      <c r="R844" s="231"/>
      <c r="S844" s="223" t="s">
        <v>4017</v>
      </c>
      <c r="T844" s="223" t="s">
        <v>2005</v>
      </c>
      <c r="U844" s="223" t="s">
        <v>4018</v>
      </c>
      <c r="V844" s="223" t="s">
        <v>4019</v>
      </c>
      <c r="W844" s="222"/>
      <c r="X844" s="223"/>
      <c r="Y844" s="222"/>
      <c r="Z844" s="222"/>
      <c r="AA844" s="222"/>
      <c r="AB844" s="231"/>
      <c r="AC844" s="222"/>
      <c r="AD844" s="597" t="s">
        <v>227</v>
      </c>
      <c r="AE844" s="232">
        <v>0</v>
      </c>
      <c r="AF844" s="228" t="s">
        <v>227</v>
      </c>
      <c r="AG844" s="218"/>
      <c r="AH844" s="232"/>
      <c r="AI844" s="223"/>
      <c r="AJ844" s="223"/>
      <c r="AK844" s="229"/>
      <c r="AL844" s="228"/>
      <c r="AM844" s="229"/>
      <c r="AN844" s="229"/>
      <c r="AO844" s="229"/>
    </row>
    <row r="845" spans="1:41" ht="20.100000000000001" customHeight="1" x14ac:dyDescent="0.3">
      <c r="A845" s="222">
        <v>707465</v>
      </c>
      <c r="B845" s="255" t="s">
        <v>4020</v>
      </c>
      <c r="C845" s="223" t="s">
        <v>4021</v>
      </c>
      <c r="D845" s="223" t="s">
        <v>1002</v>
      </c>
      <c r="E845" s="223" t="s">
        <v>173</v>
      </c>
      <c r="F845" s="224">
        <v>36027</v>
      </c>
      <c r="G845" s="223" t="s">
        <v>208</v>
      </c>
      <c r="H845" s="223" t="s">
        <v>3682</v>
      </c>
      <c r="I845" s="232" t="s">
        <v>247</v>
      </c>
      <c r="J845" s="229" t="s">
        <v>203</v>
      </c>
      <c r="K845" s="222">
        <v>2017</v>
      </c>
      <c r="L845" s="223" t="s">
        <v>208</v>
      </c>
      <c r="M845" s="218"/>
      <c r="N845" s="223"/>
      <c r="O845" s="223" t="str">
        <f>IFERROR(VLOOKUP(A845,[1]ورقه2مسجلين!A$3:AV$777,43,0),"")</f>
        <v/>
      </c>
      <c r="P845" s="223"/>
      <c r="Q845" s="226"/>
      <c r="R845" s="222">
        <v>0</v>
      </c>
      <c r="S845" s="223" t="s">
        <v>4022</v>
      </c>
      <c r="T845" s="223" t="s">
        <v>4023</v>
      </c>
      <c r="U845" s="223" t="s">
        <v>4024</v>
      </c>
      <c r="V845" s="223" t="s">
        <v>1983</v>
      </c>
      <c r="W845" s="222"/>
      <c r="X845" s="223"/>
      <c r="Y845" s="222"/>
      <c r="Z845" s="222"/>
      <c r="AA845" s="222"/>
      <c r="AB845" s="231"/>
      <c r="AC845" s="222"/>
      <c r="AD845" s="597" t="s">
        <v>227</v>
      </c>
      <c r="AE845" s="232">
        <v>0</v>
      </c>
      <c r="AF845" s="228" t="s">
        <v>227</v>
      </c>
      <c r="AG845" s="218"/>
      <c r="AH845" s="232" t="s">
        <v>1500</v>
      </c>
      <c r="AI845" s="223"/>
      <c r="AJ845" s="223"/>
      <c r="AK845" s="229"/>
      <c r="AL845" s="228"/>
      <c r="AM845" s="229"/>
      <c r="AN845" s="229"/>
      <c r="AO845" s="229"/>
    </row>
    <row r="846" spans="1:41" ht="20.100000000000001" customHeight="1" x14ac:dyDescent="0.3">
      <c r="A846" s="222">
        <v>707466</v>
      </c>
      <c r="B846" s="255" t="s">
        <v>4025</v>
      </c>
      <c r="C846" s="223" t="s">
        <v>1523</v>
      </c>
      <c r="D846" s="223" t="s">
        <v>4026</v>
      </c>
      <c r="E846" s="223" t="s">
        <v>173</v>
      </c>
      <c r="F846" s="230">
        <v>32527</v>
      </c>
      <c r="G846" s="223" t="s">
        <v>200</v>
      </c>
      <c r="H846" s="223" t="s">
        <v>911</v>
      </c>
      <c r="I846" s="232" t="s">
        <v>247</v>
      </c>
      <c r="J846" s="223" t="s">
        <v>201</v>
      </c>
      <c r="K846" s="222">
        <v>2007</v>
      </c>
      <c r="L846" s="223" t="s">
        <v>200</v>
      </c>
      <c r="M846" s="218"/>
      <c r="N846" s="223"/>
      <c r="O846" s="223" t="str">
        <f>IFERROR(VLOOKUP(A846,[1]ورقه2مسجلين!A$3:AV$777,43,0),"")</f>
        <v/>
      </c>
      <c r="P846" s="223"/>
      <c r="Q846" s="226"/>
      <c r="R846" s="231"/>
      <c r="S846" s="223" t="s">
        <v>4027</v>
      </c>
      <c r="T846" s="223" t="s">
        <v>4028</v>
      </c>
      <c r="U846" s="223" t="s">
        <v>4029</v>
      </c>
      <c r="V846" s="223" t="s">
        <v>2586</v>
      </c>
      <c r="W846" s="222"/>
      <c r="X846" s="223"/>
      <c r="Y846" s="222"/>
      <c r="Z846" s="222"/>
      <c r="AA846" s="222"/>
      <c r="AB846" s="231"/>
      <c r="AC846" s="222"/>
      <c r="AD846" s="597" t="s">
        <v>227</v>
      </c>
      <c r="AE846" s="232">
        <v>0</v>
      </c>
      <c r="AF846" s="228" t="s">
        <v>227</v>
      </c>
      <c r="AG846" s="218"/>
      <c r="AH846" s="232" t="s">
        <v>1500</v>
      </c>
      <c r="AI846" s="223"/>
      <c r="AJ846" s="223"/>
      <c r="AK846" s="229"/>
      <c r="AL846" s="228"/>
      <c r="AM846" s="229"/>
      <c r="AN846" s="229"/>
      <c r="AO846" s="229"/>
    </row>
    <row r="847" spans="1:41" ht="20.100000000000001" customHeight="1" x14ac:dyDescent="0.3">
      <c r="A847" s="222">
        <v>707467</v>
      </c>
      <c r="B847" s="255" t="s">
        <v>4030</v>
      </c>
      <c r="C847" s="223" t="s">
        <v>121</v>
      </c>
      <c r="D847" s="223" t="s">
        <v>4031</v>
      </c>
      <c r="E847" s="223" t="s">
        <v>174</v>
      </c>
      <c r="F847" s="230">
        <v>35796</v>
      </c>
      <c r="G847" s="223" t="s">
        <v>218</v>
      </c>
      <c r="H847" s="223" t="s">
        <v>3665</v>
      </c>
      <c r="I847" s="232" t="s">
        <v>247</v>
      </c>
      <c r="J847" s="223" t="s">
        <v>203</v>
      </c>
      <c r="K847" s="222">
        <v>2015</v>
      </c>
      <c r="L847" s="223" t="s">
        <v>218</v>
      </c>
      <c r="M847" s="218"/>
      <c r="N847" s="223"/>
      <c r="O847" s="223" t="str">
        <f>IFERROR(VLOOKUP(A847,[1]ورقه2مسجلين!A$3:AV$777,43,0),"")</f>
        <v/>
      </c>
      <c r="P847" s="223"/>
      <c r="Q847" s="226"/>
      <c r="R847" s="222">
        <v>0</v>
      </c>
      <c r="S847" s="223" t="s">
        <v>4032</v>
      </c>
      <c r="T847" s="223" t="s">
        <v>4033</v>
      </c>
      <c r="U847" s="223" t="s">
        <v>4034</v>
      </c>
      <c r="V847" s="223" t="s">
        <v>4035</v>
      </c>
      <c r="W847" s="222"/>
      <c r="X847" s="223"/>
      <c r="Y847" s="222"/>
      <c r="Z847" s="222"/>
      <c r="AA847" s="222"/>
      <c r="AB847" s="231"/>
      <c r="AC847" s="222"/>
      <c r="AD847" s="597" t="s">
        <v>227</v>
      </c>
      <c r="AE847" s="232">
        <v>0</v>
      </c>
      <c r="AF847" s="228" t="s">
        <v>227</v>
      </c>
      <c r="AG847" s="218"/>
      <c r="AH847" s="232" t="s">
        <v>1500</v>
      </c>
      <c r="AI847" s="223"/>
      <c r="AJ847" s="223"/>
      <c r="AK847" s="229"/>
      <c r="AL847" s="228"/>
      <c r="AM847" s="229"/>
      <c r="AN847" s="229"/>
      <c r="AO847" s="229"/>
    </row>
    <row r="848" spans="1:41" ht="20.100000000000001" customHeight="1" x14ac:dyDescent="0.3">
      <c r="A848" s="244">
        <v>707468</v>
      </c>
      <c r="B848" s="244" t="s">
        <v>4298</v>
      </c>
      <c r="C848" s="223" t="s">
        <v>1121</v>
      </c>
      <c r="D848" s="239"/>
      <c r="E848" s="239"/>
      <c r="F848" s="240"/>
      <c r="G848" s="239"/>
      <c r="H848" s="241"/>
      <c r="I848" s="232" t="s">
        <v>249</v>
      </c>
      <c r="J848" s="241"/>
      <c r="K848" s="239"/>
      <c r="L848" s="241"/>
      <c r="M848" s="239"/>
      <c r="N848" s="239"/>
      <c r="O848" s="239"/>
      <c r="P848" s="239"/>
      <c r="Q848" s="242"/>
      <c r="R848" s="239"/>
      <c r="S848" s="239"/>
      <c r="T848" s="239"/>
      <c r="U848" s="239"/>
      <c r="V848" s="239"/>
      <c r="W848" s="239"/>
      <c r="X848" s="239"/>
      <c r="Y848" s="239"/>
      <c r="Z848" s="239"/>
      <c r="AA848" s="239"/>
      <c r="AB848" s="239"/>
      <c r="AC848" s="239"/>
      <c r="AD848" s="598"/>
      <c r="AE848" s="232" t="s">
        <v>4594</v>
      </c>
      <c r="AF848" s="243"/>
      <c r="AG848" s="239"/>
      <c r="AH848" s="232"/>
      <c r="AI848" s="239"/>
      <c r="AJ848" s="239"/>
      <c r="AK848" s="242"/>
      <c r="AL848" s="243"/>
      <c r="AM848" s="242"/>
      <c r="AN848" s="242"/>
      <c r="AO848" s="242"/>
    </row>
    <row r="849" spans="1:41" ht="20.100000000000001" customHeight="1" x14ac:dyDescent="0.3">
      <c r="A849" s="222">
        <v>707469</v>
      </c>
      <c r="B849" s="255" t="s">
        <v>4036</v>
      </c>
      <c r="C849" s="223" t="s">
        <v>61</v>
      </c>
      <c r="D849" s="223" t="s">
        <v>998</v>
      </c>
      <c r="E849" s="223" t="s">
        <v>173</v>
      </c>
      <c r="F849" s="230">
        <v>30317</v>
      </c>
      <c r="G849" s="223" t="s">
        <v>4037</v>
      </c>
      <c r="H849" s="223" t="s">
        <v>3665</v>
      </c>
      <c r="I849" s="232" t="s">
        <v>247</v>
      </c>
      <c r="J849" s="229" t="s">
        <v>203</v>
      </c>
      <c r="K849" s="222">
        <v>2003</v>
      </c>
      <c r="L849" s="223" t="s">
        <v>200</v>
      </c>
      <c r="M849" s="218"/>
      <c r="N849" s="251"/>
      <c r="O849" s="223" t="str">
        <f>IFERROR(VLOOKUP(A849,[1]ورقه2مسجلين!A$3:AV$777,43,0),"")</f>
        <v>إيقاف</v>
      </c>
      <c r="P849" s="250"/>
      <c r="Q849" s="226">
        <v>60000</v>
      </c>
      <c r="R849" s="222">
        <v>0</v>
      </c>
      <c r="S849" s="223" t="s">
        <v>4038</v>
      </c>
      <c r="T849" s="223" t="s">
        <v>1968</v>
      </c>
      <c r="U849" s="223" t="s">
        <v>4039</v>
      </c>
      <c r="V849" s="223" t="s">
        <v>1981</v>
      </c>
      <c r="W849" s="222"/>
      <c r="X849" s="223"/>
      <c r="Y849" s="222"/>
      <c r="Z849" s="222"/>
      <c r="AA849" s="222"/>
      <c r="AB849" s="231"/>
      <c r="AC849" s="222"/>
      <c r="AD849" s="597" t="s">
        <v>227</v>
      </c>
      <c r="AE849" s="232">
        <v>0</v>
      </c>
      <c r="AF849" s="228" t="s">
        <v>227</v>
      </c>
      <c r="AG849" s="218"/>
      <c r="AH849" s="232"/>
      <c r="AI849" s="223"/>
      <c r="AJ849" s="223"/>
      <c r="AK849" s="229"/>
      <c r="AL849" s="228"/>
      <c r="AM849" s="229"/>
      <c r="AN849" s="229"/>
      <c r="AO849" s="229"/>
    </row>
    <row r="850" spans="1:41" ht="20.100000000000001" customHeight="1" x14ac:dyDescent="0.3">
      <c r="A850" s="225">
        <v>707470</v>
      </c>
      <c r="B850" s="256" t="s">
        <v>4040</v>
      </c>
      <c r="C850" s="223" t="s">
        <v>4041</v>
      </c>
      <c r="D850" s="229" t="s">
        <v>4042</v>
      </c>
      <c r="E850" s="229" t="s">
        <v>174</v>
      </c>
      <c r="F850" s="224">
        <v>33604</v>
      </c>
      <c r="G850" s="229" t="s">
        <v>4043</v>
      </c>
      <c r="H850" s="229" t="s">
        <v>911</v>
      </c>
      <c r="I850" s="232" t="s">
        <v>247</v>
      </c>
      <c r="J850" s="229" t="s">
        <v>4044</v>
      </c>
      <c r="K850" s="225">
        <v>2022</v>
      </c>
      <c r="L850" s="229" t="s">
        <v>202</v>
      </c>
      <c r="M850"/>
      <c r="N850" s="229"/>
      <c r="O850" s="229"/>
      <c r="P850" s="615"/>
      <c r="Q850" s="226"/>
      <c r="R850" s="225">
        <v>0</v>
      </c>
      <c r="S850" s="229" t="s">
        <v>4045</v>
      </c>
      <c r="T850" s="229" t="s">
        <v>4046</v>
      </c>
      <c r="U850" s="229" t="s">
        <v>4047</v>
      </c>
      <c r="V850" s="229" t="s">
        <v>4048</v>
      </c>
      <c r="W850" s="225"/>
      <c r="X850" s="229"/>
      <c r="Y850" s="225"/>
      <c r="Z850" s="225"/>
      <c r="AA850" s="225"/>
      <c r="AB850" s="226"/>
      <c r="AC850" s="225"/>
      <c r="AD850" s="599" t="s">
        <v>227</v>
      </c>
      <c r="AE850" s="232">
        <v>0</v>
      </c>
      <c r="AF850" s="229" t="s">
        <v>227</v>
      </c>
      <c r="AG850"/>
      <c r="AH850" s="232" t="s">
        <v>1500</v>
      </c>
      <c r="AI850" s="229"/>
      <c r="AJ850" s="229"/>
      <c r="AK850" s="229"/>
      <c r="AL850" s="229"/>
      <c r="AM850" s="229"/>
      <c r="AN850" s="229"/>
      <c r="AO850" s="229"/>
    </row>
    <row r="851" spans="1:41" ht="20.100000000000001" customHeight="1" x14ac:dyDescent="0.3">
      <c r="A851" s="225">
        <v>707471</v>
      </c>
      <c r="B851" s="256" t="s">
        <v>4049</v>
      </c>
      <c r="C851" s="223" t="s">
        <v>244</v>
      </c>
      <c r="D851" s="229" t="s">
        <v>4050</v>
      </c>
      <c r="E851" s="229" t="s">
        <v>173</v>
      </c>
      <c r="F851" s="224">
        <v>30256</v>
      </c>
      <c r="G851" s="229" t="s">
        <v>209</v>
      </c>
      <c r="H851" s="229" t="s">
        <v>3665</v>
      </c>
      <c r="I851" s="232" t="s">
        <v>247</v>
      </c>
      <c r="K851" s="229" t="s">
        <v>3696</v>
      </c>
      <c r="L851" s="229" t="s">
        <v>209</v>
      </c>
      <c r="M851"/>
      <c r="N851" s="252"/>
      <c r="O851" s="229" t="str">
        <f>IFERROR(VLOOKUP(A851,[1]ورقه2مسجلين!A$3:AV$777,43,0),"")</f>
        <v>إيقاف</v>
      </c>
      <c r="P851" s="615"/>
      <c r="Q851" s="226">
        <v>10000</v>
      </c>
      <c r="R851" s="226"/>
      <c r="S851" s="229" t="s">
        <v>4051</v>
      </c>
      <c r="T851" s="229" t="s">
        <v>4052</v>
      </c>
      <c r="U851" s="229" t="s">
        <v>4053</v>
      </c>
      <c r="V851" s="229" t="s">
        <v>2047</v>
      </c>
      <c r="W851" s="225"/>
      <c r="X851" s="229"/>
      <c r="Y851" s="225"/>
      <c r="Z851" s="225"/>
      <c r="AA851" s="225"/>
      <c r="AB851" s="226"/>
      <c r="AC851" s="225"/>
      <c r="AD851" s="599" t="s">
        <v>227</v>
      </c>
      <c r="AE851" s="232">
        <v>0</v>
      </c>
      <c r="AF851" s="229" t="s">
        <v>227</v>
      </c>
      <c r="AG851"/>
      <c r="AH851" s="232" t="s">
        <v>1500</v>
      </c>
      <c r="AI851" s="229"/>
      <c r="AJ851" s="229"/>
      <c r="AK851" s="229"/>
      <c r="AL851" s="229"/>
      <c r="AM851" s="229"/>
      <c r="AN851" s="229"/>
      <c r="AO851" s="229"/>
    </row>
    <row r="852" spans="1:41" ht="20.100000000000001" customHeight="1" x14ac:dyDescent="0.3">
      <c r="A852" s="225">
        <v>707472</v>
      </c>
      <c r="B852" s="256" t="s">
        <v>4054</v>
      </c>
      <c r="C852" s="223" t="s">
        <v>267</v>
      </c>
      <c r="D852" s="229" t="s">
        <v>4055</v>
      </c>
      <c r="E852" s="229" t="s">
        <v>173</v>
      </c>
      <c r="F852" s="224">
        <v>37987</v>
      </c>
      <c r="G852" s="229" t="s">
        <v>949</v>
      </c>
      <c r="H852" s="229" t="s">
        <v>3682</v>
      </c>
      <c r="I852" s="232" t="s">
        <v>247</v>
      </c>
      <c r="J852" s="229" t="s">
        <v>201</v>
      </c>
      <c r="K852" s="225">
        <v>2021</v>
      </c>
      <c r="L852" s="229" t="s">
        <v>214</v>
      </c>
      <c r="M852"/>
      <c r="N852" s="229"/>
      <c r="O852" s="229" t="str">
        <f>IFERROR(VLOOKUP(A852,[1]ورقه2مسجلين!A$3:AV$777,43,0),"")</f>
        <v/>
      </c>
      <c r="P852" s="229"/>
      <c r="Q852" s="226"/>
      <c r="R852" s="225">
        <v>0</v>
      </c>
      <c r="S852" s="229" t="s">
        <v>4056</v>
      </c>
      <c r="T852" s="229" t="s">
        <v>4057</v>
      </c>
      <c r="U852" s="229" t="s">
        <v>4058</v>
      </c>
      <c r="V852" s="229" t="s">
        <v>4059</v>
      </c>
      <c r="W852" s="225"/>
      <c r="X852" s="229"/>
      <c r="Y852" s="225"/>
      <c r="Z852" s="225"/>
      <c r="AA852" s="225"/>
      <c r="AB852" s="226"/>
      <c r="AC852" s="225"/>
      <c r="AD852" s="599" t="s">
        <v>227</v>
      </c>
      <c r="AE852" s="232">
        <v>0</v>
      </c>
      <c r="AF852" s="229" t="s">
        <v>227</v>
      </c>
      <c r="AG852"/>
      <c r="AH852" s="232" t="s">
        <v>1500</v>
      </c>
      <c r="AI852" s="229"/>
      <c r="AJ852" s="229"/>
      <c r="AK852" s="229"/>
      <c r="AL852" s="229"/>
      <c r="AM852" s="229"/>
      <c r="AN852" s="229"/>
      <c r="AO852" s="229"/>
    </row>
    <row r="853" spans="1:41" ht="20.100000000000001" customHeight="1" x14ac:dyDescent="0.3">
      <c r="A853" s="225">
        <v>707473</v>
      </c>
      <c r="B853" s="256" t="s">
        <v>4060</v>
      </c>
      <c r="C853" s="223" t="s">
        <v>62</v>
      </c>
      <c r="D853" s="229" t="s">
        <v>4061</v>
      </c>
      <c r="E853" s="229" t="s">
        <v>173</v>
      </c>
      <c r="F853" s="224">
        <v>32596</v>
      </c>
      <c r="G853" s="229" t="s">
        <v>920</v>
      </c>
      <c r="H853" s="229" t="s">
        <v>911</v>
      </c>
      <c r="I853" s="232" t="s">
        <v>247</v>
      </c>
      <c r="J853" s="229" t="s">
        <v>203</v>
      </c>
      <c r="K853" s="225">
        <v>2008</v>
      </c>
      <c r="L853" s="229" t="s">
        <v>200</v>
      </c>
      <c r="M853"/>
      <c r="N853" s="229"/>
      <c r="O853" s="229"/>
      <c r="P853" s="615"/>
      <c r="Q853" s="226"/>
      <c r="R853" s="225">
        <v>0</v>
      </c>
      <c r="S853" s="229" t="s">
        <v>4062</v>
      </c>
      <c r="T853" s="229" t="s">
        <v>2048</v>
      </c>
      <c r="U853" s="229" t="s">
        <v>4063</v>
      </c>
      <c r="V853" s="229" t="s">
        <v>2121</v>
      </c>
      <c r="W853" s="225"/>
      <c r="X853" s="229"/>
      <c r="Y853" s="225"/>
      <c r="Z853" s="225"/>
      <c r="AA853" s="225"/>
      <c r="AB853" s="226"/>
      <c r="AC853" s="225"/>
      <c r="AD853" s="599" t="s">
        <v>227</v>
      </c>
      <c r="AE853" s="232">
        <v>0</v>
      </c>
      <c r="AF853" s="229" t="s">
        <v>227</v>
      </c>
      <c r="AG853"/>
      <c r="AH853" s="232" t="s">
        <v>1500</v>
      </c>
      <c r="AI853" s="229"/>
      <c r="AJ853" s="229"/>
      <c r="AK853" s="229"/>
      <c r="AL853" s="229"/>
      <c r="AM853" s="229"/>
      <c r="AN853" s="229"/>
      <c r="AO853" s="229"/>
    </row>
    <row r="854" spans="1:41" ht="20.100000000000001" customHeight="1" x14ac:dyDescent="0.3">
      <c r="A854" s="225">
        <v>707474</v>
      </c>
      <c r="B854" s="256" t="s">
        <v>4064</v>
      </c>
      <c r="C854" s="223" t="s">
        <v>290</v>
      </c>
      <c r="D854" s="229" t="s">
        <v>1008</v>
      </c>
      <c r="E854" s="229" t="s">
        <v>174</v>
      </c>
      <c r="F854" s="224">
        <v>27872</v>
      </c>
      <c r="G854" s="229" t="s">
        <v>200</v>
      </c>
      <c r="H854" s="229" t="s">
        <v>911</v>
      </c>
      <c r="I854" s="232" t="s">
        <v>248</v>
      </c>
      <c r="J854" s="229" t="s">
        <v>201</v>
      </c>
      <c r="K854" s="225">
        <v>1994</v>
      </c>
      <c r="L854" s="229" t="s">
        <v>212</v>
      </c>
      <c r="M854"/>
      <c r="N854" s="229"/>
      <c r="O854" s="229" t="str">
        <f>IFERROR(VLOOKUP(A854,[1]ورقه2مسجلين!A$3:AV$777,43,0),"")</f>
        <v/>
      </c>
      <c r="P854" s="229"/>
      <c r="Q854" s="226"/>
      <c r="R854" s="225">
        <v>0</v>
      </c>
      <c r="S854" s="229" t="s">
        <v>4065</v>
      </c>
      <c r="T854" s="229" t="s">
        <v>4066</v>
      </c>
      <c r="U854" s="229" t="s">
        <v>2358</v>
      </c>
      <c r="V854" s="229" t="s">
        <v>2986</v>
      </c>
      <c r="W854" s="225"/>
      <c r="X854" s="229"/>
      <c r="Y854" s="225"/>
      <c r="Z854" s="225"/>
      <c r="AA854" s="225"/>
      <c r="AB854" s="226"/>
      <c r="AC854" s="225"/>
      <c r="AD854" s="599" t="s">
        <v>227</v>
      </c>
      <c r="AE854" s="232" t="s">
        <v>4583</v>
      </c>
      <c r="AF854" s="229" t="s">
        <v>227</v>
      </c>
      <c r="AG854"/>
      <c r="AH854" s="232" t="s">
        <v>1500</v>
      </c>
      <c r="AI854" s="229"/>
      <c r="AJ854" s="229"/>
      <c r="AK854" s="229"/>
      <c r="AL854" s="229"/>
      <c r="AM854" s="229"/>
      <c r="AN854" s="229"/>
      <c r="AO854" s="229"/>
    </row>
    <row r="855" spans="1:41" ht="20.100000000000001" customHeight="1" x14ac:dyDescent="0.3">
      <c r="A855" s="225">
        <v>707475</v>
      </c>
      <c r="B855" s="256" t="s">
        <v>4067</v>
      </c>
      <c r="C855" s="223" t="s">
        <v>87</v>
      </c>
      <c r="D855" s="229" t="s">
        <v>938</v>
      </c>
      <c r="E855" s="229" t="s">
        <v>174</v>
      </c>
      <c r="F855" s="224">
        <v>33314</v>
      </c>
      <c r="G855" s="229" t="s">
        <v>200</v>
      </c>
      <c r="H855" s="229" t="s">
        <v>3665</v>
      </c>
      <c r="I855" s="232" t="s">
        <v>248</v>
      </c>
      <c r="K855" s="229" t="s">
        <v>3792</v>
      </c>
      <c r="L855" s="229" t="s">
        <v>200</v>
      </c>
      <c r="M855"/>
      <c r="N855" s="229"/>
      <c r="O855" s="229" t="str">
        <f>IFERROR(VLOOKUP(A855,[1]ورقه2مسجلين!A$3:AV$777,43,0),"")</f>
        <v/>
      </c>
      <c r="P855" s="229"/>
      <c r="Q855" s="226"/>
      <c r="R855" s="225">
        <v>0</v>
      </c>
      <c r="S855" s="229" t="s">
        <v>4068</v>
      </c>
      <c r="T855" s="229" t="s">
        <v>1968</v>
      </c>
      <c r="U855" s="229" t="s">
        <v>2295</v>
      </c>
      <c r="V855" s="229" t="s">
        <v>1849</v>
      </c>
      <c r="W855" s="225"/>
      <c r="X855" s="229"/>
      <c r="Y855" s="225"/>
      <c r="Z855" s="225"/>
      <c r="AA855" s="225"/>
      <c r="AB855" s="226"/>
      <c r="AC855" s="225"/>
      <c r="AD855" s="599" t="s">
        <v>227</v>
      </c>
      <c r="AE855" s="232">
        <v>0</v>
      </c>
      <c r="AF855" s="229" t="s">
        <v>227</v>
      </c>
      <c r="AG855"/>
      <c r="AH855" s="232"/>
      <c r="AI855" s="229"/>
      <c r="AJ855" s="229"/>
      <c r="AK855" s="229"/>
      <c r="AL855" s="229"/>
      <c r="AM855" s="229"/>
      <c r="AN855" s="229"/>
      <c r="AO855" s="229"/>
    </row>
    <row r="856" spans="1:41" ht="20.100000000000001" customHeight="1" x14ac:dyDescent="0.3">
      <c r="A856" s="225">
        <v>707476</v>
      </c>
      <c r="B856" s="256" t="s">
        <v>4069</v>
      </c>
      <c r="C856" s="223" t="s">
        <v>95</v>
      </c>
      <c r="D856" s="229" t="s">
        <v>989</v>
      </c>
      <c r="E856" s="229" t="s">
        <v>174</v>
      </c>
      <c r="F856" s="224">
        <v>31782</v>
      </c>
      <c r="G856" s="229" t="s">
        <v>200</v>
      </c>
      <c r="H856" s="229" t="s">
        <v>3665</v>
      </c>
      <c r="I856" s="232" t="s">
        <v>247</v>
      </c>
      <c r="J856" s="229" t="s">
        <v>2586</v>
      </c>
      <c r="K856" s="226"/>
      <c r="L856" s="229" t="s">
        <v>2586</v>
      </c>
      <c r="M856"/>
      <c r="N856" s="229"/>
      <c r="O856" s="229" t="str">
        <f>IFERROR(VLOOKUP(A856,[1]ورقه2مسجلين!A$3:AV$777,43,0),"")</f>
        <v/>
      </c>
      <c r="P856" s="229"/>
      <c r="Q856" s="226"/>
      <c r="R856" s="226"/>
      <c r="S856" s="229" t="s">
        <v>4070</v>
      </c>
      <c r="T856" s="229" t="s">
        <v>4071</v>
      </c>
      <c r="U856" s="229" t="s">
        <v>4072</v>
      </c>
      <c r="V856" s="229" t="s">
        <v>1849</v>
      </c>
      <c r="W856" s="225"/>
      <c r="X856" s="229"/>
      <c r="Y856" s="225"/>
      <c r="Z856" s="225"/>
      <c r="AA856" s="225"/>
      <c r="AB856" s="226"/>
      <c r="AC856" s="225"/>
      <c r="AD856" s="599" t="s">
        <v>227</v>
      </c>
      <c r="AE856" s="232">
        <v>0</v>
      </c>
      <c r="AF856" s="229" t="s">
        <v>227</v>
      </c>
      <c r="AG856"/>
      <c r="AH856" s="232" t="s">
        <v>1500</v>
      </c>
      <c r="AI856" s="229"/>
      <c r="AJ856" s="229"/>
      <c r="AK856" s="229"/>
      <c r="AL856" s="229"/>
      <c r="AM856" s="229"/>
      <c r="AN856" s="229"/>
      <c r="AO856" s="229"/>
    </row>
    <row r="857" spans="1:41" ht="20.100000000000001" customHeight="1" x14ac:dyDescent="0.3">
      <c r="A857" s="225">
        <v>707477</v>
      </c>
      <c r="B857" s="256" t="s">
        <v>4073</v>
      </c>
      <c r="C857" s="223" t="s">
        <v>4074</v>
      </c>
      <c r="D857" s="229" t="s">
        <v>989</v>
      </c>
      <c r="E857" s="229" t="s">
        <v>174</v>
      </c>
      <c r="F857" s="224">
        <v>32822</v>
      </c>
      <c r="G857" s="229" t="s">
        <v>4075</v>
      </c>
      <c r="H857" s="229" t="s">
        <v>911</v>
      </c>
      <c r="I857" s="232" t="s">
        <v>247</v>
      </c>
      <c r="J857" s="229" t="s">
        <v>203</v>
      </c>
      <c r="K857" s="225">
        <v>2008</v>
      </c>
      <c r="L857" s="229" t="s">
        <v>214</v>
      </c>
      <c r="M857"/>
      <c r="N857" s="229"/>
      <c r="O857" s="229" t="str">
        <f>IFERROR(VLOOKUP(A857,[1]ورقه2مسجلين!A$3:AV$777,43,0),"")</f>
        <v/>
      </c>
      <c r="P857" s="229"/>
      <c r="Q857" s="226"/>
      <c r="R857" s="226"/>
      <c r="S857" s="229" t="s">
        <v>4076</v>
      </c>
      <c r="T857" s="229" t="s">
        <v>4077</v>
      </c>
      <c r="U857" s="229" t="s">
        <v>2031</v>
      </c>
      <c r="V857" s="229" t="s">
        <v>4078</v>
      </c>
      <c r="W857" s="225"/>
      <c r="X857" s="229"/>
      <c r="Y857" s="225"/>
      <c r="Z857" s="225"/>
      <c r="AA857" s="225"/>
      <c r="AB857" s="226"/>
      <c r="AC857" s="225"/>
      <c r="AD857" s="599" t="s">
        <v>227</v>
      </c>
      <c r="AE857" s="232">
        <v>0</v>
      </c>
      <c r="AF857" s="229" t="s">
        <v>227</v>
      </c>
      <c r="AG857"/>
      <c r="AH857" s="232"/>
      <c r="AI857" s="229"/>
      <c r="AJ857" s="229"/>
      <c r="AK857" s="229"/>
      <c r="AL857" s="229"/>
      <c r="AM857" s="229"/>
      <c r="AN857" s="229"/>
      <c r="AO857" s="229"/>
    </row>
    <row r="858" spans="1:41" ht="20.100000000000001" customHeight="1" x14ac:dyDescent="0.3">
      <c r="A858" s="225">
        <v>707478</v>
      </c>
      <c r="B858" s="256" t="s">
        <v>4079</v>
      </c>
      <c r="C858" s="223" t="s">
        <v>4080</v>
      </c>
      <c r="D858" s="229" t="s">
        <v>4081</v>
      </c>
      <c r="E858" s="229" t="s">
        <v>174</v>
      </c>
      <c r="F858" s="224">
        <v>35440</v>
      </c>
      <c r="G858" s="229" t="s">
        <v>4082</v>
      </c>
      <c r="H858" s="229" t="s">
        <v>911</v>
      </c>
      <c r="I858" s="232" t="s">
        <v>247</v>
      </c>
      <c r="J858" s="229" t="s">
        <v>201</v>
      </c>
      <c r="K858" s="225">
        <v>2014</v>
      </c>
      <c r="L858" s="229" t="s">
        <v>210</v>
      </c>
      <c r="M858"/>
      <c r="N858" s="229"/>
      <c r="O858" s="229" t="str">
        <f>IFERROR(VLOOKUP(A858,[1]ورقه2مسجلين!A$3:AV$777,43,0),"")</f>
        <v/>
      </c>
      <c r="P858" s="229"/>
      <c r="Q858" s="226"/>
      <c r="R858" s="226"/>
      <c r="S858" s="229" t="s">
        <v>4083</v>
      </c>
      <c r="T858" s="229" t="s">
        <v>4084</v>
      </c>
      <c r="U858" s="229" t="s">
        <v>4085</v>
      </c>
      <c r="V858" s="229" t="s">
        <v>1969</v>
      </c>
      <c r="W858" s="225"/>
      <c r="X858" s="229"/>
      <c r="Y858" s="225"/>
      <c r="Z858" s="225"/>
      <c r="AA858" s="225"/>
      <c r="AB858" s="226"/>
      <c r="AC858" s="225"/>
      <c r="AD858" s="599" t="s">
        <v>227</v>
      </c>
      <c r="AE858" s="232">
        <v>0</v>
      </c>
      <c r="AF858" s="229" t="s">
        <v>227</v>
      </c>
      <c r="AG858"/>
      <c r="AH858" s="232" t="s">
        <v>1500</v>
      </c>
      <c r="AI858" s="229"/>
      <c r="AJ858" s="229"/>
      <c r="AK858" s="229"/>
      <c r="AL858" s="229"/>
      <c r="AM858" s="229"/>
      <c r="AN858" s="229"/>
      <c r="AO858" s="229"/>
    </row>
    <row r="859" spans="1:41" ht="20.100000000000001" customHeight="1" x14ac:dyDescent="0.3">
      <c r="A859" s="225">
        <v>707479</v>
      </c>
      <c r="B859" s="256" t="s">
        <v>4086</v>
      </c>
      <c r="C859" s="223" t="s">
        <v>111</v>
      </c>
      <c r="D859" s="229" t="s">
        <v>4087</v>
      </c>
      <c r="E859" s="229" t="s">
        <v>174</v>
      </c>
      <c r="F859" s="224">
        <v>34578</v>
      </c>
      <c r="G859" s="229" t="s">
        <v>1078</v>
      </c>
      <c r="H859" s="229" t="s">
        <v>3665</v>
      </c>
      <c r="I859" s="232" t="s">
        <v>247</v>
      </c>
      <c r="K859" s="229" t="s">
        <v>3762</v>
      </c>
      <c r="L859" s="229" t="s">
        <v>215</v>
      </c>
      <c r="M859"/>
      <c r="N859" s="229"/>
      <c r="O859" s="229" t="str">
        <f>IFERROR(VLOOKUP(A859,[1]ورقه2مسجلين!A$3:AV$777,43,0),"")</f>
        <v/>
      </c>
      <c r="P859" s="229"/>
      <c r="Q859" s="226"/>
      <c r="R859" s="225">
        <v>0</v>
      </c>
      <c r="S859" s="229" t="s">
        <v>4088</v>
      </c>
      <c r="T859" s="229" t="s">
        <v>3968</v>
      </c>
      <c r="U859" s="229" t="s">
        <v>4089</v>
      </c>
      <c r="V859" s="229" t="s">
        <v>2229</v>
      </c>
      <c r="W859" s="225"/>
      <c r="X859" s="229"/>
      <c r="Y859" s="225"/>
      <c r="Z859" s="225"/>
      <c r="AA859" s="225"/>
      <c r="AB859" s="226"/>
      <c r="AC859" s="225"/>
      <c r="AD859" s="599" t="s">
        <v>227</v>
      </c>
      <c r="AE859" s="232">
        <v>0</v>
      </c>
      <c r="AF859" s="229" t="s">
        <v>227</v>
      </c>
      <c r="AG859"/>
      <c r="AH859" s="232" t="s">
        <v>1500</v>
      </c>
      <c r="AI859" s="229"/>
      <c r="AJ859" s="229"/>
      <c r="AK859" s="229"/>
      <c r="AL859" s="229"/>
      <c r="AM859" s="229"/>
      <c r="AN859" s="229"/>
      <c r="AO859" s="229"/>
    </row>
    <row r="860" spans="1:41" ht="20.100000000000001" customHeight="1" x14ac:dyDescent="0.3">
      <c r="A860" s="225">
        <v>707480</v>
      </c>
      <c r="B860" s="256" t="s">
        <v>4090</v>
      </c>
      <c r="C860" s="223" t="s">
        <v>150</v>
      </c>
      <c r="D860" s="229" t="s">
        <v>968</v>
      </c>
      <c r="E860" s="229" t="s">
        <v>173</v>
      </c>
      <c r="F860" s="224">
        <v>35076</v>
      </c>
      <c r="G860" s="229" t="s">
        <v>4091</v>
      </c>
      <c r="H860" s="229" t="s">
        <v>3665</v>
      </c>
      <c r="I860" s="232" t="s">
        <v>247</v>
      </c>
      <c r="J860" s="229" t="s">
        <v>203</v>
      </c>
      <c r="K860" s="225">
        <v>2015</v>
      </c>
      <c r="L860" s="229" t="s">
        <v>209</v>
      </c>
      <c r="M860"/>
      <c r="N860" s="229"/>
      <c r="O860" s="223" t="str">
        <f>IFERROR(VLOOKUP(A860,[1]ورقه2مسجلين!A$3:AV$777,43,0),"")</f>
        <v/>
      </c>
      <c r="P860" s="229"/>
      <c r="Q860" s="226"/>
      <c r="R860" s="226"/>
      <c r="S860" s="229" t="s">
        <v>4092</v>
      </c>
      <c r="T860" s="229" t="s">
        <v>4093</v>
      </c>
      <c r="U860" s="229" t="s">
        <v>1972</v>
      </c>
      <c r="V860" s="229" t="s">
        <v>2047</v>
      </c>
      <c r="W860" s="225"/>
      <c r="X860" s="229"/>
      <c r="Y860" s="225"/>
      <c r="Z860" s="225"/>
      <c r="AA860" s="225"/>
      <c r="AB860" s="226"/>
      <c r="AC860" s="225"/>
      <c r="AD860" s="599" t="s">
        <v>227</v>
      </c>
      <c r="AE860" s="232">
        <v>0</v>
      </c>
      <c r="AF860" s="229" t="s">
        <v>227</v>
      </c>
      <c r="AG860"/>
      <c r="AH860" s="232" t="s">
        <v>1500</v>
      </c>
      <c r="AI860" s="229"/>
      <c r="AJ860" s="229"/>
      <c r="AK860" s="229"/>
      <c r="AL860" s="229"/>
      <c r="AM860" s="229"/>
      <c r="AN860" s="229"/>
      <c r="AO860" s="229"/>
    </row>
    <row r="861" spans="1:41" ht="20.100000000000001" customHeight="1" x14ac:dyDescent="0.3">
      <c r="A861" s="225">
        <v>707481</v>
      </c>
      <c r="B861" s="256" t="s">
        <v>4094</v>
      </c>
      <c r="C861" s="223" t="s">
        <v>66</v>
      </c>
      <c r="D861" s="229" t="s">
        <v>922</v>
      </c>
      <c r="E861" s="229" t="s">
        <v>173</v>
      </c>
      <c r="F861" s="224">
        <v>31859</v>
      </c>
      <c r="G861" s="229" t="s">
        <v>4095</v>
      </c>
      <c r="H861" s="229" t="s">
        <v>3682</v>
      </c>
      <c r="I861" s="232" t="s">
        <v>247</v>
      </c>
      <c r="J861" s="229" t="s">
        <v>203</v>
      </c>
      <c r="K861" s="225">
        <v>2007</v>
      </c>
      <c r="L861" s="229" t="s">
        <v>215</v>
      </c>
      <c r="M861"/>
      <c r="N861" s="229"/>
      <c r="O861" s="229" t="str">
        <f>IFERROR(VLOOKUP(A861,[1]ورقه2مسجلين!A$3:AV$777,43,0),"")</f>
        <v/>
      </c>
      <c r="P861" s="223"/>
      <c r="Q861" s="226"/>
      <c r="R861" s="225">
        <v>0</v>
      </c>
      <c r="S861" s="229" t="s">
        <v>4096</v>
      </c>
      <c r="T861" s="229" t="s">
        <v>4097</v>
      </c>
      <c r="U861" s="229" t="s">
        <v>4098</v>
      </c>
      <c r="V861" s="229" t="s">
        <v>4099</v>
      </c>
      <c r="W861" s="225"/>
      <c r="X861" s="229"/>
      <c r="Y861" s="225"/>
      <c r="Z861" s="225"/>
      <c r="AA861" s="225"/>
      <c r="AB861" s="226"/>
      <c r="AC861" s="225"/>
      <c r="AD861" s="599" t="s">
        <v>227</v>
      </c>
      <c r="AE861" s="232">
        <v>0</v>
      </c>
      <c r="AF861" s="229" t="s">
        <v>227</v>
      </c>
      <c r="AG861"/>
      <c r="AH861" s="232" t="s">
        <v>1500</v>
      </c>
      <c r="AI861" s="229"/>
      <c r="AJ861" s="229"/>
      <c r="AK861" s="229"/>
      <c r="AL861" s="229"/>
      <c r="AM861" s="229"/>
      <c r="AN861" s="229"/>
      <c r="AO861" s="229"/>
    </row>
    <row r="862" spans="1:41" ht="20.100000000000001" customHeight="1" x14ac:dyDescent="0.3">
      <c r="A862" s="225">
        <v>707482</v>
      </c>
      <c r="B862" s="256" t="s">
        <v>4100</v>
      </c>
      <c r="C862" s="223" t="s">
        <v>99</v>
      </c>
      <c r="D862" s="229" t="s">
        <v>933</v>
      </c>
      <c r="E862" s="229" t="s">
        <v>174</v>
      </c>
      <c r="F862" s="224">
        <v>37561</v>
      </c>
      <c r="G862" s="229" t="s">
        <v>963</v>
      </c>
      <c r="H862" s="229" t="s">
        <v>911</v>
      </c>
      <c r="I862" s="232" t="s">
        <v>247</v>
      </c>
      <c r="J862" s="229" t="s">
        <v>201</v>
      </c>
      <c r="K862" s="225">
        <v>2021</v>
      </c>
      <c r="L862" s="229" t="s">
        <v>4101</v>
      </c>
      <c r="M862"/>
      <c r="N862" s="229"/>
      <c r="O862" s="229" t="str">
        <f>IFERROR(VLOOKUP(A862,[1]ورقه2مسجلين!A$3:AV$777,43,0),"")</f>
        <v/>
      </c>
      <c r="P862" s="229"/>
      <c r="Q862" s="226"/>
      <c r="R862" s="225">
        <v>0</v>
      </c>
      <c r="S862" s="229" t="s">
        <v>4102</v>
      </c>
      <c r="T862" s="229" t="s">
        <v>2005</v>
      </c>
      <c r="U862" s="229" t="s">
        <v>4103</v>
      </c>
      <c r="V862" s="229" t="s">
        <v>4104</v>
      </c>
      <c r="W862" s="225"/>
      <c r="X862" s="229"/>
      <c r="Y862" s="225"/>
      <c r="Z862" s="225"/>
      <c r="AA862" s="225"/>
      <c r="AB862" s="226"/>
      <c r="AC862" s="225"/>
      <c r="AD862" s="599" t="s">
        <v>227</v>
      </c>
      <c r="AE862" s="232">
        <v>0</v>
      </c>
      <c r="AF862" s="229" t="s">
        <v>227</v>
      </c>
      <c r="AG862"/>
      <c r="AH862" s="232" t="s">
        <v>1500</v>
      </c>
      <c r="AI862" s="229"/>
      <c r="AJ862" s="229"/>
      <c r="AK862" s="229"/>
      <c r="AL862" s="229"/>
      <c r="AM862" s="229"/>
      <c r="AN862" s="229"/>
      <c r="AO862" s="229"/>
    </row>
    <row r="863" spans="1:41" ht="20.100000000000001" customHeight="1" x14ac:dyDescent="0.3">
      <c r="A863" s="225">
        <v>707483</v>
      </c>
      <c r="B863" s="256" t="s">
        <v>4105</v>
      </c>
      <c r="C863" s="223" t="s">
        <v>66</v>
      </c>
      <c r="D863" s="229" t="s">
        <v>1396</v>
      </c>
      <c r="E863" s="229" t="s">
        <v>174</v>
      </c>
      <c r="F863" s="224">
        <v>37622</v>
      </c>
      <c r="G863" s="229" t="s">
        <v>209</v>
      </c>
      <c r="H863" s="229" t="s">
        <v>3665</v>
      </c>
      <c r="I863" s="232" t="s">
        <v>247</v>
      </c>
      <c r="J863" s="229" t="s">
        <v>203</v>
      </c>
      <c r="K863" s="225">
        <v>2020</v>
      </c>
      <c r="L863" s="229" t="s">
        <v>202</v>
      </c>
      <c r="M863"/>
      <c r="N863" s="229"/>
      <c r="O863" s="223" t="str">
        <f>IFERROR(VLOOKUP(A863,[1]ورقه2مسجلين!A$3:AV$777,43,0),"")</f>
        <v/>
      </c>
      <c r="P863" s="229"/>
      <c r="Q863" s="226"/>
      <c r="R863" s="226"/>
      <c r="S863" s="229" t="s">
        <v>4106</v>
      </c>
      <c r="T863" s="229" t="s">
        <v>1998</v>
      </c>
      <c r="U863" s="229" t="s">
        <v>4107</v>
      </c>
      <c r="V863" s="229" t="s">
        <v>2047</v>
      </c>
      <c r="W863" s="225"/>
      <c r="X863" s="229"/>
      <c r="Y863" s="225"/>
      <c r="Z863" s="225"/>
      <c r="AA863" s="225"/>
      <c r="AB863" s="226"/>
      <c r="AC863" s="225"/>
      <c r="AD863" s="599" t="s">
        <v>227</v>
      </c>
      <c r="AE863" s="232">
        <v>0</v>
      </c>
      <c r="AF863" s="229" t="s">
        <v>227</v>
      </c>
      <c r="AG863"/>
      <c r="AH863" s="232" t="s">
        <v>1500</v>
      </c>
      <c r="AI863" s="229"/>
      <c r="AJ863" s="229"/>
      <c r="AK863" s="229"/>
      <c r="AL863" s="229"/>
      <c r="AM863" s="229"/>
      <c r="AN863" s="229"/>
      <c r="AO863" s="229"/>
    </row>
    <row r="864" spans="1:41" ht="20.100000000000001" customHeight="1" x14ac:dyDescent="0.3">
      <c r="A864" s="225">
        <v>707484</v>
      </c>
      <c r="B864" s="256" t="s">
        <v>4108</v>
      </c>
      <c r="C864" s="223" t="s">
        <v>4109</v>
      </c>
      <c r="D864" s="229" t="s">
        <v>1299</v>
      </c>
      <c r="E864" s="229" t="s">
        <v>174</v>
      </c>
      <c r="F864" s="224">
        <v>35076</v>
      </c>
      <c r="G864" s="229" t="s">
        <v>200</v>
      </c>
      <c r="H864" s="229" t="s">
        <v>1946</v>
      </c>
      <c r="I864" s="232" t="s">
        <v>247</v>
      </c>
      <c r="J864" s="229" t="s">
        <v>201</v>
      </c>
      <c r="K864" s="225">
        <v>2013</v>
      </c>
      <c r="L864" s="229" t="s">
        <v>211</v>
      </c>
      <c r="M864"/>
      <c r="N864" s="229"/>
      <c r="O864" s="223" t="str">
        <f>IFERROR(VLOOKUP(A864,[1]ورقه2مسجلين!A$3:AV$777,43,0),"")</f>
        <v/>
      </c>
      <c r="P864" s="229"/>
      <c r="Q864" s="226"/>
      <c r="R864" s="225">
        <v>0</v>
      </c>
      <c r="S864" s="229" t="s">
        <v>4110</v>
      </c>
      <c r="T864" s="229" t="s">
        <v>4111</v>
      </c>
      <c r="U864" s="229" t="s">
        <v>4112</v>
      </c>
      <c r="V864" s="229" t="s">
        <v>1970</v>
      </c>
      <c r="W864" s="225"/>
      <c r="X864" s="229"/>
      <c r="Y864" s="225"/>
      <c r="Z864" s="225"/>
      <c r="AA864" s="225"/>
      <c r="AB864" s="226"/>
      <c r="AC864" s="225"/>
      <c r="AD864" s="599" t="s">
        <v>227</v>
      </c>
      <c r="AE864" s="232">
        <v>0</v>
      </c>
      <c r="AF864" s="229" t="s">
        <v>227</v>
      </c>
      <c r="AG864"/>
      <c r="AH864" s="232" t="s">
        <v>1500</v>
      </c>
      <c r="AI864" s="229"/>
      <c r="AJ864" s="229"/>
      <c r="AK864" s="229"/>
      <c r="AL864" s="229"/>
      <c r="AM864" s="229"/>
      <c r="AN864" s="229"/>
      <c r="AO864" s="229"/>
    </row>
    <row r="865" spans="1:41" ht="20.100000000000001" customHeight="1" x14ac:dyDescent="0.3">
      <c r="A865" s="225">
        <v>707485</v>
      </c>
      <c r="B865" s="256" t="s">
        <v>4113</v>
      </c>
      <c r="C865" s="223" t="s">
        <v>4114</v>
      </c>
      <c r="D865" s="229" t="s">
        <v>1031</v>
      </c>
      <c r="E865" s="229" t="s">
        <v>174</v>
      </c>
      <c r="F865" s="224">
        <v>36363</v>
      </c>
      <c r="G865" s="229" t="s">
        <v>926</v>
      </c>
      <c r="H865" s="229" t="s">
        <v>3665</v>
      </c>
      <c r="I865" s="232" t="s">
        <v>247</v>
      </c>
      <c r="K865" s="229" t="s">
        <v>4115</v>
      </c>
      <c r="L865" s="229" t="s">
        <v>210</v>
      </c>
      <c r="M865"/>
      <c r="N865" s="229"/>
      <c r="O865" s="229" t="str">
        <f>IFERROR(VLOOKUP(A865,[1]ورقه2مسجلين!A$3:AV$777,43,0),"")</f>
        <v/>
      </c>
      <c r="P865" s="229"/>
      <c r="Q865" s="226"/>
      <c r="R865" s="225">
        <v>0</v>
      </c>
      <c r="S865" s="229" t="s">
        <v>4116</v>
      </c>
      <c r="T865" s="229" t="s">
        <v>4117</v>
      </c>
      <c r="U865" s="229" t="s">
        <v>1967</v>
      </c>
      <c r="V865" s="229" t="s">
        <v>4118</v>
      </c>
      <c r="W865" s="225"/>
      <c r="X865" s="229"/>
      <c r="Y865" s="225"/>
      <c r="Z865" s="225"/>
      <c r="AA865" s="225"/>
      <c r="AB865" s="226"/>
      <c r="AC865" s="225"/>
      <c r="AD865" s="599" t="s">
        <v>227</v>
      </c>
      <c r="AE865" s="232">
        <v>0</v>
      </c>
      <c r="AF865" s="229" t="s">
        <v>227</v>
      </c>
      <c r="AG865"/>
      <c r="AH865" s="232" t="s">
        <v>1500</v>
      </c>
      <c r="AI865" s="229"/>
      <c r="AJ865" s="229"/>
      <c r="AK865" s="229"/>
      <c r="AL865" s="229"/>
      <c r="AM865" s="229"/>
      <c r="AN865" s="229"/>
      <c r="AO865" s="229"/>
    </row>
    <row r="866" spans="1:41" ht="20.100000000000001" customHeight="1" x14ac:dyDescent="0.3">
      <c r="A866" s="225">
        <v>707486</v>
      </c>
      <c r="B866" s="256" t="s">
        <v>4119</v>
      </c>
      <c r="C866" s="223" t="s">
        <v>139</v>
      </c>
      <c r="D866" s="229" t="s">
        <v>1086</v>
      </c>
      <c r="E866" s="229" t="s">
        <v>173</v>
      </c>
      <c r="F866" s="224">
        <v>30202</v>
      </c>
      <c r="G866" s="229" t="s">
        <v>214</v>
      </c>
      <c r="H866" s="229" t="s">
        <v>3682</v>
      </c>
      <c r="I866" s="232" t="s">
        <v>247</v>
      </c>
      <c r="J866" s="229" t="s">
        <v>201</v>
      </c>
      <c r="K866" s="225">
        <v>2000</v>
      </c>
      <c r="L866" s="229" t="s">
        <v>214</v>
      </c>
      <c r="M866"/>
      <c r="N866" s="252"/>
      <c r="O866" s="252" t="s">
        <v>4543</v>
      </c>
      <c r="P866" s="229"/>
      <c r="Q866" s="226">
        <v>35000</v>
      </c>
      <c r="R866" s="226"/>
      <c r="S866" s="229" t="s">
        <v>4120</v>
      </c>
      <c r="T866" s="229" t="s">
        <v>4121</v>
      </c>
      <c r="U866" s="229" t="s">
        <v>4122</v>
      </c>
      <c r="V866" s="229" t="s">
        <v>4123</v>
      </c>
      <c r="W866" s="225"/>
      <c r="X866" s="229"/>
      <c r="Y866" s="225"/>
      <c r="Z866" s="225"/>
      <c r="AA866" s="225"/>
      <c r="AB866" s="226"/>
      <c r="AC866" s="225"/>
      <c r="AD866" s="599" t="s">
        <v>227</v>
      </c>
      <c r="AE866" s="232">
        <v>0</v>
      </c>
      <c r="AF866" s="229" t="s">
        <v>227</v>
      </c>
      <c r="AG866"/>
      <c r="AH866" s="232"/>
      <c r="AI866" s="229"/>
      <c r="AJ866" s="229"/>
      <c r="AK866" s="229"/>
      <c r="AL866" s="229"/>
      <c r="AM866" s="229"/>
      <c r="AN866" s="229"/>
      <c r="AO866" s="229"/>
    </row>
    <row r="867" spans="1:41" ht="20.100000000000001" customHeight="1" x14ac:dyDescent="0.3">
      <c r="A867" s="225">
        <v>707487</v>
      </c>
      <c r="B867" s="256" t="s">
        <v>4124</v>
      </c>
      <c r="C867" s="223" t="s">
        <v>99</v>
      </c>
      <c r="D867" s="229" t="s">
        <v>989</v>
      </c>
      <c r="E867" s="229" t="s">
        <v>173</v>
      </c>
      <c r="F867" s="224">
        <v>32043</v>
      </c>
      <c r="G867" s="229" t="s">
        <v>200</v>
      </c>
      <c r="H867" s="229" t="s">
        <v>3665</v>
      </c>
      <c r="I867" s="232" t="s">
        <v>247</v>
      </c>
      <c r="J867" s="229" t="s">
        <v>201</v>
      </c>
      <c r="K867" s="225">
        <v>2007</v>
      </c>
      <c r="L867" s="229" t="s">
        <v>200</v>
      </c>
      <c r="M867"/>
      <c r="N867" s="229"/>
      <c r="O867" s="229"/>
      <c r="P867" s="615"/>
      <c r="Q867" s="226"/>
      <c r="R867" s="225">
        <v>0</v>
      </c>
      <c r="S867" s="229" t="s">
        <v>4125</v>
      </c>
      <c r="T867" s="229" t="s">
        <v>2005</v>
      </c>
      <c r="U867" s="229" t="s">
        <v>2031</v>
      </c>
      <c r="V867" s="229" t="s">
        <v>1849</v>
      </c>
      <c r="W867" s="225"/>
      <c r="X867" s="229"/>
      <c r="Y867" s="225"/>
      <c r="Z867" s="225"/>
      <c r="AA867" s="225"/>
      <c r="AB867" s="226"/>
      <c r="AC867" s="225"/>
      <c r="AD867" s="599" t="s">
        <v>227</v>
      </c>
      <c r="AE867" s="232">
        <v>0</v>
      </c>
      <c r="AF867" s="229" t="s">
        <v>227</v>
      </c>
      <c r="AG867"/>
      <c r="AH867" s="232"/>
      <c r="AI867" s="229"/>
      <c r="AJ867" s="229"/>
      <c r="AK867" s="229"/>
      <c r="AL867" s="229"/>
      <c r="AM867" s="229"/>
      <c r="AN867" s="229"/>
      <c r="AO867" s="229"/>
    </row>
    <row r="868" spans="1:41" ht="20.100000000000001" customHeight="1" x14ac:dyDescent="0.3">
      <c r="A868" s="225">
        <v>707488</v>
      </c>
      <c r="B868" s="256" t="s">
        <v>4126</v>
      </c>
      <c r="C868" s="223" t="s">
        <v>88</v>
      </c>
      <c r="D868" s="229" t="s">
        <v>1245</v>
      </c>
      <c r="E868" s="229" t="s">
        <v>173</v>
      </c>
      <c r="F868" s="224">
        <v>0</v>
      </c>
      <c r="G868" s="229" t="s">
        <v>200</v>
      </c>
      <c r="H868" s="229" t="s">
        <v>3665</v>
      </c>
      <c r="I868" s="232" t="s">
        <v>247</v>
      </c>
      <c r="K868" s="229" t="s">
        <v>3852</v>
      </c>
      <c r="L868" s="229" t="s">
        <v>200</v>
      </c>
      <c r="M868"/>
      <c r="N868" s="229"/>
      <c r="O868" s="229" t="str">
        <f>IFERROR(VLOOKUP(A868,[1]ورقه2مسجلين!A$3:AV$777,43,0),"")</f>
        <v/>
      </c>
      <c r="P868" s="229"/>
      <c r="Q868" s="226"/>
      <c r="R868" s="225">
        <v>0</v>
      </c>
      <c r="S868" s="229" t="s">
        <v>4127</v>
      </c>
      <c r="T868" s="229" t="s">
        <v>2252</v>
      </c>
      <c r="U868" s="229" t="s">
        <v>4128</v>
      </c>
      <c r="V868" s="229" t="s">
        <v>1849</v>
      </c>
      <c r="W868" s="225"/>
      <c r="X868" s="229"/>
      <c r="Y868" s="225"/>
      <c r="Z868" s="225"/>
      <c r="AA868" s="225"/>
      <c r="AB868" s="226"/>
      <c r="AC868" s="225"/>
      <c r="AD868" s="599" t="s">
        <v>227</v>
      </c>
      <c r="AE868" s="232">
        <v>0</v>
      </c>
      <c r="AF868" s="229" t="s">
        <v>227</v>
      </c>
      <c r="AG868"/>
      <c r="AH868" s="232" t="s">
        <v>1500</v>
      </c>
      <c r="AI868" s="229"/>
      <c r="AJ868" s="229"/>
      <c r="AK868" s="229"/>
      <c r="AL868" s="229"/>
      <c r="AM868" s="229"/>
      <c r="AN868" s="229"/>
      <c r="AO868" s="229"/>
    </row>
    <row r="869" spans="1:41" ht="20.100000000000001" customHeight="1" x14ac:dyDescent="0.3">
      <c r="A869" s="245">
        <v>707489</v>
      </c>
      <c r="B869" s="245" t="s">
        <v>4299</v>
      </c>
      <c r="C869" s="223" t="s">
        <v>120</v>
      </c>
      <c r="D869" s="242"/>
      <c r="E869" s="242"/>
      <c r="F869" s="246"/>
      <c r="G869" s="242"/>
      <c r="H869" s="247"/>
      <c r="I869" s="232" t="s">
        <v>248</v>
      </c>
      <c r="J869" s="247"/>
      <c r="K869" s="242"/>
      <c r="L869" s="247"/>
      <c r="M869" s="242"/>
      <c r="N869" s="252"/>
      <c r="O869" s="252" t="s">
        <v>4543</v>
      </c>
      <c r="P869" s="242"/>
      <c r="Q869" s="242">
        <v>70000</v>
      </c>
      <c r="R869" s="242"/>
      <c r="S869" s="242"/>
      <c r="T869" s="242"/>
      <c r="U869" s="242"/>
      <c r="V869" s="242"/>
      <c r="W869" s="242"/>
      <c r="X869" s="242"/>
      <c r="Y869" s="242"/>
      <c r="Z869" s="242"/>
      <c r="AA869" s="242"/>
      <c r="AB869" s="242"/>
      <c r="AC869" s="242"/>
      <c r="AD869" s="600"/>
      <c r="AE869" s="232" t="s">
        <v>4586</v>
      </c>
      <c r="AF869" s="242"/>
      <c r="AG869" s="242"/>
      <c r="AH869" s="232"/>
      <c r="AI869" s="242"/>
      <c r="AJ869" s="242"/>
      <c r="AK869" s="242"/>
      <c r="AL869" s="242"/>
      <c r="AM869" s="242"/>
      <c r="AN869" s="242"/>
      <c r="AO869" s="242"/>
    </row>
    <row r="870" spans="1:41" ht="20.100000000000001" customHeight="1" x14ac:dyDescent="0.3">
      <c r="A870" s="225">
        <v>707491</v>
      </c>
      <c r="B870" s="256" t="s">
        <v>4129</v>
      </c>
      <c r="C870" s="223" t="s">
        <v>99</v>
      </c>
      <c r="D870" s="229" t="s">
        <v>4130</v>
      </c>
      <c r="E870" s="229" t="s">
        <v>173</v>
      </c>
      <c r="F870" s="224">
        <v>33989</v>
      </c>
      <c r="G870" s="229" t="s">
        <v>4131</v>
      </c>
      <c r="H870" s="229" t="s">
        <v>3665</v>
      </c>
      <c r="I870" s="232" t="s">
        <v>247</v>
      </c>
      <c r="K870" s="229" t="s">
        <v>3708</v>
      </c>
      <c r="L870" s="229" t="s">
        <v>208</v>
      </c>
      <c r="M870"/>
      <c r="N870" s="252"/>
      <c r="O870" s="252" t="s">
        <v>4543</v>
      </c>
      <c r="P870" s="229"/>
      <c r="Q870" s="226">
        <v>10000</v>
      </c>
      <c r="R870" s="226"/>
      <c r="S870" s="229" t="s">
        <v>4132</v>
      </c>
      <c r="T870" s="229" t="s">
        <v>2005</v>
      </c>
      <c r="U870" s="229" t="s">
        <v>4133</v>
      </c>
      <c r="V870" s="229" t="s">
        <v>1983</v>
      </c>
      <c r="W870" s="225"/>
      <c r="X870" s="229"/>
      <c r="Y870" s="225"/>
      <c r="Z870" s="225"/>
      <c r="AA870" s="225"/>
      <c r="AB870" s="226"/>
      <c r="AC870" s="225"/>
      <c r="AD870" s="599" t="s">
        <v>227</v>
      </c>
      <c r="AE870" s="232">
        <v>0</v>
      </c>
      <c r="AF870" s="229" t="s">
        <v>227</v>
      </c>
      <c r="AG870"/>
      <c r="AH870" s="232"/>
      <c r="AI870" s="229"/>
      <c r="AJ870" s="229"/>
      <c r="AK870" s="229"/>
      <c r="AL870" s="229"/>
      <c r="AM870" s="229"/>
      <c r="AN870" s="229"/>
      <c r="AO870" s="229"/>
    </row>
    <row r="871" spans="1:41" ht="20.100000000000001" customHeight="1" x14ac:dyDescent="0.3">
      <c r="A871" s="225">
        <v>707492</v>
      </c>
      <c r="B871" s="256" t="s">
        <v>4134</v>
      </c>
      <c r="C871" s="223" t="s">
        <v>113</v>
      </c>
      <c r="D871" s="229" t="s">
        <v>4135</v>
      </c>
      <c r="E871" s="229" t="s">
        <v>173</v>
      </c>
      <c r="F871" s="224">
        <v>35972</v>
      </c>
      <c r="G871" s="229" t="s">
        <v>1143</v>
      </c>
      <c r="H871" s="229" t="s">
        <v>3682</v>
      </c>
      <c r="I871" s="232" t="s">
        <v>247</v>
      </c>
      <c r="J871" s="229" t="s">
        <v>201</v>
      </c>
      <c r="K871" s="225">
        <v>2016</v>
      </c>
      <c r="L871" s="229" t="s">
        <v>202</v>
      </c>
      <c r="M871"/>
      <c r="N871" s="229"/>
      <c r="O871" s="229" t="str">
        <f>IFERROR(VLOOKUP(A871,[1]ورقه2مسجلين!A$3:AV$777,43,0),"")</f>
        <v/>
      </c>
      <c r="P871" s="229"/>
      <c r="Q871" s="226"/>
      <c r="R871" s="225">
        <v>0</v>
      </c>
      <c r="S871" s="229" t="s">
        <v>4136</v>
      </c>
      <c r="T871" s="229" t="s">
        <v>4137</v>
      </c>
      <c r="U871" s="229" t="s">
        <v>4138</v>
      </c>
      <c r="V871" s="229" t="s">
        <v>4139</v>
      </c>
      <c r="W871" s="225"/>
      <c r="X871" s="229"/>
      <c r="Y871" s="225"/>
      <c r="Z871" s="225"/>
      <c r="AA871" s="225"/>
      <c r="AB871" s="226"/>
      <c r="AC871" s="225"/>
      <c r="AD871" s="599" t="s">
        <v>227</v>
      </c>
      <c r="AE871" s="232">
        <v>0</v>
      </c>
      <c r="AF871" s="229" t="s">
        <v>227</v>
      </c>
      <c r="AG871"/>
      <c r="AH871" s="232" t="s">
        <v>1500</v>
      </c>
      <c r="AI871" s="229"/>
      <c r="AJ871" s="229"/>
      <c r="AK871" s="229"/>
      <c r="AL871" s="229"/>
      <c r="AM871" s="229"/>
      <c r="AN871" s="229"/>
      <c r="AO871" s="229"/>
    </row>
    <row r="872" spans="1:41" ht="20.100000000000001" customHeight="1" x14ac:dyDescent="0.3">
      <c r="A872" s="225">
        <v>707493</v>
      </c>
      <c r="B872" s="256" t="s">
        <v>4140</v>
      </c>
      <c r="C872" s="223" t="s">
        <v>99</v>
      </c>
      <c r="D872" s="229" t="s">
        <v>968</v>
      </c>
      <c r="E872" s="229" t="s">
        <v>173</v>
      </c>
      <c r="F872" s="224">
        <v>37423</v>
      </c>
      <c r="G872" s="229" t="s">
        <v>4141</v>
      </c>
      <c r="H872" s="229" t="s">
        <v>3665</v>
      </c>
      <c r="I872" s="232" t="s">
        <v>247</v>
      </c>
      <c r="J872" s="229" t="s">
        <v>201</v>
      </c>
      <c r="K872" s="225">
        <v>2022</v>
      </c>
      <c r="L872" s="229" t="s">
        <v>200</v>
      </c>
      <c r="M872"/>
      <c r="N872" s="229"/>
      <c r="O872" s="223" t="str">
        <f>IFERROR(VLOOKUP(A872,[1]ورقه2مسجلين!A$3:AV$777,43,0),"")</f>
        <v/>
      </c>
      <c r="P872" s="229"/>
      <c r="Q872" s="226"/>
      <c r="R872" s="225">
        <v>0</v>
      </c>
      <c r="S872" s="229" t="s">
        <v>4142</v>
      </c>
      <c r="T872" s="229" t="s">
        <v>2005</v>
      </c>
      <c r="U872" s="229" t="s">
        <v>1972</v>
      </c>
      <c r="V872" s="229" t="s">
        <v>4143</v>
      </c>
      <c r="W872" s="225"/>
      <c r="X872" s="229"/>
      <c r="Y872" s="225"/>
      <c r="Z872" s="225"/>
      <c r="AA872" s="225"/>
      <c r="AB872" s="226"/>
      <c r="AC872" s="225"/>
      <c r="AD872" s="599" t="s">
        <v>227</v>
      </c>
      <c r="AE872" s="232">
        <v>0</v>
      </c>
      <c r="AF872" s="229" t="s">
        <v>227</v>
      </c>
      <c r="AG872"/>
      <c r="AH872" s="232" t="s">
        <v>1500</v>
      </c>
      <c r="AI872" s="229"/>
      <c r="AJ872" s="229"/>
      <c r="AK872" s="229"/>
      <c r="AL872" s="229"/>
      <c r="AM872" s="229"/>
      <c r="AN872" s="229"/>
      <c r="AO872" s="229"/>
    </row>
    <row r="873" spans="1:41" ht="20.100000000000001" customHeight="1" x14ac:dyDescent="0.3">
      <c r="A873" s="225">
        <v>707494</v>
      </c>
      <c r="B873" s="256" t="s">
        <v>4144</v>
      </c>
      <c r="C873" s="223" t="s">
        <v>124</v>
      </c>
      <c r="D873" s="229" t="s">
        <v>1341</v>
      </c>
      <c r="E873" s="229" t="s">
        <v>173</v>
      </c>
      <c r="F873" s="224">
        <v>35796</v>
      </c>
      <c r="G873" s="229" t="s">
        <v>200</v>
      </c>
      <c r="H873" s="229" t="s">
        <v>3665</v>
      </c>
      <c r="I873" s="232" t="s">
        <v>247</v>
      </c>
      <c r="K873" s="229" t="s">
        <v>3745</v>
      </c>
      <c r="L873" s="229" t="s">
        <v>200</v>
      </c>
      <c r="M873"/>
      <c r="N873" s="229"/>
      <c r="O873" s="229" t="str">
        <f>IFERROR(VLOOKUP(A873,[1]ورقه2مسجلين!A$3:AV$777,43,0),"")</f>
        <v/>
      </c>
      <c r="P873" s="229"/>
      <c r="Q873" s="226"/>
      <c r="R873" s="225">
        <v>0</v>
      </c>
      <c r="S873" s="229" t="s">
        <v>4145</v>
      </c>
      <c r="T873" s="229" t="s">
        <v>2391</v>
      </c>
      <c r="U873" s="229" t="s">
        <v>4146</v>
      </c>
      <c r="V873" s="229" t="s">
        <v>1849</v>
      </c>
      <c r="W873" s="225"/>
      <c r="X873" s="229"/>
      <c r="Y873" s="225"/>
      <c r="Z873" s="225"/>
      <c r="AA873" s="225"/>
      <c r="AB873" s="226"/>
      <c r="AC873" s="225"/>
      <c r="AD873" s="599" t="s">
        <v>227</v>
      </c>
      <c r="AE873" s="232">
        <v>0</v>
      </c>
      <c r="AF873" s="229" t="s">
        <v>227</v>
      </c>
      <c r="AG873"/>
      <c r="AH873" s="232"/>
      <c r="AI873" s="229"/>
      <c r="AJ873" s="229"/>
      <c r="AK873" s="229"/>
      <c r="AL873" s="229"/>
      <c r="AM873" s="229"/>
      <c r="AN873" s="229"/>
      <c r="AO873" s="229"/>
    </row>
    <row r="874" spans="1:41" ht="20.100000000000001" customHeight="1" x14ac:dyDescent="0.3">
      <c r="A874" s="225">
        <v>707495</v>
      </c>
      <c r="B874" s="256" t="s">
        <v>4147</v>
      </c>
      <c r="C874" s="223" t="s">
        <v>126</v>
      </c>
      <c r="D874" s="229" t="s">
        <v>1091</v>
      </c>
      <c r="E874" s="229" t="s">
        <v>173</v>
      </c>
      <c r="F874" s="224">
        <v>33397</v>
      </c>
      <c r="G874" s="229" t="s">
        <v>1238</v>
      </c>
      <c r="H874" s="229" t="s">
        <v>911</v>
      </c>
      <c r="I874" s="232" t="s">
        <v>247</v>
      </c>
      <c r="J874" s="229" t="s">
        <v>201</v>
      </c>
      <c r="K874" s="225">
        <v>2009</v>
      </c>
      <c r="L874" s="229" t="s">
        <v>216</v>
      </c>
      <c r="M874"/>
      <c r="N874" s="229"/>
      <c r="O874" s="223" t="str">
        <f>IFERROR(VLOOKUP(A874,[1]ورقه2مسجلين!A$3:AV$777,43,0),"")</f>
        <v/>
      </c>
      <c r="P874" s="229"/>
      <c r="Q874" s="226"/>
      <c r="R874" s="225">
        <v>0</v>
      </c>
      <c r="S874" s="229" t="s">
        <v>4148</v>
      </c>
      <c r="T874" s="229" t="s">
        <v>2145</v>
      </c>
      <c r="U874" s="229" t="s">
        <v>4149</v>
      </c>
      <c r="V874" s="229" t="s">
        <v>1986</v>
      </c>
      <c r="W874" s="225"/>
      <c r="X874" s="229"/>
      <c r="Y874" s="225"/>
      <c r="Z874" s="225"/>
      <c r="AA874" s="225"/>
      <c r="AB874" s="226"/>
      <c r="AC874" s="225"/>
      <c r="AD874" s="599" t="s">
        <v>227</v>
      </c>
      <c r="AE874" s="232">
        <v>0</v>
      </c>
      <c r="AF874" s="229" t="s">
        <v>227</v>
      </c>
      <c r="AG874"/>
      <c r="AH874" s="232" t="s">
        <v>1500</v>
      </c>
      <c r="AI874" s="229"/>
      <c r="AJ874" s="229"/>
      <c r="AK874" s="229"/>
      <c r="AL874" s="229"/>
      <c r="AM874" s="229"/>
      <c r="AN874" s="229"/>
      <c r="AO874" s="229"/>
    </row>
    <row r="875" spans="1:41" ht="20.100000000000001" customHeight="1" x14ac:dyDescent="0.3">
      <c r="A875" s="225">
        <v>707496</v>
      </c>
      <c r="B875" s="256" t="s">
        <v>4150</v>
      </c>
      <c r="C875" s="223" t="s">
        <v>334</v>
      </c>
      <c r="D875" s="229" t="s">
        <v>1090</v>
      </c>
      <c r="E875" s="229" t="s">
        <v>174</v>
      </c>
      <c r="F875" s="224">
        <v>37501</v>
      </c>
      <c r="G875" s="229" t="s">
        <v>925</v>
      </c>
      <c r="H875" s="229" t="s">
        <v>3665</v>
      </c>
      <c r="I875" s="232" t="s">
        <v>247</v>
      </c>
      <c r="K875" s="229" t="s">
        <v>3694</v>
      </c>
      <c r="L875" s="229" t="s">
        <v>216</v>
      </c>
      <c r="M875"/>
      <c r="N875" s="229"/>
      <c r="O875" s="229" t="str">
        <f>IFERROR(VLOOKUP(A875,[1]ورقه2مسجلين!A$3:AV$777,43,0),"")</f>
        <v/>
      </c>
      <c r="P875" s="229"/>
      <c r="Q875" s="226"/>
      <c r="R875" s="225">
        <v>0</v>
      </c>
      <c r="S875" s="229" t="s">
        <v>4151</v>
      </c>
      <c r="T875" s="229" t="s">
        <v>2408</v>
      </c>
      <c r="U875" s="229" t="s">
        <v>4152</v>
      </c>
      <c r="V875" s="229" t="s">
        <v>1976</v>
      </c>
      <c r="W875" s="225"/>
      <c r="X875" s="229"/>
      <c r="Y875" s="225"/>
      <c r="Z875" s="225"/>
      <c r="AA875" s="225"/>
      <c r="AB875" s="226"/>
      <c r="AC875" s="225"/>
      <c r="AD875" s="599" t="s">
        <v>227</v>
      </c>
      <c r="AE875" s="232">
        <v>0</v>
      </c>
      <c r="AF875" s="229" t="s">
        <v>227</v>
      </c>
      <c r="AG875"/>
      <c r="AH875" s="232" t="s">
        <v>1500</v>
      </c>
      <c r="AI875" s="229"/>
      <c r="AJ875" s="229"/>
      <c r="AK875" s="229"/>
      <c r="AL875" s="229"/>
      <c r="AM875" s="229"/>
      <c r="AN875" s="229"/>
      <c r="AO875" s="229"/>
    </row>
    <row r="876" spans="1:41" ht="20.100000000000001" customHeight="1" x14ac:dyDescent="0.3">
      <c r="A876" s="225">
        <v>707497</v>
      </c>
      <c r="B876" s="256" t="s">
        <v>4153</v>
      </c>
      <c r="C876" s="223" t="s">
        <v>145</v>
      </c>
      <c r="D876" s="229" t="s">
        <v>930</v>
      </c>
      <c r="E876" s="229" t="s">
        <v>174</v>
      </c>
      <c r="F876" s="224">
        <v>35431</v>
      </c>
      <c r="G876" s="229" t="s">
        <v>218</v>
      </c>
      <c r="H876" s="229" t="s">
        <v>911</v>
      </c>
      <c r="I876" s="232" t="s">
        <v>247</v>
      </c>
      <c r="J876" s="229" t="s">
        <v>203</v>
      </c>
      <c r="K876" s="225">
        <v>2014</v>
      </c>
      <c r="L876" s="229" t="s">
        <v>218</v>
      </c>
      <c r="M876"/>
      <c r="N876" s="229"/>
      <c r="O876" s="229" t="str">
        <f>IFERROR(VLOOKUP(A876,[1]ورقه2مسجلين!A$3:AV$777,43,0),"")</f>
        <v/>
      </c>
      <c r="P876" s="229"/>
      <c r="Q876" s="226"/>
      <c r="R876" s="225">
        <v>0</v>
      </c>
      <c r="S876" s="229" t="s">
        <v>4154</v>
      </c>
      <c r="T876" s="229" t="s">
        <v>4155</v>
      </c>
      <c r="U876" s="229" t="s">
        <v>2037</v>
      </c>
      <c r="V876" s="229" t="s">
        <v>4156</v>
      </c>
      <c r="W876" s="225"/>
      <c r="X876" s="229"/>
      <c r="Y876" s="225"/>
      <c r="Z876" s="225"/>
      <c r="AA876" s="225"/>
      <c r="AB876" s="226"/>
      <c r="AC876" s="225"/>
      <c r="AD876" s="599" t="s">
        <v>227</v>
      </c>
      <c r="AE876" s="232">
        <v>0</v>
      </c>
      <c r="AF876" s="229" t="s">
        <v>227</v>
      </c>
      <c r="AG876"/>
      <c r="AH876" s="232"/>
      <c r="AI876" s="229"/>
      <c r="AJ876" s="229"/>
      <c r="AK876" s="229"/>
      <c r="AL876" s="229"/>
      <c r="AM876" s="229"/>
      <c r="AN876" s="229"/>
      <c r="AO876" s="229"/>
    </row>
    <row r="877" spans="1:41" ht="20.100000000000001" customHeight="1" x14ac:dyDescent="0.3">
      <c r="A877" s="225">
        <v>707498</v>
      </c>
      <c r="B877" s="256" t="s">
        <v>4157</v>
      </c>
      <c r="C877" s="223" t="s">
        <v>68</v>
      </c>
      <c r="D877" s="229" t="s">
        <v>1026</v>
      </c>
      <c r="E877" s="229" t="s">
        <v>174</v>
      </c>
      <c r="F877" s="224">
        <v>37987</v>
      </c>
      <c r="G877" s="229" t="s">
        <v>211</v>
      </c>
      <c r="H877" s="229" t="s">
        <v>3665</v>
      </c>
      <c r="I877" s="232" t="s">
        <v>247</v>
      </c>
      <c r="J877" s="229" t="s">
        <v>203</v>
      </c>
      <c r="K877" s="225">
        <v>2021</v>
      </c>
      <c r="L877" s="229" t="s">
        <v>211</v>
      </c>
      <c r="M877"/>
      <c r="N877" s="229"/>
      <c r="O877" s="229" t="str">
        <f>IFERROR(VLOOKUP(A877,[1]ورقه2مسجلين!A$3:AV$777,43,0),"")</f>
        <v/>
      </c>
      <c r="P877" s="223"/>
      <c r="Q877" s="226"/>
      <c r="R877" s="225">
        <v>0</v>
      </c>
      <c r="S877" s="229" t="s">
        <v>4158</v>
      </c>
      <c r="T877" s="229" t="s">
        <v>2013</v>
      </c>
      <c r="U877" s="229" t="s">
        <v>2388</v>
      </c>
      <c r="V877" s="229" t="s">
        <v>1965</v>
      </c>
      <c r="W877" s="225"/>
      <c r="X877" s="229"/>
      <c r="Y877" s="225"/>
      <c r="Z877" s="225"/>
      <c r="AA877" s="225"/>
      <c r="AB877" s="226"/>
      <c r="AC877" s="225"/>
      <c r="AD877" s="599" t="s">
        <v>227</v>
      </c>
      <c r="AE877" s="232">
        <v>0</v>
      </c>
      <c r="AF877" s="229" t="s">
        <v>227</v>
      </c>
      <c r="AG877"/>
      <c r="AH877" s="232" t="s">
        <v>1500</v>
      </c>
      <c r="AI877" s="229"/>
      <c r="AJ877" s="229"/>
      <c r="AK877" s="229"/>
      <c r="AL877" s="229"/>
      <c r="AM877" s="229"/>
      <c r="AN877" s="229"/>
      <c r="AO877" s="229"/>
    </row>
    <row r="878" spans="1:41" ht="20.100000000000001" customHeight="1" x14ac:dyDescent="0.3">
      <c r="A878" s="225">
        <v>707499</v>
      </c>
      <c r="B878" s="256" t="s">
        <v>4159</v>
      </c>
      <c r="C878" s="223" t="s">
        <v>4160</v>
      </c>
      <c r="D878" s="229" t="s">
        <v>998</v>
      </c>
      <c r="E878" s="229" t="s">
        <v>173</v>
      </c>
      <c r="F878" s="224">
        <v>33072</v>
      </c>
      <c r="G878" s="229" t="s">
        <v>3749</v>
      </c>
      <c r="H878" s="229" t="s">
        <v>3682</v>
      </c>
      <c r="I878" s="232" t="s">
        <v>248</v>
      </c>
      <c r="J878" s="229" t="s">
        <v>201</v>
      </c>
      <c r="K878" s="225">
        <v>2007</v>
      </c>
      <c r="L878" s="229" t="s">
        <v>202</v>
      </c>
      <c r="M878"/>
      <c r="N878" s="252"/>
      <c r="O878" s="252" t="s">
        <v>4543</v>
      </c>
      <c r="P878" s="229"/>
      <c r="Q878" s="226">
        <v>20000</v>
      </c>
      <c r="R878" s="225">
        <v>0</v>
      </c>
      <c r="S878" s="229" t="s">
        <v>4161</v>
      </c>
      <c r="T878" s="229" t="s">
        <v>4162</v>
      </c>
      <c r="U878" s="229" t="s">
        <v>3070</v>
      </c>
      <c r="V878" s="229" t="s">
        <v>4163</v>
      </c>
      <c r="W878" s="225"/>
      <c r="X878" s="229"/>
      <c r="Y878" s="225"/>
      <c r="Z878" s="225"/>
      <c r="AA878" s="225"/>
      <c r="AB878" s="226"/>
      <c r="AC878" s="225"/>
      <c r="AD878" s="599" t="s">
        <v>227</v>
      </c>
      <c r="AE878" s="232">
        <v>0</v>
      </c>
      <c r="AF878" s="229" t="s">
        <v>227</v>
      </c>
      <c r="AG878"/>
      <c r="AH878" s="232"/>
      <c r="AI878" s="229"/>
      <c r="AJ878" s="229"/>
      <c r="AK878" s="229"/>
      <c r="AL878" s="229"/>
      <c r="AM878" s="229"/>
      <c r="AN878" s="229"/>
      <c r="AO878" s="229"/>
    </row>
    <row r="879" spans="1:41" ht="20.100000000000001" customHeight="1" x14ac:dyDescent="0.3">
      <c r="A879" s="225">
        <v>707500</v>
      </c>
      <c r="B879" s="256" t="s">
        <v>4164</v>
      </c>
      <c r="C879" s="223" t="s">
        <v>192</v>
      </c>
      <c r="D879" s="229" t="s">
        <v>1379</v>
      </c>
      <c r="E879" s="229" t="s">
        <v>174</v>
      </c>
      <c r="F879" s="224">
        <v>35517</v>
      </c>
      <c r="G879" s="229" t="s">
        <v>200</v>
      </c>
      <c r="H879" s="229" t="s">
        <v>3856</v>
      </c>
      <c r="I879" s="232" t="s">
        <v>247</v>
      </c>
      <c r="J879" s="229" t="s">
        <v>203</v>
      </c>
      <c r="K879" s="225">
        <v>2016</v>
      </c>
      <c r="L879" s="229" t="s">
        <v>210</v>
      </c>
      <c r="M879"/>
      <c r="N879" s="229"/>
      <c r="O879" s="229" t="str">
        <f>IFERROR(VLOOKUP(A879,[1]ورقه2مسجلين!A$3:AV$777,43,0),"")</f>
        <v/>
      </c>
      <c r="P879" s="229"/>
      <c r="Q879" s="226"/>
      <c r="R879" s="225">
        <v>0</v>
      </c>
      <c r="S879" s="229" t="s">
        <v>4165</v>
      </c>
      <c r="T879" s="229" t="s">
        <v>4166</v>
      </c>
      <c r="U879" s="229" t="s">
        <v>4167</v>
      </c>
      <c r="V879" s="229" t="s">
        <v>1849</v>
      </c>
      <c r="W879" s="225"/>
      <c r="X879" s="229"/>
      <c r="Y879" s="225"/>
      <c r="Z879" s="225"/>
      <c r="AA879" s="225"/>
      <c r="AB879" s="226"/>
      <c r="AC879" s="225"/>
      <c r="AD879" s="599" t="s">
        <v>227</v>
      </c>
      <c r="AE879" s="232">
        <v>0</v>
      </c>
      <c r="AF879" s="229" t="s">
        <v>227</v>
      </c>
      <c r="AG879"/>
      <c r="AH879" s="232" t="s">
        <v>1500</v>
      </c>
      <c r="AI879" s="229"/>
      <c r="AJ879" s="229"/>
      <c r="AK879" s="229"/>
      <c r="AL879" s="229"/>
      <c r="AM879" s="229"/>
      <c r="AN879" s="229"/>
      <c r="AO879" s="229"/>
    </row>
    <row r="880" spans="1:41" ht="20.100000000000001" customHeight="1" x14ac:dyDescent="0.3">
      <c r="A880" s="225">
        <v>707501</v>
      </c>
      <c r="B880" s="256" t="s">
        <v>4168</v>
      </c>
      <c r="C880" s="223" t="s">
        <v>99</v>
      </c>
      <c r="D880" s="229" t="s">
        <v>1043</v>
      </c>
      <c r="E880" s="229" t="s">
        <v>173</v>
      </c>
      <c r="F880" s="224">
        <v>0</v>
      </c>
      <c r="G880" s="229" t="s">
        <v>943</v>
      </c>
      <c r="H880" s="229" t="s">
        <v>3665</v>
      </c>
      <c r="I880" s="232" t="s">
        <v>247</v>
      </c>
      <c r="K880" s="229" t="s">
        <v>3852</v>
      </c>
      <c r="L880" s="229" t="s">
        <v>200</v>
      </c>
      <c r="M880"/>
      <c r="N880" s="252"/>
      <c r="O880" s="252" t="s">
        <v>4543</v>
      </c>
      <c r="P880" s="229"/>
      <c r="Q880" s="226">
        <v>50000</v>
      </c>
      <c r="R880" s="225">
        <v>0</v>
      </c>
      <c r="S880" s="229" t="s">
        <v>4169</v>
      </c>
      <c r="T880" s="229" t="s">
        <v>2005</v>
      </c>
      <c r="U880" s="229" t="s">
        <v>4170</v>
      </c>
      <c r="V880" s="229" t="s">
        <v>4171</v>
      </c>
      <c r="W880" s="225"/>
      <c r="X880" s="229"/>
      <c r="Y880" s="225"/>
      <c r="Z880" s="225"/>
      <c r="AA880" s="225"/>
      <c r="AB880" s="226"/>
      <c r="AC880" s="225"/>
      <c r="AD880" s="599" t="s">
        <v>227</v>
      </c>
      <c r="AE880" s="232">
        <v>0</v>
      </c>
      <c r="AF880" s="229" t="s">
        <v>227</v>
      </c>
      <c r="AG880"/>
      <c r="AH880" s="232"/>
      <c r="AI880" s="229"/>
      <c r="AJ880" s="229"/>
      <c r="AK880" s="229"/>
      <c r="AL880" s="229"/>
      <c r="AM880" s="229"/>
      <c r="AN880" s="229"/>
      <c r="AO880" s="229"/>
    </row>
    <row r="881" spans="1:41" ht="20.100000000000001" customHeight="1" x14ac:dyDescent="0.3">
      <c r="A881" s="225">
        <v>707502</v>
      </c>
      <c r="B881" s="256" t="s">
        <v>4172</v>
      </c>
      <c r="C881" s="223" t="s">
        <v>324</v>
      </c>
      <c r="D881" s="229" t="s">
        <v>4173</v>
      </c>
      <c r="E881" s="229" t="s">
        <v>173</v>
      </c>
      <c r="F881" s="224">
        <v>35802</v>
      </c>
      <c r="G881" s="229" t="s">
        <v>4174</v>
      </c>
      <c r="H881" s="229" t="s">
        <v>3665</v>
      </c>
      <c r="I881" s="232" t="s">
        <v>247</v>
      </c>
      <c r="J881" s="229" t="s">
        <v>203</v>
      </c>
      <c r="K881" s="225">
        <v>2015</v>
      </c>
      <c r="L881" s="229" t="s">
        <v>209</v>
      </c>
      <c r="M881"/>
      <c r="N881" s="229"/>
      <c r="O881" s="229" t="str">
        <f>IFERROR(VLOOKUP(A881,[1]ورقه2مسجلين!A$3:AV$777,43,0),"")</f>
        <v/>
      </c>
      <c r="P881" s="223"/>
      <c r="Q881" s="226"/>
      <c r="R881" s="226"/>
      <c r="S881" s="229" t="s">
        <v>4175</v>
      </c>
      <c r="T881" s="229" t="s">
        <v>2444</v>
      </c>
      <c r="U881" s="229" t="s">
        <v>4176</v>
      </c>
      <c r="V881" s="229" t="s">
        <v>2047</v>
      </c>
      <c r="W881" s="225"/>
      <c r="X881" s="229"/>
      <c r="Y881" s="225"/>
      <c r="Z881" s="225"/>
      <c r="AA881" s="225"/>
      <c r="AB881" s="226"/>
      <c r="AC881" s="225"/>
      <c r="AD881" s="599" t="s">
        <v>227</v>
      </c>
      <c r="AE881" s="232">
        <v>0</v>
      </c>
      <c r="AF881" s="229" t="s">
        <v>227</v>
      </c>
      <c r="AG881"/>
      <c r="AH881" s="232" t="s">
        <v>1500</v>
      </c>
      <c r="AI881" s="229"/>
      <c r="AJ881" s="229"/>
      <c r="AK881" s="229"/>
      <c r="AL881" s="229"/>
      <c r="AM881" s="229"/>
      <c r="AN881" s="229"/>
      <c r="AO881" s="229"/>
    </row>
    <row r="882" spans="1:41" ht="20.100000000000001" customHeight="1" x14ac:dyDescent="0.3">
      <c r="A882" s="225">
        <v>707504</v>
      </c>
      <c r="B882" s="256" t="s">
        <v>4177</v>
      </c>
      <c r="C882" s="223" t="s">
        <v>66</v>
      </c>
      <c r="D882" s="229" t="s">
        <v>4178</v>
      </c>
      <c r="E882" s="229" t="s">
        <v>173</v>
      </c>
      <c r="F882" s="224">
        <v>24425</v>
      </c>
      <c r="G882" s="229" t="s">
        <v>4179</v>
      </c>
      <c r="H882" s="229" t="s">
        <v>3665</v>
      </c>
      <c r="I882" s="232" t="s">
        <v>248</v>
      </c>
      <c r="K882" s="229" t="s">
        <v>4180</v>
      </c>
      <c r="L882" s="229" t="s">
        <v>217</v>
      </c>
      <c r="M882"/>
      <c r="N882" s="229"/>
      <c r="O882" s="229" t="str">
        <f>IFERROR(VLOOKUP(A882,[1]ورقه2مسجلين!A$3:AV$777,43,0),"")</f>
        <v/>
      </c>
      <c r="P882" s="229"/>
      <c r="Q882" s="226"/>
      <c r="R882" s="225">
        <v>0</v>
      </c>
      <c r="S882" s="229" t="s">
        <v>4181</v>
      </c>
      <c r="T882" s="229" t="s">
        <v>1998</v>
      </c>
      <c r="U882" s="229" t="s">
        <v>4182</v>
      </c>
      <c r="V882" s="229" t="s">
        <v>4183</v>
      </c>
      <c r="W882" s="225"/>
      <c r="X882" s="229"/>
      <c r="Y882" s="225"/>
      <c r="Z882" s="225"/>
      <c r="AA882" s="225"/>
      <c r="AB882" s="226"/>
      <c r="AC882" s="225"/>
      <c r="AD882" s="599" t="s">
        <v>227</v>
      </c>
      <c r="AE882" s="232">
        <v>0</v>
      </c>
      <c r="AF882" s="229" t="s">
        <v>227</v>
      </c>
      <c r="AG882"/>
      <c r="AH882" s="232"/>
      <c r="AI882" s="229"/>
      <c r="AJ882" s="229"/>
      <c r="AK882" s="229"/>
      <c r="AL882" s="229"/>
      <c r="AM882" s="229"/>
      <c r="AN882" s="229"/>
      <c r="AO882" s="229"/>
    </row>
    <row r="883" spans="1:41" ht="20.100000000000001" customHeight="1" x14ac:dyDescent="0.3">
      <c r="A883" s="225">
        <v>707505</v>
      </c>
      <c r="B883" s="256" t="s">
        <v>4184</v>
      </c>
      <c r="C883" s="223" t="s">
        <v>68</v>
      </c>
      <c r="D883" s="229" t="s">
        <v>933</v>
      </c>
      <c r="E883" s="229" t="s">
        <v>174</v>
      </c>
      <c r="F883" s="224">
        <v>34746</v>
      </c>
      <c r="G883" s="229" t="s">
        <v>934</v>
      </c>
      <c r="H883" s="229" t="s">
        <v>911</v>
      </c>
      <c r="I883" s="232" t="s">
        <v>247</v>
      </c>
      <c r="J883" s="229" t="s">
        <v>203</v>
      </c>
      <c r="K883" s="225">
        <v>2021</v>
      </c>
      <c r="L883" s="229" t="s">
        <v>202</v>
      </c>
      <c r="M883"/>
      <c r="N883" s="252"/>
      <c r="O883" s="229" t="str">
        <f>IFERROR(VLOOKUP(A883,[1]ورقه2مسجلين!A$3:AV$777,43,0),"")</f>
        <v>إيقاف</v>
      </c>
      <c r="P883" s="615"/>
      <c r="Q883" s="226">
        <v>20000</v>
      </c>
      <c r="R883" s="225">
        <v>0</v>
      </c>
      <c r="S883" s="229" t="s">
        <v>4185</v>
      </c>
      <c r="T883" s="229" t="s">
        <v>2013</v>
      </c>
      <c r="U883" s="229" t="s">
        <v>2537</v>
      </c>
      <c r="V883" s="229" t="s">
        <v>4186</v>
      </c>
      <c r="W883" s="225"/>
      <c r="X883" s="229"/>
      <c r="Y883" s="225"/>
      <c r="Z883" s="225"/>
      <c r="AA883" s="225"/>
      <c r="AB883" s="226"/>
      <c r="AC883" s="225"/>
      <c r="AD883" s="599" t="s">
        <v>227</v>
      </c>
      <c r="AE883" s="232">
        <v>0</v>
      </c>
      <c r="AF883" s="229" t="s">
        <v>227</v>
      </c>
      <c r="AG883"/>
      <c r="AH883" s="232"/>
      <c r="AI883" s="229"/>
      <c r="AJ883" s="229"/>
      <c r="AK883" s="229"/>
      <c r="AL883" s="229"/>
      <c r="AM883" s="229"/>
      <c r="AN883" s="229"/>
      <c r="AO883" s="229"/>
    </row>
    <row r="884" spans="1:41" ht="20.100000000000001" customHeight="1" x14ac:dyDescent="0.3">
      <c r="A884" s="225">
        <v>707506</v>
      </c>
      <c r="B884" s="256" t="s">
        <v>4187</v>
      </c>
      <c r="C884" s="223" t="s">
        <v>103</v>
      </c>
      <c r="D884" s="229" t="s">
        <v>4188</v>
      </c>
      <c r="E884" s="229" t="s">
        <v>174</v>
      </c>
      <c r="F884" s="224">
        <v>32215</v>
      </c>
      <c r="G884" s="229" t="s">
        <v>200</v>
      </c>
      <c r="H884" s="229" t="s">
        <v>3665</v>
      </c>
      <c r="I884" s="232" t="s">
        <v>247</v>
      </c>
      <c r="K884" s="229" t="s">
        <v>3995</v>
      </c>
      <c r="L884" s="229" t="s">
        <v>200</v>
      </c>
      <c r="M884"/>
      <c r="N884" s="229"/>
      <c r="O884" s="229" t="str">
        <f>IFERROR(VLOOKUP(A884,[1]ورقه2مسجلين!A$3:AV$777,43,0),"")</f>
        <v/>
      </c>
      <c r="P884" s="229"/>
      <c r="Q884" s="226"/>
      <c r="R884" s="225">
        <v>0</v>
      </c>
      <c r="S884" s="229" t="s">
        <v>4189</v>
      </c>
      <c r="T884" s="229" t="s">
        <v>1995</v>
      </c>
      <c r="U884" s="229" t="s">
        <v>4190</v>
      </c>
      <c r="V884" s="229" t="s">
        <v>1849</v>
      </c>
      <c r="W884" s="225"/>
      <c r="X884" s="229"/>
      <c r="Y884" s="225"/>
      <c r="Z884" s="225"/>
      <c r="AA884" s="225"/>
      <c r="AB884" s="226"/>
      <c r="AC884" s="225"/>
      <c r="AD884" s="599" t="s">
        <v>227</v>
      </c>
      <c r="AE884" s="232">
        <v>0</v>
      </c>
      <c r="AF884" s="229" t="s">
        <v>227</v>
      </c>
      <c r="AG884"/>
      <c r="AH884" s="232"/>
      <c r="AI884" s="229"/>
      <c r="AJ884" s="229"/>
      <c r="AK884" s="229"/>
      <c r="AL884" s="229"/>
      <c r="AM884" s="229"/>
      <c r="AN884" s="229"/>
      <c r="AO884" s="229"/>
    </row>
    <row r="885" spans="1:41" ht="20.100000000000001" customHeight="1" x14ac:dyDescent="0.3">
      <c r="A885" s="225">
        <v>707507</v>
      </c>
      <c r="B885" s="256" t="s">
        <v>4191</v>
      </c>
      <c r="C885" s="223" t="s">
        <v>68</v>
      </c>
      <c r="D885" s="229" t="s">
        <v>1387</v>
      </c>
      <c r="E885" s="229" t="s">
        <v>173</v>
      </c>
      <c r="F885" s="224">
        <v>35862</v>
      </c>
      <c r="G885" s="229" t="s">
        <v>994</v>
      </c>
      <c r="H885" s="229" t="s">
        <v>3665</v>
      </c>
      <c r="I885" s="232" t="s">
        <v>247</v>
      </c>
      <c r="J885" s="229" t="s">
        <v>201</v>
      </c>
      <c r="K885" s="225">
        <v>2016</v>
      </c>
      <c r="L885" s="229" t="s">
        <v>214</v>
      </c>
      <c r="M885"/>
      <c r="N885" s="229"/>
      <c r="O885" s="229" t="str">
        <f>IFERROR(VLOOKUP(A885,[1]ورقه2مسجلين!A$3:AV$777,43,0),"")</f>
        <v/>
      </c>
      <c r="P885" s="229"/>
      <c r="Q885" s="226"/>
      <c r="R885" s="226"/>
      <c r="S885" s="229" t="s">
        <v>3572</v>
      </c>
      <c r="T885" s="229" t="s">
        <v>2013</v>
      </c>
      <c r="U885" s="229" t="s">
        <v>3573</v>
      </c>
      <c r="V885" s="229" t="s">
        <v>3574</v>
      </c>
      <c r="W885" s="225"/>
      <c r="X885" s="229"/>
      <c r="Y885" s="225"/>
      <c r="Z885" s="225"/>
      <c r="AA885" s="225"/>
      <c r="AB885" s="226"/>
      <c r="AC885" s="225"/>
      <c r="AD885" s="599" t="s">
        <v>227</v>
      </c>
      <c r="AE885" s="232">
        <v>0</v>
      </c>
      <c r="AF885" s="229" t="s">
        <v>227</v>
      </c>
      <c r="AG885"/>
      <c r="AH885" s="232" t="s">
        <v>1500</v>
      </c>
      <c r="AI885" s="229"/>
      <c r="AJ885" s="229"/>
      <c r="AK885" s="229"/>
      <c r="AL885" s="229"/>
      <c r="AM885" s="229"/>
      <c r="AN885" s="229"/>
      <c r="AO885" s="229"/>
    </row>
    <row r="886" spans="1:41" ht="20.100000000000001" customHeight="1" x14ac:dyDescent="0.3">
      <c r="A886" s="225">
        <v>707508</v>
      </c>
      <c r="B886" s="256" t="s">
        <v>1769</v>
      </c>
      <c r="C886" s="223" t="s">
        <v>133</v>
      </c>
      <c r="D886" s="229" t="s">
        <v>1112</v>
      </c>
      <c r="E886" s="229" t="s">
        <v>173</v>
      </c>
      <c r="F886" s="224">
        <v>35936</v>
      </c>
      <c r="G886" s="229" t="s">
        <v>4192</v>
      </c>
      <c r="H886" s="229" t="s">
        <v>3665</v>
      </c>
      <c r="I886" s="232" t="s">
        <v>247</v>
      </c>
      <c r="J886" s="229" t="s">
        <v>201</v>
      </c>
      <c r="K886" s="225">
        <v>2016</v>
      </c>
      <c r="L886" s="229" t="s">
        <v>211</v>
      </c>
      <c r="M886"/>
      <c r="N886" s="229"/>
      <c r="O886" s="229" t="str">
        <f>IFERROR(VLOOKUP(A886,[1]ورقه2مسجلين!A$3:AV$777,43,0),"")</f>
        <v/>
      </c>
      <c r="P886" s="229"/>
      <c r="Q886" s="226"/>
      <c r="R886" s="225">
        <v>0</v>
      </c>
      <c r="S886" s="229" t="s">
        <v>4193</v>
      </c>
      <c r="T886" s="229" t="s">
        <v>2054</v>
      </c>
      <c r="U886" s="229" t="s">
        <v>4194</v>
      </c>
      <c r="V886" s="229" t="s">
        <v>1965</v>
      </c>
      <c r="W886" s="225"/>
      <c r="X886" s="229"/>
      <c r="Y886" s="225"/>
      <c r="Z886" s="225"/>
      <c r="AA886" s="225"/>
      <c r="AB886" s="226"/>
      <c r="AC886" s="225"/>
      <c r="AD886" s="599" t="s">
        <v>227</v>
      </c>
      <c r="AE886" s="232">
        <v>0</v>
      </c>
      <c r="AF886" s="229" t="s">
        <v>227</v>
      </c>
      <c r="AG886"/>
      <c r="AH886" s="232" t="s">
        <v>1500</v>
      </c>
      <c r="AI886" s="229"/>
      <c r="AJ886" s="229"/>
      <c r="AK886" s="229"/>
      <c r="AL886" s="229"/>
      <c r="AM886" s="229"/>
      <c r="AN886" s="229"/>
      <c r="AO886" s="229"/>
    </row>
    <row r="887" spans="1:41" ht="20.100000000000001" customHeight="1" x14ac:dyDescent="0.3">
      <c r="A887" s="225">
        <v>707509</v>
      </c>
      <c r="B887" s="256" t="s">
        <v>4195</v>
      </c>
      <c r="C887" s="223" t="s">
        <v>64</v>
      </c>
      <c r="D887" s="229" t="s">
        <v>933</v>
      </c>
      <c r="E887" s="229" t="s">
        <v>174</v>
      </c>
      <c r="F887" s="224">
        <v>36900</v>
      </c>
      <c r="G887" s="229" t="s">
        <v>1006</v>
      </c>
      <c r="H887" s="229" t="s">
        <v>3665</v>
      </c>
      <c r="I887" s="232" t="s">
        <v>247</v>
      </c>
      <c r="K887" s="229" t="s">
        <v>3745</v>
      </c>
      <c r="L887" s="229" t="s">
        <v>202</v>
      </c>
      <c r="M887"/>
      <c r="N887" s="229"/>
      <c r="O887" s="229"/>
      <c r="P887" s="615"/>
      <c r="Q887" s="226"/>
      <c r="R887" s="225">
        <v>0</v>
      </c>
      <c r="S887" s="229" t="s">
        <v>4196</v>
      </c>
      <c r="T887" s="229" t="s">
        <v>1966</v>
      </c>
      <c r="U887" s="229" t="s">
        <v>2139</v>
      </c>
      <c r="V887" s="229" t="s">
        <v>1978</v>
      </c>
      <c r="W887" s="225"/>
      <c r="X887" s="229"/>
      <c r="Y887" s="225"/>
      <c r="Z887" s="225"/>
      <c r="AA887" s="225"/>
      <c r="AB887" s="226"/>
      <c r="AC887" s="225"/>
      <c r="AD887" s="599" t="s">
        <v>227</v>
      </c>
      <c r="AE887" s="232">
        <v>0</v>
      </c>
      <c r="AF887" s="229" t="s">
        <v>227</v>
      </c>
      <c r="AG887"/>
      <c r="AH887" s="232" t="s">
        <v>1500</v>
      </c>
      <c r="AI887" s="229"/>
      <c r="AJ887" s="229"/>
      <c r="AK887" s="229"/>
      <c r="AL887" s="229"/>
      <c r="AM887" s="229"/>
      <c r="AN887" s="229"/>
      <c r="AO887" s="229"/>
    </row>
    <row r="888" spans="1:41" ht="20.100000000000001" customHeight="1" x14ac:dyDescent="0.3">
      <c r="A888" s="225">
        <v>707510</v>
      </c>
      <c r="B888" s="256" t="s">
        <v>4197</v>
      </c>
      <c r="C888" s="223" t="s">
        <v>4198</v>
      </c>
      <c r="D888" s="229" t="s">
        <v>957</v>
      </c>
      <c r="E888" s="229" t="s">
        <v>174</v>
      </c>
      <c r="F888" s="224">
        <v>36995</v>
      </c>
      <c r="G888" s="229" t="s">
        <v>4199</v>
      </c>
      <c r="H888" s="229" t="s">
        <v>911</v>
      </c>
      <c r="I888" s="232" t="s">
        <v>247</v>
      </c>
      <c r="J888" s="229" t="s">
        <v>203</v>
      </c>
      <c r="K888" s="225">
        <v>2019</v>
      </c>
      <c r="L888" s="229" t="s">
        <v>211</v>
      </c>
      <c r="M888"/>
      <c r="N888" s="229"/>
      <c r="O888" s="229" t="str">
        <f>IFERROR(VLOOKUP(A888,[1]ورقه2مسجلين!A$3:AV$777,43,0),"")</f>
        <v/>
      </c>
      <c r="P888" s="229"/>
      <c r="Q888" s="226"/>
      <c r="R888" s="226"/>
      <c r="S888" s="229" t="s">
        <v>4200</v>
      </c>
      <c r="T888" s="229" t="s">
        <v>4201</v>
      </c>
      <c r="U888" s="229" t="s">
        <v>4202</v>
      </c>
      <c r="V888" s="229" t="s">
        <v>2272</v>
      </c>
      <c r="W888" s="225"/>
      <c r="X888" s="229"/>
      <c r="Y888" s="225"/>
      <c r="Z888" s="225"/>
      <c r="AA888" s="225"/>
      <c r="AB888" s="226"/>
      <c r="AC888" s="225"/>
      <c r="AD888" s="599" t="s">
        <v>227</v>
      </c>
      <c r="AE888" s="232">
        <v>0</v>
      </c>
      <c r="AF888" s="229" t="s">
        <v>227</v>
      </c>
      <c r="AG888"/>
      <c r="AH888" s="232" t="s">
        <v>1500</v>
      </c>
      <c r="AI888" s="229"/>
      <c r="AJ888" s="229"/>
      <c r="AK888" s="229"/>
      <c r="AL888" s="229"/>
      <c r="AM888" s="229"/>
      <c r="AN888" s="229"/>
      <c r="AO888" s="229"/>
    </row>
    <row r="889" spans="1:41" ht="20.100000000000001" customHeight="1" x14ac:dyDescent="0.3">
      <c r="A889" s="225">
        <v>707511</v>
      </c>
      <c r="B889" s="256" t="s">
        <v>4203</v>
      </c>
      <c r="C889" s="223" t="s">
        <v>61</v>
      </c>
      <c r="D889" s="229" t="s">
        <v>4204</v>
      </c>
      <c r="E889" s="229" t="s">
        <v>174</v>
      </c>
      <c r="F889" s="226"/>
      <c r="G889" s="229" t="s">
        <v>200</v>
      </c>
      <c r="H889" s="229" t="s">
        <v>3665</v>
      </c>
      <c r="I889" s="232" t="s">
        <v>247</v>
      </c>
      <c r="J889" s="229" t="s">
        <v>203</v>
      </c>
      <c r="K889" s="225">
        <v>2022</v>
      </c>
      <c r="L889" s="229" t="s">
        <v>202</v>
      </c>
      <c r="M889"/>
      <c r="N889" s="229"/>
      <c r="O889" s="229" t="str">
        <f>IFERROR(VLOOKUP(A889,[1]ورقه2مسجلين!A$3:AV$777,43,0),"")</f>
        <v/>
      </c>
      <c r="P889" s="229"/>
      <c r="Q889" s="226"/>
      <c r="R889" s="225">
        <v>0</v>
      </c>
      <c r="S889" s="229" t="s">
        <v>4205</v>
      </c>
      <c r="T889" s="229" t="s">
        <v>3920</v>
      </c>
      <c r="U889" s="229" t="s">
        <v>4206</v>
      </c>
      <c r="V889" s="229" t="s">
        <v>1849</v>
      </c>
      <c r="W889" s="225"/>
      <c r="X889" s="229"/>
      <c r="Y889" s="225"/>
      <c r="Z889" s="225"/>
      <c r="AA889" s="225"/>
      <c r="AB889" s="226"/>
      <c r="AC889" s="225"/>
      <c r="AD889" s="599" t="s">
        <v>227</v>
      </c>
      <c r="AE889" s="232">
        <v>0</v>
      </c>
      <c r="AF889" s="229" t="s">
        <v>227</v>
      </c>
      <c r="AG889"/>
      <c r="AH889" s="232" t="s">
        <v>1500</v>
      </c>
      <c r="AI889" s="229"/>
      <c r="AJ889" s="229"/>
      <c r="AK889" s="229"/>
      <c r="AL889" s="229"/>
      <c r="AM889" s="229"/>
      <c r="AN889" s="229"/>
      <c r="AO889" s="229"/>
    </row>
    <row r="890" spans="1:41" ht="20.100000000000001" customHeight="1" x14ac:dyDescent="0.3">
      <c r="A890" s="225">
        <v>707512</v>
      </c>
      <c r="B890" s="256" t="s">
        <v>4207</v>
      </c>
      <c r="C890" s="223" t="s">
        <v>99</v>
      </c>
      <c r="D890" s="229" t="s">
        <v>1027</v>
      </c>
      <c r="E890" s="229" t="s">
        <v>174</v>
      </c>
      <c r="F890" s="224">
        <v>31570</v>
      </c>
      <c r="G890" s="229" t="s">
        <v>1006</v>
      </c>
      <c r="H890" s="229" t="s">
        <v>3665</v>
      </c>
      <c r="I890" s="232" t="s">
        <v>247</v>
      </c>
      <c r="J890" s="229" t="s">
        <v>203</v>
      </c>
      <c r="K890" s="225">
        <v>2009</v>
      </c>
      <c r="L890" s="229" t="s">
        <v>202</v>
      </c>
      <c r="M890"/>
      <c r="N890" s="229"/>
      <c r="O890" s="229" t="str">
        <f>IFERROR(VLOOKUP(A890,[1]ورقه2مسجلين!A$3:AV$777,43,0),"")</f>
        <v/>
      </c>
      <c r="P890" s="229"/>
      <c r="Q890" s="226"/>
      <c r="R890" s="225">
        <v>0</v>
      </c>
      <c r="S890" s="229" t="s">
        <v>4208</v>
      </c>
      <c r="T890" s="229" t="s">
        <v>2005</v>
      </c>
      <c r="U890" s="229" t="s">
        <v>4209</v>
      </c>
      <c r="V890" s="229" t="s">
        <v>1978</v>
      </c>
      <c r="W890" s="225"/>
      <c r="X890" s="229"/>
      <c r="Y890" s="225"/>
      <c r="Z890" s="225"/>
      <c r="AA890" s="225"/>
      <c r="AB890" s="226"/>
      <c r="AC890" s="225"/>
      <c r="AD890" s="599" t="s">
        <v>227</v>
      </c>
      <c r="AE890" s="232">
        <v>0</v>
      </c>
      <c r="AF890" s="229" t="s">
        <v>227</v>
      </c>
      <c r="AG890"/>
      <c r="AH890" s="232"/>
      <c r="AI890" s="229"/>
      <c r="AJ890" s="229"/>
      <c r="AK890" s="229"/>
      <c r="AL890" s="229"/>
      <c r="AM890" s="229"/>
      <c r="AN890" s="229"/>
      <c r="AO890" s="229"/>
    </row>
    <row r="891" spans="1:41" ht="20.100000000000001" customHeight="1" x14ac:dyDescent="0.3">
      <c r="A891" s="225">
        <v>707513</v>
      </c>
      <c r="B891" s="256" t="s">
        <v>4210</v>
      </c>
      <c r="C891" s="223" t="s">
        <v>4211</v>
      </c>
      <c r="D891" s="229" t="s">
        <v>1076</v>
      </c>
      <c r="E891" s="229" t="s">
        <v>173</v>
      </c>
      <c r="F891" s="224">
        <v>35967</v>
      </c>
      <c r="G891" s="229" t="s">
        <v>4212</v>
      </c>
      <c r="H891" s="229" t="s">
        <v>1394</v>
      </c>
      <c r="I891" s="232" t="s">
        <v>247</v>
      </c>
      <c r="J891" s="229" t="s">
        <v>201</v>
      </c>
      <c r="K891" s="225">
        <v>2016</v>
      </c>
      <c r="L891" s="229" t="s">
        <v>200</v>
      </c>
      <c r="M891"/>
      <c r="N891" s="229"/>
      <c r="O891" s="229" t="str">
        <f>IFERROR(VLOOKUP(A891,[1]ورقه2مسجلين!A$3:AV$777,43,0),"")</f>
        <v/>
      </c>
      <c r="P891" s="229"/>
      <c r="Q891" s="226"/>
      <c r="R891" s="225">
        <v>0</v>
      </c>
      <c r="S891" s="229" t="s">
        <v>4213</v>
      </c>
      <c r="T891" s="229" t="s">
        <v>4214</v>
      </c>
      <c r="U891" s="229" t="s">
        <v>4215</v>
      </c>
      <c r="V891" s="229" t="s">
        <v>4216</v>
      </c>
      <c r="W891" s="225"/>
      <c r="X891" s="229"/>
      <c r="Y891" s="225"/>
      <c r="Z891" s="225"/>
      <c r="AA891" s="225"/>
      <c r="AB891" s="226"/>
      <c r="AC891" s="225"/>
      <c r="AD891" s="599" t="s">
        <v>227</v>
      </c>
      <c r="AE891" s="232">
        <v>0</v>
      </c>
      <c r="AF891" s="229" t="s">
        <v>227</v>
      </c>
      <c r="AG891"/>
      <c r="AH891" s="232" t="s">
        <v>1500</v>
      </c>
      <c r="AI891" s="229"/>
      <c r="AJ891" s="229"/>
      <c r="AK891" s="229"/>
      <c r="AL891" s="229"/>
      <c r="AM891" s="229"/>
      <c r="AN891" s="229"/>
      <c r="AO891" s="229"/>
    </row>
    <row r="892" spans="1:41" ht="20.100000000000001" customHeight="1" x14ac:dyDescent="0.3">
      <c r="A892" s="225">
        <v>707514</v>
      </c>
      <c r="B892" s="256" t="s">
        <v>4217</v>
      </c>
      <c r="C892" s="223" t="s">
        <v>75</v>
      </c>
      <c r="D892" s="229" t="s">
        <v>4218</v>
      </c>
      <c r="E892" s="229" t="s">
        <v>174</v>
      </c>
      <c r="F892" s="224">
        <v>33058</v>
      </c>
      <c r="G892" s="229" t="s">
        <v>927</v>
      </c>
      <c r="H892" s="229" t="s">
        <v>3665</v>
      </c>
      <c r="I892" s="232" t="s">
        <v>247</v>
      </c>
      <c r="J892" s="229" t="s">
        <v>203</v>
      </c>
      <c r="K892" s="225">
        <v>2008</v>
      </c>
      <c r="L892" s="229" t="s">
        <v>210</v>
      </c>
      <c r="M892"/>
      <c r="N892" s="229"/>
      <c r="O892" s="229" t="str">
        <f>IFERROR(VLOOKUP(A892,[1]ورقه2مسجلين!A$3:AV$777,43,0),"")</f>
        <v/>
      </c>
      <c r="P892" s="229"/>
      <c r="Q892" s="226"/>
      <c r="R892" s="225">
        <v>0</v>
      </c>
      <c r="S892" s="229" t="s">
        <v>4219</v>
      </c>
      <c r="T892" s="229" t="s">
        <v>4220</v>
      </c>
      <c r="U892" s="229" t="s">
        <v>4221</v>
      </c>
      <c r="V892" s="229" t="s">
        <v>2007</v>
      </c>
      <c r="W892" s="225"/>
      <c r="X892" s="229"/>
      <c r="Y892" s="225"/>
      <c r="Z892" s="225"/>
      <c r="AA892" s="225"/>
      <c r="AB892" s="226"/>
      <c r="AC892" s="225"/>
      <c r="AD892" s="599" t="s">
        <v>227</v>
      </c>
      <c r="AE892" s="232">
        <v>0</v>
      </c>
      <c r="AF892" s="229" t="s">
        <v>227</v>
      </c>
      <c r="AG892"/>
      <c r="AH892" s="232" t="s">
        <v>1500</v>
      </c>
      <c r="AI892" s="229"/>
      <c r="AJ892" s="229"/>
      <c r="AK892" s="229"/>
      <c r="AL892" s="229"/>
      <c r="AM892" s="229"/>
      <c r="AN892" s="229"/>
      <c r="AO892" s="229"/>
    </row>
    <row r="893" spans="1:41" ht="20.100000000000001" customHeight="1" x14ac:dyDescent="0.3">
      <c r="A893" s="225">
        <v>707515</v>
      </c>
      <c r="B893" s="256" t="s">
        <v>4222</v>
      </c>
      <c r="C893" s="223" t="s">
        <v>157</v>
      </c>
      <c r="D893" s="229" t="s">
        <v>933</v>
      </c>
      <c r="E893" s="229" t="s">
        <v>173</v>
      </c>
      <c r="F893" s="224">
        <v>37142</v>
      </c>
      <c r="G893" s="229" t="s">
        <v>200</v>
      </c>
      <c r="H893" s="229" t="s">
        <v>1153</v>
      </c>
      <c r="I893" s="232" t="s">
        <v>247</v>
      </c>
      <c r="K893" s="229" t="s">
        <v>3875</v>
      </c>
      <c r="L893" s="229" t="s">
        <v>202</v>
      </c>
      <c r="M893"/>
      <c r="N893" s="229"/>
      <c r="O893" s="229" t="str">
        <f>IFERROR(VLOOKUP(A893,[1]ورقه2مسجلين!A$3:AV$777,43,0),"")</f>
        <v/>
      </c>
      <c r="P893" s="229"/>
      <c r="Q893" s="226"/>
      <c r="R893" s="225">
        <v>0</v>
      </c>
      <c r="S893" s="229" t="s">
        <v>4223</v>
      </c>
      <c r="T893" s="229" t="s">
        <v>4224</v>
      </c>
      <c r="U893" s="229" t="s">
        <v>2139</v>
      </c>
      <c r="V893" s="229" t="s">
        <v>1849</v>
      </c>
      <c r="W893" s="225"/>
      <c r="X893" s="229"/>
      <c r="Y893" s="225"/>
      <c r="Z893" s="225"/>
      <c r="AA893" s="225"/>
      <c r="AB893" s="226"/>
      <c r="AC893" s="225"/>
      <c r="AD893" s="599" t="s">
        <v>227</v>
      </c>
      <c r="AE893" s="232">
        <v>0</v>
      </c>
      <c r="AF893" s="229" t="s">
        <v>227</v>
      </c>
      <c r="AG893"/>
      <c r="AH893" s="232" t="s">
        <v>1500</v>
      </c>
      <c r="AI893" s="229"/>
      <c r="AJ893" s="229"/>
      <c r="AK893" s="229"/>
      <c r="AL893" s="229"/>
      <c r="AM893" s="229"/>
      <c r="AN893" s="229"/>
      <c r="AO893" s="229"/>
    </row>
    <row r="894" spans="1:41" ht="20.100000000000001" customHeight="1" x14ac:dyDescent="0.3">
      <c r="A894" s="225">
        <v>707516</v>
      </c>
      <c r="B894" s="256" t="s">
        <v>4225</v>
      </c>
      <c r="C894" s="223" t="s">
        <v>152</v>
      </c>
      <c r="D894" s="229" t="s">
        <v>1199</v>
      </c>
      <c r="E894" s="229" t="s">
        <v>1818</v>
      </c>
      <c r="F894" s="224">
        <v>36623</v>
      </c>
      <c r="G894" s="229" t="s">
        <v>200</v>
      </c>
      <c r="H894" s="229" t="s">
        <v>3802</v>
      </c>
      <c r="I894" s="232" t="s">
        <v>247</v>
      </c>
      <c r="J894" s="229" t="s">
        <v>2586</v>
      </c>
      <c r="K894" s="225">
        <v>2019</v>
      </c>
      <c r="L894" s="229" t="s">
        <v>200</v>
      </c>
      <c r="M894"/>
      <c r="N894" s="229"/>
      <c r="O894" s="229" t="str">
        <f>IFERROR(VLOOKUP(A894,[1]ورقه2مسجلين!A$3:AV$777,43,0),"")</f>
        <v/>
      </c>
      <c r="P894" s="229"/>
      <c r="Q894" s="226"/>
      <c r="R894" s="226"/>
      <c r="S894" s="229" t="s">
        <v>4226</v>
      </c>
      <c r="T894" s="229" t="s">
        <v>4227</v>
      </c>
      <c r="U894" s="229" t="s">
        <v>2241</v>
      </c>
      <c r="V894" s="229" t="s">
        <v>1970</v>
      </c>
      <c r="W894" s="225"/>
      <c r="X894" s="229"/>
      <c r="Y894" s="225"/>
      <c r="Z894" s="225"/>
      <c r="AA894" s="225"/>
      <c r="AB894" s="226"/>
      <c r="AC894" s="225"/>
      <c r="AD894" s="599" t="s">
        <v>227</v>
      </c>
      <c r="AE894" s="232">
        <v>0</v>
      </c>
      <c r="AF894" s="229" t="s">
        <v>227</v>
      </c>
      <c r="AG894"/>
      <c r="AH894" s="232"/>
      <c r="AI894" s="229"/>
      <c r="AJ894" s="229"/>
      <c r="AK894" s="229"/>
      <c r="AL894" s="229"/>
      <c r="AM894" s="229"/>
      <c r="AN894" s="229"/>
      <c r="AO894" s="229"/>
    </row>
    <row r="895" spans="1:41" ht="20.100000000000001" customHeight="1" x14ac:dyDescent="0.3">
      <c r="A895" s="225">
        <v>707517</v>
      </c>
      <c r="B895" s="256" t="s">
        <v>4228</v>
      </c>
      <c r="C895" s="223" t="s">
        <v>66</v>
      </c>
      <c r="D895" s="229" t="s">
        <v>1387</v>
      </c>
      <c r="E895" s="229" t="s">
        <v>173</v>
      </c>
      <c r="F895" s="224">
        <v>37181</v>
      </c>
      <c r="G895" s="229" t="s">
        <v>966</v>
      </c>
      <c r="H895" s="229" t="s">
        <v>3810</v>
      </c>
      <c r="I895" s="232" t="s">
        <v>247</v>
      </c>
      <c r="J895" s="229" t="s">
        <v>203</v>
      </c>
      <c r="K895" s="225">
        <v>2022</v>
      </c>
      <c r="L895" s="229" t="s">
        <v>200</v>
      </c>
      <c r="M895"/>
      <c r="N895" s="229"/>
      <c r="O895" s="229" t="str">
        <f>IFERROR(VLOOKUP(A895,[1]ورقه2مسجلين!A$3:AV$777,43,0),"")</f>
        <v/>
      </c>
      <c r="P895" s="229"/>
      <c r="Q895" s="226"/>
      <c r="R895" s="225">
        <v>0</v>
      </c>
      <c r="S895" s="229" t="s">
        <v>4229</v>
      </c>
      <c r="T895" s="229" t="s">
        <v>1982</v>
      </c>
      <c r="U895" s="229" t="s">
        <v>3573</v>
      </c>
      <c r="V895" s="229" t="s">
        <v>2538</v>
      </c>
      <c r="W895" s="225"/>
      <c r="X895" s="229"/>
      <c r="Y895" s="225"/>
      <c r="Z895" s="225"/>
      <c r="AA895" s="225"/>
      <c r="AB895" s="226"/>
      <c r="AC895" s="225"/>
      <c r="AD895" s="599" t="s">
        <v>227</v>
      </c>
      <c r="AE895" s="232">
        <v>0</v>
      </c>
      <c r="AF895" s="229" t="s">
        <v>227</v>
      </c>
      <c r="AG895"/>
      <c r="AH895" s="232"/>
      <c r="AI895" s="229"/>
      <c r="AJ895" s="229"/>
      <c r="AK895" s="229"/>
      <c r="AL895" s="229"/>
      <c r="AM895" s="229"/>
      <c r="AN895" s="229"/>
      <c r="AO895" s="229"/>
    </row>
    <row r="896" spans="1:41" ht="20.100000000000001" customHeight="1" x14ac:dyDescent="0.3">
      <c r="A896" s="225">
        <v>707518</v>
      </c>
      <c r="B896" s="256" t="s">
        <v>4230</v>
      </c>
      <c r="C896" s="223" t="s">
        <v>313</v>
      </c>
      <c r="D896" s="229" t="s">
        <v>4231</v>
      </c>
      <c r="E896" s="229" t="s">
        <v>174</v>
      </c>
      <c r="F896" s="224">
        <v>30334</v>
      </c>
      <c r="G896" s="229" t="s">
        <v>200</v>
      </c>
      <c r="H896" s="229" t="s">
        <v>3665</v>
      </c>
      <c r="I896" s="232" t="s">
        <v>247</v>
      </c>
      <c r="J896" s="229" t="s">
        <v>203</v>
      </c>
      <c r="K896" s="225">
        <v>2013</v>
      </c>
      <c r="L896" s="229" t="s">
        <v>200</v>
      </c>
      <c r="M896"/>
      <c r="N896" s="229"/>
      <c r="O896" s="229" t="str">
        <f>IFERROR(VLOOKUP(A896,[1]ورقه2مسجلين!A$3:AV$777,43,0),"")</f>
        <v/>
      </c>
      <c r="P896" s="229"/>
      <c r="Q896" s="226"/>
      <c r="R896" s="226"/>
      <c r="S896" s="229" t="s">
        <v>4232</v>
      </c>
      <c r="T896" s="229" t="s">
        <v>2184</v>
      </c>
      <c r="U896" s="229" t="s">
        <v>4233</v>
      </c>
      <c r="V896" s="229" t="s">
        <v>1999</v>
      </c>
      <c r="W896" s="225"/>
      <c r="X896" s="229"/>
      <c r="Y896" s="225"/>
      <c r="Z896" s="225"/>
      <c r="AA896" s="225"/>
      <c r="AB896" s="226"/>
      <c r="AC896" s="225"/>
      <c r="AD896" s="599" t="s">
        <v>227</v>
      </c>
      <c r="AE896" s="232">
        <v>0</v>
      </c>
      <c r="AF896" s="229" t="s">
        <v>227</v>
      </c>
      <c r="AG896"/>
      <c r="AH896" s="232" t="s">
        <v>1500</v>
      </c>
      <c r="AI896" s="229"/>
      <c r="AJ896" s="229"/>
      <c r="AK896" s="229"/>
      <c r="AL896" s="229"/>
      <c r="AM896" s="229"/>
      <c r="AN896" s="229"/>
      <c r="AO896" s="229"/>
    </row>
    <row r="897" spans="1:41" ht="20.100000000000001" customHeight="1" x14ac:dyDescent="0.3">
      <c r="A897" s="225">
        <v>707519</v>
      </c>
      <c r="B897" s="256" t="s">
        <v>4234</v>
      </c>
      <c r="C897" s="223" t="s">
        <v>70</v>
      </c>
      <c r="D897" s="229" t="s">
        <v>968</v>
      </c>
      <c r="E897" s="229" t="s">
        <v>173</v>
      </c>
      <c r="F897" s="224">
        <v>35862</v>
      </c>
      <c r="G897" s="229" t="s">
        <v>208</v>
      </c>
      <c r="H897" s="229" t="s">
        <v>3665</v>
      </c>
      <c r="I897" s="232" t="s">
        <v>247</v>
      </c>
      <c r="J897" s="229" t="s">
        <v>201</v>
      </c>
      <c r="K897" s="225">
        <v>2020</v>
      </c>
      <c r="L897" s="229" t="s">
        <v>211</v>
      </c>
      <c r="M897"/>
      <c r="N897" s="229"/>
      <c r="O897" s="229" t="str">
        <f>IFERROR(VLOOKUP(A897,[1]ورقه2مسجلين!A$3:AV$777,43,0),"")</f>
        <v/>
      </c>
      <c r="P897" s="229"/>
      <c r="Q897" s="226"/>
      <c r="R897" s="225">
        <v>0</v>
      </c>
      <c r="S897" s="229" t="s">
        <v>4235</v>
      </c>
      <c r="T897" s="229" t="s">
        <v>2005</v>
      </c>
      <c r="U897" s="229" t="s">
        <v>2396</v>
      </c>
      <c r="V897" s="229" t="s">
        <v>1983</v>
      </c>
      <c r="W897" s="225"/>
      <c r="X897" s="229"/>
      <c r="Y897" s="225"/>
      <c r="Z897" s="225"/>
      <c r="AA897" s="225"/>
      <c r="AB897" s="226"/>
      <c r="AC897" s="225"/>
      <c r="AD897" s="599" t="s">
        <v>227</v>
      </c>
      <c r="AE897" s="232">
        <v>0</v>
      </c>
      <c r="AF897" s="229" t="s">
        <v>227</v>
      </c>
      <c r="AG897"/>
      <c r="AH897" s="232" t="s">
        <v>1500</v>
      </c>
      <c r="AI897" s="229"/>
      <c r="AJ897" s="229"/>
      <c r="AK897" s="229"/>
      <c r="AL897" s="229"/>
      <c r="AM897" s="229"/>
      <c r="AN897" s="229"/>
      <c r="AO897" s="229"/>
    </row>
    <row r="898" spans="1:41" ht="20.100000000000001" customHeight="1" x14ac:dyDescent="0.3">
      <c r="A898" s="225">
        <v>707520</v>
      </c>
      <c r="B898" s="256" t="s">
        <v>4236</v>
      </c>
      <c r="C898" s="223" t="s">
        <v>160</v>
      </c>
      <c r="D898" s="229" t="s">
        <v>918</v>
      </c>
      <c r="E898" s="229" t="s">
        <v>174</v>
      </c>
      <c r="F898" s="224">
        <v>35389</v>
      </c>
      <c r="G898" s="229" t="s">
        <v>4237</v>
      </c>
      <c r="H898" s="229" t="s">
        <v>3665</v>
      </c>
      <c r="I898" s="232" t="s">
        <v>247</v>
      </c>
      <c r="K898" s="229" t="s">
        <v>3745</v>
      </c>
      <c r="L898" s="229" t="s">
        <v>208</v>
      </c>
      <c r="M898"/>
      <c r="N898" s="229"/>
      <c r="O898" s="229" t="str">
        <f>IFERROR(VLOOKUP(A898,[1]ورقه2مسجلين!A$3:AV$777,43,0),"")</f>
        <v/>
      </c>
      <c r="P898" s="229"/>
      <c r="Q898" s="226"/>
      <c r="R898" s="225">
        <v>0</v>
      </c>
      <c r="S898" s="229" t="s">
        <v>4238</v>
      </c>
      <c r="T898" s="229" t="s">
        <v>2476</v>
      </c>
      <c r="U898" s="229" t="s">
        <v>2143</v>
      </c>
      <c r="V898" s="229" t="s">
        <v>1983</v>
      </c>
      <c r="W898" s="225"/>
      <c r="X898" s="229"/>
      <c r="Y898" s="225"/>
      <c r="Z898" s="225"/>
      <c r="AA898" s="225"/>
      <c r="AB898" s="226"/>
      <c r="AC898" s="225"/>
      <c r="AD898" s="599" t="s">
        <v>227</v>
      </c>
      <c r="AE898" s="232">
        <v>0</v>
      </c>
      <c r="AF898" s="229" t="s">
        <v>227</v>
      </c>
      <c r="AG898"/>
      <c r="AH898" s="232" t="s">
        <v>1500</v>
      </c>
      <c r="AI898" s="229"/>
      <c r="AJ898" s="229"/>
      <c r="AK898" s="229"/>
      <c r="AL898" s="229"/>
      <c r="AM898" s="229"/>
      <c r="AN898" s="229"/>
      <c r="AO898" s="229"/>
    </row>
    <row r="899" spans="1:41" ht="20.100000000000001" customHeight="1" x14ac:dyDescent="0.3">
      <c r="A899" s="225">
        <v>707521</v>
      </c>
      <c r="B899" s="256" t="s">
        <v>4239</v>
      </c>
      <c r="C899" s="223" t="s">
        <v>66</v>
      </c>
      <c r="D899" s="229" t="s">
        <v>974</v>
      </c>
      <c r="E899" s="229" t="s">
        <v>173</v>
      </c>
      <c r="F899" s="224">
        <v>33523</v>
      </c>
      <c r="G899" s="229" t="s">
        <v>200</v>
      </c>
      <c r="H899" s="229" t="s">
        <v>3682</v>
      </c>
      <c r="I899" s="232" t="s">
        <v>247</v>
      </c>
      <c r="J899" s="229" t="s">
        <v>201</v>
      </c>
      <c r="K899" s="225">
        <v>2009</v>
      </c>
      <c r="L899" s="229" t="s">
        <v>200</v>
      </c>
      <c r="M899"/>
      <c r="N899" s="229"/>
      <c r="O899" s="229" t="str">
        <f>IFERROR(VLOOKUP(A899,[1]ورقه2مسجلين!A$3:AV$777,43,0),"")</f>
        <v/>
      </c>
      <c r="P899" s="229"/>
      <c r="Q899" s="226"/>
      <c r="R899" s="225">
        <v>0</v>
      </c>
      <c r="S899" s="229" t="s">
        <v>4240</v>
      </c>
      <c r="T899" s="229" t="s">
        <v>1982</v>
      </c>
      <c r="U899" s="229" t="s">
        <v>2006</v>
      </c>
      <c r="V899" s="229" t="s">
        <v>1849</v>
      </c>
      <c r="W899" s="225"/>
      <c r="X899" s="229"/>
      <c r="Y899" s="225"/>
      <c r="Z899" s="225"/>
      <c r="AA899" s="225"/>
      <c r="AB899" s="226"/>
      <c r="AC899" s="225"/>
      <c r="AD899" s="599" t="s">
        <v>227</v>
      </c>
      <c r="AE899" s="232">
        <v>0</v>
      </c>
      <c r="AF899" s="229" t="s">
        <v>227</v>
      </c>
      <c r="AG899"/>
      <c r="AH899" s="232" t="s">
        <v>1500</v>
      </c>
      <c r="AI899" s="229"/>
      <c r="AJ899" s="229"/>
      <c r="AK899" s="229"/>
      <c r="AL899" s="229"/>
      <c r="AM899" s="229"/>
      <c r="AN899" s="229"/>
      <c r="AO899" s="229"/>
    </row>
    <row r="900" spans="1:41" ht="20.100000000000001" customHeight="1" x14ac:dyDescent="0.3">
      <c r="A900" s="225">
        <v>707522</v>
      </c>
      <c r="B900" s="256" t="s">
        <v>4241</v>
      </c>
      <c r="C900" s="223" t="s">
        <v>4242</v>
      </c>
      <c r="D900" s="229" t="s">
        <v>4243</v>
      </c>
      <c r="E900" s="229" t="s">
        <v>173</v>
      </c>
      <c r="F900" s="224">
        <v>32513</v>
      </c>
      <c r="G900" s="229" t="s">
        <v>214</v>
      </c>
      <c r="H900" s="229" t="s">
        <v>4244</v>
      </c>
      <c r="I900" s="232" t="s">
        <v>248</v>
      </c>
      <c r="J900" s="229" t="s">
        <v>203</v>
      </c>
      <c r="K900" s="225">
        <v>2007</v>
      </c>
      <c r="L900" s="229" t="s">
        <v>214</v>
      </c>
      <c r="M900"/>
      <c r="N900" s="229"/>
      <c r="O900" s="229" t="str">
        <f>IFERROR(VLOOKUP(A900,[1]ورقه2مسجلين!A$3:AV$777,43,0),"")</f>
        <v/>
      </c>
      <c r="P900" s="229"/>
      <c r="Q900" s="226"/>
      <c r="R900" s="226"/>
      <c r="S900" s="229" t="s">
        <v>4245</v>
      </c>
      <c r="T900" s="229" t="s">
        <v>4246</v>
      </c>
      <c r="U900" s="229" t="s">
        <v>4247</v>
      </c>
      <c r="V900" s="229" t="s">
        <v>4248</v>
      </c>
      <c r="W900" s="225"/>
      <c r="X900" s="229"/>
      <c r="Y900" s="225"/>
      <c r="Z900" s="225"/>
      <c r="AA900" s="225"/>
      <c r="AB900" s="226"/>
      <c r="AC900" s="225"/>
      <c r="AD900" s="599" t="s">
        <v>227</v>
      </c>
      <c r="AE900" s="232">
        <v>0</v>
      </c>
      <c r="AF900" s="229" t="s">
        <v>227</v>
      </c>
      <c r="AG900"/>
      <c r="AH900" s="232"/>
      <c r="AI900" s="229"/>
      <c r="AJ900" s="229"/>
      <c r="AK900" s="229"/>
      <c r="AL900" s="229"/>
      <c r="AM900" s="229"/>
      <c r="AN900" s="229"/>
      <c r="AO900" s="229"/>
    </row>
    <row r="901" spans="1:41" ht="20.100000000000001" customHeight="1" x14ac:dyDescent="0.3">
      <c r="A901" s="225">
        <v>707523</v>
      </c>
      <c r="B901" s="256" t="s">
        <v>4249</v>
      </c>
      <c r="C901" s="223" t="s">
        <v>4250</v>
      </c>
      <c r="D901" s="229" t="s">
        <v>1002</v>
      </c>
      <c r="E901" s="229" t="s">
        <v>174</v>
      </c>
      <c r="F901" s="224">
        <v>33725</v>
      </c>
      <c r="G901" s="229" t="s">
        <v>1148</v>
      </c>
      <c r="H901" s="229" t="s">
        <v>3665</v>
      </c>
      <c r="I901" s="232" t="s">
        <v>247</v>
      </c>
      <c r="J901" s="229" t="s">
        <v>203</v>
      </c>
      <c r="K901" s="225">
        <v>2011</v>
      </c>
      <c r="L901" s="229" t="s">
        <v>216</v>
      </c>
      <c r="M901"/>
      <c r="N901" s="229"/>
      <c r="O901" s="229" t="str">
        <f>IFERROR(VLOOKUP(A901,[1]ورقه2مسجلين!A$3:AV$777,43,0),"")</f>
        <v/>
      </c>
      <c r="P901" s="229"/>
      <c r="Q901" s="226"/>
      <c r="R901" s="225">
        <v>0</v>
      </c>
      <c r="S901" s="229" t="s">
        <v>4251</v>
      </c>
      <c r="T901" s="229" t="s">
        <v>3557</v>
      </c>
      <c r="U901" s="229" t="s">
        <v>4024</v>
      </c>
      <c r="V901" s="229" t="s">
        <v>1976</v>
      </c>
      <c r="W901" s="225"/>
      <c r="X901" s="229"/>
      <c r="Y901" s="225"/>
      <c r="Z901" s="225"/>
      <c r="AA901" s="225"/>
      <c r="AB901" s="226"/>
      <c r="AC901" s="225"/>
      <c r="AD901" s="599" t="s">
        <v>227</v>
      </c>
      <c r="AE901" s="232">
        <v>0</v>
      </c>
      <c r="AF901" s="229" t="s">
        <v>227</v>
      </c>
      <c r="AG901"/>
      <c r="AH901" s="232"/>
      <c r="AI901" s="229"/>
      <c r="AJ901" s="229"/>
      <c r="AK901" s="229"/>
      <c r="AL901" s="229"/>
      <c r="AM901" s="229"/>
      <c r="AN901" s="229"/>
      <c r="AO901" s="229"/>
    </row>
    <row r="902" spans="1:41" ht="20.100000000000001" customHeight="1" x14ac:dyDescent="0.3">
      <c r="A902" s="225">
        <v>707524</v>
      </c>
      <c r="B902" s="256" t="s">
        <v>4252</v>
      </c>
      <c r="C902" s="223" t="s">
        <v>120</v>
      </c>
      <c r="D902" s="229" t="s">
        <v>4253</v>
      </c>
      <c r="E902" s="229" t="s">
        <v>174</v>
      </c>
      <c r="F902" s="224">
        <v>29615</v>
      </c>
      <c r="G902" s="229" t="s">
        <v>1952</v>
      </c>
      <c r="H902" s="229" t="s">
        <v>911</v>
      </c>
      <c r="I902" s="232" t="s">
        <v>247</v>
      </c>
      <c r="J902" s="229" t="s">
        <v>203</v>
      </c>
      <c r="K902" s="225">
        <v>1999</v>
      </c>
      <c r="L902" s="229" t="s">
        <v>200</v>
      </c>
      <c r="M902"/>
      <c r="N902" s="229"/>
      <c r="O902" s="229" t="str">
        <f>IFERROR(VLOOKUP(A902,[1]ورقه2مسجلين!A$3:AV$777,43,0),"")</f>
        <v/>
      </c>
      <c r="P902" s="229"/>
      <c r="Q902" s="226"/>
      <c r="R902" s="225">
        <v>0</v>
      </c>
      <c r="S902" s="229" t="s">
        <v>4254</v>
      </c>
      <c r="T902" s="229" t="s">
        <v>4255</v>
      </c>
      <c r="U902" s="229" t="s">
        <v>4256</v>
      </c>
      <c r="V902" s="229" t="s">
        <v>4257</v>
      </c>
      <c r="W902" s="225"/>
      <c r="X902" s="229"/>
      <c r="Y902" s="225"/>
      <c r="Z902" s="225"/>
      <c r="AA902" s="225"/>
      <c r="AB902" s="226"/>
      <c r="AC902" s="225"/>
      <c r="AD902" s="599" t="s">
        <v>227</v>
      </c>
      <c r="AE902" s="232">
        <v>0</v>
      </c>
      <c r="AF902" s="229" t="s">
        <v>227</v>
      </c>
      <c r="AG902"/>
      <c r="AH902" s="232" t="s">
        <v>1500</v>
      </c>
      <c r="AI902" s="229"/>
      <c r="AJ902" s="229"/>
      <c r="AK902" s="229"/>
      <c r="AL902" s="229"/>
      <c r="AM902" s="229"/>
      <c r="AN902" s="229"/>
      <c r="AO902" s="229"/>
    </row>
    <row r="903" spans="1:41" ht="20.100000000000001" customHeight="1" x14ac:dyDescent="0.3">
      <c r="A903" s="225">
        <v>707525</v>
      </c>
      <c r="B903" s="256" t="s">
        <v>4258</v>
      </c>
      <c r="C903" s="223" t="s">
        <v>4259</v>
      </c>
      <c r="D903" s="229" t="s">
        <v>1369</v>
      </c>
      <c r="E903" s="229" t="s">
        <v>174</v>
      </c>
      <c r="F903" s="224">
        <v>34094</v>
      </c>
      <c r="G903" s="229" t="s">
        <v>200</v>
      </c>
      <c r="H903" s="229" t="s">
        <v>3802</v>
      </c>
      <c r="I903" s="232" t="s">
        <v>247</v>
      </c>
      <c r="J903" s="229" t="s">
        <v>203</v>
      </c>
      <c r="K903" s="225">
        <v>2011</v>
      </c>
      <c r="L903" s="229" t="s">
        <v>200</v>
      </c>
      <c r="M903"/>
      <c r="N903" s="229"/>
      <c r="O903" s="229" t="str">
        <f>IFERROR(VLOOKUP(A903,[1]ورقه2مسجلين!A$3:AV$777,43,0),"")</f>
        <v/>
      </c>
      <c r="P903" s="229"/>
      <c r="Q903" s="226"/>
      <c r="R903" s="225">
        <v>0</v>
      </c>
      <c r="S903" s="229" t="s">
        <v>4260</v>
      </c>
      <c r="T903" s="229" t="s">
        <v>4261</v>
      </c>
      <c r="U903" s="229" t="s">
        <v>2545</v>
      </c>
      <c r="V903" s="229" t="s">
        <v>2371</v>
      </c>
      <c r="W903" s="225"/>
      <c r="X903" s="229"/>
      <c r="Y903" s="225"/>
      <c r="Z903" s="225"/>
      <c r="AA903" s="225"/>
      <c r="AB903" s="226"/>
      <c r="AC903" s="225"/>
      <c r="AD903" s="599" t="s">
        <v>227</v>
      </c>
      <c r="AE903" s="232">
        <v>0</v>
      </c>
      <c r="AF903" s="229" t="s">
        <v>227</v>
      </c>
      <c r="AG903"/>
      <c r="AH903" s="232"/>
      <c r="AI903" s="229"/>
      <c r="AJ903" s="229"/>
      <c r="AK903" s="229"/>
      <c r="AL903" s="229"/>
      <c r="AM903" s="229"/>
      <c r="AN903" s="229"/>
      <c r="AO903" s="229"/>
    </row>
    <row r="904" spans="1:41" ht="20.100000000000001" customHeight="1" x14ac:dyDescent="0.3">
      <c r="A904" s="225">
        <v>707526</v>
      </c>
      <c r="B904" s="256" t="s">
        <v>4262</v>
      </c>
      <c r="C904" s="223" t="s">
        <v>3815</v>
      </c>
      <c r="D904" s="229" t="s">
        <v>938</v>
      </c>
      <c r="E904" s="229" t="s">
        <v>174</v>
      </c>
      <c r="F904" s="224">
        <v>34728</v>
      </c>
      <c r="G904" s="229" t="s">
        <v>4263</v>
      </c>
      <c r="H904" s="229" t="s">
        <v>3802</v>
      </c>
      <c r="I904" s="232" t="s">
        <v>248</v>
      </c>
      <c r="J904" s="229" t="s">
        <v>203</v>
      </c>
      <c r="K904" s="225">
        <v>2012</v>
      </c>
      <c r="L904" s="229" t="s">
        <v>202</v>
      </c>
      <c r="M904"/>
      <c r="N904" s="229"/>
      <c r="O904" s="229" t="str">
        <f>IFERROR(VLOOKUP(A904,[1]ورقه2مسجلين!A$3:AV$777,43,0),"")</f>
        <v/>
      </c>
      <c r="P904" s="229"/>
      <c r="Q904" s="226"/>
      <c r="R904" s="225">
        <v>0</v>
      </c>
      <c r="S904" s="229" t="s">
        <v>4264</v>
      </c>
      <c r="T904" s="229" t="s">
        <v>4265</v>
      </c>
      <c r="U904" s="229" t="s">
        <v>4266</v>
      </c>
      <c r="V904" s="229" t="s">
        <v>4267</v>
      </c>
      <c r="W904" s="225"/>
      <c r="X904" s="229"/>
      <c r="Y904" s="225"/>
      <c r="Z904" s="225"/>
      <c r="AA904" s="225"/>
      <c r="AB904" s="226"/>
      <c r="AC904" s="225"/>
      <c r="AD904" s="599" t="s">
        <v>227</v>
      </c>
      <c r="AE904" s="232">
        <v>0</v>
      </c>
      <c r="AF904" s="229" t="s">
        <v>227</v>
      </c>
      <c r="AG904"/>
      <c r="AH904" s="232"/>
      <c r="AI904" s="229"/>
      <c r="AJ904" s="229"/>
      <c r="AK904" s="229"/>
      <c r="AL904" s="229"/>
      <c r="AM904" s="229"/>
      <c r="AN904" s="229"/>
      <c r="AO904" s="229"/>
    </row>
    <row r="905" spans="1:41" ht="20.100000000000001" customHeight="1" x14ac:dyDescent="0.3">
      <c r="A905" s="225">
        <v>707527</v>
      </c>
      <c r="B905" s="256" t="s">
        <v>4300</v>
      </c>
      <c r="C905" s="223" t="s">
        <v>71</v>
      </c>
      <c r="I905" s="232" t="s">
        <v>248</v>
      </c>
      <c r="AE905" s="232" t="s">
        <v>4586</v>
      </c>
      <c r="AH905" s="232"/>
    </row>
    <row r="906" spans="1:41" ht="20.100000000000001" customHeight="1" x14ac:dyDescent="0.3">
      <c r="A906" s="225">
        <v>707528</v>
      </c>
      <c r="B906" s="256" t="s">
        <v>4268</v>
      </c>
      <c r="C906" s="223" t="s">
        <v>297</v>
      </c>
      <c r="D906" s="229" t="s">
        <v>960</v>
      </c>
      <c r="E906" s="229" t="s">
        <v>173</v>
      </c>
      <c r="F906" s="224">
        <v>31797</v>
      </c>
      <c r="G906" s="257" t="s">
        <v>963</v>
      </c>
      <c r="H906" s="229" t="s">
        <v>3665</v>
      </c>
      <c r="I906" s="232" t="s">
        <v>247</v>
      </c>
      <c r="J906" s="229" t="s">
        <v>203</v>
      </c>
      <c r="K906" s="225">
        <v>2018</v>
      </c>
      <c r="L906" s="229" t="s">
        <v>200</v>
      </c>
      <c r="M906"/>
      <c r="N906" s="229"/>
      <c r="O906" s="229" t="str">
        <f>IFERROR(VLOOKUP(A906,[1]ورقه2مسجلين!A$3:AV$777,43,0),"")</f>
        <v/>
      </c>
      <c r="P906" s="229"/>
      <c r="Q906" s="226"/>
      <c r="R906" s="226"/>
      <c r="S906" s="229" t="s">
        <v>4269</v>
      </c>
      <c r="T906" s="229" t="s">
        <v>2372</v>
      </c>
      <c r="U906" s="229" t="s">
        <v>1974</v>
      </c>
      <c r="V906" s="229" t="s">
        <v>1849</v>
      </c>
      <c r="W906" s="225"/>
      <c r="X906" s="229"/>
      <c r="Y906" s="225"/>
      <c r="Z906" s="225"/>
      <c r="AA906" s="225"/>
      <c r="AB906" s="226"/>
      <c r="AC906" s="225"/>
      <c r="AD906" s="599" t="s">
        <v>227</v>
      </c>
      <c r="AE906" s="232">
        <v>0</v>
      </c>
      <c r="AF906" s="229" t="s">
        <v>227</v>
      </c>
      <c r="AG906"/>
      <c r="AH906" s="232" t="s">
        <v>1500</v>
      </c>
      <c r="AI906" s="229"/>
      <c r="AJ906" s="229"/>
      <c r="AK906" s="229"/>
      <c r="AL906" s="229"/>
      <c r="AM906" s="229"/>
      <c r="AN906" s="229"/>
      <c r="AO906" s="229"/>
    </row>
    <row r="907" spans="1:41" ht="20.100000000000001" customHeight="1" x14ac:dyDescent="0.3">
      <c r="A907" s="225">
        <v>707529</v>
      </c>
      <c r="B907" s="256" t="s">
        <v>4270</v>
      </c>
      <c r="C907" s="223" t="s">
        <v>3732</v>
      </c>
      <c r="D907" s="229" t="s">
        <v>933</v>
      </c>
      <c r="E907" s="229" t="s">
        <v>173</v>
      </c>
      <c r="F907" s="224">
        <v>38367</v>
      </c>
      <c r="G907" s="229" t="s">
        <v>3632</v>
      </c>
      <c r="H907" s="229" t="s">
        <v>3665</v>
      </c>
      <c r="I907" s="232" t="s">
        <v>247</v>
      </c>
      <c r="J907" s="229" t="s">
        <v>201</v>
      </c>
      <c r="K907" s="225">
        <v>2022</v>
      </c>
      <c r="L907" s="229" t="s">
        <v>200</v>
      </c>
      <c r="M907"/>
      <c r="N907" s="229"/>
      <c r="O907" s="229" t="str">
        <f>IFERROR(VLOOKUP(A907,[1]ورقه2مسجلين!A$3:AV$777,43,0),"")</f>
        <v/>
      </c>
      <c r="P907" s="229"/>
      <c r="Q907" s="226"/>
      <c r="R907" s="225">
        <v>0</v>
      </c>
      <c r="S907" s="229" t="s">
        <v>4271</v>
      </c>
      <c r="T907" s="229" t="s">
        <v>4272</v>
      </c>
      <c r="U907" s="229" t="s">
        <v>2089</v>
      </c>
      <c r="V907" s="229" t="s">
        <v>4273</v>
      </c>
      <c r="W907" s="225"/>
      <c r="X907" s="229"/>
      <c r="Y907" s="225"/>
      <c r="Z907" s="225"/>
      <c r="AA907" s="225"/>
      <c r="AB907" s="226"/>
      <c r="AC907" s="225"/>
      <c r="AD907" s="599" t="s">
        <v>227</v>
      </c>
      <c r="AE907" s="232">
        <v>0</v>
      </c>
      <c r="AF907" s="229" t="s">
        <v>227</v>
      </c>
      <c r="AG907"/>
      <c r="AH907" s="232" t="s">
        <v>1500</v>
      </c>
      <c r="AI907" s="229"/>
      <c r="AJ907" s="229"/>
      <c r="AK907" s="229"/>
      <c r="AL907" s="229"/>
      <c r="AM907" s="229"/>
      <c r="AN907" s="229"/>
      <c r="AO907" s="229"/>
    </row>
    <row r="908" spans="1:41" ht="20.100000000000001" customHeight="1" x14ac:dyDescent="0.3">
      <c r="A908" s="225">
        <v>707530</v>
      </c>
      <c r="B908" s="256" t="s">
        <v>4274</v>
      </c>
      <c r="C908" s="223" t="s">
        <v>267</v>
      </c>
      <c r="D908" s="229" t="s">
        <v>3717</v>
      </c>
      <c r="E908" s="229" t="s">
        <v>173</v>
      </c>
      <c r="F908" s="224">
        <v>30722</v>
      </c>
      <c r="G908" s="229" t="s">
        <v>4275</v>
      </c>
      <c r="H908" s="229" t="s">
        <v>911</v>
      </c>
      <c r="I908" s="232" t="s">
        <v>247</v>
      </c>
      <c r="J908" s="229" t="s">
        <v>201</v>
      </c>
      <c r="K908" s="225">
        <v>2003</v>
      </c>
      <c r="L908" s="229" t="s">
        <v>214</v>
      </c>
      <c r="M908"/>
      <c r="N908" s="229"/>
      <c r="O908" s="229" t="str">
        <f>IFERROR(VLOOKUP(A908,[1]ورقه2مسجلين!A$3:AV$777,43,0),"")</f>
        <v/>
      </c>
      <c r="P908" s="229"/>
      <c r="Q908" s="226"/>
      <c r="R908" s="225">
        <v>0</v>
      </c>
      <c r="S908" s="229" t="s">
        <v>4276</v>
      </c>
      <c r="T908" s="229" t="s">
        <v>4277</v>
      </c>
      <c r="U908" s="229" t="s">
        <v>3555</v>
      </c>
      <c r="V908" s="229" t="s">
        <v>4278</v>
      </c>
      <c r="W908" s="225"/>
      <c r="X908" s="229"/>
      <c r="Y908" s="225"/>
      <c r="Z908" s="225"/>
      <c r="AA908" s="225"/>
      <c r="AB908" s="226"/>
      <c r="AC908" s="225"/>
      <c r="AD908" s="599" t="s">
        <v>227</v>
      </c>
      <c r="AE908" s="232">
        <v>0</v>
      </c>
      <c r="AF908" s="229" t="s">
        <v>227</v>
      </c>
      <c r="AG908"/>
      <c r="AH908" s="232" t="s">
        <v>1500</v>
      </c>
      <c r="AI908" s="229"/>
      <c r="AJ908" s="229"/>
      <c r="AK908" s="229"/>
      <c r="AL908" s="229"/>
      <c r="AM908" s="229"/>
      <c r="AN908" s="229"/>
      <c r="AO908" s="229"/>
    </row>
    <row r="909" spans="1:41" ht="20.100000000000001" customHeight="1" x14ac:dyDescent="0.3">
      <c r="A909" s="225">
        <v>707531</v>
      </c>
      <c r="B909" s="256" t="s">
        <v>4279</v>
      </c>
      <c r="C909" s="223" t="s">
        <v>83</v>
      </c>
      <c r="D909" s="229" t="s">
        <v>933</v>
      </c>
      <c r="E909" s="229" t="s">
        <v>173</v>
      </c>
      <c r="F909" s="224">
        <v>29776</v>
      </c>
      <c r="G909" s="229" t="s">
        <v>4280</v>
      </c>
      <c r="H909" s="229" t="s">
        <v>3665</v>
      </c>
      <c r="I909" s="232" t="s">
        <v>247</v>
      </c>
      <c r="K909" s="229" t="s">
        <v>4281</v>
      </c>
      <c r="L909" s="229" t="s">
        <v>210</v>
      </c>
      <c r="M909"/>
      <c r="N909" s="229"/>
      <c r="O909" s="229" t="str">
        <f>IFERROR(VLOOKUP(A909,[1]ورقه2مسجلين!A$3:AV$777,43,0),"")</f>
        <v/>
      </c>
      <c r="P909" s="229"/>
      <c r="Q909" s="226"/>
      <c r="R909" s="225">
        <v>0</v>
      </c>
      <c r="S909" s="229" t="s">
        <v>4282</v>
      </c>
      <c r="T909" s="229" t="s">
        <v>4283</v>
      </c>
      <c r="U909" s="229" t="s">
        <v>2139</v>
      </c>
      <c r="V909" s="229" t="s">
        <v>2007</v>
      </c>
      <c r="W909" s="225"/>
      <c r="X909" s="229"/>
      <c r="Y909" s="225"/>
      <c r="Z909" s="225"/>
      <c r="AA909" s="225"/>
      <c r="AB909" s="226"/>
      <c r="AC909" s="225"/>
      <c r="AD909" s="599" t="s">
        <v>227</v>
      </c>
      <c r="AE909" s="232">
        <v>0</v>
      </c>
      <c r="AF909" s="229" t="s">
        <v>227</v>
      </c>
      <c r="AG909"/>
      <c r="AH909" s="232" t="s">
        <v>1500</v>
      </c>
      <c r="AI909" s="229"/>
      <c r="AJ909" s="229"/>
      <c r="AK909" s="229"/>
      <c r="AL909" s="229"/>
      <c r="AM909" s="229"/>
      <c r="AN909" s="229"/>
      <c r="AO909" s="229"/>
    </row>
    <row r="910" spans="1:41" ht="20.100000000000001" customHeight="1" x14ac:dyDescent="0.3">
      <c r="A910" s="225">
        <v>707532</v>
      </c>
      <c r="B910" s="256" t="s">
        <v>4284</v>
      </c>
      <c r="C910" s="223" t="s">
        <v>258</v>
      </c>
      <c r="D910" s="229" t="s">
        <v>4285</v>
      </c>
      <c r="E910" s="229" t="s">
        <v>174</v>
      </c>
      <c r="F910" s="224">
        <v>34151</v>
      </c>
      <c r="G910" s="229" t="s">
        <v>4286</v>
      </c>
      <c r="H910" s="229" t="s">
        <v>911</v>
      </c>
      <c r="I910" s="232" t="s">
        <v>247</v>
      </c>
      <c r="J910" s="229" t="s">
        <v>203</v>
      </c>
      <c r="K910" s="225">
        <v>2012</v>
      </c>
      <c r="L910" s="229" t="s">
        <v>200</v>
      </c>
      <c r="M910"/>
      <c r="N910" s="229"/>
      <c r="O910" s="229" t="str">
        <f>IFERROR(VLOOKUP(A910,[1]ورقه2مسجلين!A$3:AV$777,43,0),"")</f>
        <v/>
      </c>
      <c r="P910" s="229"/>
      <c r="Q910" s="226"/>
      <c r="R910" s="225">
        <v>0</v>
      </c>
      <c r="S910" s="229" t="s">
        <v>4287</v>
      </c>
      <c r="T910" s="229" t="s">
        <v>4288</v>
      </c>
      <c r="U910" s="229" t="s">
        <v>4289</v>
      </c>
      <c r="V910" s="229" t="s">
        <v>4290</v>
      </c>
      <c r="W910" s="225"/>
      <c r="X910" s="229"/>
      <c r="Y910" s="225"/>
      <c r="Z910" s="225"/>
      <c r="AA910" s="225"/>
      <c r="AB910" s="226"/>
      <c r="AC910" s="225"/>
      <c r="AD910" s="599" t="s">
        <v>227</v>
      </c>
      <c r="AE910" s="232">
        <v>0</v>
      </c>
      <c r="AF910" s="229" t="s">
        <v>227</v>
      </c>
      <c r="AG910"/>
      <c r="AH910" s="232" t="s">
        <v>1500</v>
      </c>
      <c r="AI910" s="229"/>
      <c r="AJ910" s="229"/>
      <c r="AK910" s="229"/>
      <c r="AL910" s="229"/>
      <c r="AM910" s="229"/>
      <c r="AN910" s="229"/>
      <c r="AO910" s="229"/>
    </row>
    <row r="911" spans="1:41" ht="20.100000000000001" customHeight="1" x14ac:dyDescent="0.3">
      <c r="A911" s="225">
        <v>707533</v>
      </c>
      <c r="B911" s="256" t="s">
        <v>4291</v>
      </c>
      <c r="C911" s="223" t="s">
        <v>69</v>
      </c>
      <c r="D911" s="229" t="s">
        <v>1299</v>
      </c>
      <c r="E911" s="229" t="s">
        <v>173</v>
      </c>
      <c r="F911" s="224">
        <v>25765</v>
      </c>
      <c r="G911" s="229" t="s">
        <v>932</v>
      </c>
      <c r="H911" s="229" t="s">
        <v>911</v>
      </c>
      <c r="I911" s="232" t="s">
        <v>247</v>
      </c>
      <c r="J911" s="229" t="s">
        <v>201</v>
      </c>
      <c r="K911" s="225">
        <v>1989</v>
      </c>
      <c r="L911" s="229" t="s">
        <v>214</v>
      </c>
      <c r="M911"/>
      <c r="N911" s="229"/>
      <c r="O911" s="229" t="str">
        <f>IFERROR(VLOOKUP(A911,[1]ورقه2مسجلين!A$3:AV$777,43,0),"")</f>
        <v/>
      </c>
      <c r="P911" s="229"/>
      <c r="Q911" s="226"/>
      <c r="R911" s="225">
        <v>0</v>
      </c>
      <c r="S911" s="229" t="s">
        <v>4292</v>
      </c>
      <c r="T911" s="229" t="s">
        <v>4293</v>
      </c>
      <c r="U911" s="229" t="s">
        <v>2134</v>
      </c>
      <c r="V911" s="229" t="s">
        <v>2516</v>
      </c>
      <c r="W911" s="225"/>
      <c r="X911" s="229"/>
      <c r="Y911" s="225"/>
      <c r="Z911" s="225"/>
      <c r="AA911" s="225"/>
      <c r="AB911" s="226"/>
      <c r="AC911" s="225"/>
      <c r="AD911" s="599" t="s">
        <v>227</v>
      </c>
      <c r="AE911" s="232">
        <v>0</v>
      </c>
      <c r="AF911" s="229" t="s">
        <v>227</v>
      </c>
      <c r="AG911"/>
      <c r="AH911" s="232" t="s">
        <v>1500</v>
      </c>
      <c r="AI911" s="229"/>
      <c r="AJ911" s="229"/>
      <c r="AK911" s="229"/>
      <c r="AL911" s="229"/>
      <c r="AM911" s="229"/>
      <c r="AN911" s="229"/>
      <c r="AO911" s="229"/>
    </row>
    <row r="912" spans="1:41" ht="20.100000000000001" customHeight="1" x14ac:dyDescent="0.3">
      <c r="A912" s="225">
        <v>707534</v>
      </c>
      <c r="B912" s="256" t="s">
        <v>4294</v>
      </c>
      <c r="C912" s="223" t="s">
        <v>4295</v>
      </c>
      <c r="D912" s="229" t="s">
        <v>227</v>
      </c>
      <c r="E912" s="229" t="s">
        <v>227</v>
      </c>
      <c r="F912" s="226"/>
      <c r="G912" s="229" t="s">
        <v>227</v>
      </c>
      <c r="H912" s="229" t="s">
        <v>227</v>
      </c>
      <c r="I912" s="232" t="s">
        <v>247</v>
      </c>
      <c r="J912" s="229" t="s">
        <v>227</v>
      </c>
      <c r="K912" s="225" t="s">
        <v>227</v>
      </c>
      <c r="L912" s="229" t="s">
        <v>227</v>
      </c>
      <c r="M912" s="229" t="s">
        <v>227</v>
      </c>
      <c r="N912" s="229"/>
      <c r="O912" s="229" t="str">
        <f>IFERROR(VLOOKUP(A912,[1]ورقه2مسجلين!A$3:AV$777,43,0),"")</f>
        <v/>
      </c>
      <c r="P912" s="229"/>
      <c r="Q912" s="226"/>
      <c r="R912" s="226"/>
      <c r="S912" s="226"/>
      <c r="T912" s="226"/>
      <c r="U912" s="226"/>
      <c r="V912" s="226"/>
      <c r="W912" s="226"/>
      <c r="X912" s="229" t="s">
        <v>227</v>
      </c>
      <c r="Y912" s="226"/>
      <c r="Z912" s="226"/>
      <c r="AA912" s="226"/>
      <c r="AB912" s="226"/>
      <c r="AC912" s="226"/>
      <c r="AD912" s="599" t="s">
        <v>227</v>
      </c>
      <c r="AE912" s="232">
        <v>0</v>
      </c>
      <c r="AF912" s="229" t="s">
        <v>227</v>
      </c>
      <c r="AG912" s="229" t="s">
        <v>227</v>
      </c>
      <c r="AH912" s="232" t="s">
        <v>1500</v>
      </c>
      <c r="AI912" s="229"/>
      <c r="AJ912" s="229"/>
      <c r="AK912" s="229"/>
      <c r="AL912" s="229"/>
      <c r="AM912" s="229"/>
      <c r="AN912" s="229"/>
      <c r="AO912" s="229"/>
    </row>
    <row r="913" spans="1:41" ht="20.100000000000001" customHeight="1" x14ac:dyDescent="0.3">
      <c r="A913" s="225">
        <v>707535</v>
      </c>
      <c r="B913" s="256" t="s">
        <v>4311</v>
      </c>
      <c r="C913" s="223" t="s">
        <v>68</v>
      </c>
      <c r="I913" s="232" t="s">
        <v>247</v>
      </c>
      <c r="AE913" s="232">
        <v>0</v>
      </c>
      <c r="AH913" s="232" t="s">
        <v>1500</v>
      </c>
    </row>
    <row r="914" spans="1:41" ht="20.100000000000001" customHeight="1" x14ac:dyDescent="0.3">
      <c r="A914" s="225">
        <v>707536</v>
      </c>
      <c r="B914" s="256" t="s">
        <v>4377</v>
      </c>
      <c r="C914" s="223" t="s">
        <v>66</v>
      </c>
      <c r="D914" s="229"/>
      <c r="E914" s="229"/>
      <c r="F914" s="224"/>
      <c r="G914" s="229"/>
      <c r="H914" s="229"/>
      <c r="I914" s="232" t="s">
        <v>247</v>
      </c>
      <c r="J914" s="229"/>
      <c r="K914" s="225"/>
      <c r="L914" s="229"/>
      <c r="M914"/>
      <c r="N914" s="229"/>
      <c r="O914" s="229" t="s">
        <v>4543</v>
      </c>
      <c r="P914" s="229"/>
      <c r="Q914" s="226">
        <v>20000</v>
      </c>
      <c r="R914" s="225"/>
      <c r="S914" s="229"/>
      <c r="T914" s="229"/>
      <c r="U914" s="229"/>
      <c r="V914" s="229"/>
      <c r="W914" s="225"/>
      <c r="X914" s="229"/>
      <c r="Y914" s="225"/>
      <c r="Z914" s="225"/>
      <c r="AA914" s="225"/>
      <c r="AB914" s="226"/>
      <c r="AC914" s="225"/>
      <c r="AD914" s="599"/>
      <c r="AE914" s="232">
        <v>0</v>
      </c>
      <c r="AF914" s="229"/>
      <c r="AG914"/>
      <c r="AH914" s="232"/>
      <c r="AI914" s="229"/>
      <c r="AJ914" s="229"/>
      <c r="AK914" s="229"/>
      <c r="AL914" s="229"/>
      <c r="AM914" s="229"/>
      <c r="AN914" s="229"/>
      <c r="AO914" s="229"/>
    </row>
    <row r="915" spans="1:41" ht="20.100000000000001" customHeight="1" x14ac:dyDescent="0.3">
      <c r="A915" s="610">
        <v>707537</v>
      </c>
      <c r="B915" s="610" t="s">
        <v>4575</v>
      </c>
      <c r="C915" s="608" t="s">
        <v>87</v>
      </c>
      <c r="E915" s="610" t="s">
        <v>227</v>
      </c>
      <c r="F915" s="610" t="s">
        <v>227</v>
      </c>
      <c r="G915" s="610" t="s">
        <v>227</v>
      </c>
      <c r="I915" s="608" t="s">
        <v>247</v>
      </c>
      <c r="AE915" s="232"/>
      <c r="AH915" s="232"/>
    </row>
    <row r="916" spans="1:41" ht="20.100000000000001" customHeight="1" x14ac:dyDescent="0.3">
      <c r="A916" s="225">
        <v>707538</v>
      </c>
      <c r="B916" s="256" t="s">
        <v>4378</v>
      </c>
      <c r="C916" s="223" t="s">
        <v>4379</v>
      </c>
      <c r="D916" s="229"/>
      <c r="E916" s="229"/>
      <c r="F916" s="224"/>
      <c r="G916" s="229"/>
      <c r="H916" s="229"/>
      <c r="I916" s="232" t="s">
        <v>247</v>
      </c>
      <c r="J916" s="229"/>
      <c r="K916" s="225"/>
      <c r="L916" s="229"/>
      <c r="M916"/>
      <c r="N916" s="229"/>
      <c r="O916" s="229"/>
      <c r="P916" s="229"/>
      <c r="Q916" s="226"/>
      <c r="R916" s="225"/>
      <c r="S916" s="229"/>
      <c r="T916" s="229"/>
      <c r="U916" s="229"/>
      <c r="V916" s="229"/>
      <c r="W916" s="225"/>
      <c r="X916" s="229"/>
      <c r="Y916" s="225"/>
      <c r="Z916" s="225"/>
      <c r="AA916" s="225"/>
      <c r="AB916" s="226"/>
      <c r="AC916" s="225"/>
      <c r="AD916" s="599"/>
      <c r="AE916" s="232">
        <v>0</v>
      </c>
      <c r="AF916" s="229"/>
      <c r="AG916"/>
      <c r="AH916" s="232"/>
      <c r="AI916" s="229"/>
      <c r="AJ916" s="229"/>
      <c r="AK916" s="229"/>
      <c r="AL916" s="229"/>
      <c r="AM916" s="229"/>
      <c r="AN916" s="229"/>
      <c r="AO916" s="229"/>
    </row>
    <row r="917" spans="1:41" ht="20.100000000000001" customHeight="1" x14ac:dyDescent="0.3">
      <c r="A917" s="225">
        <v>707539</v>
      </c>
      <c r="B917" s="256" t="s">
        <v>4380</v>
      </c>
      <c r="C917" s="223" t="s">
        <v>66</v>
      </c>
      <c r="D917" s="229"/>
      <c r="E917" s="229"/>
      <c r="F917" s="224"/>
      <c r="G917" s="229"/>
      <c r="H917" s="229"/>
      <c r="I917" s="232" t="s">
        <v>247</v>
      </c>
      <c r="J917" s="229"/>
      <c r="K917" s="225"/>
      <c r="L917" s="229"/>
      <c r="M917"/>
      <c r="N917" s="229"/>
      <c r="O917" s="229"/>
      <c r="P917" s="229"/>
      <c r="Q917" s="226"/>
      <c r="R917" s="225"/>
      <c r="S917" s="229"/>
      <c r="T917" s="229"/>
      <c r="U917" s="229"/>
      <c r="V917" s="229"/>
      <c r="W917" s="225"/>
      <c r="X917" s="229"/>
      <c r="Y917" s="225"/>
      <c r="Z917" s="225"/>
      <c r="AA917" s="225"/>
      <c r="AB917" s="226"/>
      <c r="AC917" s="225"/>
      <c r="AD917" s="599"/>
      <c r="AE917" s="232">
        <v>0</v>
      </c>
      <c r="AF917" s="229"/>
      <c r="AG917"/>
      <c r="AH917" s="232"/>
      <c r="AI917" s="229"/>
      <c r="AJ917" s="229"/>
      <c r="AK917" s="229"/>
      <c r="AL917" s="229"/>
      <c r="AM917" s="229"/>
      <c r="AN917" s="229"/>
      <c r="AO917" s="229"/>
    </row>
    <row r="918" spans="1:41" ht="20.100000000000001" customHeight="1" x14ac:dyDescent="0.3">
      <c r="A918" s="225">
        <v>707540</v>
      </c>
      <c r="B918" s="256" t="s">
        <v>4381</v>
      </c>
      <c r="C918" s="223" t="s">
        <v>68</v>
      </c>
      <c r="D918" s="229"/>
      <c r="E918" s="229"/>
      <c r="F918" s="224"/>
      <c r="G918" s="229"/>
      <c r="H918" s="229"/>
      <c r="I918" s="232" t="s">
        <v>247</v>
      </c>
      <c r="J918" s="229"/>
      <c r="K918" s="225"/>
      <c r="L918" s="229"/>
      <c r="M918"/>
      <c r="N918" s="229"/>
      <c r="O918" s="229"/>
      <c r="P918" s="229"/>
      <c r="Q918" s="226"/>
      <c r="R918" s="225"/>
      <c r="S918" s="229"/>
      <c r="T918" s="229"/>
      <c r="U918" s="229"/>
      <c r="V918" s="229"/>
      <c r="W918" s="225"/>
      <c r="X918" s="229"/>
      <c r="Y918" s="225"/>
      <c r="Z918" s="225"/>
      <c r="AA918" s="225"/>
      <c r="AB918" s="226"/>
      <c r="AC918" s="225"/>
      <c r="AD918" s="599"/>
      <c r="AE918" s="232">
        <v>0</v>
      </c>
      <c r="AF918" s="229"/>
      <c r="AG918"/>
      <c r="AH918" s="232"/>
      <c r="AI918" s="229"/>
      <c r="AJ918" s="229"/>
      <c r="AK918" s="229"/>
      <c r="AL918" s="229"/>
      <c r="AM918" s="229"/>
      <c r="AN918" s="229"/>
      <c r="AO918" s="229"/>
    </row>
    <row r="919" spans="1:41" ht="20.100000000000001" customHeight="1" x14ac:dyDescent="0.3">
      <c r="A919" s="225">
        <v>707541</v>
      </c>
      <c r="B919" s="256" t="s">
        <v>4382</v>
      </c>
      <c r="C919" s="223" t="s">
        <v>61</v>
      </c>
      <c r="D919" s="229"/>
      <c r="E919" s="229"/>
      <c r="F919" s="224"/>
      <c r="G919" s="229"/>
      <c r="H919" s="229"/>
      <c r="I919" s="232" t="s">
        <v>247</v>
      </c>
      <c r="J919" s="229"/>
      <c r="K919" s="225"/>
      <c r="L919" s="229"/>
      <c r="M919"/>
      <c r="N919" s="229"/>
      <c r="O919" s="229"/>
      <c r="P919" s="229"/>
      <c r="Q919" s="226"/>
      <c r="R919" s="225"/>
      <c r="S919" s="229"/>
      <c r="T919" s="229"/>
      <c r="U919" s="229"/>
      <c r="V919" s="229"/>
      <c r="W919" s="225"/>
      <c r="X919" s="229"/>
      <c r="Y919" s="225"/>
      <c r="Z919" s="225"/>
      <c r="AA919" s="225"/>
      <c r="AB919" s="226"/>
      <c r="AC919" s="225"/>
      <c r="AD919" s="599"/>
      <c r="AE919" s="232">
        <v>0</v>
      </c>
      <c r="AF919" s="229"/>
      <c r="AG919"/>
      <c r="AH919" s="232"/>
      <c r="AI919" s="229"/>
      <c r="AJ919" s="229"/>
      <c r="AK919" s="229"/>
      <c r="AL919" s="229"/>
      <c r="AM919" s="229"/>
      <c r="AN919" s="229"/>
      <c r="AO919" s="229"/>
    </row>
    <row r="920" spans="1:41" ht="20.100000000000001" customHeight="1" x14ac:dyDescent="0.3">
      <c r="A920" s="225">
        <v>707542</v>
      </c>
      <c r="B920" s="256" t="s">
        <v>4383</v>
      </c>
      <c r="C920" s="223" t="s">
        <v>67</v>
      </c>
      <c r="D920" s="229"/>
      <c r="E920" s="229"/>
      <c r="F920" s="224"/>
      <c r="G920" s="229"/>
      <c r="H920" s="229"/>
      <c r="I920" s="232" t="s">
        <v>247</v>
      </c>
      <c r="J920" s="229"/>
      <c r="K920" s="225"/>
      <c r="L920" s="229"/>
      <c r="M920"/>
      <c r="N920" s="229"/>
      <c r="O920" s="229"/>
      <c r="P920" s="229"/>
      <c r="Q920" s="226"/>
      <c r="R920" s="225"/>
      <c r="S920" s="229"/>
      <c r="T920" s="229"/>
      <c r="U920" s="229"/>
      <c r="V920" s="229"/>
      <c r="W920" s="225"/>
      <c r="X920" s="229"/>
      <c r="Y920" s="225"/>
      <c r="Z920" s="225"/>
      <c r="AA920" s="225"/>
      <c r="AB920" s="226"/>
      <c r="AC920" s="225"/>
      <c r="AD920" s="599"/>
      <c r="AE920" s="232">
        <v>0</v>
      </c>
      <c r="AF920" s="229"/>
      <c r="AG920"/>
      <c r="AH920" s="232"/>
      <c r="AI920" s="229"/>
      <c r="AJ920" s="229"/>
      <c r="AK920" s="229"/>
      <c r="AL920" s="229"/>
      <c r="AM920" s="229"/>
      <c r="AN920" s="229"/>
      <c r="AO920" s="229"/>
    </row>
    <row r="921" spans="1:41" ht="20.100000000000001" customHeight="1" x14ac:dyDescent="0.3">
      <c r="A921" s="225">
        <v>707543</v>
      </c>
      <c r="B921" s="256" t="s">
        <v>4384</v>
      </c>
      <c r="C921" s="223" t="s">
        <v>68</v>
      </c>
      <c r="D921" s="229"/>
      <c r="E921" s="229"/>
      <c r="F921" s="224"/>
      <c r="G921" s="229"/>
      <c r="H921" s="229"/>
      <c r="I921" s="232" t="s">
        <v>247</v>
      </c>
      <c r="J921" s="229"/>
      <c r="K921" s="225"/>
      <c r="L921" s="229"/>
      <c r="M921"/>
      <c r="N921" s="229"/>
      <c r="O921" s="229"/>
      <c r="P921" s="229"/>
      <c r="Q921" s="226"/>
      <c r="R921" s="225"/>
      <c r="S921" s="229"/>
      <c r="T921" s="229"/>
      <c r="U921" s="229"/>
      <c r="V921" s="229"/>
      <c r="W921" s="225"/>
      <c r="X921" s="229"/>
      <c r="Y921" s="225"/>
      <c r="Z921" s="225"/>
      <c r="AA921" s="225"/>
      <c r="AB921" s="226"/>
      <c r="AC921" s="225"/>
      <c r="AD921" s="599"/>
      <c r="AE921" s="232">
        <v>0</v>
      </c>
      <c r="AF921" s="229"/>
      <c r="AG921"/>
      <c r="AH921" s="232"/>
      <c r="AI921" s="229"/>
      <c r="AJ921" s="229"/>
      <c r="AK921" s="229"/>
      <c r="AL921" s="229"/>
      <c r="AM921" s="229"/>
      <c r="AN921" s="229"/>
      <c r="AO921" s="229"/>
    </row>
    <row r="922" spans="1:41" ht="20.100000000000001" customHeight="1" x14ac:dyDescent="0.3">
      <c r="A922" s="225">
        <v>707544</v>
      </c>
      <c r="B922" s="256" t="s">
        <v>4385</v>
      </c>
      <c r="C922" s="223" t="s">
        <v>337</v>
      </c>
      <c r="D922" s="229"/>
      <c r="E922" s="229"/>
      <c r="F922" s="224"/>
      <c r="G922" s="229"/>
      <c r="H922" s="229"/>
      <c r="I922" s="232" t="s">
        <v>247</v>
      </c>
      <c r="J922" s="229"/>
      <c r="K922" s="225"/>
      <c r="L922" s="229"/>
      <c r="M922"/>
      <c r="N922" s="229"/>
      <c r="O922" s="229"/>
      <c r="P922" s="229"/>
      <c r="Q922" s="226"/>
      <c r="R922" s="225"/>
      <c r="S922" s="229"/>
      <c r="T922" s="229"/>
      <c r="U922" s="229"/>
      <c r="V922" s="229"/>
      <c r="W922" s="225"/>
      <c r="X922" s="229"/>
      <c r="Y922" s="225"/>
      <c r="Z922" s="225"/>
      <c r="AA922" s="225"/>
      <c r="AB922" s="226"/>
      <c r="AC922" s="225"/>
      <c r="AD922" s="599"/>
      <c r="AE922" s="232">
        <v>0</v>
      </c>
      <c r="AF922" s="229"/>
      <c r="AG922"/>
      <c r="AH922" s="232"/>
      <c r="AI922" s="229"/>
      <c r="AJ922" s="229"/>
      <c r="AK922" s="229"/>
      <c r="AL922" s="229"/>
      <c r="AM922" s="229"/>
      <c r="AN922" s="229"/>
      <c r="AO922" s="229"/>
    </row>
    <row r="923" spans="1:41" ht="20.100000000000001" customHeight="1" x14ac:dyDescent="0.3">
      <c r="A923" s="225">
        <v>707545</v>
      </c>
      <c r="B923" s="256" t="s">
        <v>4386</v>
      </c>
      <c r="C923" s="223" t="s">
        <v>89</v>
      </c>
      <c r="D923" s="229"/>
      <c r="E923" s="229"/>
      <c r="F923" s="224"/>
      <c r="G923" s="229"/>
      <c r="H923" s="229"/>
      <c r="I923" s="232" t="s">
        <v>247</v>
      </c>
      <c r="J923" s="229"/>
      <c r="K923" s="225"/>
      <c r="L923" s="229"/>
      <c r="M923"/>
      <c r="N923" s="229"/>
      <c r="O923" s="229"/>
      <c r="P923" s="229"/>
      <c r="Q923" s="226"/>
      <c r="R923" s="225"/>
      <c r="S923" s="229"/>
      <c r="T923" s="229"/>
      <c r="U923" s="229"/>
      <c r="V923" s="229"/>
      <c r="W923" s="225"/>
      <c r="X923" s="229"/>
      <c r="Y923" s="225"/>
      <c r="Z923" s="225"/>
      <c r="AA923" s="225"/>
      <c r="AB923" s="226"/>
      <c r="AC923" s="225"/>
      <c r="AD923" s="599"/>
      <c r="AE923" s="232">
        <v>0</v>
      </c>
      <c r="AF923" s="229"/>
      <c r="AG923"/>
      <c r="AH923" s="232"/>
      <c r="AI923" s="229"/>
      <c r="AJ923" s="229"/>
      <c r="AK923" s="229"/>
      <c r="AL923" s="229"/>
      <c r="AM923" s="229"/>
      <c r="AN923" s="229"/>
      <c r="AO923" s="229"/>
    </row>
    <row r="924" spans="1:41" ht="20.100000000000001" customHeight="1" x14ac:dyDescent="0.3">
      <c r="A924" s="225">
        <v>707546</v>
      </c>
      <c r="B924" s="256" t="s">
        <v>4387</v>
      </c>
      <c r="C924" s="223" t="s">
        <v>66</v>
      </c>
      <c r="D924" s="229"/>
      <c r="E924" s="229"/>
      <c r="F924" s="224"/>
      <c r="G924" s="229"/>
      <c r="H924" s="229"/>
      <c r="I924" s="232" t="s">
        <v>247</v>
      </c>
      <c r="J924" s="229"/>
      <c r="K924" s="225"/>
      <c r="L924" s="229"/>
      <c r="M924"/>
      <c r="N924" s="229"/>
      <c r="O924" s="229"/>
      <c r="P924" s="229"/>
      <c r="Q924" s="226"/>
      <c r="R924" s="225"/>
      <c r="S924" s="229"/>
      <c r="T924" s="229"/>
      <c r="U924" s="229"/>
      <c r="V924" s="229"/>
      <c r="W924" s="225"/>
      <c r="X924" s="229"/>
      <c r="Y924" s="225"/>
      <c r="Z924" s="225"/>
      <c r="AA924" s="225"/>
      <c r="AB924" s="226"/>
      <c r="AC924" s="225"/>
      <c r="AD924" s="599"/>
      <c r="AE924" s="232">
        <v>0</v>
      </c>
      <c r="AF924" s="229"/>
      <c r="AG924"/>
      <c r="AH924" s="232"/>
      <c r="AI924" s="229"/>
      <c r="AJ924" s="229"/>
      <c r="AK924" s="229"/>
      <c r="AL924" s="229"/>
      <c r="AM924" s="229"/>
      <c r="AN924" s="229"/>
      <c r="AO924" s="229"/>
    </row>
    <row r="925" spans="1:41" ht="20.100000000000001" customHeight="1" x14ac:dyDescent="0.3">
      <c r="A925" s="225">
        <v>707547</v>
      </c>
      <c r="B925" s="256" t="s">
        <v>4388</v>
      </c>
      <c r="C925" s="223" t="s">
        <v>99</v>
      </c>
      <c r="D925" s="229"/>
      <c r="E925" s="229"/>
      <c r="F925" s="224"/>
      <c r="G925" s="229"/>
      <c r="H925" s="229"/>
      <c r="I925" s="232" t="s">
        <v>247</v>
      </c>
      <c r="J925" s="229"/>
      <c r="K925" s="225"/>
      <c r="L925" s="229"/>
      <c r="M925"/>
      <c r="N925" s="229"/>
      <c r="O925" s="229"/>
      <c r="P925" s="229"/>
      <c r="Q925" s="226"/>
      <c r="R925" s="225"/>
      <c r="S925" s="229"/>
      <c r="T925" s="229"/>
      <c r="U925" s="229"/>
      <c r="V925" s="229"/>
      <c r="W925" s="225"/>
      <c r="X925" s="229"/>
      <c r="Y925" s="225"/>
      <c r="Z925" s="225"/>
      <c r="AA925" s="225"/>
      <c r="AB925" s="226"/>
      <c r="AC925" s="225"/>
      <c r="AD925" s="599"/>
      <c r="AE925" s="232">
        <v>0</v>
      </c>
      <c r="AF925" s="229"/>
      <c r="AG925"/>
      <c r="AH925" s="232"/>
      <c r="AI925" s="229"/>
      <c r="AJ925" s="229"/>
      <c r="AK925" s="229"/>
      <c r="AL925" s="229"/>
      <c r="AM925" s="229"/>
      <c r="AN925" s="229"/>
      <c r="AO925" s="229"/>
    </row>
    <row r="926" spans="1:41" ht="20.100000000000001" customHeight="1" x14ac:dyDescent="0.3">
      <c r="A926" s="225">
        <v>707548</v>
      </c>
      <c r="B926" s="256" t="s">
        <v>4389</v>
      </c>
      <c r="C926" s="223" t="s">
        <v>4390</v>
      </c>
      <c r="D926" s="229"/>
      <c r="E926" s="229"/>
      <c r="F926" s="224"/>
      <c r="G926" s="229"/>
      <c r="H926" s="229"/>
      <c r="I926" s="232" t="s">
        <v>247</v>
      </c>
      <c r="J926" s="229"/>
      <c r="K926" s="225"/>
      <c r="L926" s="229"/>
      <c r="M926"/>
      <c r="N926" s="229"/>
      <c r="O926" s="223"/>
      <c r="P926" s="229"/>
      <c r="Q926" s="226"/>
      <c r="R926" s="225"/>
      <c r="S926" s="229"/>
      <c r="T926" s="229"/>
      <c r="U926" s="229"/>
      <c r="V926" s="229"/>
      <c r="W926" s="225"/>
      <c r="X926" s="229"/>
      <c r="Y926" s="225"/>
      <c r="Z926" s="225"/>
      <c r="AA926" s="225"/>
      <c r="AB926" s="226"/>
      <c r="AC926" s="225"/>
      <c r="AD926" s="599"/>
      <c r="AE926" s="232">
        <v>0</v>
      </c>
      <c r="AF926" s="229"/>
      <c r="AG926"/>
      <c r="AH926" s="232"/>
      <c r="AI926" s="229"/>
      <c r="AJ926" s="229"/>
      <c r="AK926" s="229"/>
      <c r="AL926" s="229"/>
      <c r="AM926" s="229"/>
      <c r="AN926" s="229"/>
      <c r="AO926" s="229"/>
    </row>
    <row r="927" spans="1:41" ht="20.100000000000001" customHeight="1" x14ac:dyDescent="0.3">
      <c r="A927" s="225">
        <v>707549</v>
      </c>
      <c r="B927" s="256" t="s">
        <v>4391</v>
      </c>
      <c r="C927" s="223" t="s">
        <v>68</v>
      </c>
      <c r="D927" s="229"/>
      <c r="E927" s="229"/>
      <c r="F927" s="224"/>
      <c r="G927" s="229"/>
      <c r="H927" s="229"/>
      <c r="I927" s="232" t="s">
        <v>247</v>
      </c>
      <c r="J927" s="229"/>
      <c r="K927" s="225"/>
      <c r="L927" s="229"/>
      <c r="M927"/>
      <c r="N927" s="229"/>
      <c r="O927" s="229"/>
      <c r="P927" s="229"/>
      <c r="Q927" s="226"/>
      <c r="R927" s="225"/>
      <c r="S927" s="229"/>
      <c r="T927" s="229"/>
      <c r="U927" s="229"/>
      <c r="V927" s="229"/>
      <c r="W927" s="225"/>
      <c r="X927" s="229"/>
      <c r="Y927" s="225"/>
      <c r="Z927" s="225"/>
      <c r="AA927" s="225"/>
      <c r="AB927" s="226"/>
      <c r="AC927" s="225"/>
      <c r="AD927" s="599"/>
      <c r="AE927" s="232">
        <v>0</v>
      </c>
      <c r="AF927" s="229"/>
      <c r="AG927"/>
      <c r="AH927" s="232"/>
      <c r="AI927" s="229"/>
      <c r="AJ927" s="229"/>
      <c r="AK927" s="229"/>
      <c r="AL927" s="229"/>
      <c r="AM927" s="229"/>
      <c r="AN927" s="229"/>
      <c r="AO927" s="229"/>
    </row>
    <row r="928" spans="1:41" ht="20.100000000000001" customHeight="1" x14ac:dyDescent="0.3">
      <c r="A928" s="225">
        <v>707550</v>
      </c>
      <c r="B928" s="256" t="s">
        <v>4392</v>
      </c>
      <c r="C928" s="223" t="s">
        <v>71</v>
      </c>
      <c r="D928" s="229"/>
      <c r="E928" s="229"/>
      <c r="F928" s="224"/>
      <c r="G928" s="229"/>
      <c r="H928" s="229"/>
      <c r="I928" s="232" t="s">
        <v>247</v>
      </c>
      <c r="J928" s="229"/>
      <c r="K928" s="225"/>
      <c r="L928" s="229"/>
      <c r="M928"/>
      <c r="N928" s="229"/>
      <c r="O928" s="229"/>
      <c r="P928" s="229"/>
      <c r="Q928" s="226"/>
      <c r="R928" s="225"/>
      <c r="S928" s="229"/>
      <c r="T928" s="229"/>
      <c r="U928" s="229"/>
      <c r="V928" s="229"/>
      <c r="W928" s="225"/>
      <c r="X928" s="229"/>
      <c r="Y928" s="225"/>
      <c r="Z928" s="225"/>
      <c r="AA928" s="225"/>
      <c r="AB928" s="226"/>
      <c r="AC928" s="225"/>
      <c r="AD928" s="599"/>
      <c r="AE928" s="232">
        <v>0</v>
      </c>
      <c r="AF928" s="229"/>
      <c r="AG928"/>
      <c r="AH928" s="232"/>
      <c r="AI928" s="229"/>
      <c r="AJ928" s="229"/>
      <c r="AK928" s="229"/>
      <c r="AL928" s="229"/>
      <c r="AM928" s="229"/>
      <c r="AN928" s="229"/>
      <c r="AO928" s="229"/>
    </row>
    <row r="929" spans="1:41" ht="20.100000000000001" customHeight="1" x14ac:dyDescent="0.3">
      <c r="A929" s="225">
        <v>707551</v>
      </c>
      <c r="B929" s="256" t="s">
        <v>4393</v>
      </c>
      <c r="C929" s="223" t="s">
        <v>333</v>
      </c>
      <c r="D929" s="229"/>
      <c r="E929" s="229"/>
      <c r="F929" s="224"/>
      <c r="G929" s="229"/>
      <c r="H929" s="229"/>
      <c r="I929" s="232" t="s">
        <v>247</v>
      </c>
      <c r="J929" s="229"/>
      <c r="K929" s="225"/>
      <c r="L929" s="229"/>
      <c r="M929"/>
      <c r="N929" s="229"/>
      <c r="O929" s="229"/>
      <c r="P929" s="229"/>
      <c r="Q929" s="226"/>
      <c r="R929" s="225"/>
      <c r="S929" s="229"/>
      <c r="T929" s="229"/>
      <c r="U929" s="229"/>
      <c r="V929" s="229"/>
      <c r="W929" s="225"/>
      <c r="X929" s="229"/>
      <c r="Y929" s="225"/>
      <c r="Z929" s="225"/>
      <c r="AA929" s="225"/>
      <c r="AB929" s="226"/>
      <c r="AC929" s="225"/>
      <c r="AD929" s="599"/>
      <c r="AE929" s="232">
        <v>0</v>
      </c>
      <c r="AF929" s="229"/>
      <c r="AG929"/>
      <c r="AH929" s="232"/>
      <c r="AI929" s="229"/>
      <c r="AJ929" s="229"/>
      <c r="AK929" s="229"/>
      <c r="AL929" s="229"/>
      <c r="AM929" s="229"/>
      <c r="AN929" s="229"/>
      <c r="AO929" s="229"/>
    </row>
    <row r="930" spans="1:41" ht="20.100000000000001" customHeight="1" x14ac:dyDescent="0.3">
      <c r="A930" s="225">
        <v>707552</v>
      </c>
      <c r="B930" s="256" t="s">
        <v>4394</v>
      </c>
      <c r="C930" s="223" t="s">
        <v>70</v>
      </c>
      <c r="D930" s="229"/>
      <c r="E930" s="229"/>
      <c r="F930" s="224"/>
      <c r="G930" s="229"/>
      <c r="H930" s="229"/>
      <c r="I930" s="232" t="s">
        <v>247</v>
      </c>
      <c r="J930" s="229"/>
      <c r="K930" s="225"/>
      <c r="L930" s="229"/>
      <c r="M930"/>
      <c r="N930" s="229"/>
      <c r="O930" s="229"/>
      <c r="P930" s="229"/>
      <c r="Q930" s="226"/>
      <c r="R930" s="225"/>
      <c r="S930" s="229"/>
      <c r="T930" s="229"/>
      <c r="U930" s="229"/>
      <c r="V930" s="229"/>
      <c r="W930" s="225"/>
      <c r="X930" s="229"/>
      <c r="Y930" s="225"/>
      <c r="Z930" s="225"/>
      <c r="AA930" s="225"/>
      <c r="AB930" s="226"/>
      <c r="AC930" s="225"/>
      <c r="AD930" s="599"/>
      <c r="AE930" s="232">
        <v>0</v>
      </c>
      <c r="AF930" s="229"/>
      <c r="AG930"/>
      <c r="AH930" s="232"/>
      <c r="AI930" s="229"/>
      <c r="AJ930" s="229"/>
      <c r="AK930" s="229"/>
      <c r="AL930" s="229"/>
      <c r="AM930" s="229"/>
      <c r="AN930" s="229"/>
      <c r="AO930" s="229"/>
    </row>
    <row r="931" spans="1:41" ht="20.100000000000001" customHeight="1" x14ac:dyDescent="0.3">
      <c r="A931" s="225">
        <v>707553</v>
      </c>
      <c r="B931" s="256" t="s">
        <v>4395</v>
      </c>
      <c r="C931" s="223" t="s">
        <v>66</v>
      </c>
      <c r="D931" s="229"/>
      <c r="E931" s="229"/>
      <c r="F931" s="224"/>
      <c r="G931" s="229"/>
      <c r="H931" s="229"/>
      <c r="I931" s="232" t="s">
        <v>247</v>
      </c>
      <c r="J931" s="229"/>
      <c r="K931" s="225"/>
      <c r="L931" s="229"/>
      <c r="M931"/>
      <c r="N931" s="229"/>
      <c r="O931" s="229"/>
      <c r="P931" s="229"/>
      <c r="Q931" s="226"/>
      <c r="R931" s="225"/>
      <c r="S931" s="229"/>
      <c r="T931" s="229"/>
      <c r="U931" s="229"/>
      <c r="V931" s="229"/>
      <c r="W931" s="225"/>
      <c r="X931" s="229"/>
      <c r="Y931" s="225"/>
      <c r="Z931" s="225"/>
      <c r="AA931" s="225"/>
      <c r="AB931" s="226"/>
      <c r="AC931" s="225"/>
      <c r="AD931" s="599"/>
      <c r="AE931" s="232">
        <v>0</v>
      </c>
      <c r="AF931" s="229"/>
      <c r="AG931"/>
      <c r="AH931" s="232"/>
      <c r="AI931" s="229"/>
      <c r="AJ931" s="229"/>
      <c r="AK931" s="229"/>
      <c r="AL931" s="229"/>
      <c r="AM931" s="229"/>
      <c r="AN931" s="229"/>
      <c r="AO931" s="229"/>
    </row>
    <row r="932" spans="1:41" ht="20.100000000000001" customHeight="1" x14ac:dyDescent="0.3">
      <c r="A932" s="225">
        <v>707554</v>
      </c>
      <c r="B932" s="256" t="s">
        <v>4396</v>
      </c>
      <c r="C932" s="223" t="s">
        <v>66</v>
      </c>
      <c r="D932" s="229"/>
      <c r="E932" s="229"/>
      <c r="F932" s="224"/>
      <c r="G932" s="229"/>
      <c r="H932" s="229"/>
      <c r="I932" s="232" t="s">
        <v>247</v>
      </c>
      <c r="J932" s="229"/>
      <c r="K932" s="225"/>
      <c r="L932" s="229"/>
      <c r="M932"/>
      <c r="N932" s="229"/>
      <c r="O932" s="229"/>
      <c r="P932" s="229"/>
      <c r="Q932" s="226"/>
      <c r="R932" s="225"/>
      <c r="S932" s="229"/>
      <c r="T932" s="229"/>
      <c r="U932" s="229"/>
      <c r="V932" s="229"/>
      <c r="W932" s="225"/>
      <c r="X932" s="229"/>
      <c r="Y932" s="225"/>
      <c r="Z932" s="225"/>
      <c r="AA932" s="225"/>
      <c r="AB932" s="226"/>
      <c r="AC932" s="225"/>
      <c r="AD932" s="599"/>
      <c r="AE932" s="232">
        <v>0</v>
      </c>
      <c r="AF932" s="229"/>
      <c r="AG932"/>
      <c r="AH932" s="232"/>
      <c r="AI932" s="229"/>
      <c r="AJ932" s="229"/>
      <c r="AK932" s="229"/>
      <c r="AL932" s="229"/>
      <c r="AM932" s="229"/>
      <c r="AN932" s="229"/>
      <c r="AO932" s="229"/>
    </row>
    <row r="933" spans="1:41" ht="20.100000000000001" customHeight="1" x14ac:dyDescent="0.3">
      <c r="A933" s="225">
        <v>707555</v>
      </c>
      <c r="B933" s="256" t="s">
        <v>4397</v>
      </c>
      <c r="C933" s="223" t="s">
        <v>4398</v>
      </c>
      <c r="D933" s="229"/>
      <c r="E933" s="229"/>
      <c r="F933" s="224"/>
      <c r="G933" s="229"/>
      <c r="H933" s="229"/>
      <c r="I933" s="232" t="s">
        <v>247</v>
      </c>
      <c r="J933" s="229"/>
      <c r="K933" s="225"/>
      <c r="L933" s="229"/>
      <c r="M933"/>
      <c r="N933" s="252"/>
      <c r="O933" s="252" t="s">
        <v>4543</v>
      </c>
      <c r="P933" s="229"/>
      <c r="Q933" s="226">
        <v>30000</v>
      </c>
      <c r="R933" s="225"/>
      <c r="S933" s="229"/>
      <c r="T933" s="229"/>
      <c r="U933" s="229"/>
      <c r="V933" s="229"/>
      <c r="W933" s="225"/>
      <c r="X933" s="229"/>
      <c r="Y933" s="225"/>
      <c r="Z933" s="225"/>
      <c r="AA933" s="225"/>
      <c r="AB933" s="226"/>
      <c r="AC933" s="225"/>
      <c r="AD933" s="599"/>
      <c r="AE933" s="232">
        <v>0</v>
      </c>
      <c r="AF933" s="229"/>
      <c r="AG933"/>
      <c r="AH933" s="232"/>
      <c r="AI933" s="229"/>
      <c r="AJ933" s="229"/>
      <c r="AK933" s="229"/>
      <c r="AL933" s="229"/>
      <c r="AM933" s="229"/>
      <c r="AN933" s="229"/>
      <c r="AO933" s="229"/>
    </row>
    <row r="934" spans="1:41" ht="20.100000000000001" customHeight="1" x14ac:dyDescent="0.3">
      <c r="A934" s="225">
        <v>707556</v>
      </c>
      <c r="B934" s="256" t="s">
        <v>4399</v>
      </c>
      <c r="C934" s="223" t="s">
        <v>135</v>
      </c>
      <c r="D934" s="229"/>
      <c r="E934" s="229"/>
      <c r="F934" s="224"/>
      <c r="G934" s="229"/>
      <c r="H934" s="229"/>
      <c r="I934" s="232" t="s">
        <v>247</v>
      </c>
      <c r="J934" s="229"/>
      <c r="K934" s="225"/>
      <c r="L934" s="229"/>
      <c r="M934"/>
      <c r="N934" s="229"/>
      <c r="O934" s="229"/>
      <c r="P934" s="229"/>
      <c r="Q934" s="226"/>
      <c r="R934" s="225"/>
      <c r="S934" s="229"/>
      <c r="T934" s="229"/>
      <c r="U934" s="229"/>
      <c r="V934" s="229"/>
      <c r="W934" s="225"/>
      <c r="X934" s="229"/>
      <c r="Y934" s="225"/>
      <c r="Z934" s="225"/>
      <c r="AA934" s="225"/>
      <c r="AB934" s="226"/>
      <c r="AC934" s="225"/>
      <c r="AD934" s="599"/>
      <c r="AE934" s="232">
        <v>0</v>
      </c>
      <c r="AF934" s="229"/>
      <c r="AG934"/>
      <c r="AH934" s="232"/>
      <c r="AI934" s="229"/>
      <c r="AJ934" s="229"/>
      <c r="AK934" s="229"/>
      <c r="AL934" s="229"/>
      <c r="AM934" s="229"/>
      <c r="AN934" s="229"/>
      <c r="AO934" s="229"/>
    </row>
    <row r="935" spans="1:41" ht="20.100000000000001" customHeight="1" x14ac:dyDescent="0.3">
      <c r="A935" s="225">
        <v>707557</v>
      </c>
      <c r="B935" s="256" t="s">
        <v>4400</v>
      </c>
      <c r="C935" s="223" t="s">
        <v>66</v>
      </c>
      <c r="D935" s="229"/>
      <c r="E935" s="229"/>
      <c r="F935" s="224"/>
      <c r="G935" s="229"/>
      <c r="H935" s="229"/>
      <c r="I935" s="232" t="s">
        <v>247</v>
      </c>
      <c r="J935" s="229"/>
      <c r="K935" s="225"/>
      <c r="L935" s="229"/>
      <c r="M935"/>
      <c r="N935" s="229"/>
      <c r="O935" s="229"/>
      <c r="P935" s="229"/>
      <c r="Q935" s="226"/>
      <c r="R935" s="225"/>
      <c r="S935" s="229"/>
      <c r="T935" s="229"/>
      <c r="U935" s="229"/>
      <c r="V935" s="229"/>
      <c r="W935" s="225"/>
      <c r="X935" s="229"/>
      <c r="Y935" s="225"/>
      <c r="Z935" s="225"/>
      <c r="AA935" s="225"/>
      <c r="AB935" s="226"/>
      <c r="AC935" s="225"/>
      <c r="AD935" s="599"/>
      <c r="AE935" s="232">
        <v>0</v>
      </c>
      <c r="AF935" s="229"/>
      <c r="AG935"/>
      <c r="AH935" s="232"/>
      <c r="AI935" s="229"/>
      <c r="AJ935" s="229"/>
      <c r="AK935" s="229"/>
      <c r="AL935" s="229"/>
      <c r="AM935" s="229"/>
      <c r="AN935" s="229"/>
      <c r="AO935" s="229"/>
    </row>
    <row r="936" spans="1:41" ht="20.100000000000001" customHeight="1" x14ac:dyDescent="0.3">
      <c r="A936" s="225">
        <v>707558</v>
      </c>
      <c r="B936" s="256" t="s">
        <v>4401</v>
      </c>
      <c r="C936" s="223" t="s">
        <v>1121</v>
      </c>
      <c r="D936" s="229"/>
      <c r="E936" s="229"/>
      <c r="F936" s="224"/>
      <c r="G936" s="229"/>
      <c r="H936" s="229"/>
      <c r="I936" s="232" t="s">
        <v>247</v>
      </c>
      <c r="J936" s="229"/>
      <c r="K936" s="225"/>
      <c r="L936" s="229"/>
      <c r="M936"/>
      <c r="N936" s="229"/>
      <c r="O936" s="229"/>
      <c r="P936" s="229"/>
      <c r="Q936" s="226"/>
      <c r="R936" s="225"/>
      <c r="S936" s="229"/>
      <c r="T936" s="229"/>
      <c r="U936" s="229"/>
      <c r="V936" s="229"/>
      <c r="W936" s="225"/>
      <c r="X936" s="229"/>
      <c r="Y936" s="225"/>
      <c r="Z936" s="225"/>
      <c r="AA936" s="225"/>
      <c r="AB936" s="226"/>
      <c r="AC936" s="225"/>
      <c r="AD936" s="599"/>
      <c r="AE936" s="232">
        <v>0</v>
      </c>
      <c r="AF936" s="229"/>
      <c r="AG936"/>
      <c r="AH936" s="232"/>
      <c r="AI936" s="229"/>
      <c r="AJ936" s="229"/>
      <c r="AK936" s="229"/>
      <c r="AL936" s="229"/>
      <c r="AM936" s="229"/>
      <c r="AN936" s="229"/>
      <c r="AO936" s="229"/>
    </row>
    <row r="937" spans="1:41" ht="20.100000000000001" customHeight="1" x14ac:dyDescent="0.3">
      <c r="A937" s="225">
        <v>707559</v>
      </c>
      <c r="B937" s="256" t="s">
        <v>4402</v>
      </c>
      <c r="C937" s="223" t="s">
        <v>4403</v>
      </c>
      <c r="D937" s="229"/>
      <c r="E937" s="229"/>
      <c r="F937" s="224"/>
      <c r="G937" s="229"/>
      <c r="H937" s="229"/>
      <c r="I937" s="232" t="s">
        <v>247</v>
      </c>
      <c r="J937" s="229"/>
      <c r="K937" s="225"/>
      <c r="L937" s="229"/>
      <c r="M937"/>
      <c r="N937" s="229"/>
      <c r="O937" s="229"/>
      <c r="P937" s="229"/>
      <c r="Q937" s="226"/>
      <c r="R937" s="225"/>
      <c r="S937" s="229"/>
      <c r="T937" s="229"/>
      <c r="U937" s="229"/>
      <c r="V937" s="229"/>
      <c r="W937" s="225"/>
      <c r="X937" s="229"/>
      <c r="Y937" s="225"/>
      <c r="Z937" s="225"/>
      <c r="AA937" s="225"/>
      <c r="AB937" s="226"/>
      <c r="AC937" s="225"/>
      <c r="AD937" s="599"/>
      <c r="AE937" s="232">
        <v>0</v>
      </c>
      <c r="AF937" s="229"/>
      <c r="AG937"/>
      <c r="AH937" s="232"/>
      <c r="AI937" s="229"/>
      <c r="AJ937" s="229"/>
      <c r="AK937" s="229"/>
      <c r="AL937" s="229"/>
      <c r="AM937" s="229"/>
      <c r="AN937" s="229"/>
      <c r="AO937" s="229"/>
    </row>
    <row r="938" spans="1:41" ht="20.100000000000001" customHeight="1" x14ac:dyDescent="0.3">
      <c r="A938" s="225">
        <v>707560</v>
      </c>
      <c r="B938" s="256" t="s">
        <v>4404</v>
      </c>
      <c r="C938" s="223" t="s">
        <v>89</v>
      </c>
      <c r="D938" s="229"/>
      <c r="E938" s="229"/>
      <c r="F938" s="224"/>
      <c r="G938" s="229"/>
      <c r="H938" s="229"/>
      <c r="I938" s="232" t="s">
        <v>247</v>
      </c>
      <c r="J938" s="229"/>
      <c r="K938" s="225"/>
      <c r="L938" s="229"/>
      <c r="M938"/>
      <c r="N938" s="229"/>
      <c r="O938" s="229"/>
      <c r="P938" s="229"/>
      <c r="Q938" s="226"/>
      <c r="R938" s="225"/>
      <c r="S938" s="229"/>
      <c r="T938" s="229"/>
      <c r="U938" s="229"/>
      <c r="V938" s="229"/>
      <c r="W938" s="225"/>
      <c r="X938" s="229"/>
      <c r="Y938" s="225"/>
      <c r="Z938" s="225"/>
      <c r="AA938" s="225"/>
      <c r="AB938" s="226"/>
      <c r="AC938" s="225"/>
      <c r="AD938" s="599"/>
      <c r="AE938" s="232">
        <v>0</v>
      </c>
      <c r="AF938" s="229"/>
      <c r="AG938"/>
      <c r="AH938" s="232"/>
      <c r="AI938" s="229"/>
      <c r="AJ938" s="229"/>
      <c r="AK938" s="229"/>
      <c r="AL938" s="229"/>
      <c r="AM938" s="229"/>
      <c r="AN938" s="229"/>
      <c r="AO938" s="229"/>
    </row>
    <row r="939" spans="1:41" ht="20.100000000000001" customHeight="1" x14ac:dyDescent="0.3">
      <c r="A939" s="225">
        <v>707561</v>
      </c>
      <c r="B939" s="256" t="s">
        <v>4405</v>
      </c>
      <c r="C939" s="223" t="s">
        <v>158</v>
      </c>
      <c r="D939" s="229"/>
      <c r="E939" s="229"/>
      <c r="F939" s="224"/>
      <c r="G939" s="229"/>
      <c r="H939" s="229"/>
      <c r="I939" s="232" t="s">
        <v>247</v>
      </c>
      <c r="J939" s="229"/>
      <c r="K939" s="225"/>
      <c r="L939" s="229"/>
      <c r="M939"/>
      <c r="N939" s="229"/>
      <c r="O939" s="229"/>
      <c r="P939" s="229"/>
      <c r="Q939" s="226"/>
      <c r="R939" s="225"/>
      <c r="S939" s="229"/>
      <c r="T939" s="229"/>
      <c r="U939" s="229"/>
      <c r="V939" s="229"/>
      <c r="W939" s="225"/>
      <c r="X939" s="229"/>
      <c r="Y939" s="225"/>
      <c r="Z939" s="225"/>
      <c r="AA939" s="225"/>
      <c r="AB939" s="226"/>
      <c r="AC939" s="225"/>
      <c r="AD939" s="599"/>
      <c r="AE939" s="232">
        <v>0</v>
      </c>
      <c r="AF939" s="229"/>
      <c r="AG939"/>
      <c r="AH939" s="232"/>
      <c r="AI939" s="229"/>
      <c r="AJ939" s="229"/>
      <c r="AK939" s="229"/>
      <c r="AL939" s="229"/>
      <c r="AM939" s="229"/>
      <c r="AN939" s="229"/>
      <c r="AO939" s="229"/>
    </row>
    <row r="940" spans="1:41" ht="20.100000000000001" customHeight="1" x14ac:dyDescent="0.3">
      <c r="A940" s="225">
        <v>707562</v>
      </c>
      <c r="B940" s="256" t="s">
        <v>4406</v>
      </c>
      <c r="C940" s="223" t="s">
        <v>192</v>
      </c>
      <c r="D940" s="229"/>
      <c r="E940" s="229"/>
      <c r="F940" s="224"/>
      <c r="G940" s="229"/>
      <c r="H940" s="229"/>
      <c r="I940" s="232" t="s">
        <v>247</v>
      </c>
      <c r="J940" s="229"/>
      <c r="K940" s="225"/>
      <c r="L940" s="229"/>
      <c r="M940"/>
      <c r="N940" s="229"/>
      <c r="O940" s="229"/>
      <c r="P940" s="229"/>
      <c r="Q940" s="226"/>
      <c r="R940" s="225"/>
      <c r="S940" s="229"/>
      <c r="T940" s="229"/>
      <c r="U940" s="229"/>
      <c r="V940" s="229"/>
      <c r="W940" s="225"/>
      <c r="X940" s="229"/>
      <c r="Y940" s="225"/>
      <c r="Z940" s="225"/>
      <c r="AA940" s="225"/>
      <c r="AB940" s="226"/>
      <c r="AC940" s="225"/>
      <c r="AD940" s="599"/>
      <c r="AE940" s="232">
        <v>0</v>
      </c>
      <c r="AF940" s="229"/>
      <c r="AG940"/>
      <c r="AH940" s="232"/>
      <c r="AI940" s="229"/>
      <c r="AJ940" s="229"/>
      <c r="AK940" s="229"/>
      <c r="AL940" s="229"/>
      <c r="AM940" s="229"/>
      <c r="AN940" s="229"/>
      <c r="AO940" s="229"/>
    </row>
    <row r="941" spans="1:41" ht="20.100000000000001" customHeight="1" x14ac:dyDescent="0.3">
      <c r="A941" s="225">
        <v>707563</v>
      </c>
      <c r="B941" s="256" t="s">
        <v>4407</v>
      </c>
      <c r="C941" s="223" t="s">
        <v>100</v>
      </c>
      <c r="D941" s="229"/>
      <c r="E941" s="229"/>
      <c r="F941" s="224"/>
      <c r="G941" s="229"/>
      <c r="H941" s="229"/>
      <c r="I941" s="232" t="s">
        <v>247</v>
      </c>
      <c r="J941" s="229"/>
      <c r="K941" s="225"/>
      <c r="L941" s="229"/>
      <c r="M941"/>
      <c r="N941" s="229"/>
      <c r="O941" s="229"/>
      <c r="P941" s="229"/>
      <c r="Q941" s="226"/>
      <c r="R941" s="225"/>
      <c r="S941" s="229"/>
      <c r="T941" s="229"/>
      <c r="U941" s="229"/>
      <c r="V941" s="229"/>
      <c r="W941" s="225"/>
      <c r="X941" s="229"/>
      <c r="Y941" s="225"/>
      <c r="Z941" s="225"/>
      <c r="AA941" s="225"/>
      <c r="AB941" s="226"/>
      <c r="AC941" s="225"/>
      <c r="AD941" s="599"/>
      <c r="AE941" s="232">
        <v>0</v>
      </c>
      <c r="AF941" s="229"/>
      <c r="AG941"/>
      <c r="AH941" s="232"/>
      <c r="AI941" s="229"/>
      <c r="AJ941" s="229"/>
      <c r="AK941" s="229"/>
      <c r="AL941" s="229"/>
      <c r="AM941" s="229"/>
      <c r="AN941" s="229"/>
      <c r="AO941" s="229"/>
    </row>
    <row r="942" spans="1:41" ht="20.100000000000001" customHeight="1" x14ac:dyDescent="0.3">
      <c r="A942" s="225">
        <v>707564</v>
      </c>
      <c r="B942" s="256" t="s">
        <v>4408</v>
      </c>
      <c r="C942" s="223" t="s">
        <v>4409</v>
      </c>
      <c r="D942" s="229"/>
      <c r="E942" s="229"/>
      <c r="F942" s="224"/>
      <c r="G942" s="229"/>
      <c r="H942" s="229"/>
      <c r="I942" s="232" t="s">
        <v>247</v>
      </c>
      <c r="J942" s="229"/>
      <c r="K942" s="225"/>
      <c r="L942" s="229"/>
      <c r="M942"/>
      <c r="N942" s="229"/>
      <c r="O942" s="229"/>
      <c r="P942" s="229"/>
      <c r="Q942" s="226"/>
      <c r="R942" s="225"/>
      <c r="S942" s="229"/>
      <c r="T942" s="229"/>
      <c r="U942" s="229"/>
      <c r="V942" s="229"/>
      <c r="W942" s="225"/>
      <c r="X942" s="229"/>
      <c r="Y942" s="225"/>
      <c r="Z942" s="225"/>
      <c r="AA942" s="225"/>
      <c r="AB942" s="226"/>
      <c r="AC942" s="225"/>
      <c r="AD942" s="599"/>
      <c r="AE942" s="232">
        <v>0</v>
      </c>
      <c r="AF942" s="229"/>
      <c r="AG942"/>
      <c r="AH942" s="232"/>
      <c r="AI942" s="229"/>
      <c r="AJ942" s="229"/>
      <c r="AK942" s="229"/>
      <c r="AL942" s="229"/>
      <c r="AM942" s="229"/>
      <c r="AN942" s="229"/>
      <c r="AO942" s="229"/>
    </row>
    <row r="943" spans="1:41" ht="20.100000000000001" customHeight="1" x14ac:dyDescent="0.3">
      <c r="A943" s="225">
        <v>707565</v>
      </c>
      <c r="B943" s="256" t="s">
        <v>4410</v>
      </c>
      <c r="C943" s="223" t="s">
        <v>68</v>
      </c>
      <c r="D943" s="229"/>
      <c r="E943" s="229"/>
      <c r="F943" s="224"/>
      <c r="G943" s="229"/>
      <c r="H943" s="229"/>
      <c r="I943" s="232" t="s">
        <v>247</v>
      </c>
      <c r="J943" s="229"/>
      <c r="K943" s="225"/>
      <c r="L943" s="229"/>
      <c r="M943"/>
      <c r="N943" s="229"/>
      <c r="O943" s="229"/>
      <c r="P943" s="229"/>
      <c r="Q943" s="226"/>
      <c r="R943" s="225"/>
      <c r="S943" s="229"/>
      <c r="T943" s="229"/>
      <c r="U943" s="229"/>
      <c r="V943" s="229"/>
      <c r="W943" s="225"/>
      <c r="X943" s="229"/>
      <c r="Y943" s="225"/>
      <c r="Z943" s="225"/>
      <c r="AA943" s="225"/>
      <c r="AB943" s="226"/>
      <c r="AC943" s="225"/>
      <c r="AD943" s="599"/>
      <c r="AE943" s="232">
        <v>0</v>
      </c>
      <c r="AF943" s="229"/>
      <c r="AG943"/>
      <c r="AH943" s="232"/>
      <c r="AI943" s="229"/>
      <c r="AJ943" s="229"/>
      <c r="AK943" s="229"/>
      <c r="AL943" s="229"/>
      <c r="AM943" s="229"/>
      <c r="AN943" s="229"/>
      <c r="AO943" s="229"/>
    </row>
    <row r="944" spans="1:41" ht="20.100000000000001" customHeight="1" x14ac:dyDescent="0.3">
      <c r="A944" s="225">
        <v>707566</v>
      </c>
      <c r="B944" s="256" t="s">
        <v>4411</v>
      </c>
      <c r="C944" s="223" t="s">
        <v>89</v>
      </c>
      <c r="D944" s="229"/>
      <c r="E944" s="229"/>
      <c r="F944" s="224"/>
      <c r="G944" s="229"/>
      <c r="H944" s="229"/>
      <c r="I944" s="232" t="s">
        <v>247</v>
      </c>
      <c r="J944" s="229"/>
      <c r="K944" s="225"/>
      <c r="L944" s="229"/>
      <c r="M944"/>
      <c r="N944" s="229"/>
      <c r="O944" s="229"/>
      <c r="P944" s="229"/>
      <c r="Q944" s="226"/>
      <c r="R944" s="225"/>
      <c r="S944" s="229"/>
      <c r="T944" s="229"/>
      <c r="U944" s="229"/>
      <c r="V944" s="229"/>
      <c r="W944" s="225"/>
      <c r="X944" s="229"/>
      <c r="Y944" s="225"/>
      <c r="Z944" s="225"/>
      <c r="AA944" s="225"/>
      <c r="AB944" s="226"/>
      <c r="AC944" s="225"/>
      <c r="AD944" s="599"/>
      <c r="AE944" s="232">
        <v>0</v>
      </c>
      <c r="AF944" s="229"/>
      <c r="AG944"/>
      <c r="AH944" s="232"/>
      <c r="AI944" s="229"/>
      <c r="AJ944" s="229"/>
      <c r="AK944" s="229"/>
      <c r="AL944" s="229"/>
      <c r="AM944" s="229"/>
      <c r="AN944" s="229"/>
      <c r="AO944" s="229"/>
    </row>
    <row r="945" spans="1:41" ht="20.100000000000001" customHeight="1" x14ac:dyDescent="0.3">
      <c r="A945" s="225">
        <v>707567</v>
      </c>
      <c r="B945" s="256" t="s">
        <v>4412</v>
      </c>
      <c r="C945" s="223" t="s">
        <v>66</v>
      </c>
      <c r="D945" s="229"/>
      <c r="E945" s="229"/>
      <c r="F945" s="224"/>
      <c r="G945" s="229"/>
      <c r="H945" s="229"/>
      <c r="I945" s="232" t="s">
        <v>247</v>
      </c>
      <c r="J945" s="229"/>
      <c r="K945" s="225"/>
      <c r="L945" s="229"/>
      <c r="M945"/>
      <c r="N945" s="229"/>
      <c r="O945" s="229"/>
      <c r="P945" s="229"/>
      <c r="Q945" s="226"/>
      <c r="R945" s="225"/>
      <c r="S945" s="229"/>
      <c r="T945" s="229"/>
      <c r="U945" s="229"/>
      <c r="V945" s="229"/>
      <c r="W945" s="225"/>
      <c r="X945" s="229"/>
      <c r="Y945" s="225"/>
      <c r="Z945" s="225"/>
      <c r="AA945" s="225"/>
      <c r="AB945" s="226"/>
      <c r="AC945" s="225"/>
      <c r="AD945" s="599"/>
      <c r="AE945" s="232">
        <v>0</v>
      </c>
      <c r="AF945" s="229"/>
      <c r="AG945"/>
      <c r="AH945" s="232"/>
      <c r="AI945" s="229"/>
      <c r="AJ945" s="229"/>
      <c r="AK945" s="229"/>
      <c r="AL945" s="229"/>
      <c r="AM945" s="229"/>
      <c r="AN945" s="229"/>
      <c r="AO945" s="229"/>
    </row>
    <row r="946" spans="1:41" ht="20.100000000000001" customHeight="1" x14ac:dyDescent="0.3">
      <c r="A946" s="225">
        <v>707568</v>
      </c>
      <c r="B946" s="256" t="s">
        <v>4413</v>
      </c>
      <c r="C946" s="223" t="s">
        <v>270</v>
      </c>
      <c r="D946" s="229"/>
      <c r="E946" s="229"/>
      <c r="F946" s="224"/>
      <c r="G946" s="229"/>
      <c r="H946" s="229"/>
      <c r="I946" s="232" t="s">
        <v>247</v>
      </c>
      <c r="J946" s="229"/>
      <c r="K946" s="225"/>
      <c r="L946" s="229"/>
      <c r="M946"/>
      <c r="N946" s="229"/>
      <c r="O946" s="229"/>
      <c r="P946" s="229"/>
      <c r="Q946" s="226"/>
      <c r="R946" s="225"/>
      <c r="S946" s="229"/>
      <c r="T946" s="229"/>
      <c r="U946" s="229"/>
      <c r="V946" s="229"/>
      <c r="W946" s="225"/>
      <c r="X946" s="229"/>
      <c r="Y946" s="225"/>
      <c r="Z946" s="225"/>
      <c r="AA946" s="225"/>
      <c r="AB946" s="226"/>
      <c r="AC946" s="225"/>
      <c r="AD946" s="599"/>
      <c r="AE946" s="232">
        <v>0</v>
      </c>
      <c r="AF946" s="229"/>
      <c r="AG946"/>
      <c r="AH946" s="232"/>
      <c r="AI946" s="229"/>
      <c r="AJ946" s="229"/>
      <c r="AK946" s="229"/>
      <c r="AL946" s="229"/>
      <c r="AM946" s="229"/>
      <c r="AN946" s="229"/>
      <c r="AO946" s="229"/>
    </row>
    <row r="947" spans="1:41" ht="20.100000000000001" customHeight="1" x14ac:dyDescent="0.3">
      <c r="A947" s="225">
        <v>707569</v>
      </c>
      <c r="B947" s="256" t="s">
        <v>4414</v>
      </c>
      <c r="C947" s="223" t="s">
        <v>4415</v>
      </c>
      <c r="D947" s="229"/>
      <c r="E947" s="229"/>
      <c r="F947" s="224"/>
      <c r="G947" s="229"/>
      <c r="H947" s="229"/>
      <c r="I947" s="232" t="s">
        <v>247</v>
      </c>
      <c r="J947" s="229"/>
      <c r="K947" s="225"/>
      <c r="L947" s="229"/>
      <c r="M947"/>
      <c r="N947" s="229"/>
      <c r="O947" s="229"/>
      <c r="P947" s="229"/>
      <c r="Q947" s="226"/>
      <c r="R947" s="225"/>
      <c r="S947" s="229"/>
      <c r="T947" s="229"/>
      <c r="U947" s="229"/>
      <c r="V947" s="229"/>
      <c r="W947" s="225"/>
      <c r="X947" s="229"/>
      <c r="Y947" s="225"/>
      <c r="Z947" s="225"/>
      <c r="AA947" s="225"/>
      <c r="AB947" s="226"/>
      <c r="AC947" s="225"/>
      <c r="AD947" s="599"/>
      <c r="AE947" s="232">
        <v>0</v>
      </c>
      <c r="AF947" s="229"/>
      <c r="AG947"/>
      <c r="AH947" s="232"/>
      <c r="AI947" s="229"/>
      <c r="AJ947" s="229"/>
      <c r="AK947" s="229"/>
      <c r="AL947" s="229"/>
      <c r="AM947" s="229"/>
      <c r="AN947" s="229"/>
      <c r="AO947" s="229"/>
    </row>
    <row r="948" spans="1:41" ht="20.100000000000001" customHeight="1" x14ac:dyDescent="0.3">
      <c r="A948" s="225">
        <v>707570</v>
      </c>
      <c r="B948" s="256" t="s">
        <v>4416</v>
      </c>
      <c r="C948" s="223" t="s">
        <v>64</v>
      </c>
      <c r="D948" s="229"/>
      <c r="E948" s="229"/>
      <c r="F948" s="224"/>
      <c r="G948" s="229"/>
      <c r="H948" s="229"/>
      <c r="I948" s="232" t="s">
        <v>247</v>
      </c>
      <c r="J948" s="229"/>
      <c r="K948" s="225"/>
      <c r="L948" s="229"/>
      <c r="M948"/>
      <c r="N948" s="229"/>
      <c r="O948" s="229"/>
      <c r="P948" s="229"/>
      <c r="Q948" s="226"/>
      <c r="R948" s="225"/>
      <c r="S948" s="229"/>
      <c r="T948" s="229"/>
      <c r="U948" s="229"/>
      <c r="V948" s="229"/>
      <c r="W948" s="225"/>
      <c r="X948" s="229"/>
      <c r="Y948" s="225"/>
      <c r="Z948" s="225"/>
      <c r="AA948" s="225"/>
      <c r="AB948" s="226"/>
      <c r="AC948" s="225"/>
      <c r="AD948" s="599"/>
      <c r="AE948" s="232">
        <v>0</v>
      </c>
      <c r="AF948" s="229"/>
      <c r="AG948"/>
      <c r="AH948" s="232"/>
      <c r="AI948" s="229"/>
      <c r="AJ948" s="229"/>
      <c r="AK948" s="229"/>
      <c r="AL948" s="229"/>
      <c r="AM948" s="229"/>
      <c r="AN948" s="229"/>
      <c r="AO948" s="229"/>
    </row>
    <row r="949" spans="1:41" ht="20.100000000000001" customHeight="1" x14ac:dyDescent="0.3">
      <c r="A949" s="225">
        <v>707571</v>
      </c>
      <c r="B949" s="256" t="s">
        <v>4417</v>
      </c>
      <c r="C949" s="223" t="s">
        <v>82</v>
      </c>
      <c r="D949" s="229"/>
      <c r="E949" s="229"/>
      <c r="F949" s="224"/>
      <c r="G949" s="229"/>
      <c r="H949" s="229"/>
      <c r="I949" s="232" t="s">
        <v>247</v>
      </c>
      <c r="J949" s="229"/>
      <c r="K949" s="225"/>
      <c r="L949" s="229"/>
      <c r="M949"/>
      <c r="N949" s="229"/>
      <c r="O949" s="229"/>
      <c r="P949" s="229"/>
      <c r="Q949" s="226"/>
      <c r="R949" s="225"/>
      <c r="S949" s="229"/>
      <c r="T949" s="229"/>
      <c r="U949" s="229"/>
      <c r="V949" s="229"/>
      <c r="W949" s="225"/>
      <c r="X949" s="229"/>
      <c r="Y949" s="225"/>
      <c r="Z949" s="225"/>
      <c r="AA949" s="225"/>
      <c r="AB949" s="226"/>
      <c r="AC949" s="225"/>
      <c r="AD949" s="599"/>
      <c r="AE949" s="232">
        <v>0</v>
      </c>
      <c r="AF949" s="229"/>
      <c r="AG949"/>
      <c r="AH949" s="232"/>
      <c r="AI949" s="229"/>
      <c r="AJ949" s="229"/>
      <c r="AK949" s="229"/>
      <c r="AL949" s="229"/>
      <c r="AM949" s="229"/>
      <c r="AN949" s="229"/>
      <c r="AO949" s="229"/>
    </row>
    <row r="950" spans="1:41" ht="20.100000000000001" customHeight="1" x14ac:dyDescent="0.3">
      <c r="A950" s="225">
        <v>707572</v>
      </c>
      <c r="B950" s="256" t="s">
        <v>4418</v>
      </c>
      <c r="C950" s="223" t="s">
        <v>66</v>
      </c>
      <c r="D950" s="229"/>
      <c r="E950" s="229"/>
      <c r="F950" s="224"/>
      <c r="G950" s="229"/>
      <c r="H950" s="229"/>
      <c r="I950" s="232" t="s">
        <v>247</v>
      </c>
      <c r="J950" s="229"/>
      <c r="K950" s="225"/>
      <c r="L950" s="229"/>
      <c r="M950"/>
      <c r="N950" s="229"/>
      <c r="O950" s="229"/>
      <c r="P950" s="229"/>
      <c r="Q950" s="226"/>
      <c r="R950" s="225"/>
      <c r="S950" s="229"/>
      <c r="T950" s="229"/>
      <c r="U950" s="229"/>
      <c r="V950" s="229"/>
      <c r="W950" s="225"/>
      <c r="X950" s="229"/>
      <c r="Y950" s="225"/>
      <c r="Z950" s="225"/>
      <c r="AA950" s="225"/>
      <c r="AB950" s="226"/>
      <c r="AC950" s="225"/>
      <c r="AD950" s="599"/>
      <c r="AE950" s="232">
        <v>0</v>
      </c>
      <c r="AF950" s="229"/>
      <c r="AG950"/>
      <c r="AH950" s="232"/>
      <c r="AI950" s="229"/>
      <c r="AJ950" s="229"/>
      <c r="AK950" s="229"/>
      <c r="AL950" s="229"/>
      <c r="AM950" s="229"/>
      <c r="AN950" s="229"/>
      <c r="AO950" s="229"/>
    </row>
    <row r="951" spans="1:41" ht="20.100000000000001" customHeight="1" x14ac:dyDescent="0.3">
      <c r="A951" s="225">
        <v>707573</v>
      </c>
      <c r="B951" s="256" t="s">
        <v>4419</v>
      </c>
      <c r="C951" s="223" t="s">
        <v>92</v>
      </c>
      <c r="D951" s="229"/>
      <c r="E951" s="229"/>
      <c r="F951" s="224"/>
      <c r="G951" s="229"/>
      <c r="H951" s="229"/>
      <c r="I951" s="232" t="s">
        <v>247</v>
      </c>
      <c r="J951" s="229"/>
      <c r="K951" s="225"/>
      <c r="L951" s="229"/>
      <c r="M951"/>
      <c r="N951" s="229"/>
      <c r="O951" s="229"/>
      <c r="P951" s="229"/>
      <c r="Q951" s="226"/>
      <c r="R951" s="225"/>
      <c r="S951" s="229"/>
      <c r="T951" s="229"/>
      <c r="U951" s="229"/>
      <c r="V951" s="229"/>
      <c r="W951" s="225"/>
      <c r="X951" s="229"/>
      <c r="Y951" s="225"/>
      <c r="Z951" s="225"/>
      <c r="AA951" s="225"/>
      <c r="AB951" s="226"/>
      <c r="AC951" s="225"/>
      <c r="AD951" s="599"/>
      <c r="AE951" s="232">
        <v>0</v>
      </c>
      <c r="AF951" s="229"/>
      <c r="AG951"/>
      <c r="AH951" s="232"/>
      <c r="AI951" s="229"/>
      <c r="AJ951" s="229"/>
      <c r="AK951" s="229"/>
      <c r="AL951" s="229"/>
      <c r="AM951" s="229"/>
      <c r="AN951" s="229"/>
      <c r="AO951" s="229"/>
    </row>
    <row r="952" spans="1:41" ht="20.100000000000001" customHeight="1" x14ac:dyDescent="0.3">
      <c r="A952" s="225">
        <v>707574</v>
      </c>
      <c r="B952" s="256" t="s">
        <v>4420</v>
      </c>
      <c r="C952" s="223" t="s">
        <v>119</v>
      </c>
      <c r="D952" s="229"/>
      <c r="E952" s="229"/>
      <c r="F952" s="224"/>
      <c r="G952" s="229"/>
      <c r="H952" s="229"/>
      <c r="I952" s="232" t="s">
        <v>247</v>
      </c>
      <c r="J952" s="229"/>
      <c r="K952" s="225"/>
      <c r="L952" s="229"/>
      <c r="M952"/>
      <c r="N952" s="229"/>
      <c r="O952" s="229"/>
      <c r="P952" s="229"/>
      <c r="Q952" s="226"/>
      <c r="R952" s="225"/>
      <c r="S952" s="229"/>
      <c r="T952" s="229"/>
      <c r="U952" s="229"/>
      <c r="V952" s="229"/>
      <c r="W952" s="225"/>
      <c r="X952" s="229"/>
      <c r="Y952" s="225"/>
      <c r="Z952" s="225"/>
      <c r="AA952" s="225"/>
      <c r="AB952" s="226"/>
      <c r="AC952" s="225"/>
      <c r="AD952" s="599"/>
      <c r="AE952" s="232">
        <v>0</v>
      </c>
      <c r="AF952" s="229"/>
      <c r="AG952"/>
      <c r="AH952" s="232"/>
      <c r="AI952" s="229"/>
      <c r="AJ952" s="229"/>
      <c r="AK952" s="229"/>
      <c r="AL952" s="229"/>
      <c r="AM952" s="229"/>
      <c r="AN952" s="229"/>
      <c r="AO952" s="229"/>
    </row>
    <row r="953" spans="1:41" ht="20.100000000000001" customHeight="1" x14ac:dyDescent="0.3">
      <c r="A953" s="225">
        <v>707575</v>
      </c>
      <c r="B953" s="256" t="s">
        <v>4421</v>
      </c>
      <c r="C953" s="223" t="s">
        <v>4422</v>
      </c>
      <c r="D953" s="229"/>
      <c r="E953" s="229"/>
      <c r="F953" s="224"/>
      <c r="G953" s="229"/>
      <c r="H953" s="229"/>
      <c r="I953" s="232" t="s">
        <v>247</v>
      </c>
      <c r="J953" s="229"/>
      <c r="K953" s="225"/>
      <c r="L953" s="229"/>
      <c r="M953"/>
      <c r="N953" s="229"/>
      <c r="O953" s="229"/>
      <c r="P953" s="229"/>
      <c r="Q953" s="226"/>
      <c r="R953" s="225"/>
      <c r="S953" s="229"/>
      <c r="T953" s="229"/>
      <c r="U953" s="229"/>
      <c r="V953" s="229"/>
      <c r="W953" s="225"/>
      <c r="X953" s="229"/>
      <c r="Y953" s="225"/>
      <c r="Z953" s="225"/>
      <c r="AA953" s="225"/>
      <c r="AB953" s="226"/>
      <c r="AC953" s="225"/>
      <c r="AD953" s="599"/>
      <c r="AE953" s="232">
        <v>0</v>
      </c>
      <c r="AF953" s="229"/>
      <c r="AG953"/>
      <c r="AH953" s="232"/>
      <c r="AI953" s="229"/>
      <c r="AJ953" s="229"/>
      <c r="AK953" s="229"/>
      <c r="AL953" s="229"/>
      <c r="AM953" s="229"/>
      <c r="AN953" s="229"/>
      <c r="AO953" s="229"/>
    </row>
    <row r="954" spans="1:41" ht="20.100000000000001" customHeight="1" x14ac:dyDescent="0.3">
      <c r="A954" s="225">
        <v>707576</v>
      </c>
      <c r="B954" s="256" t="s">
        <v>4423</v>
      </c>
      <c r="C954" s="223" t="s">
        <v>64</v>
      </c>
      <c r="D954" s="229"/>
      <c r="E954" s="229"/>
      <c r="F954" s="224"/>
      <c r="G954" s="229"/>
      <c r="H954" s="229"/>
      <c r="I954" s="232" t="s">
        <v>247</v>
      </c>
      <c r="J954" s="229"/>
      <c r="K954" s="225"/>
      <c r="L954" s="229"/>
      <c r="M954"/>
      <c r="N954" s="229"/>
      <c r="O954" s="229"/>
      <c r="P954" s="229"/>
      <c r="Q954" s="226"/>
      <c r="R954" s="225"/>
      <c r="S954" s="229"/>
      <c r="T954" s="229"/>
      <c r="U954" s="229"/>
      <c r="V954" s="229"/>
      <c r="W954" s="225"/>
      <c r="X954" s="229"/>
      <c r="Y954" s="225"/>
      <c r="Z954" s="225"/>
      <c r="AA954" s="225"/>
      <c r="AB954" s="226"/>
      <c r="AC954" s="225"/>
      <c r="AD954" s="599"/>
      <c r="AE954" s="232">
        <v>0</v>
      </c>
      <c r="AF954" s="229"/>
      <c r="AG954"/>
      <c r="AH954" s="232"/>
      <c r="AI954" s="229"/>
      <c r="AJ954" s="229"/>
      <c r="AK954" s="229"/>
      <c r="AL954" s="229"/>
      <c r="AM954" s="229"/>
      <c r="AN954" s="229"/>
      <c r="AO954" s="229"/>
    </row>
    <row r="955" spans="1:41" ht="20.100000000000001" customHeight="1" x14ac:dyDescent="0.3">
      <c r="A955" s="225">
        <v>707577</v>
      </c>
      <c r="B955" s="256" t="s">
        <v>4424</v>
      </c>
      <c r="C955" s="223" t="s">
        <v>82</v>
      </c>
      <c r="D955" s="229"/>
      <c r="E955" s="229"/>
      <c r="F955" s="224"/>
      <c r="G955" s="229"/>
      <c r="H955" s="229"/>
      <c r="I955" s="232" t="s">
        <v>247</v>
      </c>
      <c r="J955" s="229"/>
      <c r="K955" s="225"/>
      <c r="L955" s="229"/>
      <c r="M955"/>
      <c r="N955" s="229"/>
      <c r="O955" s="229"/>
      <c r="P955" s="229"/>
      <c r="Q955" s="226"/>
      <c r="R955" s="225"/>
      <c r="S955" s="229"/>
      <c r="T955" s="229"/>
      <c r="U955" s="229"/>
      <c r="V955" s="229"/>
      <c r="W955" s="225"/>
      <c r="X955" s="229"/>
      <c r="Y955" s="225"/>
      <c r="Z955" s="225"/>
      <c r="AA955" s="225"/>
      <c r="AB955" s="226"/>
      <c r="AC955" s="225"/>
      <c r="AD955" s="599"/>
      <c r="AE955" s="232">
        <v>0</v>
      </c>
      <c r="AF955" s="229"/>
      <c r="AG955"/>
      <c r="AH955" s="232"/>
      <c r="AI955" s="229"/>
      <c r="AJ955" s="229"/>
      <c r="AK955" s="229"/>
      <c r="AL955" s="229"/>
      <c r="AM955" s="229"/>
      <c r="AN955" s="229"/>
      <c r="AO955" s="229"/>
    </row>
    <row r="956" spans="1:41" ht="20.100000000000001" customHeight="1" x14ac:dyDescent="0.3">
      <c r="A956" s="225">
        <v>707578</v>
      </c>
      <c r="B956" s="256" t="s">
        <v>4425</v>
      </c>
      <c r="C956" s="223" t="s">
        <v>103</v>
      </c>
      <c r="D956" s="229"/>
      <c r="E956" s="229"/>
      <c r="F956" s="224"/>
      <c r="G956" s="229"/>
      <c r="H956" s="229"/>
      <c r="I956" s="232" t="s">
        <v>247</v>
      </c>
      <c r="J956" s="229"/>
      <c r="K956" s="225"/>
      <c r="L956" s="229"/>
      <c r="M956"/>
      <c r="N956" s="229"/>
      <c r="O956" s="229"/>
      <c r="P956" s="229"/>
      <c r="Q956" s="226"/>
      <c r="R956" s="225"/>
      <c r="S956" s="229"/>
      <c r="T956" s="229"/>
      <c r="U956" s="229"/>
      <c r="V956" s="229"/>
      <c r="W956" s="225"/>
      <c r="X956" s="229"/>
      <c r="Y956" s="225"/>
      <c r="Z956" s="225"/>
      <c r="AA956" s="225"/>
      <c r="AB956" s="226"/>
      <c r="AC956" s="225"/>
      <c r="AD956" s="599"/>
      <c r="AE956" s="232">
        <v>0</v>
      </c>
      <c r="AF956" s="229"/>
      <c r="AG956"/>
      <c r="AH956" s="232"/>
      <c r="AI956" s="229"/>
      <c r="AJ956" s="229"/>
      <c r="AK956" s="229"/>
      <c r="AL956" s="229"/>
      <c r="AM956" s="229"/>
      <c r="AN956" s="229"/>
      <c r="AO956" s="229"/>
    </row>
    <row r="957" spans="1:41" ht="20.100000000000001" customHeight="1" x14ac:dyDescent="0.3">
      <c r="A957" s="225">
        <v>707579</v>
      </c>
      <c r="B957" s="256" t="s">
        <v>4426</v>
      </c>
      <c r="C957" s="223" t="s">
        <v>94</v>
      </c>
      <c r="D957" s="229"/>
      <c r="E957" s="229"/>
      <c r="F957" s="224"/>
      <c r="G957" s="229"/>
      <c r="H957" s="229"/>
      <c r="I957" s="232" t="s">
        <v>247</v>
      </c>
      <c r="J957" s="229"/>
      <c r="K957" s="225"/>
      <c r="L957" s="229"/>
      <c r="M957"/>
      <c r="N957" s="229"/>
      <c r="O957" s="229"/>
      <c r="P957" s="229"/>
      <c r="Q957" s="226"/>
      <c r="R957" s="225"/>
      <c r="S957" s="229"/>
      <c r="T957" s="229"/>
      <c r="U957" s="229"/>
      <c r="V957" s="229"/>
      <c r="W957" s="225"/>
      <c r="X957" s="229"/>
      <c r="Y957" s="225"/>
      <c r="Z957" s="225"/>
      <c r="AA957" s="225"/>
      <c r="AB957" s="226"/>
      <c r="AC957" s="225"/>
      <c r="AD957" s="599"/>
      <c r="AE957" s="232">
        <v>0</v>
      </c>
      <c r="AF957" s="229"/>
      <c r="AG957"/>
      <c r="AH957" s="232"/>
      <c r="AI957" s="229"/>
      <c r="AJ957" s="229"/>
      <c r="AK957" s="229"/>
      <c r="AL957" s="229"/>
      <c r="AM957" s="229"/>
      <c r="AN957" s="229"/>
      <c r="AO957" s="229"/>
    </row>
    <row r="958" spans="1:41" ht="20.100000000000001" customHeight="1" x14ac:dyDescent="0.3">
      <c r="A958" s="225">
        <v>707580</v>
      </c>
      <c r="B958" s="256" t="s">
        <v>4427</v>
      </c>
      <c r="C958" s="223" t="s">
        <v>4428</v>
      </c>
      <c r="D958" s="229"/>
      <c r="E958" s="229"/>
      <c r="F958" s="224"/>
      <c r="G958" s="229"/>
      <c r="H958" s="229"/>
      <c r="I958" s="232" t="s">
        <v>247</v>
      </c>
      <c r="J958" s="229"/>
      <c r="K958" s="225"/>
      <c r="L958" s="229"/>
      <c r="M958"/>
      <c r="N958" s="229"/>
      <c r="O958" s="229"/>
      <c r="P958" s="229"/>
      <c r="Q958" s="226"/>
      <c r="R958" s="225"/>
      <c r="S958" s="229"/>
      <c r="T958" s="229"/>
      <c r="U958" s="229"/>
      <c r="V958" s="229"/>
      <c r="W958" s="225"/>
      <c r="X958" s="229"/>
      <c r="Y958" s="225"/>
      <c r="Z958" s="225"/>
      <c r="AA958" s="225"/>
      <c r="AB958" s="226"/>
      <c r="AC958" s="225"/>
      <c r="AD958" s="599"/>
      <c r="AE958" s="232">
        <v>0</v>
      </c>
      <c r="AF958" s="229"/>
      <c r="AG958"/>
      <c r="AH958" s="232"/>
      <c r="AI958" s="229"/>
      <c r="AJ958" s="229"/>
      <c r="AK958" s="229"/>
      <c r="AL958" s="229"/>
      <c r="AM958" s="229"/>
      <c r="AN958" s="229"/>
      <c r="AO958" s="229"/>
    </row>
    <row r="959" spans="1:41" ht="20.100000000000001" customHeight="1" x14ac:dyDescent="0.3">
      <c r="A959" s="225">
        <v>707581</v>
      </c>
      <c r="B959" s="256" t="s">
        <v>4429</v>
      </c>
      <c r="C959" s="223" t="s">
        <v>99</v>
      </c>
      <c r="D959" s="229"/>
      <c r="E959" s="229"/>
      <c r="F959" s="224"/>
      <c r="G959" s="229"/>
      <c r="H959" s="229"/>
      <c r="I959" s="232" t="s">
        <v>247</v>
      </c>
      <c r="J959" s="229"/>
      <c r="K959" s="225"/>
      <c r="L959" s="229"/>
      <c r="M959"/>
      <c r="N959" s="229"/>
      <c r="O959" s="229"/>
      <c r="P959" s="229"/>
      <c r="Q959" s="226"/>
      <c r="R959" s="225"/>
      <c r="S959" s="229"/>
      <c r="T959" s="229"/>
      <c r="U959" s="229"/>
      <c r="V959" s="229"/>
      <c r="W959" s="225"/>
      <c r="X959" s="229"/>
      <c r="Y959" s="225"/>
      <c r="Z959" s="225"/>
      <c r="AA959" s="225"/>
      <c r="AB959" s="226"/>
      <c r="AC959" s="225"/>
      <c r="AD959" s="599"/>
      <c r="AE959" s="232">
        <v>0</v>
      </c>
      <c r="AF959" s="229"/>
      <c r="AG959"/>
      <c r="AH959" s="232"/>
      <c r="AI959" s="229"/>
      <c r="AJ959" s="229"/>
      <c r="AK959" s="229"/>
      <c r="AL959" s="229"/>
      <c r="AM959" s="229"/>
      <c r="AN959" s="229"/>
      <c r="AO959" s="229"/>
    </row>
    <row r="960" spans="1:41" ht="20.100000000000001" customHeight="1" x14ac:dyDescent="0.3">
      <c r="A960" s="225">
        <v>707582</v>
      </c>
      <c r="B960" s="256" t="s">
        <v>4430</v>
      </c>
      <c r="C960" s="223" t="s">
        <v>278</v>
      </c>
      <c r="D960" s="229"/>
      <c r="E960" s="229"/>
      <c r="F960" s="224"/>
      <c r="G960" s="229"/>
      <c r="H960" s="229"/>
      <c r="I960" s="232" t="s">
        <v>247</v>
      </c>
      <c r="J960" s="229"/>
      <c r="K960" s="225"/>
      <c r="L960" s="229"/>
      <c r="M960"/>
      <c r="N960" s="229"/>
      <c r="O960" s="229"/>
      <c r="P960" s="229"/>
      <c r="Q960" s="226"/>
      <c r="R960" s="225"/>
      <c r="S960" s="229"/>
      <c r="T960" s="229"/>
      <c r="U960" s="229"/>
      <c r="V960" s="229"/>
      <c r="W960" s="225"/>
      <c r="X960" s="229"/>
      <c r="Y960" s="225"/>
      <c r="Z960" s="225"/>
      <c r="AA960" s="225"/>
      <c r="AB960" s="226"/>
      <c r="AC960" s="225"/>
      <c r="AD960" s="599"/>
      <c r="AE960" s="232">
        <v>0</v>
      </c>
      <c r="AF960" s="229"/>
      <c r="AG960"/>
      <c r="AH960" s="232"/>
      <c r="AI960" s="229"/>
      <c r="AJ960" s="229"/>
      <c r="AK960" s="229"/>
      <c r="AL960" s="229"/>
      <c r="AM960" s="229"/>
      <c r="AN960" s="229"/>
      <c r="AO960" s="229"/>
    </row>
    <row r="961" spans="1:41" ht="20.100000000000001" customHeight="1" x14ac:dyDescent="0.3">
      <c r="A961" s="225">
        <v>707583</v>
      </c>
      <c r="B961" s="256" t="s">
        <v>4431</v>
      </c>
      <c r="C961" s="223" t="s">
        <v>126</v>
      </c>
      <c r="D961" s="229"/>
      <c r="E961" s="229"/>
      <c r="F961" s="224"/>
      <c r="G961" s="229"/>
      <c r="H961" s="229"/>
      <c r="I961" s="232" t="s">
        <v>247</v>
      </c>
      <c r="J961" s="229"/>
      <c r="K961" s="225"/>
      <c r="L961" s="229"/>
      <c r="M961"/>
      <c r="N961" s="229"/>
      <c r="O961" s="229"/>
      <c r="P961" s="229"/>
      <c r="Q961" s="226"/>
      <c r="R961" s="225"/>
      <c r="S961" s="229"/>
      <c r="T961" s="229"/>
      <c r="U961" s="229"/>
      <c r="V961" s="229"/>
      <c r="W961" s="225"/>
      <c r="X961" s="229"/>
      <c r="Y961" s="225"/>
      <c r="Z961" s="225"/>
      <c r="AA961" s="225"/>
      <c r="AB961" s="226"/>
      <c r="AC961" s="225"/>
      <c r="AD961" s="599"/>
      <c r="AE961" s="232">
        <v>0</v>
      </c>
      <c r="AF961" s="229"/>
      <c r="AG961"/>
      <c r="AH961" s="232"/>
      <c r="AI961" s="229"/>
      <c r="AJ961" s="229"/>
      <c r="AK961" s="229"/>
      <c r="AL961" s="229"/>
      <c r="AM961" s="229"/>
      <c r="AN961" s="229"/>
      <c r="AO961" s="229"/>
    </row>
    <row r="962" spans="1:41" ht="20.100000000000001" customHeight="1" x14ac:dyDescent="0.3">
      <c r="A962" s="225">
        <v>707584</v>
      </c>
      <c r="B962" s="256" t="s">
        <v>4432</v>
      </c>
      <c r="C962" s="223" t="s">
        <v>77</v>
      </c>
      <c r="D962" s="229"/>
      <c r="E962" s="229"/>
      <c r="F962" s="224"/>
      <c r="G962" s="229"/>
      <c r="H962" s="229"/>
      <c r="I962" s="232" t="s">
        <v>247</v>
      </c>
      <c r="J962" s="229"/>
      <c r="K962" s="225"/>
      <c r="L962" s="229"/>
      <c r="M962"/>
      <c r="N962" s="229"/>
      <c r="O962" s="229"/>
      <c r="P962" s="229"/>
      <c r="Q962" s="226"/>
      <c r="R962" s="225"/>
      <c r="S962" s="229"/>
      <c r="T962" s="229"/>
      <c r="U962" s="229"/>
      <c r="V962" s="229"/>
      <c r="W962" s="225"/>
      <c r="X962" s="229"/>
      <c r="Y962" s="225"/>
      <c r="Z962" s="225"/>
      <c r="AA962" s="225"/>
      <c r="AB962" s="226"/>
      <c r="AC962" s="225"/>
      <c r="AD962" s="599"/>
      <c r="AE962" s="232">
        <v>0</v>
      </c>
      <c r="AF962" s="229"/>
      <c r="AG962"/>
      <c r="AH962" s="232"/>
      <c r="AI962" s="229"/>
      <c r="AJ962" s="229"/>
      <c r="AK962" s="229"/>
      <c r="AL962" s="229"/>
      <c r="AM962" s="229"/>
      <c r="AN962" s="229"/>
      <c r="AO962" s="229"/>
    </row>
    <row r="963" spans="1:41" ht="20.100000000000001" customHeight="1" x14ac:dyDescent="0.3">
      <c r="A963" s="225">
        <v>707585</v>
      </c>
      <c r="B963" s="256" t="s">
        <v>4433</v>
      </c>
      <c r="C963" s="223" t="s">
        <v>130</v>
      </c>
      <c r="D963" s="229"/>
      <c r="E963" s="229"/>
      <c r="F963" s="224"/>
      <c r="G963" s="229"/>
      <c r="H963" s="229"/>
      <c r="I963" s="232" t="s">
        <v>247</v>
      </c>
      <c r="J963" s="229"/>
      <c r="K963" s="225"/>
      <c r="L963" s="229"/>
      <c r="M963"/>
      <c r="N963" s="229"/>
      <c r="O963" s="229"/>
      <c r="P963" s="229"/>
      <c r="Q963" s="226"/>
      <c r="R963" s="225"/>
      <c r="S963" s="229"/>
      <c r="T963" s="229"/>
      <c r="U963" s="229"/>
      <c r="V963" s="229"/>
      <c r="W963" s="225"/>
      <c r="X963" s="229"/>
      <c r="Y963" s="225"/>
      <c r="Z963" s="225"/>
      <c r="AA963" s="225"/>
      <c r="AB963" s="226"/>
      <c r="AC963" s="225"/>
      <c r="AD963" s="599"/>
      <c r="AE963" s="232">
        <v>0</v>
      </c>
      <c r="AF963" s="229"/>
      <c r="AG963"/>
      <c r="AH963" s="232"/>
      <c r="AI963" s="229"/>
      <c r="AJ963" s="229"/>
      <c r="AK963" s="229"/>
      <c r="AL963" s="229"/>
      <c r="AM963" s="229"/>
      <c r="AN963" s="229"/>
      <c r="AO963" s="229"/>
    </row>
    <row r="964" spans="1:41" ht="20.100000000000001" customHeight="1" x14ac:dyDescent="0.3">
      <c r="A964" s="225">
        <v>707586</v>
      </c>
      <c r="B964" s="256" t="s">
        <v>4434</v>
      </c>
      <c r="C964" s="223" t="s">
        <v>66</v>
      </c>
      <c r="D964" s="229"/>
      <c r="E964" s="229"/>
      <c r="F964" s="224"/>
      <c r="G964" s="229"/>
      <c r="H964" s="229"/>
      <c r="I964" s="232" t="s">
        <v>247</v>
      </c>
      <c r="J964" s="229"/>
      <c r="K964" s="225"/>
      <c r="L964" s="229"/>
      <c r="M964"/>
      <c r="N964" s="229"/>
      <c r="O964" s="223"/>
      <c r="P964" s="229"/>
      <c r="Q964" s="226"/>
      <c r="R964" s="225"/>
      <c r="S964" s="229"/>
      <c r="T964" s="229"/>
      <c r="U964" s="229"/>
      <c r="V964" s="229"/>
      <c r="W964" s="225"/>
      <c r="X964" s="229"/>
      <c r="Y964" s="225"/>
      <c r="Z964" s="225"/>
      <c r="AA964" s="225"/>
      <c r="AB964" s="226"/>
      <c r="AC964" s="225"/>
      <c r="AD964" s="599"/>
      <c r="AE964" s="232">
        <v>0</v>
      </c>
      <c r="AF964" s="229"/>
      <c r="AG964"/>
      <c r="AH964" s="232"/>
      <c r="AI964" s="229"/>
      <c r="AJ964" s="229"/>
      <c r="AK964" s="229"/>
      <c r="AL964" s="229"/>
      <c r="AM964" s="229"/>
      <c r="AN964" s="229"/>
      <c r="AO964" s="229"/>
    </row>
    <row r="965" spans="1:41" ht="20.100000000000001" customHeight="1" x14ac:dyDescent="0.3">
      <c r="A965" s="225">
        <v>707587</v>
      </c>
      <c r="B965" s="256" t="s">
        <v>4435</v>
      </c>
      <c r="C965" s="223" t="s">
        <v>4436</v>
      </c>
      <c r="D965" s="229"/>
      <c r="E965" s="229"/>
      <c r="F965" s="224"/>
      <c r="G965" s="229"/>
      <c r="H965" s="229"/>
      <c r="I965" s="232" t="s">
        <v>247</v>
      </c>
      <c r="J965" s="229"/>
      <c r="K965" s="225"/>
      <c r="L965" s="229"/>
      <c r="M965"/>
      <c r="N965" s="229"/>
      <c r="O965" s="229"/>
      <c r="P965" s="229"/>
      <c r="Q965" s="226"/>
      <c r="R965" s="225"/>
      <c r="S965" s="229"/>
      <c r="T965" s="229"/>
      <c r="U965" s="229"/>
      <c r="V965" s="229"/>
      <c r="W965" s="225"/>
      <c r="X965" s="229"/>
      <c r="Y965" s="225"/>
      <c r="Z965" s="225"/>
      <c r="AA965" s="225"/>
      <c r="AB965" s="226"/>
      <c r="AC965" s="225"/>
      <c r="AD965" s="599"/>
      <c r="AE965" s="232">
        <v>0</v>
      </c>
      <c r="AF965" s="229"/>
      <c r="AG965"/>
      <c r="AH965" s="232"/>
      <c r="AI965" s="229"/>
      <c r="AJ965" s="229"/>
      <c r="AK965" s="229"/>
      <c r="AL965" s="229"/>
      <c r="AM965" s="229"/>
      <c r="AN965" s="229"/>
      <c r="AO965" s="229"/>
    </row>
    <row r="966" spans="1:41" ht="20.100000000000001" customHeight="1" x14ac:dyDescent="0.3">
      <c r="A966" s="225">
        <v>707588</v>
      </c>
      <c r="B966" s="256" t="s">
        <v>4437</v>
      </c>
      <c r="C966" s="223" t="s">
        <v>101</v>
      </c>
      <c r="D966" s="229"/>
      <c r="E966" s="229"/>
      <c r="F966" s="224"/>
      <c r="G966" s="229"/>
      <c r="H966" s="229"/>
      <c r="I966" s="232" t="s">
        <v>247</v>
      </c>
      <c r="J966" s="229"/>
      <c r="K966" s="225"/>
      <c r="L966" s="229"/>
      <c r="M966"/>
      <c r="N966" s="229"/>
      <c r="O966" s="229"/>
      <c r="P966" s="229"/>
      <c r="Q966" s="226"/>
      <c r="R966" s="225"/>
      <c r="S966" s="229"/>
      <c r="T966" s="229"/>
      <c r="U966" s="229"/>
      <c r="V966" s="229"/>
      <c r="W966" s="225"/>
      <c r="X966" s="229"/>
      <c r="Y966" s="225"/>
      <c r="Z966" s="225"/>
      <c r="AA966" s="225"/>
      <c r="AB966" s="226"/>
      <c r="AC966" s="225"/>
      <c r="AD966" s="599"/>
      <c r="AE966" s="232">
        <v>0</v>
      </c>
      <c r="AF966" s="229"/>
      <c r="AG966"/>
      <c r="AH966" s="232"/>
      <c r="AI966" s="229"/>
      <c r="AJ966" s="229"/>
      <c r="AK966" s="229"/>
      <c r="AL966" s="229"/>
      <c r="AM966" s="229"/>
      <c r="AN966" s="229"/>
      <c r="AO966" s="229"/>
    </row>
    <row r="967" spans="1:41" ht="20.100000000000001" customHeight="1" x14ac:dyDescent="0.3">
      <c r="A967" s="225">
        <v>707589</v>
      </c>
      <c r="B967" s="256" t="s">
        <v>4438</v>
      </c>
      <c r="C967" s="223" t="s">
        <v>99</v>
      </c>
      <c r="D967" s="229"/>
      <c r="E967" s="229"/>
      <c r="F967" s="224"/>
      <c r="G967" s="229"/>
      <c r="H967" s="229"/>
      <c r="I967" s="232" t="s">
        <v>247</v>
      </c>
      <c r="J967" s="229"/>
      <c r="K967" s="225"/>
      <c r="L967" s="229"/>
      <c r="M967"/>
      <c r="N967" s="229"/>
      <c r="O967" s="229"/>
      <c r="P967" s="229"/>
      <c r="Q967" s="226"/>
      <c r="R967" s="225"/>
      <c r="S967" s="229"/>
      <c r="T967" s="229"/>
      <c r="U967" s="229"/>
      <c r="V967" s="229"/>
      <c r="W967" s="225"/>
      <c r="X967" s="229"/>
      <c r="Y967" s="225"/>
      <c r="Z967" s="225"/>
      <c r="AA967" s="225"/>
      <c r="AB967" s="226"/>
      <c r="AC967" s="225"/>
      <c r="AD967" s="599"/>
      <c r="AE967" s="232">
        <v>0</v>
      </c>
      <c r="AF967" s="229"/>
      <c r="AG967"/>
      <c r="AH967" s="232"/>
      <c r="AI967" s="229"/>
      <c r="AJ967" s="229"/>
      <c r="AK967" s="229"/>
      <c r="AL967" s="229"/>
      <c r="AM967" s="229"/>
      <c r="AN967" s="229"/>
      <c r="AO967" s="229"/>
    </row>
    <row r="968" spans="1:41" ht="20.100000000000001" customHeight="1" x14ac:dyDescent="0.3">
      <c r="A968" s="225">
        <v>707590</v>
      </c>
      <c r="B968" s="256" t="s">
        <v>4439</v>
      </c>
      <c r="C968" s="223" t="s">
        <v>4440</v>
      </c>
      <c r="D968" s="229"/>
      <c r="E968" s="229"/>
      <c r="F968" s="224"/>
      <c r="G968" s="229"/>
      <c r="H968" s="229"/>
      <c r="I968" s="232" t="s">
        <v>247</v>
      </c>
      <c r="J968" s="229"/>
      <c r="K968" s="225"/>
      <c r="L968" s="229"/>
      <c r="M968"/>
      <c r="N968" s="229"/>
      <c r="O968" s="229"/>
      <c r="P968" s="229"/>
      <c r="Q968" s="226"/>
      <c r="R968" s="225"/>
      <c r="S968" s="229"/>
      <c r="T968" s="229"/>
      <c r="U968" s="229"/>
      <c r="V968" s="229"/>
      <c r="W968" s="225"/>
      <c r="X968" s="229"/>
      <c r="Y968" s="225"/>
      <c r="Z968" s="225"/>
      <c r="AA968" s="225"/>
      <c r="AB968" s="226"/>
      <c r="AC968" s="225"/>
      <c r="AD968" s="599"/>
      <c r="AE968" s="232">
        <v>0</v>
      </c>
      <c r="AF968" s="229"/>
      <c r="AG968"/>
      <c r="AH968" s="232"/>
      <c r="AI968" s="229"/>
      <c r="AJ968" s="229"/>
      <c r="AK968" s="229"/>
      <c r="AL968" s="229"/>
      <c r="AM968" s="229"/>
      <c r="AN968" s="229"/>
      <c r="AO968" s="229"/>
    </row>
    <row r="969" spans="1:41" ht="20.100000000000001" customHeight="1" x14ac:dyDescent="0.3">
      <c r="A969" s="225">
        <v>707591</v>
      </c>
      <c r="B969" s="256" t="s">
        <v>4441</v>
      </c>
      <c r="C969" s="223" t="s">
        <v>66</v>
      </c>
      <c r="D969" s="229"/>
      <c r="E969" s="229"/>
      <c r="F969" s="224"/>
      <c r="G969" s="229"/>
      <c r="H969" s="229"/>
      <c r="I969" s="232" t="s">
        <v>247</v>
      </c>
      <c r="J969" s="229"/>
      <c r="K969" s="225"/>
      <c r="L969" s="229"/>
      <c r="M969"/>
      <c r="N969" s="229"/>
      <c r="O969" s="229"/>
      <c r="P969" s="229"/>
      <c r="Q969" s="226"/>
      <c r="R969" s="225"/>
      <c r="S969" s="229"/>
      <c r="T969" s="229"/>
      <c r="U969" s="229"/>
      <c r="V969" s="229"/>
      <c r="W969" s="225"/>
      <c r="X969" s="229"/>
      <c r="Y969" s="225"/>
      <c r="Z969" s="225"/>
      <c r="AA969" s="225"/>
      <c r="AB969" s="226"/>
      <c r="AC969" s="225"/>
      <c r="AD969" s="599"/>
      <c r="AE969" s="232">
        <v>0</v>
      </c>
      <c r="AF969" s="229"/>
      <c r="AG969"/>
      <c r="AH969" s="232"/>
      <c r="AI969" s="229"/>
      <c r="AJ969" s="229"/>
      <c r="AK969" s="229"/>
      <c r="AL969" s="229"/>
      <c r="AM969" s="229"/>
      <c r="AN969" s="229"/>
      <c r="AO969" s="229"/>
    </row>
    <row r="970" spans="1:41" ht="20.100000000000001" customHeight="1" x14ac:dyDescent="0.3">
      <c r="A970" s="225">
        <v>707592</v>
      </c>
      <c r="B970" s="256" t="s">
        <v>4442</v>
      </c>
      <c r="C970" s="223" t="s">
        <v>4443</v>
      </c>
      <c r="D970" s="229"/>
      <c r="E970" s="229"/>
      <c r="F970" s="224"/>
      <c r="G970" s="229"/>
      <c r="H970" s="229"/>
      <c r="I970" s="232" t="s">
        <v>247</v>
      </c>
      <c r="J970" s="229"/>
      <c r="K970" s="225"/>
      <c r="L970" s="229"/>
      <c r="M970"/>
      <c r="N970" s="229"/>
      <c r="O970" s="229"/>
      <c r="P970" s="229"/>
      <c r="Q970" s="226"/>
      <c r="R970" s="225"/>
      <c r="S970" s="229"/>
      <c r="T970" s="229"/>
      <c r="U970" s="229"/>
      <c r="V970" s="229"/>
      <c r="W970" s="225"/>
      <c r="X970" s="229"/>
      <c r="Y970" s="225"/>
      <c r="Z970" s="225"/>
      <c r="AA970" s="225"/>
      <c r="AB970" s="226"/>
      <c r="AC970" s="225"/>
      <c r="AD970" s="599"/>
      <c r="AE970" s="232">
        <v>0</v>
      </c>
      <c r="AF970" s="229"/>
      <c r="AG970"/>
      <c r="AH970" s="232"/>
      <c r="AI970" s="229"/>
      <c r="AJ970" s="229"/>
      <c r="AK970" s="229"/>
      <c r="AL970" s="229"/>
      <c r="AM970" s="229"/>
      <c r="AN970" s="229"/>
      <c r="AO970" s="229"/>
    </row>
    <row r="971" spans="1:41" ht="20.100000000000001" customHeight="1" x14ac:dyDescent="0.3">
      <c r="A971" s="225">
        <v>707593</v>
      </c>
      <c r="B971" s="256" t="s">
        <v>4444</v>
      </c>
      <c r="C971" s="223" t="s">
        <v>132</v>
      </c>
      <c r="D971" s="229"/>
      <c r="E971" s="229"/>
      <c r="F971" s="224"/>
      <c r="G971" s="229"/>
      <c r="H971" s="229"/>
      <c r="I971" s="232" t="s">
        <v>247</v>
      </c>
      <c r="J971" s="229"/>
      <c r="K971" s="225"/>
      <c r="L971" s="229"/>
      <c r="M971"/>
      <c r="N971" s="252"/>
      <c r="O971" s="252" t="s">
        <v>4543</v>
      </c>
      <c r="P971" s="229"/>
      <c r="Q971" s="226">
        <v>48000</v>
      </c>
      <c r="R971" s="225"/>
      <c r="S971" s="229"/>
      <c r="T971" s="229"/>
      <c r="U971" s="229"/>
      <c r="V971" s="229"/>
      <c r="W971" s="225"/>
      <c r="X971" s="229"/>
      <c r="Y971" s="225"/>
      <c r="Z971" s="225"/>
      <c r="AA971" s="225"/>
      <c r="AB971" s="226"/>
      <c r="AC971" s="225"/>
      <c r="AD971" s="599"/>
      <c r="AE971" s="232">
        <v>0</v>
      </c>
      <c r="AF971" s="229"/>
      <c r="AG971"/>
      <c r="AH971" s="232"/>
      <c r="AI971" s="229"/>
      <c r="AJ971" s="229"/>
      <c r="AK971" s="229"/>
      <c r="AL971" s="229"/>
      <c r="AM971" s="229"/>
      <c r="AN971" s="229"/>
      <c r="AO971" s="229"/>
    </row>
    <row r="972" spans="1:41" ht="20.100000000000001" customHeight="1" x14ac:dyDescent="0.3">
      <c r="A972" s="225">
        <v>707594</v>
      </c>
      <c r="B972" s="256" t="s">
        <v>4445</v>
      </c>
      <c r="C972" s="223" t="s">
        <v>82</v>
      </c>
      <c r="D972" s="229"/>
      <c r="E972" s="229"/>
      <c r="F972" s="224"/>
      <c r="G972" s="229"/>
      <c r="H972" s="229"/>
      <c r="I972" s="232" t="s">
        <v>247</v>
      </c>
      <c r="J972" s="229"/>
      <c r="K972" s="225"/>
      <c r="L972" s="229"/>
      <c r="M972"/>
      <c r="N972" s="229"/>
      <c r="O972" s="229"/>
      <c r="P972" s="229"/>
      <c r="Q972" s="226"/>
      <c r="R972" s="225"/>
      <c r="S972" s="229"/>
      <c r="T972" s="229"/>
      <c r="U972" s="229"/>
      <c r="V972" s="229"/>
      <c r="W972" s="225"/>
      <c r="X972" s="229"/>
      <c r="Y972" s="225"/>
      <c r="Z972" s="225"/>
      <c r="AA972" s="225"/>
      <c r="AB972" s="226"/>
      <c r="AC972" s="225"/>
      <c r="AD972" s="599"/>
      <c r="AE972" s="232">
        <v>0</v>
      </c>
      <c r="AF972" s="229"/>
      <c r="AG972"/>
      <c r="AH972" s="232"/>
      <c r="AI972" s="229"/>
      <c r="AJ972" s="229"/>
      <c r="AK972" s="229"/>
      <c r="AL972" s="229"/>
      <c r="AM972" s="229"/>
      <c r="AN972" s="229"/>
      <c r="AO972" s="229"/>
    </row>
    <row r="973" spans="1:41" ht="20.100000000000001" customHeight="1" x14ac:dyDescent="0.3">
      <c r="A973" s="225">
        <v>707595</v>
      </c>
      <c r="B973" s="256" t="s">
        <v>4446</v>
      </c>
      <c r="C973" s="223" t="s">
        <v>4447</v>
      </c>
      <c r="D973" s="229"/>
      <c r="E973" s="229"/>
      <c r="F973" s="224"/>
      <c r="G973" s="229"/>
      <c r="H973" s="229"/>
      <c r="I973" s="232" t="s">
        <v>247</v>
      </c>
      <c r="J973" s="229"/>
      <c r="K973" s="225"/>
      <c r="L973" s="229"/>
      <c r="M973"/>
      <c r="N973" s="229"/>
      <c r="O973" s="229"/>
      <c r="P973" s="229"/>
      <c r="Q973" s="226"/>
      <c r="R973" s="225"/>
      <c r="S973" s="229"/>
      <c r="T973" s="229"/>
      <c r="U973" s="229"/>
      <c r="V973" s="229"/>
      <c r="W973" s="225"/>
      <c r="X973" s="229"/>
      <c r="Y973" s="225"/>
      <c r="Z973" s="225"/>
      <c r="AA973" s="225"/>
      <c r="AB973" s="226"/>
      <c r="AC973" s="225"/>
      <c r="AD973" s="599"/>
      <c r="AE973" s="232">
        <v>0</v>
      </c>
      <c r="AF973" s="229"/>
      <c r="AG973"/>
      <c r="AH973" s="232"/>
      <c r="AI973" s="229"/>
      <c r="AJ973" s="229"/>
      <c r="AK973" s="229"/>
      <c r="AL973" s="229"/>
      <c r="AM973" s="229"/>
      <c r="AN973" s="229"/>
      <c r="AO973" s="229"/>
    </row>
    <row r="974" spans="1:41" ht="20.100000000000001" customHeight="1" x14ac:dyDescent="0.3">
      <c r="A974" s="225">
        <v>707596</v>
      </c>
      <c r="B974" s="256" t="s">
        <v>4448</v>
      </c>
      <c r="C974" s="223" t="s">
        <v>4449</v>
      </c>
      <c r="D974" s="229"/>
      <c r="E974" s="229"/>
      <c r="F974" s="224"/>
      <c r="G974" s="229"/>
      <c r="H974" s="229"/>
      <c r="I974" s="232" t="s">
        <v>247</v>
      </c>
      <c r="J974" s="229"/>
      <c r="K974" s="225"/>
      <c r="L974" s="229"/>
      <c r="M974"/>
      <c r="N974" s="229"/>
      <c r="O974" s="229"/>
      <c r="P974" s="229"/>
      <c r="Q974" s="226"/>
      <c r="R974" s="225"/>
      <c r="S974" s="229"/>
      <c r="T974" s="229"/>
      <c r="U974" s="229"/>
      <c r="V974" s="229"/>
      <c r="W974" s="225"/>
      <c r="X974" s="229"/>
      <c r="Y974" s="225"/>
      <c r="Z974" s="225"/>
      <c r="AA974" s="225"/>
      <c r="AB974" s="226"/>
      <c r="AC974" s="225"/>
      <c r="AD974" s="599"/>
      <c r="AE974" s="232">
        <v>0</v>
      </c>
      <c r="AF974" s="229"/>
      <c r="AG974"/>
      <c r="AH974" s="232"/>
      <c r="AI974" s="229"/>
      <c r="AJ974" s="229"/>
      <c r="AK974" s="229"/>
      <c r="AL974" s="229"/>
      <c r="AM974" s="229"/>
      <c r="AN974" s="229"/>
      <c r="AO974" s="229"/>
    </row>
    <row r="975" spans="1:41" ht="20.100000000000001" customHeight="1" x14ac:dyDescent="0.3">
      <c r="A975" s="225">
        <v>707597</v>
      </c>
      <c r="B975" s="256" t="s">
        <v>4450</v>
      </c>
      <c r="C975" s="223" t="s">
        <v>61</v>
      </c>
      <c r="D975" s="229"/>
      <c r="E975" s="229"/>
      <c r="F975" s="224"/>
      <c r="G975" s="229"/>
      <c r="H975" s="229"/>
      <c r="I975" s="232" t="s">
        <v>247</v>
      </c>
      <c r="J975" s="229"/>
      <c r="K975" s="225"/>
      <c r="L975" s="229"/>
      <c r="M975"/>
      <c r="N975" s="229"/>
      <c r="O975" s="229"/>
      <c r="P975" s="229"/>
      <c r="Q975" s="226"/>
      <c r="R975" s="225"/>
      <c r="S975" s="229"/>
      <c r="T975" s="229"/>
      <c r="U975" s="229"/>
      <c r="V975" s="229"/>
      <c r="W975" s="225"/>
      <c r="X975" s="229"/>
      <c r="Y975" s="225"/>
      <c r="Z975" s="225"/>
      <c r="AA975" s="225"/>
      <c r="AB975" s="226"/>
      <c r="AC975" s="225"/>
      <c r="AD975" s="599"/>
      <c r="AE975" s="232">
        <v>0</v>
      </c>
      <c r="AF975" s="229"/>
      <c r="AG975"/>
      <c r="AH975" s="232"/>
      <c r="AI975" s="229"/>
      <c r="AJ975" s="229"/>
      <c r="AK975" s="229"/>
      <c r="AL975" s="229"/>
      <c r="AM975" s="229"/>
      <c r="AN975" s="229"/>
      <c r="AO975" s="229"/>
    </row>
    <row r="976" spans="1:41" ht="20.100000000000001" customHeight="1" x14ac:dyDescent="0.3">
      <c r="A976" s="225">
        <v>707598</v>
      </c>
      <c r="B976" s="256" t="s">
        <v>4451</v>
      </c>
      <c r="C976" s="223" t="s">
        <v>63</v>
      </c>
      <c r="D976" s="229"/>
      <c r="E976" s="229"/>
      <c r="F976" s="224"/>
      <c r="G976" s="229"/>
      <c r="H976" s="229"/>
      <c r="I976" s="232" t="s">
        <v>247</v>
      </c>
      <c r="J976" s="229"/>
      <c r="K976" s="225"/>
      <c r="L976" s="229"/>
      <c r="M976"/>
      <c r="N976" s="229"/>
      <c r="O976" s="229"/>
      <c r="P976" s="229"/>
      <c r="Q976" s="226"/>
      <c r="R976" s="225"/>
      <c r="S976" s="229"/>
      <c r="T976" s="229"/>
      <c r="U976" s="229"/>
      <c r="V976" s="229"/>
      <c r="W976" s="225"/>
      <c r="X976" s="229"/>
      <c r="Y976" s="225"/>
      <c r="Z976" s="225"/>
      <c r="AA976" s="225"/>
      <c r="AB976" s="226"/>
      <c r="AC976" s="225"/>
      <c r="AD976" s="599"/>
      <c r="AE976" s="232">
        <v>0</v>
      </c>
      <c r="AF976" s="229"/>
      <c r="AG976"/>
      <c r="AH976" s="232"/>
      <c r="AI976" s="229"/>
      <c r="AJ976" s="229"/>
      <c r="AK976" s="229"/>
      <c r="AL976" s="229"/>
      <c r="AM976" s="229"/>
      <c r="AN976" s="229"/>
      <c r="AO976" s="229"/>
    </row>
    <row r="977" spans="1:41" ht="20.100000000000001" customHeight="1" x14ac:dyDescent="0.3">
      <c r="A977" s="225">
        <v>707599</v>
      </c>
      <c r="B977" s="256" t="s">
        <v>4452</v>
      </c>
      <c r="C977" s="223" t="s">
        <v>4021</v>
      </c>
      <c r="D977" s="229"/>
      <c r="E977" s="229"/>
      <c r="F977" s="224"/>
      <c r="G977" s="229"/>
      <c r="H977" s="229"/>
      <c r="I977" s="232" t="s">
        <v>247</v>
      </c>
      <c r="J977" s="229"/>
      <c r="K977" s="225"/>
      <c r="L977" s="229"/>
      <c r="M977"/>
      <c r="N977" s="229"/>
      <c r="O977" s="229"/>
      <c r="P977" s="229"/>
      <c r="Q977" s="226"/>
      <c r="R977" s="225"/>
      <c r="S977" s="229"/>
      <c r="T977" s="229"/>
      <c r="U977" s="229"/>
      <c r="V977" s="229"/>
      <c r="W977" s="225"/>
      <c r="X977" s="229"/>
      <c r="Y977" s="225"/>
      <c r="Z977" s="225"/>
      <c r="AA977" s="225"/>
      <c r="AB977" s="226"/>
      <c r="AC977" s="225"/>
      <c r="AD977" s="599"/>
      <c r="AE977" s="232">
        <v>0</v>
      </c>
      <c r="AF977" s="229"/>
      <c r="AG977"/>
      <c r="AH977" s="232"/>
      <c r="AI977" s="229"/>
      <c r="AJ977" s="229"/>
      <c r="AK977" s="229"/>
      <c r="AL977" s="229"/>
      <c r="AM977" s="229"/>
      <c r="AN977" s="229"/>
      <c r="AO977" s="229"/>
    </row>
    <row r="978" spans="1:41" ht="20.100000000000001" customHeight="1" x14ac:dyDescent="0.3">
      <c r="A978" s="225">
        <v>707600</v>
      </c>
      <c r="B978" s="256" t="s">
        <v>4453</v>
      </c>
      <c r="C978" s="223" t="s">
        <v>87</v>
      </c>
      <c r="D978" s="229"/>
      <c r="E978" s="229"/>
      <c r="F978" s="224"/>
      <c r="G978" s="229"/>
      <c r="H978" s="229"/>
      <c r="I978" s="232" t="s">
        <v>247</v>
      </c>
      <c r="J978" s="229"/>
      <c r="K978" s="225"/>
      <c r="L978" s="229"/>
      <c r="M978"/>
      <c r="N978" s="229"/>
      <c r="O978" s="229"/>
      <c r="P978" s="229"/>
      <c r="Q978" s="226"/>
      <c r="R978" s="225"/>
      <c r="S978" s="229"/>
      <c r="T978" s="229"/>
      <c r="U978" s="229"/>
      <c r="V978" s="229"/>
      <c r="W978" s="225"/>
      <c r="X978" s="229"/>
      <c r="Y978" s="225"/>
      <c r="Z978" s="225"/>
      <c r="AA978" s="225"/>
      <c r="AB978" s="226"/>
      <c r="AC978" s="225"/>
      <c r="AD978" s="599"/>
      <c r="AE978" s="232">
        <v>0</v>
      </c>
      <c r="AF978" s="229"/>
      <c r="AG978"/>
      <c r="AH978" s="232"/>
      <c r="AI978" s="229"/>
      <c r="AJ978" s="229"/>
      <c r="AK978" s="229"/>
      <c r="AL978" s="229"/>
      <c r="AM978" s="229"/>
      <c r="AN978" s="229"/>
      <c r="AO978" s="229"/>
    </row>
    <row r="979" spans="1:41" ht="20.100000000000001" customHeight="1" x14ac:dyDescent="0.3">
      <c r="A979" s="225">
        <v>707601</v>
      </c>
      <c r="B979" s="256" t="s">
        <v>4454</v>
      </c>
      <c r="C979" s="223" t="s">
        <v>4455</v>
      </c>
      <c r="D979" s="229"/>
      <c r="E979" s="229"/>
      <c r="F979" s="224"/>
      <c r="G979" s="229"/>
      <c r="H979" s="229"/>
      <c r="I979" s="232" t="s">
        <v>247</v>
      </c>
      <c r="J979" s="229"/>
      <c r="K979" s="225"/>
      <c r="L979" s="229"/>
      <c r="M979"/>
      <c r="N979" s="229"/>
      <c r="O979" s="229"/>
      <c r="P979" s="229"/>
      <c r="Q979" s="226"/>
      <c r="R979" s="225"/>
      <c r="S979" s="229"/>
      <c r="T979" s="229"/>
      <c r="U979" s="229"/>
      <c r="V979" s="229"/>
      <c r="W979" s="225"/>
      <c r="X979" s="229"/>
      <c r="Y979" s="225"/>
      <c r="Z979" s="225"/>
      <c r="AA979" s="225"/>
      <c r="AB979" s="226"/>
      <c r="AC979" s="225"/>
      <c r="AD979" s="599"/>
      <c r="AE979" s="232">
        <v>0</v>
      </c>
      <c r="AF979" s="229"/>
      <c r="AG979"/>
      <c r="AH979" s="232"/>
      <c r="AI979" s="229"/>
      <c r="AJ979" s="229"/>
      <c r="AK979" s="229"/>
      <c r="AL979" s="229"/>
      <c r="AM979" s="229"/>
      <c r="AN979" s="229"/>
      <c r="AO979" s="229"/>
    </row>
    <row r="980" spans="1:41" ht="20.100000000000001" customHeight="1" x14ac:dyDescent="0.3">
      <c r="A980" s="225">
        <v>707602</v>
      </c>
      <c r="B980" s="256" t="s">
        <v>4456</v>
      </c>
      <c r="C980" s="223" t="s">
        <v>4457</v>
      </c>
      <c r="D980" s="229"/>
      <c r="E980" s="229"/>
      <c r="F980" s="224"/>
      <c r="G980" s="229"/>
      <c r="H980" s="229"/>
      <c r="I980" s="232" t="s">
        <v>247</v>
      </c>
      <c r="J980" s="229"/>
      <c r="K980" s="225"/>
      <c r="L980" s="229"/>
      <c r="M980"/>
      <c r="N980" s="229"/>
      <c r="O980" s="229"/>
      <c r="P980" s="229"/>
      <c r="Q980" s="226"/>
      <c r="R980" s="225"/>
      <c r="S980" s="229"/>
      <c r="T980" s="229"/>
      <c r="U980" s="229"/>
      <c r="V980" s="229"/>
      <c r="W980" s="225"/>
      <c r="X980" s="229"/>
      <c r="Y980" s="225"/>
      <c r="Z980" s="225"/>
      <c r="AA980" s="225"/>
      <c r="AB980" s="226"/>
      <c r="AC980" s="225"/>
      <c r="AD980" s="599"/>
      <c r="AE980" s="232">
        <v>0</v>
      </c>
      <c r="AF980" s="229"/>
      <c r="AG980"/>
      <c r="AH980" s="232"/>
      <c r="AI980" s="229"/>
      <c r="AJ980" s="229"/>
      <c r="AK980" s="229"/>
      <c r="AL980" s="229"/>
      <c r="AM980" s="229"/>
      <c r="AN980" s="229"/>
      <c r="AO980" s="229"/>
    </row>
    <row r="981" spans="1:41" ht="20.100000000000001" customHeight="1" x14ac:dyDescent="0.3">
      <c r="A981" s="225">
        <v>707603</v>
      </c>
      <c r="B981" s="256" t="s">
        <v>4458</v>
      </c>
      <c r="C981" s="223" t="s">
        <v>1851</v>
      </c>
      <c r="D981" s="229"/>
      <c r="E981" s="229"/>
      <c r="F981" s="224"/>
      <c r="G981" s="229"/>
      <c r="H981" s="229"/>
      <c r="I981" s="232" t="s">
        <v>247</v>
      </c>
      <c r="J981" s="229"/>
      <c r="K981" s="225"/>
      <c r="L981" s="229"/>
      <c r="M981"/>
      <c r="N981" s="229"/>
      <c r="O981" s="223"/>
      <c r="P981" s="229"/>
      <c r="Q981" s="226"/>
      <c r="R981" s="225"/>
      <c r="S981" s="229"/>
      <c r="T981" s="229"/>
      <c r="U981" s="229"/>
      <c r="V981" s="229"/>
      <c r="W981" s="225"/>
      <c r="X981" s="229"/>
      <c r="Y981" s="225"/>
      <c r="Z981" s="225"/>
      <c r="AA981" s="225"/>
      <c r="AB981" s="226"/>
      <c r="AC981" s="225"/>
      <c r="AD981" s="599"/>
      <c r="AE981" s="232">
        <v>0</v>
      </c>
      <c r="AF981" s="229"/>
      <c r="AG981"/>
      <c r="AH981" s="232"/>
      <c r="AI981" s="229"/>
      <c r="AJ981" s="229"/>
      <c r="AK981" s="229"/>
      <c r="AL981" s="229"/>
      <c r="AM981" s="229"/>
      <c r="AN981" s="229"/>
      <c r="AO981" s="229"/>
    </row>
    <row r="982" spans="1:41" ht="20.100000000000001" customHeight="1" x14ac:dyDescent="0.3">
      <c r="A982" s="225">
        <v>707604</v>
      </c>
      <c r="B982" s="256" t="s">
        <v>4459</v>
      </c>
      <c r="C982" s="223" t="s">
        <v>4460</v>
      </c>
      <c r="D982" s="229"/>
      <c r="E982" s="229"/>
      <c r="F982" s="224"/>
      <c r="G982" s="229"/>
      <c r="H982" s="229"/>
      <c r="I982" s="232" t="s">
        <v>247</v>
      </c>
      <c r="J982" s="229"/>
      <c r="K982" s="225"/>
      <c r="L982" s="229"/>
      <c r="M982"/>
      <c r="N982" s="229"/>
      <c r="O982" s="229"/>
      <c r="P982" s="229"/>
      <c r="Q982" s="226"/>
      <c r="R982" s="225"/>
      <c r="S982" s="229"/>
      <c r="T982" s="229"/>
      <c r="U982" s="229"/>
      <c r="V982" s="229"/>
      <c r="W982" s="225"/>
      <c r="X982" s="229"/>
      <c r="Y982" s="225"/>
      <c r="Z982" s="225"/>
      <c r="AA982" s="225"/>
      <c r="AB982" s="226"/>
      <c r="AC982" s="225"/>
      <c r="AD982" s="599"/>
      <c r="AE982" s="232">
        <v>0</v>
      </c>
      <c r="AF982" s="229"/>
      <c r="AG982"/>
      <c r="AH982" s="232"/>
      <c r="AI982" s="229"/>
      <c r="AJ982" s="229"/>
      <c r="AK982" s="229"/>
      <c r="AL982" s="229"/>
      <c r="AM982" s="229"/>
      <c r="AN982" s="229"/>
      <c r="AO982" s="229"/>
    </row>
    <row r="983" spans="1:41" ht="20.100000000000001" customHeight="1" x14ac:dyDescent="0.3">
      <c r="A983" s="225">
        <v>707605</v>
      </c>
      <c r="B983" s="256" t="s">
        <v>4461</v>
      </c>
      <c r="C983" s="223" t="s">
        <v>104</v>
      </c>
      <c r="D983" s="229"/>
      <c r="E983" s="229"/>
      <c r="F983" s="224"/>
      <c r="G983" s="229"/>
      <c r="H983" s="229"/>
      <c r="I983" s="232" t="s">
        <v>247</v>
      </c>
      <c r="J983" s="229"/>
      <c r="K983" s="225"/>
      <c r="L983" s="229"/>
      <c r="M983"/>
      <c r="N983" s="229"/>
      <c r="O983" s="223"/>
      <c r="P983" s="229"/>
      <c r="Q983" s="226"/>
      <c r="R983" s="225"/>
      <c r="S983" s="229"/>
      <c r="T983" s="229"/>
      <c r="U983" s="229"/>
      <c r="V983" s="229"/>
      <c r="W983" s="225"/>
      <c r="X983" s="229"/>
      <c r="Y983" s="225"/>
      <c r="Z983" s="225"/>
      <c r="AA983" s="225"/>
      <c r="AB983" s="226"/>
      <c r="AC983" s="225"/>
      <c r="AD983" s="599"/>
      <c r="AE983" s="232">
        <v>0</v>
      </c>
      <c r="AF983" s="229"/>
      <c r="AG983"/>
      <c r="AH983" s="232"/>
      <c r="AI983" s="229"/>
      <c r="AJ983" s="229"/>
      <c r="AK983" s="229"/>
      <c r="AL983" s="229"/>
      <c r="AM983" s="229"/>
      <c r="AN983" s="229"/>
      <c r="AO983" s="229"/>
    </row>
    <row r="984" spans="1:41" ht="20.100000000000001" customHeight="1" x14ac:dyDescent="0.3">
      <c r="A984" s="225">
        <v>707606</v>
      </c>
      <c r="B984" s="256" t="s">
        <v>4462</v>
      </c>
      <c r="C984" s="223" t="s">
        <v>70</v>
      </c>
      <c r="D984" s="229"/>
      <c r="E984" s="229"/>
      <c r="F984" s="224"/>
      <c r="G984" s="229"/>
      <c r="H984" s="229"/>
      <c r="I984" s="232" t="s">
        <v>247</v>
      </c>
      <c r="J984" s="229"/>
      <c r="K984" s="225"/>
      <c r="L984" s="229"/>
      <c r="M984"/>
      <c r="N984" s="229"/>
      <c r="O984" s="229"/>
      <c r="P984" s="229"/>
      <c r="Q984" s="226"/>
      <c r="R984" s="225"/>
      <c r="S984" s="229"/>
      <c r="T984" s="229"/>
      <c r="U984" s="229"/>
      <c r="V984" s="229"/>
      <c r="W984" s="225"/>
      <c r="X984" s="229"/>
      <c r="Y984" s="225"/>
      <c r="Z984" s="225"/>
      <c r="AA984" s="225"/>
      <c r="AB984" s="226"/>
      <c r="AC984" s="225"/>
      <c r="AD984" s="599"/>
      <c r="AE984" s="232">
        <v>0</v>
      </c>
      <c r="AF984" s="229"/>
      <c r="AG984"/>
      <c r="AH984" s="232"/>
      <c r="AI984" s="229"/>
      <c r="AJ984" s="229"/>
      <c r="AK984" s="229"/>
      <c r="AL984" s="229"/>
      <c r="AM984" s="229"/>
      <c r="AN984" s="229"/>
      <c r="AO984" s="229"/>
    </row>
    <row r="985" spans="1:41" ht="20.100000000000001" customHeight="1" x14ac:dyDescent="0.3">
      <c r="A985" s="225">
        <v>707607</v>
      </c>
      <c r="B985" s="256" t="s">
        <v>4463</v>
      </c>
      <c r="C985" s="223" t="s">
        <v>114</v>
      </c>
      <c r="D985" s="229"/>
      <c r="E985" s="229"/>
      <c r="F985" s="224"/>
      <c r="G985" s="229"/>
      <c r="H985" s="229"/>
      <c r="I985" s="232" t="s">
        <v>247</v>
      </c>
      <c r="J985" s="229"/>
      <c r="K985" s="225"/>
      <c r="L985" s="229"/>
      <c r="M985"/>
      <c r="N985" s="229"/>
      <c r="O985" s="229"/>
      <c r="P985" s="229"/>
      <c r="Q985" s="226"/>
      <c r="R985" s="225"/>
      <c r="S985" s="229"/>
      <c r="T985" s="229"/>
      <c r="U985" s="229"/>
      <c r="V985" s="229"/>
      <c r="W985" s="225"/>
      <c r="X985" s="229"/>
      <c r="Y985" s="225"/>
      <c r="Z985" s="225"/>
      <c r="AA985" s="225"/>
      <c r="AB985" s="226"/>
      <c r="AC985" s="225"/>
      <c r="AD985" s="599"/>
      <c r="AE985" s="232">
        <v>0</v>
      </c>
      <c r="AF985" s="229"/>
      <c r="AG985"/>
      <c r="AH985" s="232"/>
      <c r="AI985" s="229"/>
      <c r="AJ985" s="229"/>
      <c r="AK985" s="229"/>
      <c r="AL985" s="229"/>
      <c r="AM985" s="229"/>
      <c r="AN985" s="229"/>
      <c r="AO985" s="229"/>
    </row>
    <row r="986" spans="1:41" ht="20.100000000000001" customHeight="1" x14ac:dyDescent="0.3">
      <c r="A986" s="225">
        <v>707608</v>
      </c>
      <c r="B986" s="256" t="s">
        <v>4464</v>
      </c>
      <c r="C986" s="223" t="s">
        <v>63</v>
      </c>
      <c r="D986" s="229"/>
      <c r="E986" s="229"/>
      <c r="F986" s="224"/>
      <c r="G986" s="229"/>
      <c r="H986" s="229"/>
      <c r="I986" s="232" t="s">
        <v>247</v>
      </c>
      <c r="J986" s="229"/>
      <c r="K986" s="225"/>
      <c r="L986" s="229"/>
      <c r="M986"/>
      <c r="N986" s="229"/>
      <c r="O986" s="229"/>
      <c r="P986" s="229"/>
      <c r="Q986" s="226"/>
      <c r="R986" s="225"/>
      <c r="S986" s="229"/>
      <c r="T986" s="229"/>
      <c r="U986" s="229"/>
      <c r="V986" s="229"/>
      <c r="W986" s="225"/>
      <c r="X986" s="229"/>
      <c r="Y986" s="225"/>
      <c r="Z986" s="225"/>
      <c r="AA986" s="225"/>
      <c r="AB986" s="226"/>
      <c r="AC986" s="225"/>
      <c r="AD986" s="599"/>
      <c r="AE986" s="232">
        <v>0</v>
      </c>
      <c r="AF986" s="229"/>
      <c r="AG986"/>
      <c r="AH986" s="232"/>
      <c r="AI986" s="229"/>
      <c r="AJ986" s="229"/>
      <c r="AK986" s="229"/>
      <c r="AL986" s="229"/>
      <c r="AM986" s="229"/>
      <c r="AN986" s="229"/>
      <c r="AO986" s="229"/>
    </row>
    <row r="987" spans="1:41" ht="20.100000000000001" customHeight="1" x14ac:dyDescent="0.3">
      <c r="A987" s="225">
        <v>707609</v>
      </c>
      <c r="B987" s="256" t="s">
        <v>4465</v>
      </c>
      <c r="C987" s="223" t="s">
        <v>334</v>
      </c>
      <c r="D987" s="229"/>
      <c r="E987" s="229"/>
      <c r="F987" s="224"/>
      <c r="G987" s="229"/>
      <c r="H987" s="229"/>
      <c r="I987" s="232" t="s">
        <v>247</v>
      </c>
      <c r="J987" s="229"/>
      <c r="K987" s="225"/>
      <c r="L987" s="229"/>
      <c r="M987"/>
      <c r="N987" s="229"/>
      <c r="O987" s="229"/>
      <c r="P987" s="229"/>
      <c r="Q987" s="226"/>
      <c r="R987" s="225"/>
      <c r="S987" s="229"/>
      <c r="T987" s="229"/>
      <c r="U987" s="229"/>
      <c r="V987" s="229"/>
      <c r="W987" s="225"/>
      <c r="X987" s="229"/>
      <c r="Y987" s="225"/>
      <c r="Z987" s="225"/>
      <c r="AA987" s="225"/>
      <c r="AB987" s="226"/>
      <c r="AC987" s="225"/>
      <c r="AD987" s="599"/>
      <c r="AE987" s="232">
        <v>0</v>
      </c>
      <c r="AF987" s="229"/>
      <c r="AG987"/>
      <c r="AH987" s="232"/>
      <c r="AI987" s="229"/>
      <c r="AJ987" s="229"/>
      <c r="AK987" s="229"/>
      <c r="AL987" s="229"/>
      <c r="AM987" s="229"/>
      <c r="AN987" s="229"/>
      <c r="AO987" s="229"/>
    </row>
    <row r="988" spans="1:41" ht="20.100000000000001" customHeight="1" x14ac:dyDescent="0.3">
      <c r="A988" s="225">
        <v>707610</v>
      </c>
      <c r="B988" s="256" t="s">
        <v>4466</v>
      </c>
      <c r="C988" s="223" t="s">
        <v>4467</v>
      </c>
      <c r="D988" s="229"/>
      <c r="E988" s="229"/>
      <c r="F988" s="224"/>
      <c r="G988" s="229"/>
      <c r="H988" s="229"/>
      <c r="I988" s="232" t="s">
        <v>247</v>
      </c>
      <c r="J988" s="229"/>
      <c r="K988" s="225"/>
      <c r="L988" s="229"/>
      <c r="M988"/>
      <c r="N988" s="252"/>
      <c r="O988" s="252" t="s">
        <v>4543</v>
      </c>
      <c r="P988" s="229"/>
      <c r="Q988" s="226">
        <v>30000</v>
      </c>
      <c r="R988" s="225"/>
      <c r="S988" s="229"/>
      <c r="T988" s="229"/>
      <c r="U988" s="229"/>
      <c r="V988" s="229"/>
      <c r="W988" s="225"/>
      <c r="X988" s="229"/>
      <c r="Y988" s="225"/>
      <c r="Z988" s="225"/>
      <c r="AA988" s="225"/>
      <c r="AB988" s="226"/>
      <c r="AC988" s="225"/>
      <c r="AD988" s="599"/>
      <c r="AE988" s="232">
        <v>0</v>
      </c>
      <c r="AF988" s="229"/>
      <c r="AG988"/>
      <c r="AH988" s="232"/>
      <c r="AI988" s="229"/>
      <c r="AJ988" s="229"/>
      <c r="AK988" s="229"/>
      <c r="AL988" s="229"/>
      <c r="AM988" s="229"/>
      <c r="AN988" s="229"/>
      <c r="AO988" s="229"/>
    </row>
    <row r="989" spans="1:41" ht="20.100000000000001" customHeight="1" x14ac:dyDescent="0.3">
      <c r="A989" s="225">
        <v>707611</v>
      </c>
      <c r="B989" s="256" t="s">
        <v>4468</v>
      </c>
      <c r="C989" s="223" t="s">
        <v>66</v>
      </c>
      <c r="D989" s="229"/>
      <c r="E989" s="229"/>
      <c r="F989" s="224"/>
      <c r="G989" s="229"/>
      <c r="H989" s="229"/>
      <c r="I989" s="232" t="s">
        <v>247</v>
      </c>
      <c r="J989" s="229"/>
      <c r="K989" s="225"/>
      <c r="L989" s="229"/>
      <c r="M989"/>
      <c r="N989" s="229"/>
      <c r="O989" s="229"/>
      <c r="P989" s="229"/>
      <c r="Q989" s="226"/>
      <c r="R989" s="225"/>
      <c r="S989" s="229"/>
      <c r="T989" s="229"/>
      <c r="U989" s="229"/>
      <c r="V989" s="229"/>
      <c r="W989" s="225"/>
      <c r="X989" s="229"/>
      <c r="Y989" s="225"/>
      <c r="Z989" s="225"/>
      <c r="AA989" s="225"/>
      <c r="AB989" s="226"/>
      <c r="AC989" s="225"/>
      <c r="AD989" s="599"/>
      <c r="AE989" s="232">
        <v>0</v>
      </c>
      <c r="AF989" s="229"/>
      <c r="AG989"/>
      <c r="AH989" s="232"/>
      <c r="AI989" s="229"/>
      <c r="AJ989" s="229"/>
      <c r="AK989" s="229"/>
      <c r="AL989" s="229"/>
      <c r="AM989" s="229"/>
      <c r="AN989" s="229"/>
      <c r="AO989" s="229"/>
    </row>
    <row r="990" spans="1:41" ht="20.100000000000001" customHeight="1" x14ac:dyDescent="0.3">
      <c r="A990" s="225">
        <v>707612</v>
      </c>
      <c r="B990" s="256" t="s">
        <v>4469</v>
      </c>
      <c r="C990" s="223" t="s">
        <v>99</v>
      </c>
      <c r="D990" s="229"/>
      <c r="E990" s="229"/>
      <c r="F990" s="224"/>
      <c r="G990" s="229"/>
      <c r="H990" s="229"/>
      <c r="I990" s="232" t="s">
        <v>247</v>
      </c>
      <c r="J990" s="229"/>
      <c r="K990" s="225"/>
      <c r="L990" s="229"/>
      <c r="M990"/>
      <c r="N990" s="252"/>
      <c r="O990" s="252" t="s">
        <v>4543</v>
      </c>
      <c r="P990" s="229"/>
      <c r="Q990" s="226">
        <v>30000</v>
      </c>
      <c r="R990" s="225"/>
      <c r="S990" s="229"/>
      <c r="T990" s="229"/>
      <c r="U990" s="229"/>
      <c r="V990" s="229"/>
      <c r="W990" s="225"/>
      <c r="X990" s="229"/>
      <c r="Y990" s="225"/>
      <c r="Z990" s="225"/>
      <c r="AA990" s="225"/>
      <c r="AB990" s="226"/>
      <c r="AC990" s="225"/>
      <c r="AD990" s="599"/>
      <c r="AE990" s="232">
        <v>0</v>
      </c>
      <c r="AF990" s="229"/>
      <c r="AG990"/>
      <c r="AH990" s="232"/>
      <c r="AI990" s="229"/>
      <c r="AJ990" s="229"/>
      <c r="AK990" s="229"/>
      <c r="AL990" s="229"/>
      <c r="AM990" s="229"/>
      <c r="AN990" s="229"/>
      <c r="AO990" s="229"/>
    </row>
    <row r="991" spans="1:41" ht="20.100000000000001" customHeight="1" x14ac:dyDescent="0.3">
      <c r="A991" s="225">
        <v>707613</v>
      </c>
      <c r="B991" s="256" t="s">
        <v>4470</v>
      </c>
      <c r="C991" s="223" t="s">
        <v>4471</v>
      </c>
      <c r="D991" s="229"/>
      <c r="E991" s="229"/>
      <c r="F991" s="224"/>
      <c r="G991" s="229"/>
      <c r="H991" s="229"/>
      <c r="I991" s="232" t="s">
        <v>247</v>
      </c>
      <c r="J991" s="229"/>
      <c r="K991" s="225"/>
      <c r="L991" s="229"/>
      <c r="M991"/>
      <c r="N991" s="229"/>
      <c r="O991" s="229"/>
      <c r="P991" s="229"/>
      <c r="Q991" s="226"/>
      <c r="R991" s="225"/>
      <c r="S991" s="229"/>
      <c r="T991" s="229"/>
      <c r="U991" s="229"/>
      <c r="V991" s="229"/>
      <c r="W991" s="225"/>
      <c r="X991" s="229"/>
      <c r="Y991" s="225"/>
      <c r="Z991" s="225"/>
      <c r="AA991" s="225"/>
      <c r="AB991" s="226"/>
      <c r="AC991" s="225"/>
      <c r="AD991" s="599"/>
      <c r="AE991" s="232">
        <v>0</v>
      </c>
      <c r="AF991" s="229"/>
      <c r="AG991"/>
      <c r="AH991" s="232"/>
      <c r="AI991" s="229"/>
      <c r="AJ991" s="229"/>
      <c r="AK991" s="229"/>
      <c r="AL991" s="229"/>
      <c r="AM991" s="229"/>
      <c r="AN991" s="229"/>
      <c r="AO991" s="229"/>
    </row>
    <row r="992" spans="1:41" ht="20.100000000000001" customHeight="1" x14ac:dyDescent="0.3">
      <c r="A992" s="610">
        <v>707614</v>
      </c>
      <c r="B992" s="610" t="s">
        <v>4577</v>
      </c>
      <c r="C992" s="608" t="s">
        <v>64</v>
      </c>
      <c r="E992" s="610" t="s">
        <v>227</v>
      </c>
      <c r="F992" s="610" t="s">
        <v>227</v>
      </c>
      <c r="G992" s="610" t="s">
        <v>227</v>
      </c>
      <c r="I992" s="608" t="s">
        <v>247</v>
      </c>
      <c r="AE992" s="232"/>
      <c r="AH992" s="232"/>
    </row>
    <row r="993" spans="1:41" ht="20.100000000000001" customHeight="1" x14ac:dyDescent="0.3">
      <c r="A993" s="225">
        <v>707615</v>
      </c>
      <c r="B993" s="256" t="s">
        <v>4472</v>
      </c>
      <c r="C993" s="223" t="s">
        <v>99</v>
      </c>
      <c r="D993" s="229"/>
      <c r="E993" s="229"/>
      <c r="F993" s="224"/>
      <c r="G993" s="229"/>
      <c r="H993" s="229"/>
      <c r="I993" s="232" t="s">
        <v>247</v>
      </c>
      <c r="J993" s="229"/>
      <c r="K993" s="225"/>
      <c r="L993" s="229"/>
      <c r="M993"/>
      <c r="N993" s="229"/>
      <c r="O993" s="229"/>
      <c r="P993" s="229"/>
      <c r="Q993" s="226"/>
      <c r="R993" s="225"/>
      <c r="S993" s="229"/>
      <c r="T993" s="229"/>
      <c r="U993" s="229"/>
      <c r="V993" s="229"/>
      <c r="W993" s="225"/>
      <c r="X993" s="229"/>
      <c r="Y993" s="225"/>
      <c r="Z993" s="225"/>
      <c r="AA993" s="225"/>
      <c r="AB993" s="226"/>
      <c r="AC993" s="225"/>
      <c r="AD993" s="599"/>
      <c r="AE993" s="232">
        <v>0</v>
      </c>
      <c r="AF993" s="229"/>
      <c r="AG993"/>
      <c r="AH993" s="232"/>
      <c r="AI993" s="229"/>
      <c r="AJ993" s="229"/>
      <c r="AK993" s="229"/>
      <c r="AL993" s="229"/>
      <c r="AM993" s="229"/>
      <c r="AN993" s="229"/>
      <c r="AO993" s="229"/>
    </row>
    <row r="994" spans="1:41" ht="20.100000000000001" customHeight="1" x14ac:dyDescent="0.3">
      <c r="A994" s="225">
        <v>707616</v>
      </c>
      <c r="B994" s="256" t="s">
        <v>1689</v>
      </c>
      <c r="C994" s="223" t="s">
        <v>66</v>
      </c>
      <c r="D994" s="229"/>
      <c r="E994" s="229"/>
      <c r="F994" s="224"/>
      <c r="G994" s="229"/>
      <c r="H994" s="229"/>
      <c r="I994" s="232" t="s">
        <v>247</v>
      </c>
      <c r="J994" s="229"/>
      <c r="K994" s="225"/>
      <c r="L994" s="229"/>
      <c r="M994"/>
      <c r="N994" s="229"/>
      <c r="O994" s="223"/>
      <c r="P994" s="229"/>
      <c r="Q994" s="226"/>
      <c r="R994" s="225"/>
      <c r="S994" s="229"/>
      <c r="T994" s="229"/>
      <c r="U994" s="229"/>
      <c r="V994" s="229"/>
      <c r="W994" s="225"/>
      <c r="X994" s="229"/>
      <c r="Y994" s="225"/>
      <c r="Z994" s="225"/>
      <c r="AA994" s="225"/>
      <c r="AB994" s="226"/>
      <c r="AC994" s="225"/>
      <c r="AD994" s="599"/>
      <c r="AE994" s="232">
        <v>0</v>
      </c>
      <c r="AF994" s="229"/>
      <c r="AG994"/>
      <c r="AH994" s="232"/>
      <c r="AI994" s="229"/>
      <c r="AJ994" s="229"/>
      <c r="AK994" s="229"/>
      <c r="AL994" s="229"/>
      <c r="AM994" s="229"/>
      <c r="AN994" s="229"/>
      <c r="AO994" s="229"/>
    </row>
    <row r="995" spans="1:41" ht="20.100000000000001" customHeight="1" x14ac:dyDescent="0.3">
      <c r="A995" s="225">
        <v>707617</v>
      </c>
      <c r="B995" s="256" t="s">
        <v>4473</v>
      </c>
      <c r="C995" s="223" t="s">
        <v>69</v>
      </c>
      <c r="D995" s="229"/>
      <c r="E995" s="229"/>
      <c r="F995" s="224"/>
      <c r="G995" s="229"/>
      <c r="H995" s="229"/>
      <c r="I995" s="232" t="s">
        <v>247</v>
      </c>
      <c r="J995" s="229"/>
      <c r="K995" s="225"/>
      <c r="L995" s="229"/>
      <c r="M995"/>
      <c r="N995" s="229"/>
      <c r="O995" s="229"/>
      <c r="P995" s="229"/>
      <c r="Q995" s="226"/>
      <c r="R995" s="225"/>
      <c r="S995" s="229"/>
      <c r="T995" s="229"/>
      <c r="U995" s="229"/>
      <c r="V995" s="229"/>
      <c r="W995" s="225"/>
      <c r="X995" s="229"/>
      <c r="Y995" s="225"/>
      <c r="Z995" s="225"/>
      <c r="AA995" s="225"/>
      <c r="AB995" s="226"/>
      <c r="AC995" s="225"/>
      <c r="AD995" s="599"/>
      <c r="AE995" s="232">
        <v>0</v>
      </c>
      <c r="AF995" s="229"/>
      <c r="AG995"/>
      <c r="AH995" s="232"/>
      <c r="AI995" s="229"/>
      <c r="AJ995" s="229"/>
      <c r="AK995" s="229"/>
      <c r="AL995" s="229"/>
      <c r="AM995" s="229"/>
      <c r="AN995" s="229"/>
      <c r="AO995" s="229"/>
    </row>
    <row r="996" spans="1:41" ht="20.100000000000001" customHeight="1" x14ac:dyDescent="0.3">
      <c r="A996" s="225">
        <v>707618</v>
      </c>
      <c r="B996" s="256" t="s">
        <v>4474</v>
      </c>
      <c r="C996" s="223" t="s">
        <v>83</v>
      </c>
      <c r="D996" s="229"/>
      <c r="E996" s="229"/>
      <c r="F996" s="224"/>
      <c r="G996" s="229"/>
      <c r="H996" s="229"/>
      <c r="I996" s="232" t="s">
        <v>247</v>
      </c>
      <c r="J996" s="229"/>
      <c r="K996" s="225"/>
      <c r="L996" s="229"/>
      <c r="M996"/>
      <c r="N996" s="229"/>
      <c r="O996" s="229"/>
      <c r="P996" s="229"/>
      <c r="Q996" s="226"/>
      <c r="R996" s="225"/>
      <c r="S996" s="229"/>
      <c r="T996" s="229"/>
      <c r="U996" s="229"/>
      <c r="V996" s="229"/>
      <c r="W996" s="225"/>
      <c r="X996" s="229"/>
      <c r="Y996" s="225"/>
      <c r="Z996" s="225"/>
      <c r="AA996" s="225"/>
      <c r="AB996" s="226"/>
      <c r="AC996" s="225"/>
      <c r="AD996" s="599"/>
      <c r="AE996" s="232">
        <v>0</v>
      </c>
      <c r="AF996" s="229"/>
      <c r="AG996"/>
      <c r="AH996" s="232"/>
      <c r="AI996" s="229"/>
      <c r="AJ996" s="229"/>
      <c r="AK996" s="229"/>
      <c r="AL996" s="229"/>
      <c r="AM996" s="229"/>
      <c r="AN996" s="229"/>
      <c r="AO996" s="229"/>
    </row>
    <row r="997" spans="1:41" ht="20.100000000000001" customHeight="1" x14ac:dyDescent="0.3">
      <c r="A997" s="225">
        <v>707619</v>
      </c>
      <c r="B997" s="256" t="s">
        <v>4475</v>
      </c>
      <c r="C997" s="223" t="s">
        <v>4476</v>
      </c>
      <c r="D997" s="229"/>
      <c r="E997" s="229"/>
      <c r="F997" s="224"/>
      <c r="G997" s="229"/>
      <c r="H997" s="229"/>
      <c r="I997" s="232" t="s">
        <v>247</v>
      </c>
      <c r="J997" s="229"/>
      <c r="K997" s="225"/>
      <c r="L997" s="229"/>
      <c r="M997"/>
      <c r="N997" s="229"/>
      <c r="O997" s="229"/>
      <c r="P997" s="229"/>
      <c r="Q997" s="226"/>
      <c r="R997" s="225"/>
      <c r="S997" s="229"/>
      <c r="T997" s="229"/>
      <c r="U997" s="229"/>
      <c r="V997" s="229"/>
      <c r="W997" s="225"/>
      <c r="X997" s="229"/>
      <c r="Y997" s="225"/>
      <c r="Z997" s="225"/>
      <c r="AA997" s="225"/>
      <c r="AB997" s="226"/>
      <c r="AC997" s="225"/>
      <c r="AD997" s="599"/>
      <c r="AE997" s="232">
        <v>0</v>
      </c>
      <c r="AF997" s="229"/>
      <c r="AG997"/>
      <c r="AH997" s="232"/>
      <c r="AI997" s="229"/>
      <c r="AJ997" s="229"/>
      <c r="AK997" s="229"/>
      <c r="AL997" s="229"/>
      <c r="AM997" s="229"/>
      <c r="AN997" s="229"/>
      <c r="AO997" s="229"/>
    </row>
    <row r="998" spans="1:41" ht="20.100000000000001" customHeight="1" x14ac:dyDescent="0.3">
      <c r="A998" s="225">
        <v>707620</v>
      </c>
      <c r="B998" s="256" t="s">
        <v>4477</v>
      </c>
      <c r="C998" s="223" t="s">
        <v>122</v>
      </c>
      <c r="D998" s="229"/>
      <c r="E998" s="229"/>
      <c r="F998" s="224"/>
      <c r="G998" s="229"/>
      <c r="H998" s="229"/>
      <c r="I998" s="232" t="s">
        <v>247</v>
      </c>
      <c r="J998" s="229"/>
      <c r="K998" s="225"/>
      <c r="L998" s="229"/>
      <c r="M998"/>
      <c r="N998" s="229"/>
      <c r="O998" s="223"/>
      <c r="P998" s="229"/>
      <c r="Q998" s="226"/>
      <c r="R998" s="225"/>
      <c r="S998" s="229"/>
      <c r="T998" s="229"/>
      <c r="U998" s="229"/>
      <c r="V998" s="229"/>
      <c r="W998" s="225"/>
      <c r="X998" s="229"/>
      <c r="Y998" s="225"/>
      <c r="Z998" s="225"/>
      <c r="AA998" s="225"/>
      <c r="AB998" s="226"/>
      <c r="AC998" s="225"/>
      <c r="AD998" s="599"/>
      <c r="AE998" s="232">
        <v>0</v>
      </c>
      <c r="AF998" s="229"/>
      <c r="AG998"/>
      <c r="AH998" s="232"/>
      <c r="AI998" s="229"/>
      <c r="AJ998" s="229"/>
      <c r="AK998" s="229"/>
      <c r="AL998" s="229"/>
      <c r="AM998" s="229"/>
      <c r="AN998" s="229"/>
      <c r="AO998" s="229"/>
    </row>
    <row r="999" spans="1:41" ht="20.100000000000001" customHeight="1" x14ac:dyDescent="0.3">
      <c r="A999" s="225">
        <v>707621</v>
      </c>
      <c r="B999" s="256" t="s">
        <v>4478</v>
      </c>
      <c r="C999" s="223" t="s">
        <v>66</v>
      </c>
      <c r="D999" s="229"/>
      <c r="E999" s="229"/>
      <c r="F999" s="224"/>
      <c r="G999" s="229"/>
      <c r="H999" s="229"/>
      <c r="I999" s="232" t="s">
        <v>247</v>
      </c>
      <c r="J999" s="229"/>
      <c r="K999" s="225"/>
      <c r="L999" s="229"/>
      <c r="M999"/>
      <c r="N999" s="229"/>
      <c r="O999" s="229"/>
      <c r="P999" s="229"/>
      <c r="Q999" s="226"/>
      <c r="R999" s="225"/>
      <c r="S999" s="229"/>
      <c r="T999" s="229"/>
      <c r="U999" s="229"/>
      <c r="V999" s="229"/>
      <c r="W999" s="225"/>
      <c r="X999" s="229"/>
      <c r="Y999" s="225"/>
      <c r="Z999" s="225"/>
      <c r="AA999" s="225"/>
      <c r="AB999" s="226"/>
      <c r="AC999" s="225"/>
      <c r="AD999" s="599"/>
      <c r="AE999" s="232">
        <v>0</v>
      </c>
      <c r="AF999" s="229"/>
      <c r="AG999"/>
      <c r="AH999" s="232"/>
      <c r="AI999" s="229"/>
      <c r="AJ999" s="229"/>
      <c r="AK999" s="229"/>
      <c r="AL999" s="229"/>
      <c r="AM999" s="229"/>
      <c r="AN999" s="229"/>
      <c r="AO999" s="229"/>
    </row>
    <row r="1000" spans="1:41" ht="20.100000000000001" customHeight="1" x14ac:dyDescent="0.3">
      <c r="A1000" s="225">
        <v>707622</v>
      </c>
      <c r="B1000" s="256" t="s">
        <v>4479</v>
      </c>
      <c r="C1000" s="223" t="s">
        <v>83</v>
      </c>
      <c r="D1000" s="229"/>
      <c r="E1000" s="229"/>
      <c r="F1000" s="224"/>
      <c r="G1000" s="229"/>
      <c r="H1000" s="229"/>
      <c r="I1000" s="232" t="s">
        <v>247</v>
      </c>
      <c r="J1000" s="229"/>
      <c r="K1000" s="225"/>
      <c r="L1000" s="229"/>
      <c r="M1000"/>
      <c r="N1000" s="229"/>
      <c r="O1000" s="229"/>
      <c r="P1000" s="229"/>
      <c r="Q1000" s="226"/>
      <c r="R1000" s="225"/>
      <c r="S1000" s="229"/>
      <c r="T1000" s="229"/>
      <c r="U1000" s="229"/>
      <c r="V1000" s="229"/>
      <c r="W1000" s="225"/>
      <c r="X1000" s="229"/>
      <c r="Y1000" s="225"/>
      <c r="Z1000" s="225"/>
      <c r="AA1000" s="225"/>
      <c r="AB1000" s="226"/>
      <c r="AC1000" s="225"/>
      <c r="AD1000" s="599"/>
      <c r="AE1000" s="232">
        <v>0</v>
      </c>
      <c r="AF1000" s="229"/>
      <c r="AG1000"/>
      <c r="AH1000" s="232"/>
      <c r="AI1000" s="229"/>
      <c r="AJ1000" s="229"/>
      <c r="AK1000" s="229"/>
      <c r="AL1000" s="229"/>
      <c r="AM1000" s="229"/>
      <c r="AN1000" s="229"/>
      <c r="AO1000" s="229"/>
    </row>
    <row r="1001" spans="1:41" ht="20.100000000000001" customHeight="1" x14ac:dyDescent="0.3">
      <c r="A1001" s="225">
        <v>707623</v>
      </c>
      <c r="B1001" s="256" t="s">
        <v>4480</v>
      </c>
      <c r="C1001" s="223" t="s">
        <v>68</v>
      </c>
      <c r="D1001" s="229"/>
      <c r="E1001" s="229"/>
      <c r="F1001" s="224"/>
      <c r="G1001" s="229"/>
      <c r="H1001" s="229"/>
      <c r="I1001" s="232" t="s">
        <v>247</v>
      </c>
      <c r="J1001" s="229"/>
      <c r="K1001" s="225"/>
      <c r="L1001" s="229"/>
      <c r="M1001"/>
      <c r="N1001" s="229"/>
      <c r="O1001" s="229"/>
      <c r="P1001" s="229"/>
      <c r="Q1001" s="226"/>
      <c r="R1001" s="225"/>
      <c r="S1001" s="229"/>
      <c r="T1001" s="229"/>
      <c r="U1001" s="229"/>
      <c r="V1001" s="229"/>
      <c r="W1001" s="225"/>
      <c r="X1001" s="229"/>
      <c r="Y1001" s="225"/>
      <c r="Z1001" s="225"/>
      <c r="AA1001" s="225"/>
      <c r="AB1001" s="226"/>
      <c r="AC1001" s="225"/>
      <c r="AD1001" s="599"/>
      <c r="AE1001" s="232">
        <v>0</v>
      </c>
      <c r="AF1001" s="229"/>
      <c r="AG1001"/>
      <c r="AH1001" s="232"/>
      <c r="AI1001" s="229"/>
      <c r="AJ1001" s="229"/>
      <c r="AK1001" s="229"/>
      <c r="AL1001" s="229"/>
      <c r="AM1001" s="229"/>
      <c r="AN1001" s="229"/>
      <c r="AO1001" s="229"/>
    </row>
    <row r="1002" spans="1:41" ht="20.100000000000001" customHeight="1" x14ac:dyDescent="0.3">
      <c r="A1002" s="225">
        <v>707624</v>
      </c>
      <c r="B1002" s="256" t="s">
        <v>4481</v>
      </c>
      <c r="C1002" s="223" t="s">
        <v>68</v>
      </c>
      <c r="D1002" s="229"/>
      <c r="E1002" s="229"/>
      <c r="F1002" s="224"/>
      <c r="G1002" s="229"/>
      <c r="H1002" s="229"/>
      <c r="I1002" s="232" t="s">
        <v>247</v>
      </c>
      <c r="J1002" s="229"/>
      <c r="K1002" s="225"/>
      <c r="L1002" s="229"/>
      <c r="M1002"/>
      <c r="N1002" s="252"/>
      <c r="O1002" s="252" t="s">
        <v>4543</v>
      </c>
      <c r="P1002" s="229"/>
      <c r="Q1002" s="226">
        <v>20000</v>
      </c>
      <c r="R1002" s="225"/>
      <c r="S1002" s="229"/>
      <c r="T1002" s="229"/>
      <c r="U1002" s="229"/>
      <c r="V1002" s="229"/>
      <c r="W1002" s="225"/>
      <c r="X1002" s="229"/>
      <c r="Y1002" s="225"/>
      <c r="Z1002" s="225"/>
      <c r="AA1002" s="225"/>
      <c r="AB1002" s="226"/>
      <c r="AC1002" s="225"/>
      <c r="AD1002" s="599"/>
      <c r="AE1002" s="232">
        <v>0</v>
      </c>
      <c r="AF1002" s="229"/>
      <c r="AG1002"/>
      <c r="AH1002" s="232"/>
      <c r="AI1002" s="229"/>
      <c r="AJ1002" s="229"/>
      <c r="AK1002" s="229"/>
      <c r="AL1002" s="229"/>
      <c r="AM1002" s="229"/>
      <c r="AN1002" s="229"/>
      <c r="AO1002" s="229"/>
    </row>
    <row r="1003" spans="1:41" ht="20.100000000000001" customHeight="1" x14ac:dyDescent="0.3">
      <c r="A1003" s="225">
        <v>707625</v>
      </c>
      <c r="B1003" s="256" t="s">
        <v>4482</v>
      </c>
      <c r="C1003" s="223" t="s">
        <v>66</v>
      </c>
      <c r="D1003" s="229"/>
      <c r="E1003" s="229"/>
      <c r="F1003" s="224"/>
      <c r="G1003" s="229"/>
      <c r="H1003" s="229"/>
      <c r="I1003" s="232" t="s">
        <v>247</v>
      </c>
      <c r="J1003" s="229"/>
      <c r="K1003" s="225"/>
      <c r="L1003" s="229"/>
      <c r="M1003"/>
      <c r="N1003" s="229"/>
      <c r="O1003" s="229"/>
      <c r="P1003" s="229"/>
      <c r="Q1003" s="226"/>
      <c r="R1003" s="225"/>
      <c r="S1003" s="229"/>
      <c r="T1003" s="229"/>
      <c r="U1003" s="229"/>
      <c r="V1003" s="229"/>
      <c r="W1003" s="225"/>
      <c r="X1003" s="229"/>
      <c r="Y1003" s="225"/>
      <c r="Z1003" s="225"/>
      <c r="AA1003" s="225"/>
      <c r="AB1003" s="226"/>
      <c r="AC1003" s="225"/>
      <c r="AD1003" s="599"/>
      <c r="AE1003" s="232">
        <v>0</v>
      </c>
      <c r="AF1003" s="229"/>
      <c r="AG1003"/>
      <c r="AH1003" s="232"/>
      <c r="AI1003" s="229"/>
      <c r="AJ1003" s="229"/>
      <c r="AK1003" s="229"/>
      <c r="AL1003" s="229"/>
      <c r="AM1003" s="229"/>
      <c r="AN1003" s="229"/>
      <c r="AO1003" s="229"/>
    </row>
    <row r="1004" spans="1:41" ht="20.100000000000001" customHeight="1" x14ac:dyDescent="0.3">
      <c r="A1004" s="225">
        <v>707626</v>
      </c>
      <c r="B1004" s="256" t="s">
        <v>4483</v>
      </c>
      <c r="C1004" s="223" t="s">
        <v>99</v>
      </c>
      <c r="D1004" s="229"/>
      <c r="E1004" s="229"/>
      <c r="F1004" s="224"/>
      <c r="G1004" s="229"/>
      <c r="H1004" s="229"/>
      <c r="I1004" s="232" t="s">
        <v>247</v>
      </c>
      <c r="J1004" s="229"/>
      <c r="K1004" s="225"/>
      <c r="L1004" s="229"/>
      <c r="M1004"/>
      <c r="N1004" s="229"/>
      <c r="O1004" s="229"/>
      <c r="P1004" s="229"/>
      <c r="Q1004" s="226"/>
      <c r="R1004" s="225"/>
      <c r="S1004" s="229"/>
      <c r="T1004" s="229"/>
      <c r="U1004" s="229"/>
      <c r="V1004" s="229"/>
      <c r="W1004" s="225"/>
      <c r="X1004" s="229"/>
      <c r="Y1004" s="225"/>
      <c r="Z1004" s="225"/>
      <c r="AA1004" s="225"/>
      <c r="AB1004" s="226"/>
      <c r="AC1004" s="225"/>
      <c r="AD1004" s="599"/>
      <c r="AE1004" s="232">
        <v>0</v>
      </c>
      <c r="AF1004" s="229"/>
      <c r="AG1004"/>
      <c r="AH1004" s="232"/>
      <c r="AI1004" s="229"/>
      <c r="AJ1004" s="229"/>
      <c r="AK1004" s="229"/>
      <c r="AL1004" s="229"/>
      <c r="AM1004" s="229"/>
      <c r="AN1004" s="229"/>
      <c r="AO1004" s="229"/>
    </row>
    <row r="1005" spans="1:41" ht="20.100000000000001" customHeight="1" x14ac:dyDescent="0.3">
      <c r="A1005" s="225">
        <v>707627</v>
      </c>
      <c r="B1005" s="256" t="s">
        <v>4484</v>
      </c>
      <c r="C1005" s="223" t="s">
        <v>105</v>
      </c>
      <c r="D1005" s="229"/>
      <c r="E1005" s="229"/>
      <c r="F1005" s="224"/>
      <c r="G1005" s="229"/>
      <c r="H1005" s="229"/>
      <c r="I1005" s="232" t="s">
        <v>247</v>
      </c>
      <c r="J1005" s="229"/>
      <c r="K1005" s="225"/>
      <c r="L1005" s="229"/>
      <c r="M1005"/>
      <c r="N1005" s="229"/>
      <c r="O1005" s="223"/>
      <c r="P1005" s="229"/>
      <c r="Q1005" s="226"/>
      <c r="R1005" s="225"/>
      <c r="S1005" s="229"/>
      <c r="T1005" s="229"/>
      <c r="U1005" s="229"/>
      <c r="V1005" s="229"/>
      <c r="W1005" s="225"/>
      <c r="X1005" s="229"/>
      <c r="Y1005" s="225"/>
      <c r="Z1005" s="225"/>
      <c r="AA1005" s="225"/>
      <c r="AB1005" s="226"/>
      <c r="AC1005" s="225"/>
      <c r="AD1005" s="599"/>
      <c r="AE1005" s="232">
        <v>0</v>
      </c>
      <c r="AF1005" s="229"/>
      <c r="AG1005"/>
      <c r="AH1005" s="232"/>
      <c r="AI1005" s="229"/>
      <c r="AJ1005" s="229"/>
      <c r="AK1005" s="229"/>
      <c r="AL1005" s="229"/>
      <c r="AM1005" s="229"/>
      <c r="AN1005" s="229"/>
      <c r="AO1005" s="229"/>
    </row>
    <row r="1006" spans="1:41" ht="20.100000000000001" customHeight="1" x14ac:dyDescent="0.3">
      <c r="A1006" s="225">
        <v>707628</v>
      </c>
      <c r="B1006" s="256" t="s">
        <v>4485</v>
      </c>
      <c r="C1006" s="223" t="s">
        <v>270</v>
      </c>
      <c r="D1006" s="229"/>
      <c r="E1006" s="229"/>
      <c r="F1006" s="224"/>
      <c r="G1006" s="229"/>
      <c r="H1006" s="229"/>
      <c r="I1006" s="232" t="s">
        <v>247</v>
      </c>
      <c r="J1006" s="229"/>
      <c r="K1006" s="225"/>
      <c r="L1006" s="229"/>
      <c r="M1006"/>
      <c r="N1006" s="252"/>
      <c r="O1006" s="252" t="s">
        <v>4543</v>
      </c>
      <c r="P1006" s="229"/>
      <c r="Q1006" s="226">
        <v>40000</v>
      </c>
      <c r="R1006" s="225"/>
      <c r="S1006" s="229"/>
      <c r="T1006" s="229"/>
      <c r="U1006" s="229"/>
      <c r="V1006" s="229"/>
      <c r="W1006" s="225"/>
      <c r="X1006" s="229"/>
      <c r="Y1006" s="225"/>
      <c r="Z1006" s="225"/>
      <c r="AA1006" s="225"/>
      <c r="AB1006" s="226"/>
      <c r="AC1006" s="225"/>
      <c r="AD1006" s="599"/>
      <c r="AE1006" s="232">
        <v>0</v>
      </c>
      <c r="AF1006" s="229"/>
      <c r="AG1006"/>
      <c r="AH1006" s="232"/>
      <c r="AI1006" s="229"/>
      <c r="AJ1006" s="229"/>
      <c r="AK1006" s="229"/>
      <c r="AL1006" s="229"/>
      <c r="AM1006" s="229"/>
      <c r="AN1006" s="229"/>
      <c r="AO1006" s="229"/>
    </row>
    <row r="1007" spans="1:41" ht="20.100000000000001" customHeight="1" x14ac:dyDescent="0.3">
      <c r="A1007" s="225">
        <v>707629</v>
      </c>
      <c r="B1007" s="256" t="s">
        <v>4486</v>
      </c>
      <c r="C1007" s="223" t="s">
        <v>4403</v>
      </c>
      <c r="D1007" s="229"/>
      <c r="E1007" s="229"/>
      <c r="F1007" s="224"/>
      <c r="G1007" s="229"/>
      <c r="H1007" s="229"/>
      <c r="I1007" s="232" t="s">
        <v>247</v>
      </c>
      <c r="J1007" s="229"/>
      <c r="K1007" s="225"/>
      <c r="L1007" s="229"/>
      <c r="M1007"/>
      <c r="N1007" s="229"/>
      <c r="O1007" s="229"/>
      <c r="P1007" s="229"/>
      <c r="Q1007" s="226"/>
      <c r="R1007" s="225"/>
      <c r="S1007" s="229"/>
      <c r="T1007" s="229"/>
      <c r="U1007" s="229"/>
      <c r="V1007" s="229"/>
      <c r="W1007" s="225"/>
      <c r="X1007" s="229"/>
      <c r="Y1007" s="225"/>
      <c r="Z1007" s="225"/>
      <c r="AA1007" s="225"/>
      <c r="AB1007" s="226"/>
      <c r="AC1007" s="225"/>
      <c r="AD1007" s="599"/>
      <c r="AE1007" s="232">
        <v>0</v>
      </c>
      <c r="AF1007" s="229"/>
      <c r="AG1007"/>
      <c r="AH1007" s="232"/>
      <c r="AI1007" s="229"/>
      <c r="AJ1007" s="229"/>
      <c r="AK1007" s="229"/>
      <c r="AL1007" s="229"/>
      <c r="AM1007" s="229"/>
      <c r="AN1007" s="229"/>
      <c r="AO1007" s="229"/>
    </row>
    <row r="1008" spans="1:41" ht="20.100000000000001" customHeight="1" x14ac:dyDescent="0.3">
      <c r="A1008" s="225">
        <v>707630</v>
      </c>
      <c r="B1008" s="256" t="s">
        <v>4487</v>
      </c>
      <c r="C1008" s="223" t="s">
        <v>4488</v>
      </c>
      <c r="D1008" s="229"/>
      <c r="E1008" s="229"/>
      <c r="F1008" s="224"/>
      <c r="G1008" s="229"/>
      <c r="H1008" s="229"/>
      <c r="I1008" s="232" t="s">
        <v>247</v>
      </c>
      <c r="J1008" s="229"/>
      <c r="K1008" s="225"/>
      <c r="L1008" s="229"/>
      <c r="M1008"/>
      <c r="N1008" s="229"/>
      <c r="O1008" s="229"/>
      <c r="P1008" s="229"/>
      <c r="Q1008" s="226"/>
      <c r="R1008" s="225"/>
      <c r="S1008" s="229"/>
      <c r="T1008" s="229"/>
      <c r="U1008" s="229"/>
      <c r="V1008" s="229"/>
      <c r="W1008" s="225"/>
      <c r="X1008" s="229"/>
      <c r="Y1008" s="225"/>
      <c r="Z1008" s="225"/>
      <c r="AA1008" s="225"/>
      <c r="AB1008" s="226"/>
      <c r="AC1008" s="225"/>
      <c r="AD1008" s="599"/>
      <c r="AE1008" s="232">
        <v>0</v>
      </c>
      <c r="AF1008" s="229"/>
      <c r="AG1008"/>
      <c r="AH1008" s="232"/>
      <c r="AI1008" s="229"/>
      <c r="AJ1008" s="229"/>
      <c r="AK1008" s="229"/>
      <c r="AL1008" s="229"/>
      <c r="AM1008" s="229"/>
      <c r="AN1008" s="229"/>
      <c r="AO1008" s="229"/>
    </row>
    <row r="1009" spans="1:41" ht="20.100000000000001" customHeight="1" x14ac:dyDescent="0.3">
      <c r="A1009" s="225">
        <v>707631</v>
      </c>
      <c r="B1009" s="256" t="s">
        <v>4489</v>
      </c>
      <c r="C1009" s="223" t="s">
        <v>99</v>
      </c>
      <c r="D1009" s="229"/>
      <c r="E1009" s="229"/>
      <c r="F1009" s="224"/>
      <c r="G1009" s="229"/>
      <c r="H1009" s="229"/>
      <c r="I1009" s="232" t="s">
        <v>247</v>
      </c>
      <c r="J1009" s="229"/>
      <c r="K1009" s="225"/>
      <c r="L1009" s="229"/>
      <c r="M1009"/>
      <c r="N1009" s="229"/>
      <c r="O1009" s="229"/>
      <c r="P1009" s="229"/>
      <c r="Q1009" s="226"/>
      <c r="R1009" s="225"/>
      <c r="S1009" s="229"/>
      <c r="T1009" s="229"/>
      <c r="U1009" s="229"/>
      <c r="V1009" s="229"/>
      <c r="W1009" s="225"/>
      <c r="X1009" s="229"/>
      <c r="Y1009" s="225"/>
      <c r="Z1009" s="225"/>
      <c r="AA1009" s="225"/>
      <c r="AB1009" s="226"/>
      <c r="AC1009" s="225"/>
      <c r="AD1009" s="599"/>
      <c r="AE1009" s="232">
        <v>0</v>
      </c>
      <c r="AF1009" s="229"/>
      <c r="AG1009"/>
      <c r="AH1009" s="232"/>
      <c r="AI1009" s="229"/>
      <c r="AJ1009" s="229"/>
      <c r="AK1009" s="229"/>
      <c r="AL1009" s="229"/>
      <c r="AM1009" s="229"/>
      <c r="AN1009" s="229"/>
      <c r="AO1009" s="229"/>
    </row>
    <row r="1010" spans="1:41" ht="20.100000000000001" customHeight="1" x14ac:dyDescent="0.3">
      <c r="A1010" s="225">
        <v>707632</v>
      </c>
      <c r="B1010" s="256" t="s">
        <v>4490</v>
      </c>
      <c r="C1010" s="223" t="s">
        <v>64</v>
      </c>
      <c r="D1010" s="229"/>
      <c r="E1010" s="229"/>
      <c r="F1010" s="224"/>
      <c r="G1010" s="229"/>
      <c r="H1010" s="229"/>
      <c r="I1010" s="232" t="s">
        <v>247</v>
      </c>
      <c r="J1010" s="229"/>
      <c r="K1010" s="225"/>
      <c r="L1010" s="229"/>
      <c r="M1010"/>
      <c r="N1010" s="229"/>
      <c r="O1010" s="229"/>
      <c r="P1010" s="229"/>
      <c r="Q1010" s="226"/>
      <c r="R1010" s="225"/>
      <c r="S1010" s="229"/>
      <c r="T1010" s="229"/>
      <c r="U1010" s="229"/>
      <c r="V1010" s="229"/>
      <c r="W1010" s="225"/>
      <c r="X1010" s="229"/>
      <c r="Y1010" s="225"/>
      <c r="Z1010" s="225"/>
      <c r="AA1010" s="225"/>
      <c r="AB1010" s="226"/>
      <c r="AC1010" s="225"/>
      <c r="AD1010" s="599"/>
      <c r="AE1010" s="232">
        <v>0</v>
      </c>
      <c r="AF1010" s="229"/>
      <c r="AG1010"/>
      <c r="AH1010" s="232"/>
      <c r="AI1010" s="229"/>
      <c r="AJ1010" s="229"/>
      <c r="AK1010" s="229"/>
      <c r="AL1010" s="229"/>
      <c r="AM1010" s="229"/>
      <c r="AN1010" s="229"/>
      <c r="AO1010" s="229"/>
    </row>
    <row r="1011" spans="1:41" ht="20.100000000000001" customHeight="1" x14ac:dyDescent="0.3">
      <c r="A1011" s="225">
        <v>707633</v>
      </c>
      <c r="B1011" s="256" t="s">
        <v>4491</v>
      </c>
      <c r="C1011" s="223" t="s">
        <v>3732</v>
      </c>
      <c r="D1011" s="229"/>
      <c r="E1011" s="229"/>
      <c r="F1011" s="224"/>
      <c r="G1011" s="229"/>
      <c r="H1011" s="229"/>
      <c r="I1011" s="232" t="s">
        <v>247</v>
      </c>
      <c r="J1011" s="229"/>
      <c r="K1011" s="225"/>
      <c r="L1011" s="229"/>
      <c r="M1011"/>
      <c r="N1011" s="229"/>
      <c r="O1011" s="229"/>
      <c r="P1011" s="229"/>
      <c r="Q1011" s="226"/>
      <c r="R1011" s="225"/>
      <c r="S1011" s="229"/>
      <c r="T1011" s="229"/>
      <c r="U1011" s="229"/>
      <c r="V1011" s="229"/>
      <c r="W1011" s="225"/>
      <c r="X1011" s="229"/>
      <c r="Y1011" s="225"/>
      <c r="Z1011" s="225"/>
      <c r="AA1011" s="225"/>
      <c r="AB1011" s="226"/>
      <c r="AC1011" s="225"/>
      <c r="AD1011" s="599"/>
      <c r="AE1011" s="232">
        <v>0</v>
      </c>
      <c r="AF1011" s="229"/>
      <c r="AG1011"/>
      <c r="AH1011" s="232"/>
      <c r="AI1011" s="229"/>
      <c r="AJ1011" s="229"/>
      <c r="AK1011" s="229"/>
      <c r="AL1011" s="229"/>
      <c r="AM1011" s="229"/>
      <c r="AN1011" s="229"/>
      <c r="AO1011" s="229"/>
    </row>
    <row r="1012" spans="1:41" ht="20.100000000000001" customHeight="1" x14ac:dyDescent="0.3">
      <c r="A1012" s="225">
        <v>707634</v>
      </c>
      <c r="B1012" s="256" t="s">
        <v>4492</v>
      </c>
      <c r="C1012" s="223" t="s">
        <v>1569</v>
      </c>
      <c r="D1012" s="229"/>
      <c r="E1012" s="229"/>
      <c r="F1012" s="224"/>
      <c r="G1012" s="229"/>
      <c r="H1012" s="229"/>
      <c r="I1012" s="232" t="s">
        <v>247</v>
      </c>
      <c r="J1012" s="229"/>
      <c r="K1012" s="225"/>
      <c r="L1012" s="229"/>
      <c r="M1012"/>
      <c r="N1012" s="229"/>
      <c r="O1012" s="229"/>
      <c r="P1012" s="229"/>
      <c r="Q1012" s="226"/>
      <c r="R1012" s="225"/>
      <c r="S1012" s="229"/>
      <c r="T1012" s="229"/>
      <c r="U1012" s="229"/>
      <c r="V1012" s="229"/>
      <c r="W1012" s="225"/>
      <c r="X1012" s="229"/>
      <c r="Y1012" s="225"/>
      <c r="Z1012" s="225"/>
      <c r="AA1012" s="225"/>
      <c r="AB1012" s="226"/>
      <c r="AC1012" s="225"/>
      <c r="AD1012" s="599"/>
      <c r="AE1012" s="232">
        <v>0</v>
      </c>
      <c r="AF1012" s="229"/>
      <c r="AG1012"/>
      <c r="AH1012" s="232"/>
      <c r="AI1012" s="229"/>
      <c r="AJ1012" s="229"/>
      <c r="AK1012" s="229"/>
      <c r="AL1012" s="229"/>
      <c r="AM1012" s="229"/>
      <c r="AN1012" s="229"/>
      <c r="AO1012" s="229"/>
    </row>
    <row r="1013" spans="1:41" ht="20.100000000000001" customHeight="1" x14ac:dyDescent="0.3">
      <c r="A1013" s="225">
        <v>707635</v>
      </c>
      <c r="B1013" s="256" t="s">
        <v>4493</v>
      </c>
      <c r="C1013" s="223" t="s">
        <v>4371</v>
      </c>
      <c r="D1013" s="229"/>
      <c r="E1013" s="229"/>
      <c r="F1013" s="224"/>
      <c r="G1013" s="229"/>
      <c r="H1013" s="229"/>
      <c r="I1013" s="232" t="s">
        <v>247</v>
      </c>
      <c r="J1013" s="229"/>
      <c r="K1013" s="225"/>
      <c r="L1013" s="229"/>
      <c r="M1013"/>
      <c r="N1013" s="252"/>
      <c r="O1013" s="252" t="s">
        <v>4543</v>
      </c>
      <c r="P1013" s="229"/>
      <c r="Q1013" s="226">
        <v>60000</v>
      </c>
      <c r="R1013" s="225"/>
      <c r="S1013" s="229"/>
      <c r="T1013" s="229"/>
      <c r="U1013" s="229"/>
      <c r="V1013" s="229"/>
      <c r="W1013" s="225"/>
      <c r="X1013" s="229"/>
      <c r="Y1013" s="225"/>
      <c r="Z1013" s="225"/>
      <c r="AA1013" s="225"/>
      <c r="AB1013" s="226"/>
      <c r="AC1013" s="225"/>
      <c r="AD1013" s="599"/>
      <c r="AE1013" s="232">
        <v>0</v>
      </c>
      <c r="AF1013" s="229"/>
      <c r="AG1013"/>
      <c r="AH1013" s="232"/>
      <c r="AI1013" s="229"/>
      <c r="AJ1013" s="229"/>
      <c r="AK1013" s="229"/>
      <c r="AL1013" s="229"/>
      <c r="AM1013" s="229"/>
      <c r="AN1013" s="229"/>
      <c r="AO1013" s="229"/>
    </row>
    <row r="1014" spans="1:41" ht="20.100000000000001" customHeight="1" x14ac:dyDescent="0.3">
      <c r="A1014" s="225">
        <v>707636</v>
      </c>
      <c r="B1014" s="256" t="s">
        <v>4494</v>
      </c>
      <c r="C1014" s="223" t="s">
        <v>89</v>
      </c>
      <c r="D1014" s="229"/>
      <c r="E1014" s="229"/>
      <c r="F1014" s="224"/>
      <c r="G1014" s="229"/>
      <c r="H1014" s="229"/>
      <c r="I1014" s="232" t="s">
        <v>247</v>
      </c>
      <c r="J1014" s="229"/>
      <c r="K1014" s="225"/>
      <c r="L1014" s="229"/>
      <c r="M1014"/>
      <c r="N1014" s="229"/>
      <c r="O1014" s="229"/>
      <c r="P1014" s="229"/>
      <c r="Q1014" s="226"/>
      <c r="R1014" s="225"/>
      <c r="S1014" s="229"/>
      <c r="T1014" s="229"/>
      <c r="U1014" s="229"/>
      <c r="V1014" s="229"/>
      <c r="W1014" s="225"/>
      <c r="X1014" s="229"/>
      <c r="Y1014" s="225"/>
      <c r="Z1014" s="225"/>
      <c r="AA1014" s="225"/>
      <c r="AB1014" s="226"/>
      <c r="AC1014" s="225"/>
      <c r="AD1014" s="599"/>
      <c r="AE1014" s="232">
        <v>0</v>
      </c>
      <c r="AF1014" s="229"/>
      <c r="AG1014"/>
      <c r="AH1014" s="232"/>
      <c r="AI1014" s="229"/>
      <c r="AJ1014" s="229"/>
      <c r="AK1014" s="229"/>
      <c r="AL1014" s="229"/>
      <c r="AM1014" s="229"/>
      <c r="AN1014" s="229"/>
      <c r="AO1014" s="229"/>
    </row>
    <row r="1015" spans="1:41" ht="20.100000000000001" customHeight="1" x14ac:dyDescent="0.3">
      <c r="A1015" s="225">
        <v>707637</v>
      </c>
      <c r="B1015" s="256" t="s">
        <v>4495</v>
      </c>
      <c r="C1015" s="223" t="s">
        <v>260</v>
      </c>
      <c r="D1015" s="229"/>
      <c r="E1015" s="229"/>
      <c r="F1015" s="224"/>
      <c r="G1015" s="229"/>
      <c r="H1015" s="229"/>
      <c r="I1015" s="232" t="s">
        <v>247</v>
      </c>
      <c r="J1015" s="229"/>
      <c r="K1015" s="225"/>
      <c r="L1015" s="229"/>
      <c r="M1015"/>
      <c r="N1015" s="229"/>
      <c r="O1015" s="229"/>
      <c r="P1015" s="229"/>
      <c r="Q1015" s="226"/>
      <c r="R1015" s="225"/>
      <c r="S1015" s="229"/>
      <c r="T1015" s="229"/>
      <c r="U1015" s="229"/>
      <c r="V1015" s="229"/>
      <c r="W1015" s="225"/>
      <c r="X1015" s="229"/>
      <c r="Y1015" s="225"/>
      <c r="Z1015" s="225"/>
      <c r="AA1015" s="225"/>
      <c r="AB1015" s="226"/>
      <c r="AC1015" s="225"/>
      <c r="AD1015" s="599"/>
      <c r="AE1015" s="232">
        <v>0</v>
      </c>
      <c r="AF1015" s="229"/>
      <c r="AG1015"/>
      <c r="AH1015" s="232"/>
      <c r="AI1015" s="229"/>
      <c r="AJ1015" s="229"/>
      <c r="AK1015" s="229"/>
      <c r="AL1015" s="229"/>
      <c r="AM1015" s="229"/>
      <c r="AN1015" s="229"/>
      <c r="AO1015" s="229"/>
    </row>
    <row r="1016" spans="1:41" ht="20.100000000000001" customHeight="1" x14ac:dyDescent="0.3">
      <c r="A1016" s="225">
        <v>707638</v>
      </c>
      <c r="B1016" s="256" t="s">
        <v>4467</v>
      </c>
      <c r="C1016" s="223" t="s">
        <v>87</v>
      </c>
      <c r="D1016" s="229"/>
      <c r="E1016" s="229"/>
      <c r="F1016" s="224"/>
      <c r="G1016" s="229"/>
      <c r="H1016" s="229"/>
      <c r="I1016" s="232" t="s">
        <v>247</v>
      </c>
      <c r="J1016" s="229"/>
      <c r="K1016" s="225"/>
      <c r="L1016" s="229"/>
      <c r="M1016"/>
      <c r="N1016" s="229"/>
      <c r="O1016" s="229"/>
      <c r="P1016" s="229"/>
      <c r="Q1016" s="226"/>
      <c r="R1016" s="225"/>
      <c r="S1016" s="229"/>
      <c r="T1016" s="229"/>
      <c r="U1016" s="229"/>
      <c r="V1016" s="229"/>
      <c r="W1016" s="225"/>
      <c r="X1016" s="229"/>
      <c r="Y1016" s="225"/>
      <c r="Z1016" s="225"/>
      <c r="AA1016" s="225"/>
      <c r="AB1016" s="226"/>
      <c r="AC1016" s="225"/>
      <c r="AD1016" s="599"/>
      <c r="AE1016" s="232">
        <v>0</v>
      </c>
      <c r="AF1016" s="229"/>
      <c r="AG1016"/>
      <c r="AH1016" s="232"/>
      <c r="AI1016" s="229"/>
      <c r="AJ1016" s="229"/>
      <c r="AK1016" s="229"/>
      <c r="AL1016" s="229"/>
      <c r="AM1016" s="229"/>
      <c r="AN1016" s="229"/>
      <c r="AO1016" s="229"/>
    </row>
    <row r="1017" spans="1:41" ht="20.100000000000001" customHeight="1" x14ac:dyDescent="0.3">
      <c r="A1017" s="225">
        <v>707639</v>
      </c>
      <c r="B1017" s="256" t="s">
        <v>4496</v>
      </c>
      <c r="C1017" s="223" t="s">
        <v>4497</v>
      </c>
      <c r="D1017" s="229"/>
      <c r="E1017" s="229"/>
      <c r="F1017" s="224"/>
      <c r="G1017" s="229"/>
      <c r="H1017" s="229"/>
      <c r="I1017" s="232" t="s">
        <v>247</v>
      </c>
      <c r="J1017" s="229"/>
      <c r="K1017" s="225"/>
      <c r="L1017" s="229"/>
      <c r="M1017"/>
      <c r="N1017" s="229"/>
      <c r="O1017" s="229"/>
      <c r="P1017" s="229"/>
      <c r="Q1017" s="226"/>
      <c r="R1017" s="225"/>
      <c r="S1017" s="229"/>
      <c r="T1017" s="229"/>
      <c r="U1017" s="229"/>
      <c r="V1017" s="229"/>
      <c r="W1017" s="225"/>
      <c r="X1017" s="229"/>
      <c r="Y1017" s="225"/>
      <c r="Z1017" s="225"/>
      <c r="AA1017" s="225"/>
      <c r="AB1017" s="226"/>
      <c r="AC1017" s="225"/>
      <c r="AD1017" s="599"/>
      <c r="AE1017" s="232">
        <v>0</v>
      </c>
      <c r="AF1017" s="229"/>
      <c r="AG1017"/>
      <c r="AH1017" s="232"/>
      <c r="AI1017" s="229"/>
      <c r="AJ1017" s="229"/>
      <c r="AK1017" s="229"/>
      <c r="AL1017" s="229"/>
      <c r="AM1017" s="229"/>
      <c r="AN1017" s="229"/>
      <c r="AO1017" s="229"/>
    </row>
    <row r="1018" spans="1:41" ht="20.100000000000001" customHeight="1" x14ac:dyDescent="0.3">
      <c r="A1018" s="225">
        <v>707640</v>
      </c>
      <c r="B1018" s="256" t="s">
        <v>4498</v>
      </c>
      <c r="C1018" s="223" t="s">
        <v>158</v>
      </c>
      <c r="D1018" s="229"/>
      <c r="E1018" s="229"/>
      <c r="F1018" s="224"/>
      <c r="G1018" s="229"/>
      <c r="H1018" s="229"/>
      <c r="I1018" s="232" t="s">
        <v>247</v>
      </c>
      <c r="J1018" s="229"/>
      <c r="K1018" s="225"/>
      <c r="L1018" s="229"/>
      <c r="M1018"/>
      <c r="N1018" s="229"/>
      <c r="O1018" s="229"/>
      <c r="P1018" s="229"/>
      <c r="Q1018" s="226"/>
      <c r="R1018" s="225"/>
      <c r="S1018" s="229"/>
      <c r="T1018" s="229"/>
      <c r="U1018" s="229"/>
      <c r="V1018" s="229"/>
      <c r="W1018" s="225"/>
      <c r="X1018" s="229"/>
      <c r="Y1018" s="225"/>
      <c r="Z1018" s="225"/>
      <c r="AA1018" s="225"/>
      <c r="AB1018" s="226"/>
      <c r="AC1018" s="225"/>
      <c r="AD1018" s="599"/>
      <c r="AE1018" s="232">
        <v>0</v>
      </c>
      <c r="AF1018" s="229"/>
      <c r="AG1018"/>
      <c r="AH1018" s="232"/>
      <c r="AI1018" s="229"/>
      <c r="AJ1018" s="229"/>
      <c r="AK1018" s="229"/>
      <c r="AL1018" s="229"/>
      <c r="AM1018" s="229"/>
      <c r="AN1018" s="229"/>
      <c r="AO1018" s="229"/>
    </row>
    <row r="1019" spans="1:41" ht="20.100000000000001" customHeight="1" x14ac:dyDescent="0.3">
      <c r="A1019" s="225">
        <v>707641</v>
      </c>
      <c r="B1019" s="256" t="s">
        <v>4499</v>
      </c>
      <c r="C1019" s="223" t="s">
        <v>4500</v>
      </c>
      <c r="D1019" s="229"/>
      <c r="E1019" s="229"/>
      <c r="F1019" s="224"/>
      <c r="G1019" s="229"/>
      <c r="H1019" s="229"/>
      <c r="I1019" s="232" t="s">
        <v>247</v>
      </c>
      <c r="J1019" s="229"/>
      <c r="K1019" s="225"/>
      <c r="L1019" s="229"/>
      <c r="M1019"/>
      <c r="N1019" s="229"/>
      <c r="O1019" s="229"/>
      <c r="P1019" s="229"/>
      <c r="Q1019" s="226"/>
      <c r="R1019" s="225"/>
      <c r="S1019" s="229"/>
      <c r="T1019" s="229"/>
      <c r="U1019" s="229"/>
      <c r="V1019" s="229"/>
      <c r="W1019" s="225"/>
      <c r="X1019" s="229"/>
      <c r="Y1019" s="225"/>
      <c r="Z1019" s="225"/>
      <c r="AA1019" s="225"/>
      <c r="AB1019" s="226"/>
      <c r="AC1019" s="225"/>
      <c r="AD1019" s="599"/>
      <c r="AE1019" s="232">
        <v>0</v>
      </c>
      <c r="AF1019" s="229"/>
      <c r="AG1019"/>
      <c r="AH1019" s="232"/>
      <c r="AI1019" s="229"/>
      <c r="AJ1019" s="229"/>
      <c r="AK1019" s="229"/>
      <c r="AL1019" s="229"/>
      <c r="AM1019" s="229"/>
      <c r="AN1019" s="229"/>
      <c r="AO1019" s="229"/>
    </row>
    <row r="1020" spans="1:41" ht="20.100000000000001" customHeight="1" x14ac:dyDescent="0.3">
      <c r="A1020" s="225">
        <v>707642</v>
      </c>
      <c r="B1020" s="256" t="s">
        <v>4501</v>
      </c>
      <c r="C1020" s="223" t="s">
        <v>66</v>
      </c>
      <c r="D1020" s="229"/>
      <c r="E1020" s="229"/>
      <c r="F1020" s="224"/>
      <c r="G1020" s="229"/>
      <c r="H1020" s="229"/>
      <c r="I1020" s="232" t="s">
        <v>247</v>
      </c>
      <c r="J1020" s="229"/>
      <c r="K1020" s="225"/>
      <c r="L1020" s="229"/>
      <c r="M1020"/>
      <c r="N1020" s="229"/>
      <c r="O1020" s="229"/>
      <c r="P1020" s="229"/>
      <c r="Q1020" s="226"/>
      <c r="R1020" s="225"/>
      <c r="S1020" s="229"/>
      <c r="T1020" s="229"/>
      <c r="U1020" s="229"/>
      <c r="V1020" s="229"/>
      <c r="W1020" s="225"/>
      <c r="X1020" s="229"/>
      <c r="Y1020" s="225"/>
      <c r="Z1020" s="225"/>
      <c r="AA1020" s="225"/>
      <c r="AB1020" s="226"/>
      <c r="AC1020" s="225"/>
      <c r="AD1020" s="599"/>
      <c r="AE1020" s="232">
        <v>0</v>
      </c>
      <c r="AF1020" s="229"/>
      <c r="AG1020"/>
      <c r="AH1020" s="232"/>
      <c r="AI1020" s="229"/>
      <c r="AJ1020" s="229"/>
      <c r="AK1020" s="229"/>
      <c r="AL1020" s="229"/>
      <c r="AM1020" s="229"/>
      <c r="AN1020" s="229"/>
      <c r="AO1020" s="229"/>
    </row>
    <row r="1021" spans="1:41" ht="20.100000000000001" customHeight="1" x14ac:dyDescent="0.3">
      <c r="A1021" s="225">
        <v>707643</v>
      </c>
      <c r="B1021" s="256" t="s">
        <v>4502</v>
      </c>
      <c r="C1021" s="223" t="s">
        <v>68</v>
      </c>
      <c r="D1021" s="229"/>
      <c r="E1021" s="229"/>
      <c r="F1021" s="224"/>
      <c r="G1021" s="229"/>
      <c r="H1021" s="229"/>
      <c r="I1021" s="232" t="s">
        <v>247</v>
      </c>
      <c r="J1021" s="229"/>
      <c r="K1021" s="225"/>
      <c r="L1021" s="229"/>
      <c r="M1021"/>
      <c r="N1021" s="229"/>
      <c r="O1021" s="229"/>
      <c r="P1021" s="229"/>
      <c r="Q1021" s="226"/>
      <c r="R1021" s="225"/>
      <c r="S1021" s="229"/>
      <c r="T1021" s="229"/>
      <c r="U1021" s="229"/>
      <c r="V1021" s="229"/>
      <c r="W1021" s="225"/>
      <c r="X1021" s="229"/>
      <c r="Y1021" s="225"/>
      <c r="Z1021" s="225"/>
      <c r="AA1021" s="225"/>
      <c r="AB1021" s="226"/>
      <c r="AC1021" s="225"/>
      <c r="AD1021" s="599"/>
      <c r="AE1021" s="232">
        <v>0</v>
      </c>
      <c r="AF1021" s="229"/>
      <c r="AG1021"/>
      <c r="AH1021" s="232"/>
      <c r="AI1021" s="229"/>
      <c r="AJ1021" s="229"/>
      <c r="AK1021" s="229"/>
      <c r="AL1021" s="229"/>
      <c r="AM1021" s="229"/>
      <c r="AN1021" s="229"/>
      <c r="AO1021" s="229"/>
    </row>
    <row r="1022" spans="1:41" ht="20.100000000000001" customHeight="1" x14ac:dyDescent="0.3">
      <c r="A1022" s="225">
        <v>707644</v>
      </c>
      <c r="B1022" s="256" t="s">
        <v>4503</v>
      </c>
      <c r="C1022" s="223" t="s">
        <v>4371</v>
      </c>
      <c r="D1022" s="229"/>
      <c r="E1022" s="229"/>
      <c r="F1022" s="224"/>
      <c r="G1022" s="229"/>
      <c r="H1022" s="229"/>
      <c r="I1022" s="232" t="s">
        <v>247</v>
      </c>
      <c r="J1022" s="229"/>
      <c r="K1022" s="225"/>
      <c r="L1022" s="229"/>
      <c r="M1022"/>
      <c r="N1022" s="229"/>
      <c r="O1022" s="229"/>
      <c r="P1022" s="229"/>
      <c r="Q1022" s="226"/>
      <c r="R1022" s="225"/>
      <c r="S1022" s="229"/>
      <c r="T1022" s="229"/>
      <c r="U1022" s="229"/>
      <c r="V1022" s="229"/>
      <c r="W1022" s="225"/>
      <c r="X1022" s="229"/>
      <c r="Y1022" s="225"/>
      <c r="Z1022" s="225"/>
      <c r="AA1022" s="225"/>
      <c r="AB1022" s="226"/>
      <c r="AC1022" s="225"/>
      <c r="AD1022" s="599"/>
      <c r="AE1022" s="232">
        <v>0</v>
      </c>
      <c r="AF1022" s="229"/>
      <c r="AG1022"/>
      <c r="AH1022" s="232"/>
      <c r="AI1022" s="229"/>
      <c r="AJ1022" s="229"/>
      <c r="AK1022" s="229"/>
      <c r="AL1022" s="229"/>
      <c r="AM1022" s="229"/>
      <c r="AN1022" s="229"/>
      <c r="AO1022" s="229"/>
    </row>
    <row r="1023" spans="1:41" ht="20.100000000000001" customHeight="1" x14ac:dyDescent="0.3">
      <c r="A1023" s="225">
        <v>707645</v>
      </c>
      <c r="B1023" s="256" t="s">
        <v>4504</v>
      </c>
      <c r="C1023" s="223" t="s">
        <v>4505</v>
      </c>
      <c r="D1023" s="229"/>
      <c r="E1023" s="229"/>
      <c r="F1023" s="224"/>
      <c r="G1023" s="229"/>
      <c r="H1023" s="229"/>
      <c r="I1023" s="232" t="s">
        <v>247</v>
      </c>
      <c r="J1023" s="229"/>
      <c r="K1023" s="225"/>
      <c r="L1023" s="229"/>
      <c r="M1023"/>
      <c r="N1023" s="229"/>
      <c r="O1023" s="229"/>
      <c r="P1023" s="229"/>
      <c r="Q1023" s="226"/>
      <c r="R1023" s="225"/>
      <c r="S1023" s="229"/>
      <c r="T1023" s="229"/>
      <c r="U1023" s="229"/>
      <c r="V1023" s="229"/>
      <c r="W1023" s="225"/>
      <c r="X1023" s="229"/>
      <c r="Y1023" s="225"/>
      <c r="Z1023" s="225"/>
      <c r="AA1023" s="225"/>
      <c r="AB1023" s="226"/>
      <c r="AC1023" s="225"/>
      <c r="AD1023" s="599"/>
      <c r="AE1023" s="232">
        <v>0</v>
      </c>
      <c r="AF1023" s="229"/>
      <c r="AG1023"/>
      <c r="AH1023" s="232"/>
      <c r="AI1023" s="229"/>
      <c r="AJ1023" s="229"/>
      <c r="AK1023" s="229"/>
      <c r="AL1023" s="229"/>
      <c r="AM1023" s="229"/>
      <c r="AN1023" s="229"/>
      <c r="AO1023" s="229"/>
    </row>
    <row r="1024" spans="1:41" ht="20.100000000000001" customHeight="1" x14ac:dyDescent="0.3">
      <c r="A1024" s="225">
        <v>707646</v>
      </c>
      <c r="B1024" s="256" t="s">
        <v>4506</v>
      </c>
      <c r="C1024" s="223" t="s">
        <v>86</v>
      </c>
      <c r="D1024" s="229"/>
      <c r="E1024" s="229"/>
      <c r="F1024" s="224"/>
      <c r="G1024" s="229"/>
      <c r="H1024" s="229"/>
      <c r="I1024" s="232" t="s">
        <v>247</v>
      </c>
      <c r="J1024" s="229"/>
      <c r="K1024" s="225"/>
      <c r="L1024" s="229"/>
      <c r="M1024"/>
      <c r="N1024" s="229"/>
      <c r="O1024" s="229"/>
      <c r="P1024" s="229"/>
      <c r="Q1024" s="226"/>
      <c r="R1024" s="225"/>
      <c r="S1024" s="229"/>
      <c r="T1024" s="229"/>
      <c r="U1024" s="229"/>
      <c r="V1024" s="229"/>
      <c r="W1024" s="225"/>
      <c r="X1024" s="229"/>
      <c r="Y1024" s="225"/>
      <c r="Z1024" s="225"/>
      <c r="AA1024" s="225"/>
      <c r="AB1024" s="226"/>
      <c r="AC1024" s="225"/>
      <c r="AD1024" s="599"/>
      <c r="AE1024" s="232">
        <v>0</v>
      </c>
      <c r="AF1024" s="229"/>
      <c r="AG1024"/>
      <c r="AH1024" s="232"/>
      <c r="AI1024" s="229"/>
      <c r="AJ1024" s="229"/>
      <c r="AK1024" s="229"/>
      <c r="AL1024" s="229"/>
      <c r="AM1024" s="229"/>
      <c r="AN1024" s="229"/>
      <c r="AO1024" s="229"/>
    </row>
    <row r="1025" spans="1:41" ht="20.100000000000001" customHeight="1" x14ac:dyDescent="0.3">
      <c r="A1025" s="225">
        <v>707647</v>
      </c>
      <c r="B1025" s="256" t="s">
        <v>4507</v>
      </c>
      <c r="C1025" s="223" t="s">
        <v>4310</v>
      </c>
      <c r="D1025" s="229"/>
      <c r="E1025" s="229"/>
      <c r="F1025" s="224"/>
      <c r="G1025" s="229"/>
      <c r="H1025" s="229"/>
      <c r="I1025" s="232" t="s">
        <v>247</v>
      </c>
      <c r="J1025" s="229"/>
      <c r="K1025" s="225"/>
      <c r="L1025" s="229"/>
      <c r="M1025"/>
      <c r="N1025" s="229"/>
      <c r="O1025" s="229"/>
      <c r="P1025" s="229"/>
      <c r="Q1025" s="226"/>
      <c r="R1025" s="225"/>
      <c r="S1025" s="229"/>
      <c r="T1025" s="229"/>
      <c r="U1025" s="229"/>
      <c r="V1025" s="229"/>
      <c r="W1025" s="225"/>
      <c r="X1025" s="229"/>
      <c r="Y1025" s="225"/>
      <c r="Z1025" s="225"/>
      <c r="AA1025" s="225"/>
      <c r="AB1025" s="226"/>
      <c r="AC1025" s="225"/>
      <c r="AD1025" s="599"/>
      <c r="AE1025" s="232">
        <v>0</v>
      </c>
      <c r="AF1025" s="229"/>
      <c r="AG1025"/>
      <c r="AH1025" s="232"/>
      <c r="AI1025" s="229"/>
      <c r="AJ1025" s="229"/>
      <c r="AK1025" s="229"/>
      <c r="AL1025" s="229"/>
      <c r="AM1025" s="229"/>
      <c r="AN1025" s="229"/>
      <c r="AO1025" s="229"/>
    </row>
    <row r="1026" spans="1:41" ht="20.100000000000001" customHeight="1" x14ac:dyDescent="0.3">
      <c r="A1026" s="225">
        <v>707648</v>
      </c>
      <c r="B1026" s="256" t="s">
        <v>4508</v>
      </c>
      <c r="C1026" s="223" t="s">
        <v>66</v>
      </c>
      <c r="D1026" s="229"/>
      <c r="E1026" s="229"/>
      <c r="F1026" s="224"/>
      <c r="G1026" s="229"/>
      <c r="H1026" s="229"/>
      <c r="I1026" s="232" t="s">
        <v>247</v>
      </c>
      <c r="J1026" s="229"/>
      <c r="K1026" s="225"/>
      <c r="L1026" s="229"/>
      <c r="M1026"/>
      <c r="N1026" s="229"/>
      <c r="O1026" s="229"/>
      <c r="P1026" s="229"/>
      <c r="Q1026" s="226"/>
      <c r="R1026" s="225"/>
      <c r="S1026" s="229"/>
      <c r="T1026" s="229"/>
      <c r="U1026" s="229"/>
      <c r="V1026" s="229"/>
      <c r="W1026" s="225"/>
      <c r="X1026" s="229"/>
      <c r="Y1026" s="225"/>
      <c r="Z1026" s="225"/>
      <c r="AA1026" s="225"/>
      <c r="AB1026" s="226"/>
      <c r="AC1026" s="225"/>
      <c r="AD1026" s="599"/>
      <c r="AE1026" s="232">
        <v>0</v>
      </c>
      <c r="AF1026" s="229"/>
      <c r="AG1026"/>
      <c r="AH1026" s="232"/>
      <c r="AI1026" s="229"/>
      <c r="AJ1026" s="229"/>
      <c r="AK1026" s="229"/>
      <c r="AL1026" s="229"/>
      <c r="AM1026" s="229"/>
      <c r="AN1026" s="229"/>
      <c r="AO1026" s="229"/>
    </row>
    <row r="1027" spans="1:41" ht="20.100000000000001" customHeight="1" x14ac:dyDescent="0.3">
      <c r="A1027" s="225">
        <v>707649</v>
      </c>
      <c r="B1027" s="256" t="s">
        <v>4509</v>
      </c>
      <c r="C1027" s="223" t="s">
        <v>4403</v>
      </c>
      <c r="D1027" s="229"/>
      <c r="E1027" s="229"/>
      <c r="F1027" s="224"/>
      <c r="G1027" s="229"/>
      <c r="H1027" s="229"/>
      <c r="I1027" s="232" t="s">
        <v>247</v>
      </c>
      <c r="J1027" s="229"/>
      <c r="K1027" s="225"/>
      <c r="L1027" s="229"/>
      <c r="M1027"/>
      <c r="N1027" s="229"/>
      <c r="O1027" s="229"/>
      <c r="P1027" s="229"/>
      <c r="Q1027" s="226"/>
      <c r="R1027" s="225"/>
      <c r="S1027" s="229"/>
      <c r="T1027" s="229"/>
      <c r="U1027" s="229"/>
      <c r="V1027" s="229"/>
      <c r="W1027" s="225"/>
      <c r="X1027" s="229"/>
      <c r="Y1027" s="225"/>
      <c r="Z1027" s="225"/>
      <c r="AA1027" s="225"/>
      <c r="AB1027" s="226"/>
      <c r="AC1027" s="225"/>
      <c r="AD1027" s="599"/>
      <c r="AE1027" s="232">
        <v>0</v>
      </c>
      <c r="AF1027" s="229"/>
      <c r="AG1027"/>
      <c r="AH1027" s="232"/>
      <c r="AI1027" s="229"/>
      <c r="AJ1027" s="229"/>
      <c r="AK1027" s="229"/>
      <c r="AL1027" s="229"/>
      <c r="AM1027" s="229"/>
      <c r="AN1027" s="229"/>
      <c r="AO1027" s="229"/>
    </row>
    <row r="1028" spans="1:41" ht="20.100000000000001" customHeight="1" x14ac:dyDescent="0.3">
      <c r="A1028" s="225">
        <v>707650</v>
      </c>
      <c r="B1028" s="256" t="s">
        <v>4510</v>
      </c>
      <c r="C1028" s="223" t="s">
        <v>71</v>
      </c>
      <c r="D1028" s="229"/>
      <c r="E1028" s="229"/>
      <c r="F1028" s="224"/>
      <c r="G1028" s="229"/>
      <c r="H1028" s="229"/>
      <c r="I1028" s="232" t="s">
        <v>247</v>
      </c>
      <c r="J1028" s="229"/>
      <c r="K1028" s="225"/>
      <c r="L1028" s="229"/>
      <c r="M1028"/>
      <c r="N1028" s="229"/>
      <c r="O1028" s="229"/>
      <c r="P1028" s="229"/>
      <c r="Q1028" s="226"/>
      <c r="R1028" s="225"/>
      <c r="S1028" s="229"/>
      <c r="T1028" s="229"/>
      <c r="U1028" s="229"/>
      <c r="V1028" s="229"/>
      <c r="W1028" s="225"/>
      <c r="X1028" s="229"/>
      <c r="Y1028" s="225"/>
      <c r="Z1028" s="225"/>
      <c r="AA1028" s="225"/>
      <c r="AB1028" s="226"/>
      <c r="AC1028" s="225"/>
      <c r="AD1028" s="599"/>
      <c r="AE1028" s="232">
        <v>0</v>
      </c>
      <c r="AF1028" s="229"/>
      <c r="AG1028"/>
      <c r="AH1028" s="232"/>
      <c r="AI1028" s="229"/>
      <c r="AJ1028" s="229"/>
      <c r="AK1028" s="229"/>
      <c r="AL1028" s="229"/>
      <c r="AM1028" s="229"/>
      <c r="AN1028" s="229"/>
      <c r="AO1028" s="229"/>
    </row>
    <row r="1029" spans="1:41" ht="20.100000000000001" customHeight="1" x14ac:dyDescent="0.3">
      <c r="A1029" s="225">
        <v>707651</v>
      </c>
      <c r="B1029" s="256" t="s">
        <v>4511</v>
      </c>
      <c r="C1029" s="223" t="s">
        <v>116</v>
      </c>
      <c r="D1029" s="229"/>
      <c r="E1029" s="229"/>
      <c r="F1029" s="224"/>
      <c r="G1029" s="229"/>
      <c r="H1029" s="229"/>
      <c r="I1029" s="232" t="s">
        <v>247</v>
      </c>
      <c r="J1029" s="229"/>
      <c r="K1029" s="225"/>
      <c r="L1029" s="229"/>
      <c r="M1029"/>
      <c r="N1029"/>
      <c r="O1029" s="229"/>
      <c r="P1029" s="229"/>
      <c r="Q1029" s="226"/>
      <c r="R1029" s="225"/>
      <c r="S1029" s="229"/>
      <c r="T1029" s="229"/>
      <c r="U1029" s="229"/>
      <c r="V1029" s="229"/>
      <c r="W1029" s="225"/>
      <c r="X1029" s="229"/>
      <c r="Y1029" s="225"/>
      <c r="Z1029" s="225"/>
      <c r="AA1029" s="225"/>
      <c r="AB1029" s="226"/>
      <c r="AC1029" s="225"/>
      <c r="AD1029" s="599"/>
      <c r="AE1029" s="232">
        <v>0</v>
      </c>
      <c r="AF1029" s="229"/>
      <c r="AG1029"/>
      <c r="AH1029" s="232"/>
      <c r="AI1029" s="229"/>
      <c r="AJ1029" s="229"/>
      <c r="AK1029" s="229"/>
      <c r="AL1029" s="229"/>
      <c r="AM1029" s="229"/>
      <c r="AN1029" s="229"/>
      <c r="AO1029" s="229"/>
    </row>
    <row r="1030" spans="1:41" ht="20.100000000000001" customHeight="1" x14ac:dyDescent="0.3">
      <c r="A1030" s="225">
        <v>707652</v>
      </c>
      <c r="B1030" s="256" t="s">
        <v>4512</v>
      </c>
      <c r="C1030" s="223" t="s">
        <v>66</v>
      </c>
      <c r="D1030" s="229"/>
      <c r="E1030" s="229"/>
      <c r="F1030" s="224"/>
      <c r="G1030" s="229"/>
      <c r="H1030" s="229"/>
      <c r="I1030" s="232" t="s">
        <v>247</v>
      </c>
      <c r="J1030" s="229"/>
      <c r="K1030" s="225"/>
      <c r="L1030" s="229"/>
      <c r="M1030"/>
      <c r="N1030"/>
      <c r="O1030" s="229"/>
      <c r="P1030" s="229"/>
      <c r="Q1030" s="226"/>
      <c r="R1030" s="225"/>
      <c r="S1030" s="229"/>
      <c r="T1030" s="229"/>
      <c r="U1030" s="229"/>
      <c r="V1030" s="229"/>
      <c r="W1030" s="225"/>
      <c r="X1030" s="229"/>
      <c r="Y1030" s="225"/>
      <c r="Z1030" s="225"/>
      <c r="AA1030" s="225"/>
      <c r="AB1030" s="226"/>
      <c r="AC1030" s="225"/>
      <c r="AD1030" s="599"/>
      <c r="AE1030" s="232">
        <v>0</v>
      </c>
      <c r="AF1030" s="229"/>
      <c r="AG1030"/>
      <c r="AH1030" s="232"/>
      <c r="AI1030" s="229"/>
      <c r="AJ1030" s="229"/>
      <c r="AK1030" s="229"/>
      <c r="AL1030" s="229"/>
      <c r="AM1030" s="229"/>
      <c r="AN1030" s="229"/>
      <c r="AO1030" s="229"/>
    </row>
    <row r="1031" spans="1:41" ht="20.100000000000001" customHeight="1" x14ac:dyDescent="0.3">
      <c r="A1031" s="225">
        <v>707653</v>
      </c>
      <c r="B1031" s="256" t="s">
        <v>4513</v>
      </c>
      <c r="C1031" s="223" t="s">
        <v>140</v>
      </c>
      <c r="D1031" s="229"/>
      <c r="E1031" s="229"/>
      <c r="F1031" s="224"/>
      <c r="G1031" s="229"/>
      <c r="H1031" s="229"/>
      <c r="I1031" s="232" t="s">
        <v>247</v>
      </c>
      <c r="J1031" s="229"/>
      <c r="K1031" s="225"/>
      <c r="L1031" s="229"/>
      <c r="M1031"/>
      <c r="N1031"/>
      <c r="O1031" s="229"/>
      <c r="P1031" s="229"/>
      <c r="Q1031" s="226"/>
      <c r="R1031" s="225"/>
      <c r="S1031" s="229"/>
      <c r="T1031" s="229"/>
      <c r="U1031" s="229"/>
      <c r="V1031" s="229"/>
      <c r="W1031" s="225"/>
      <c r="X1031" s="229"/>
      <c r="Y1031" s="225"/>
      <c r="Z1031" s="225"/>
      <c r="AA1031" s="225"/>
      <c r="AB1031" s="226"/>
      <c r="AC1031" s="225"/>
      <c r="AD1031" s="599"/>
      <c r="AE1031" s="232">
        <v>0</v>
      </c>
      <c r="AF1031" s="229"/>
      <c r="AG1031"/>
      <c r="AH1031" s="232"/>
      <c r="AI1031" s="229"/>
      <c r="AJ1031" s="229"/>
      <c r="AK1031" s="229"/>
      <c r="AL1031" s="229"/>
      <c r="AM1031" s="229"/>
      <c r="AN1031" s="229"/>
      <c r="AO1031" s="229"/>
    </row>
    <row r="1032" spans="1:41" ht="20.100000000000001" customHeight="1" x14ac:dyDescent="0.3">
      <c r="A1032" s="225">
        <v>707654</v>
      </c>
      <c r="B1032" s="256" t="s">
        <v>4514</v>
      </c>
      <c r="C1032" s="223" t="s">
        <v>4515</v>
      </c>
      <c r="D1032" s="229"/>
      <c r="E1032" s="229"/>
      <c r="F1032" s="224"/>
      <c r="G1032" s="229"/>
      <c r="H1032" s="229"/>
      <c r="I1032" s="232" t="s">
        <v>247</v>
      </c>
      <c r="J1032" s="229"/>
      <c r="K1032" s="225"/>
      <c r="L1032" s="229"/>
      <c r="M1032"/>
      <c r="N1032"/>
      <c r="O1032" s="229"/>
      <c r="P1032" s="229"/>
      <c r="Q1032" s="226"/>
      <c r="R1032" s="225"/>
      <c r="S1032" s="229"/>
      <c r="T1032" s="229"/>
      <c r="U1032" s="229"/>
      <c r="V1032" s="229"/>
      <c r="W1032" s="225"/>
      <c r="X1032" s="229"/>
      <c r="Y1032" s="225"/>
      <c r="Z1032" s="225"/>
      <c r="AA1032" s="225"/>
      <c r="AB1032" s="226"/>
      <c r="AC1032" s="225"/>
      <c r="AD1032" s="599"/>
      <c r="AE1032" s="232">
        <v>0</v>
      </c>
      <c r="AF1032" s="229"/>
      <c r="AG1032"/>
      <c r="AH1032" s="232"/>
      <c r="AI1032" s="229"/>
      <c r="AJ1032" s="229"/>
      <c r="AK1032" s="229"/>
      <c r="AL1032" s="229"/>
      <c r="AM1032" s="229"/>
      <c r="AN1032" s="229"/>
      <c r="AO1032" s="229"/>
    </row>
    <row r="1033" spans="1:41" ht="20.100000000000001" customHeight="1" x14ac:dyDescent="0.3">
      <c r="A1033" s="225">
        <v>707655</v>
      </c>
      <c r="B1033" s="256" t="s">
        <v>4516</v>
      </c>
      <c r="C1033" s="223" t="s">
        <v>4517</v>
      </c>
      <c r="D1033" s="229"/>
      <c r="E1033" s="229"/>
      <c r="F1033" s="224"/>
      <c r="G1033" s="229"/>
      <c r="H1033" s="229"/>
      <c r="I1033" s="232" t="s">
        <v>247</v>
      </c>
      <c r="J1033" s="229"/>
      <c r="K1033" s="225"/>
      <c r="L1033" s="229"/>
      <c r="M1033"/>
      <c r="N1033"/>
      <c r="O1033" s="229"/>
      <c r="P1033" s="229"/>
      <c r="Q1033" s="226"/>
      <c r="R1033" s="225"/>
      <c r="S1033" s="229"/>
      <c r="T1033" s="229"/>
      <c r="U1033" s="229"/>
      <c r="V1033" s="229"/>
      <c r="W1033" s="225"/>
      <c r="X1033" s="229"/>
      <c r="Y1033" s="225"/>
      <c r="Z1033" s="225"/>
      <c r="AA1033" s="225"/>
      <c r="AB1033" s="226"/>
      <c r="AC1033" s="225"/>
      <c r="AD1033" s="599"/>
      <c r="AE1033" s="232">
        <v>0</v>
      </c>
      <c r="AF1033" s="229"/>
      <c r="AG1033"/>
      <c r="AH1033" s="232"/>
      <c r="AI1033" s="229"/>
      <c r="AJ1033" s="229"/>
      <c r="AK1033" s="229"/>
      <c r="AL1033" s="229"/>
      <c r="AM1033" s="229"/>
      <c r="AN1033" s="229"/>
      <c r="AO1033" s="229"/>
    </row>
    <row r="1034" spans="1:41" ht="20.100000000000001" customHeight="1" x14ac:dyDescent="0.3">
      <c r="A1034" s="225">
        <v>707656</v>
      </c>
      <c r="B1034" s="256" t="s">
        <v>4518</v>
      </c>
      <c r="C1034" s="223" t="s">
        <v>324</v>
      </c>
      <c r="D1034" s="229"/>
      <c r="E1034" s="229"/>
      <c r="F1034" s="224"/>
      <c r="G1034" s="229"/>
      <c r="H1034" s="229"/>
      <c r="I1034" s="232" t="s">
        <v>247</v>
      </c>
      <c r="J1034" s="229"/>
      <c r="K1034" s="225"/>
      <c r="L1034" s="229"/>
      <c r="M1034"/>
      <c r="N1034"/>
      <c r="O1034" s="229"/>
      <c r="P1034" s="229"/>
      <c r="Q1034" s="226"/>
      <c r="R1034" s="225"/>
      <c r="S1034" s="229"/>
      <c r="T1034" s="229"/>
      <c r="U1034" s="229"/>
      <c r="V1034" s="229"/>
      <c r="W1034" s="225"/>
      <c r="X1034" s="229"/>
      <c r="Y1034" s="225"/>
      <c r="Z1034" s="225"/>
      <c r="AA1034" s="225"/>
      <c r="AB1034" s="226"/>
      <c r="AC1034" s="225"/>
      <c r="AD1034" s="599"/>
      <c r="AE1034" s="232">
        <v>0</v>
      </c>
      <c r="AF1034" s="229"/>
      <c r="AG1034"/>
      <c r="AH1034" s="232"/>
      <c r="AI1034" s="229"/>
      <c r="AJ1034" s="229"/>
      <c r="AK1034" s="229"/>
      <c r="AL1034" s="229"/>
      <c r="AM1034" s="229"/>
      <c r="AN1034" s="229"/>
      <c r="AO1034" s="229"/>
    </row>
    <row r="1035" spans="1:41" ht="20.100000000000001" customHeight="1" x14ac:dyDescent="0.3">
      <c r="A1035" s="225">
        <v>707657</v>
      </c>
      <c r="B1035" s="256" t="s">
        <v>4519</v>
      </c>
      <c r="C1035" s="223" t="s">
        <v>61</v>
      </c>
      <c r="D1035" s="229"/>
      <c r="E1035" s="229"/>
      <c r="F1035" s="224"/>
      <c r="G1035" s="229"/>
      <c r="H1035" s="229"/>
      <c r="I1035" s="232" t="s">
        <v>247</v>
      </c>
      <c r="J1035" s="229"/>
      <c r="K1035" s="225"/>
      <c r="L1035" s="229"/>
      <c r="M1035"/>
      <c r="N1035"/>
      <c r="O1035" s="223"/>
      <c r="P1035" s="229"/>
      <c r="Q1035" s="226"/>
      <c r="R1035" s="225"/>
      <c r="S1035" s="229"/>
      <c r="T1035" s="229"/>
      <c r="U1035" s="229"/>
      <c r="V1035" s="229"/>
      <c r="W1035" s="225"/>
      <c r="X1035" s="229"/>
      <c r="Y1035" s="225"/>
      <c r="Z1035" s="225"/>
      <c r="AA1035" s="225"/>
      <c r="AB1035" s="226"/>
      <c r="AC1035" s="225"/>
      <c r="AD1035" s="599"/>
      <c r="AE1035" s="232">
        <v>0</v>
      </c>
      <c r="AF1035" s="229"/>
      <c r="AG1035"/>
      <c r="AH1035" s="232"/>
      <c r="AI1035" s="229"/>
      <c r="AJ1035" s="229"/>
      <c r="AK1035" s="229"/>
      <c r="AL1035" s="229"/>
      <c r="AM1035" s="229"/>
      <c r="AN1035" s="229"/>
      <c r="AO1035" s="229"/>
    </row>
    <row r="1036" spans="1:41" ht="20.100000000000001" customHeight="1" x14ac:dyDescent="0.3">
      <c r="A1036" s="225">
        <v>707658</v>
      </c>
      <c r="B1036" s="256" t="s">
        <v>4520</v>
      </c>
      <c r="C1036" s="223" t="s">
        <v>4521</v>
      </c>
      <c r="D1036" s="229"/>
      <c r="E1036" s="229"/>
      <c r="F1036" s="224"/>
      <c r="G1036" s="229"/>
      <c r="H1036" s="229"/>
      <c r="I1036" s="232" t="s">
        <v>247</v>
      </c>
      <c r="J1036" s="229"/>
      <c r="K1036" s="225"/>
      <c r="L1036" s="229"/>
      <c r="M1036"/>
      <c r="N1036"/>
      <c r="O1036" s="229"/>
      <c r="P1036" s="229"/>
      <c r="Q1036" s="226"/>
      <c r="R1036" s="225"/>
      <c r="S1036" s="229"/>
      <c r="T1036" s="229"/>
      <c r="U1036" s="229"/>
      <c r="V1036" s="229"/>
      <c r="W1036" s="225"/>
      <c r="X1036" s="229"/>
      <c r="Y1036" s="225"/>
      <c r="Z1036" s="225"/>
      <c r="AA1036" s="225"/>
      <c r="AB1036" s="226"/>
      <c r="AC1036" s="225"/>
      <c r="AD1036" s="599"/>
      <c r="AE1036" s="232">
        <v>0</v>
      </c>
      <c r="AF1036" s="229"/>
      <c r="AG1036"/>
      <c r="AH1036" s="232"/>
      <c r="AI1036" s="229"/>
      <c r="AJ1036" s="229"/>
      <c r="AK1036" s="229"/>
      <c r="AL1036" s="229"/>
      <c r="AM1036" s="229"/>
      <c r="AN1036" s="229"/>
      <c r="AO1036" s="229"/>
    </row>
    <row r="1037" spans="1:41" ht="20.100000000000001" customHeight="1" x14ac:dyDescent="0.3">
      <c r="A1037" s="225">
        <v>707659</v>
      </c>
      <c r="B1037" s="256" t="s">
        <v>4522</v>
      </c>
      <c r="C1037" s="223" t="s">
        <v>66</v>
      </c>
      <c r="D1037" s="229"/>
      <c r="E1037" s="229"/>
      <c r="F1037" s="224"/>
      <c r="G1037" s="229"/>
      <c r="H1037" s="229"/>
      <c r="I1037" s="232" t="s">
        <v>247</v>
      </c>
      <c r="J1037" s="229"/>
      <c r="K1037" s="225"/>
      <c r="L1037" s="229"/>
      <c r="M1037"/>
      <c r="N1037"/>
      <c r="O1037" s="229"/>
      <c r="P1037" s="229"/>
      <c r="Q1037" s="226"/>
      <c r="R1037" s="225"/>
      <c r="S1037" s="229"/>
      <c r="T1037" s="229"/>
      <c r="U1037" s="229"/>
      <c r="V1037" s="229"/>
      <c r="W1037" s="225"/>
      <c r="X1037" s="229"/>
      <c r="Y1037" s="225"/>
      <c r="Z1037" s="225"/>
      <c r="AA1037" s="225"/>
      <c r="AB1037" s="226"/>
      <c r="AC1037" s="225"/>
      <c r="AD1037" s="599"/>
      <c r="AE1037" s="232">
        <v>0</v>
      </c>
      <c r="AF1037" s="229"/>
      <c r="AG1037"/>
      <c r="AH1037" s="232"/>
      <c r="AI1037" s="229"/>
      <c r="AJ1037" s="229"/>
      <c r="AK1037" s="229"/>
      <c r="AL1037" s="229"/>
      <c r="AM1037" s="229"/>
      <c r="AN1037" s="229"/>
      <c r="AO1037" s="229"/>
    </row>
    <row r="1038" spans="1:41" ht="20.100000000000001" customHeight="1" x14ac:dyDescent="0.3">
      <c r="A1038" s="225">
        <v>707660</v>
      </c>
      <c r="B1038" s="256" t="s">
        <v>4523</v>
      </c>
      <c r="C1038" s="223" t="s">
        <v>270</v>
      </c>
      <c r="D1038" s="229"/>
      <c r="E1038" s="229"/>
      <c r="F1038" s="224"/>
      <c r="G1038" s="229"/>
      <c r="H1038" s="229"/>
      <c r="I1038" s="232" t="s">
        <v>247</v>
      </c>
      <c r="J1038" s="229"/>
      <c r="K1038" s="225"/>
      <c r="L1038" s="229"/>
      <c r="M1038"/>
      <c r="N1038"/>
      <c r="O1038" s="229"/>
      <c r="P1038" s="229"/>
      <c r="Q1038" s="226"/>
      <c r="R1038" s="225"/>
      <c r="S1038" s="229"/>
      <c r="T1038" s="229"/>
      <c r="U1038" s="229"/>
      <c r="V1038" s="229"/>
      <c r="W1038" s="225"/>
      <c r="X1038" s="229"/>
      <c r="Y1038" s="225"/>
      <c r="Z1038" s="225"/>
      <c r="AA1038" s="225"/>
      <c r="AB1038" s="226"/>
      <c r="AC1038" s="225"/>
      <c r="AD1038" s="599"/>
      <c r="AE1038" s="232">
        <v>0</v>
      </c>
      <c r="AF1038" s="229"/>
      <c r="AG1038"/>
      <c r="AH1038" s="232"/>
      <c r="AI1038" s="229"/>
      <c r="AJ1038" s="229"/>
      <c r="AK1038" s="229"/>
      <c r="AL1038" s="229"/>
      <c r="AM1038" s="229"/>
      <c r="AN1038" s="229"/>
      <c r="AO1038" s="229"/>
    </row>
    <row r="1039" spans="1:41" ht="20.100000000000001" customHeight="1" x14ac:dyDescent="0.3">
      <c r="A1039" s="225">
        <v>707661</v>
      </c>
      <c r="B1039" s="256" t="s">
        <v>4524</v>
      </c>
      <c r="C1039" s="223" t="s">
        <v>83</v>
      </c>
      <c r="D1039" s="229"/>
      <c r="E1039" s="229"/>
      <c r="F1039" s="224"/>
      <c r="G1039" s="229"/>
      <c r="H1039" s="229"/>
      <c r="I1039" s="232" t="s">
        <v>247</v>
      </c>
      <c r="J1039" s="229"/>
      <c r="K1039" s="225"/>
      <c r="L1039" s="229"/>
      <c r="M1039"/>
      <c r="N1039"/>
      <c r="O1039" s="229"/>
      <c r="P1039" s="229"/>
      <c r="Q1039" s="226"/>
      <c r="R1039" s="225"/>
      <c r="S1039" s="229"/>
      <c r="T1039" s="229"/>
      <c r="U1039" s="229"/>
      <c r="V1039" s="229"/>
      <c r="W1039" s="225"/>
      <c r="X1039" s="229"/>
      <c r="Y1039" s="225"/>
      <c r="Z1039" s="225"/>
      <c r="AA1039" s="225"/>
      <c r="AB1039" s="226"/>
      <c r="AC1039" s="225"/>
      <c r="AD1039" s="599"/>
      <c r="AE1039" s="232">
        <v>0</v>
      </c>
      <c r="AF1039" s="229"/>
      <c r="AG1039"/>
      <c r="AH1039" s="232"/>
      <c r="AI1039" s="229"/>
      <c r="AJ1039" s="229"/>
      <c r="AK1039" s="229"/>
      <c r="AL1039" s="229"/>
      <c r="AM1039" s="229"/>
      <c r="AN1039" s="229"/>
      <c r="AO1039" s="229"/>
    </row>
    <row r="1040" spans="1:41" ht="20.100000000000001" customHeight="1" x14ac:dyDescent="0.3">
      <c r="A1040" s="225">
        <v>707662</v>
      </c>
      <c r="B1040" s="256" t="s">
        <v>4525</v>
      </c>
      <c r="C1040" s="223" t="s">
        <v>4526</v>
      </c>
      <c r="D1040" s="229"/>
      <c r="E1040" s="229"/>
      <c r="F1040" s="224"/>
      <c r="G1040" s="229"/>
      <c r="H1040" s="229"/>
      <c r="I1040" s="232" t="s">
        <v>247</v>
      </c>
      <c r="J1040" s="229"/>
      <c r="K1040" s="225"/>
      <c r="L1040" s="229"/>
      <c r="M1040"/>
      <c r="N1040"/>
      <c r="O1040" s="229"/>
      <c r="P1040" s="229"/>
      <c r="Q1040" s="226"/>
      <c r="R1040" s="225"/>
      <c r="S1040" s="229"/>
      <c r="T1040" s="229"/>
      <c r="U1040" s="229"/>
      <c r="V1040" s="229"/>
      <c r="W1040" s="225"/>
      <c r="X1040" s="229"/>
      <c r="Y1040" s="225"/>
      <c r="Z1040" s="225"/>
      <c r="AA1040" s="225"/>
      <c r="AB1040" s="226"/>
      <c r="AC1040" s="225"/>
      <c r="AD1040" s="599"/>
      <c r="AE1040" s="232">
        <v>0</v>
      </c>
      <c r="AF1040" s="229"/>
      <c r="AG1040"/>
      <c r="AH1040" s="232"/>
      <c r="AI1040" s="229"/>
      <c r="AJ1040" s="229"/>
      <c r="AK1040" s="229"/>
      <c r="AL1040" s="229"/>
      <c r="AM1040" s="229"/>
      <c r="AN1040" s="229"/>
      <c r="AO1040" s="229"/>
    </row>
    <row r="1041" spans="1:41" ht="20.100000000000001" customHeight="1" x14ac:dyDescent="0.3">
      <c r="A1041" s="225">
        <v>707663</v>
      </c>
      <c r="B1041" s="256" t="s">
        <v>4527</v>
      </c>
      <c r="C1041" s="223" t="s">
        <v>68</v>
      </c>
      <c r="D1041" s="229"/>
      <c r="E1041" s="229"/>
      <c r="F1041" s="224"/>
      <c r="G1041" s="229"/>
      <c r="H1041" s="229"/>
      <c r="I1041" s="232" t="s">
        <v>247</v>
      </c>
      <c r="J1041" s="229"/>
      <c r="K1041" s="225"/>
      <c r="L1041" s="229"/>
      <c r="M1041"/>
      <c r="N1041"/>
      <c r="O1041" s="229"/>
      <c r="P1041" s="229"/>
      <c r="Q1041" s="226"/>
      <c r="R1041" s="225"/>
      <c r="S1041" s="229"/>
      <c r="T1041" s="229"/>
      <c r="U1041" s="229"/>
      <c r="V1041" s="229"/>
      <c r="W1041" s="225"/>
      <c r="X1041" s="229"/>
      <c r="Y1041" s="225"/>
      <c r="Z1041" s="225"/>
      <c r="AA1041" s="225"/>
      <c r="AB1041" s="226"/>
      <c r="AC1041" s="225"/>
      <c r="AD1041" s="599"/>
      <c r="AE1041" s="232">
        <v>0</v>
      </c>
      <c r="AF1041" s="229"/>
      <c r="AG1041"/>
      <c r="AH1041" s="232"/>
      <c r="AI1041" s="229"/>
      <c r="AJ1041" s="229"/>
      <c r="AK1041" s="229"/>
      <c r="AL1041" s="229"/>
      <c r="AM1041" s="229"/>
      <c r="AN1041" s="229"/>
      <c r="AO1041" s="229"/>
    </row>
    <row r="1042" spans="1:41" ht="20.100000000000001" customHeight="1" x14ac:dyDescent="0.3">
      <c r="A1042" s="225">
        <v>707664</v>
      </c>
      <c r="B1042" s="256" t="s">
        <v>4528</v>
      </c>
      <c r="C1042" s="223" t="s">
        <v>276</v>
      </c>
      <c r="D1042" s="229"/>
      <c r="E1042" s="229"/>
      <c r="F1042" s="224"/>
      <c r="G1042" s="229"/>
      <c r="H1042" s="229"/>
      <c r="I1042" s="232" t="s">
        <v>247</v>
      </c>
      <c r="J1042" s="229"/>
      <c r="K1042" s="225"/>
      <c r="L1042" s="229"/>
      <c r="M1042"/>
      <c r="N1042"/>
      <c r="O1042" s="229"/>
      <c r="P1042" s="229"/>
      <c r="Q1042" s="226"/>
      <c r="R1042" s="225"/>
      <c r="S1042" s="229"/>
      <c r="T1042" s="229"/>
      <c r="U1042" s="229"/>
      <c r="V1042" s="229"/>
      <c r="W1042" s="225"/>
      <c r="X1042" s="229"/>
      <c r="Y1042" s="225"/>
      <c r="Z1042" s="225"/>
      <c r="AA1042" s="225"/>
      <c r="AB1042" s="226"/>
      <c r="AC1042" s="225"/>
      <c r="AD1042" s="599"/>
      <c r="AE1042" s="232">
        <v>0</v>
      </c>
      <c r="AF1042" s="229"/>
      <c r="AG1042"/>
      <c r="AH1042" s="232"/>
      <c r="AI1042" s="229"/>
      <c r="AJ1042" s="229"/>
      <c r="AK1042" s="229"/>
      <c r="AL1042" s="229"/>
      <c r="AM1042" s="229"/>
      <c r="AN1042" s="229"/>
      <c r="AO1042" s="229"/>
    </row>
    <row r="1043" spans="1:41" ht="20.100000000000001" customHeight="1" x14ac:dyDescent="0.3">
      <c r="A1043" s="225">
        <v>707665</v>
      </c>
      <c r="B1043" s="256" t="s">
        <v>4529</v>
      </c>
      <c r="C1043" s="223" t="s">
        <v>96</v>
      </c>
      <c r="D1043" s="229"/>
      <c r="E1043" s="229"/>
      <c r="F1043" s="224"/>
      <c r="G1043" s="229"/>
      <c r="H1043" s="229"/>
      <c r="I1043" s="232" t="s">
        <v>247</v>
      </c>
      <c r="J1043" s="229"/>
      <c r="K1043" s="225"/>
      <c r="L1043" s="229"/>
      <c r="M1043"/>
      <c r="N1043" s="252"/>
      <c r="O1043" s="252" t="s">
        <v>4543</v>
      </c>
      <c r="P1043" s="229"/>
      <c r="Q1043" s="226">
        <v>60000</v>
      </c>
      <c r="R1043" s="225"/>
      <c r="S1043" s="229"/>
      <c r="T1043" s="229"/>
      <c r="U1043" s="229"/>
      <c r="V1043" s="229"/>
      <c r="W1043" s="225"/>
      <c r="X1043" s="229"/>
      <c r="Y1043" s="225"/>
      <c r="Z1043" s="225"/>
      <c r="AA1043" s="225"/>
      <c r="AB1043" s="226"/>
      <c r="AC1043" s="225"/>
      <c r="AD1043" s="599"/>
      <c r="AE1043" s="232">
        <v>0</v>
      </c>
      <c r="AF1043" s="229"/>
      <c r="AG1043"/>
      <c r="AH1043" s="232"/>
      <c r="AI1043" s="229"/>
      <c r="AJ1043" s="229"/>
      <c r="AK1043" s="229"/>
      <c r="AL1043" s="229"/>
      <c r="AM1043" s="229"/>
      <c r="AN1043" s="229"/>
      <c r="AO1043" s="229"/>
    </row>
    <row r="1044" spans="1:41" ht="20.100000000000001" customHeight="1" x14ac:dyDescent="0.3">
      <c r="A1044" s="225">
        <v>707666</v>
      </c>
      <c r="B1044" s="256" t="s">
        <v>4530</v>
      </c>
      <c r="C1044" s="223" t="s">
        <v>115</v>
      </c>
      <c r="D1044" s="229"/>
      <c r="E1044" s="229"/>
      <c r="F1044" s="224"/>
      <c r="G1044" s="229"/>
      <c r="H1044" s="229"/>
      <c r="I1044" s="232" t="s">
        <v>247</v>
      </c>
      <c r="J1044" s="229"/>
      <c r="K1044" s="225"/>
      <c r="L1044" s="229"/>
      <c r="M1044"/>
      <c r="N1044"/>
      <c r="O1044" s="229"/>
      <c r="P1044" s="229"/>
      <c r="Q1044" s="226"/>
      <c r="R1044" s="225"/>
      <c r="S1044" s="229"/>
      <c r="T1044" s="229"/>
      <c r="U1044" s="229"/>
      <c r="V1044" s="229"/>
      <c r="W1044" s="225"/>
      <c r="X1044" s="229"/>
      <c r="Y1044" s="225"/>
      <c r="Z1044" s="225"/>
      <c r="AA1044" s="225"/>
      <c r="AB1044" s="226"/>
      <c r="AC1044" s="225"/>
      <c r="AD1044" s="599"/>
      <c r="AE1044" s="232">
        <v>0</v>
      </c>
      <c r="AF1044" s="229"/>
      <c r="AG1044"/>
      <c r="AH1044" s="232"/>
      <c r="AI1044" s="229"/>
      <c r="AJ1044" s="229"/>
      <c r="AK1044" s="229"/>
      <c r="AL1044" s="229"/>
      <c r="AM1044" s="229"/>
      <c r="AN1044" s="229"/>
      <c r="AO1044" s="229"/>
    </row>
    <row r="1045" spans="1:41" ht="20.100000000000001" customHeight="1" x14ac:dyDescent="0.3">
      <c r="A1045" s="225">
        <v>707667</v>
      </c>
      <c r="B1045" s="256" t="s">
        <v>4531</v>
      </c>
      <c r="C1045" s="223" t="s">
        <v>92</v>
      </c>
      <c r="D1045" s="229"/>
      <c r="E1045" s="229"/>
      <c r="F1045" s="224"/>
      <c r="G1045" s="229"/>
      <c r="H1045" s="229"/>
      <c r="I1045" s="232" t="s">
        <v>247</v>
      </c>
      <c r="J1045" s="229"/>
      <c r="K1045" s="225"/>
      <c r="L1045" s="229"/>
      <c r="M1045"/>
      <c r="N1045"/>
      <c r="O1045" s="229"/>
      <c r="P1045" s="229"/>
      <c r="Q1045" s="226"/>
      <c r="R1045" s="225"/>
      <c r="S1045" s="229"/>
      <c r="T1045" s="229"/>
      <c r="U1045" s="229"/>
      <c r="V1045" s="229"/>
      <c r="W1045" s="225"/>
      <c r="X1045" s="229"/>
      <c r="Y1045" s="225"/>
      <c r="Z1045" s="225"/>
      <c r="AA1045" s="225"/>
      <c r="AB1045" s="226"/>
      <c r="AC1045" s="225"/>
      <c r="AD1045" s="599"/>
      <c r="AE1045" s="232">
        <v>0</v>
      </c>
      <c r="AF1045" s="229"/>
      <c r="AG1045"/>
      <c r="AH1045" s="232"/>
      <c r="AI1045" s="229"/>
      <c r="AJ1045" s="229"/>
      <c r="AK1045" s="229"/>
      <c r="AL1045" s="229"/>
      <c r="AM1045" s="229"/>
      <c r="AN1045" s="229"/>
      <c r="AO1045" s="229"/>
    </row>
    <row r="1046" spans="1:41" ht="20.100000000000001" customHeight="1" x14ac:dyDescent="0.3">
      <c r="A1046" s="225">
        <v>707668</v>
      </c>
      <c r="B1046" s="256" t="s">
        <v>4532</v>
      </c>
      <c r="C1046" s="223" t="s">
        <v>99</v>
      </c>
      <c r="D1046" s="229"/>
      <c r="E1046" s="229"/>
      <c r="F1046" s="224"/>
      <c r="G1046" s="229"/>
      <c r="H1046" s="229"/>
      <c r="I1046" s="232" t="s">
        <v>247</v>
      </c>
      <c r="J1046" s="229"/>
      <c r="K1046" s="225"/>
      <c r="L1046" s="229"/>
      <c r="M1046"/>
      <c r="N1046"/>
      <c r="O1046" s="229"/>
      <c r="P1046" s="229"/>
      <c r="Q1046" s="226"/>
      <c r="R1046" s="225"/>
      <c r="S1046" s="229"/>
      <c r="T1046" s="229"/>
      <c r="U1046" s="229"/>
      <c r="V1046" s="229"/>
      <c r="W1046" s="225"/>
      <c r="X1046" s="229"/>
      <c r="Y1046" s="225"/>
      <c r="Z1046" s="225"/>
      <c r="AA1046" s="225"/>
      <c r="AB1046" s="226"/>
      <c r="AC1046" s="225"/>
      <c r="AD1046" s="599"/>
      <c r="AE1046" s="232">
        <v>0</v>
      </c>
      <c r="AF1046" s="229"/>
      <c r="AG1046"/>
      <c r="AH1046" s="232"/>
      <c r="AI1046" s="229"/>
      <c r="AJ1046" s="229"/>
      <c r="AK1046" s="229"/>
      <c r="AL1046" s="229"/>
      <c r="AM1046" s="229"/>
      <c r="AN1046" s="229"/>
      <c r="AO1046" s="229"/>
    </row>
    <row r="1047" spans="1:41" ht="20.100000000000001" customHeight="1" x14ac:dyDescent="0.3">
      <c r="A1047" s="225">
        <v>707669</v>
      </c>
      <c r="B1047" s="256" t="s">
        <v>4533</v>
      </c>
      <c r="C1047" s="223" t="s">
        <v>86</v>
      </c>
      <c r="D1047" s="229"/>
      <c r="E1047" s="229"/>
      <c r="F1047" s="224"/>
      <c r="G1047" s="229"/>
      <c r="H1047" s="229"/>
      <c r="I1047" s="232" t="s">
        <v>247</v>
      </c>
      <c r="J1047" s="229"/>
      <c r="K1047" s="225"/>
      <c r="L1047" s="229"/>
      <c r="M1047"/>
      <c r="N1047"/>
      <c r="O1047" s="229"/>
      <c r="P1047" s="229"/>
      <c r="Q1047" s="226"/>
      <c r="R1047" s="225"/>
      <c r="S1047" s="229"/>
      <c r="T1047" s="229"/>
      <c r="U1047" s="229"/>
      <c r="V1047" s="229"/>
      <c r="W1047" s="225"/>
      <c r="X1047" s="229"/>
      <c r="Y1047" s="225"/>
      <c r="Z1047" s="225"/>
      <c r="AA1047" s="225"/>
      <c r="AB1047" s="226"/>
      <c r="AC1047" s="225"/>
      <c r="AD1047" s="599"/>
      <c r="AE1047" s="232">
        <v>0</v>
      </c>
      <c r="AF1047" s="229"/>
      <c r="AG1047"/>
      <c r="AH1047" s="232"/>
      <c r="AI1047" s="229"/>
      <c r="AJ1047" s="229"/>
      <c r="AK1047" s="229"/>
      <c r="AL1047" s="229"/>
      <c r="AM1047" s="229"/>
      <c r="AN1047" s="229"/>
      <c r="AO1047" s="229"/>
    </row>
    <row r="1048" spans="1:41" ht="20.100000000000001" customHeight="1" x14ac:dyDescent="0.3">
      <c r="A1048" s="609">
        <v>707670</v>
      </c>
      <c r="B1048" s="611" t="s">
        <v>4534</v>
      </c>
      <c r="C1048" s="612" t="s">
        <v>99</v>
      </c>
      <c r="D1048" s="229"/>
      <c r="E1048" s="612"/>
      <c r="F1048" s="613"/>
      <c r="G1048" s="612"/>
      <c r="H1048" s="229"/>
      <c r="I1048" s="614" t="s">
        <v>247</v>
      </c>
      <c r="J1048" s="229"/>
      <c r="K1048" s="225"/>
      <c r="L1048" s="229"/>
      <c r="M1048"/>
      <c r="N1048"/>
      <c r="O1048" s="229"/>
      <c r="P1048" s="229"/>
      <c r="Q1048" s="226"/>
      <c r="R1048" s="225"/>
      <c r="S1048" s="229"/>
      <c r="T1048" s="229"/>
      <c r="U1048" s="229"/>
      <c r="V1048" s="229"/>
      <c r="W1048" s="225"/>
      <c r="X1048" s="229"/>
      <c r="Y1048" s="225"/>
      <c r="Z1048" s="225"/>
      <c r="AA1048" s="225"/>
      <c r="AB1048" s="226"/>
      <c r="AC1048" s="225"/>
      <c r="AD1048" s="599"/>
      <c r="AE1048" s="232">
        <v>0</v>
      </c>
      <c r="AF1048" s="229"/>
      <c r="AG1048"/>
      <c r="AH1048" s="232"/>
      <c r="AI1048" s="229"/>
      <c r="AJ1048" s="229"/>
      <c r="AK1048" s="229"/>
      <c r="AL1048" s="229"/>
      <c r="AM1048" s="229"/>
      <c r="AN1048" s="229"/>
      <c r="AO1048" s="229"/>
    </row>
    <row r="1049" spans="1:41" ht="20.100000000000001" customHeight="1" x14ac:dyDescent="0.3">
      <c r="A1049" s="609">
        <v>707671</v>
      </c>
      <c r="B1049" s="611" t="s">
        <v>4535</v>
      </c>
      <c r="C1049" s="612" t="s">
        <v>68</v>
      </c>
      <c r="D1049" s="229"/>
      <c r="E1049" s="229"/>
      <c r="F1049" s="613"/>
      <c r="G1049" s="612"/>
      <c r="H1049" s="229"/>
      <c r="I1049" s="614" t="s">
        <v>247</v>
      </c>
      <c r="J1049" s="229"/>
      <c r="K1049" s="225"/>
      <c r="L1049" s="229"/>
      <c r="M1049"/>
      <c r="N1049"/>
      <c r="O1049" s="229"/>
      <c r="P1049" s="229"/>
      <c r="Q1049" s="226"/>
      <c r="R1049" s="225"/>
      <c r="S1049" s="229"/>
      <c r="T1049" s="229"/>
      <c r="U1049" s="229"/>
      <c r="V1049" s="229"/>
      <c r="W1049" s="225"/>
      <c r="X1049" s="229"/>
      <c r="Y1049" s="225"/>
      <c r="Z1049" s="225"/>
      <c r="AA1049" s="225"/>
      <c r="AB1049" s="226"/>
      <c r="AC1049" s="225"/>
      <c r="AD1049" s="599"/>
      <c r="AE1049" s="614">
        <v>0</v>
      </c>
      <c r="AF1049" s="229"/>
      <c r="AG1049"/>
      <c r="AH1049" s="232"/>
      <c r="AI1049" s="229"/>
      <c r="AJ1049" s="229"/>
      <c r="AK1049" s="229"/>
      <c r="AL1049" s="229"/>
      <c r="AM1049" s="229"/>
      <c r="AN1049" s="229"/>
      <c r="AO1049" s="229"/>
    </row>
    <row r="1050" spans="1:41" ht="20.100000000000001" customHeight="1" x14ac:dyDescent="0.3">
      <c r="A1050" s="609">
        <v>707672</v>
      </c>
      <c r="B1050" s="611" t="s">
        <v>4536</v>
      </c>
      <c r="C1050" s="612" t="s">
        <v>62</v>
      </c>
      <c r="D1050" s="229"/>
      <c r="E1050" s="612"/>
      <c r="F1050" s="613"/>
      <c r="G1050" s="612"/>
      <c r="H1050" s="229"/>
      <c r="I1050" s="614" t="s">
        <v>247</v>
      </c>
      <c r="J1050" s="229"/>
      <c r="K1050" s="225"/>
      <c r="L1050" s="229"/>
      <c r="M1050"/>
      <c r="N1050"/>
      <c r="O1050" s="229"/>
      <c r="P1050" s="229"/>
      <c r="Q1050" s="226"/>
      <c r="R1050" s="225"/>
      <c r="S1050" s="229"/>
      <c r="T1050" s="229"/>
      <c r="U1050" s="229"/>
      <c r="V1050" s="229"/>
      <c r="W1050" s="225"/>
      <c r="X1050" s="229"/>
      <c r="Y1050" s="225"/>
      <c r="Z1050" s="225"/>
      <c r="AA1050" s="225"/>
      <c r="AB1050" s="226"/>
      <c r="AC1050" s="225"/>
      <c r="AD1050" s="599"/>
      <c r="AE1050" s="232">
        <v>0</v>
      </c>
      <c r="AF1050" s="229"/>
      <c r="AG1050"/>
      <c r="AI1050" s="229"/>
      <c r="AJ1050" s="229"/>
      <c r="AK1050" s="229"/>
      <c r="AL1050" s="229"/>
      <c r="AM1050" s="229"/>
      <c r="AN1050" s="229"/>
      <c r="AO1050" s="229"/>
    </row>
    <row r="1051" spans="1:41" ht="20.100000000000001" customHeight="1" x14ac:dyDescent="0.3">
      <c r="A1051" s="609">
        <v>707673</v>
      </c>
      <c r="B1051" s="611" t="s">
        <v>4537</v>
      </c>
      <c r="C1051" s="612" t="s">
        <v>110</v>
      </c>
      <c r="D1051" s="229"/>
      <c r="E1051" s="612"/>
      <c r="F1051" s="613"/>
      <c r="G1051" s="612"/>
      <c r="H1051" s="229"/>
      <c r="I1051" s="614" t="s">
        <v>247</v>
      </c>
      <c r="J1051" s="229"/>
      <c r="K1051" s="225"/>
      <c r="L1051" s="229"/>
      <c r="M1051"/>
      <c r="N1051"/>
      <c r="O1051" s="229"/>
      <c r="P1051" s="229"/>
      <c r="Q1051" s="226"/>
      <c r="R1051" s="225"/>
      <c r="S1051" s="229"/>
      <c r="T1051" s="229"/>
      <c r="U1051" s="229"/>
      <c r="V1051" s="229"/>
      <c r="W1051" s="225"/>
      <c r="X1051" s="229"/>
      <c r="Y1051" s="225"/>
      <c r="Z1051" s="225"/>
      <c r="AA1051" s="225"/>
      <c r="AB1051" s="226"/>
      <c r="AC1051" s="225"/>
      <c r="AD1051" s="599"/>
      <c r="AE1051" s="232">
        <v>0</v>
      </c>
      <c r="AF1051" s="229"/>
      <c r="AG1051"/>
      <c r="AI1051" s="229"/>
      <c r="AJ1051" s="229"/>
      <c r="AK1051" s="229"/>
      <c r="AL1051" s="229"/>
      <c r="AM1051" s="229"/>
      <c r="AN1051" s="229"/>
      <c r="AO1051" s="229"/>
    </row>
    <row r="1052" spans="1:41" ht="20.100000000000001" customHeight="1" x14ac:dyDescent="0.3">
      <c r="A1052" s="609">
        <v>707674</v>
      </c>
      <c r="B1052" s="611" t="s">
        <v>4538</v>
      </c>
      <c r="C1052" s="612" t="s">
        <v>4539</v>
      </c>
      <c r="D1052" s="229"/>
      <c r="E1052" s="612"/>
      <c r="F1052" s="613"/>
      <c r="G1052" s="612"/>
      <c r="H1052" s="229"/>
      <c r="I1052" s="614" t="s">
        <v>247</v>
      </c>
      <c r="J1052" s="229"/>
      <c r="K1052" s="225"/>
      <c r="L1052" s="229"/>
      <c r="M1052"/>
      <c r="N1052"/>
      <c r="O1052" s="229"/>
      <c r="P1052" s="229"/>
      <c r="Q1052" s="226"/>
      <c r="R1052" s="225"/>
      <c r="S1052" s="229"/>
      <c r="T1052" s="229"/>
      <c r="U1052" s="229"/>
      <c r="V1052" s="229"/>
      <c r="W1052" s="225"/>
      <c r="X1052" s="229"/>
      <c r="Y1052" s="225"/>
      <c r="Z1052" s="225"/>
      <c r="AA1052" s="225"/>
      <c r="AB1052" s="226"/>
      <c r="AC1052" s="225"/>
      <c r="AD1052" s="599"/>
      <c r="AE1052" s="232">
        <v>0</v>
      </c>
      <c r="AF1052" s="229"/>
      <c r="AG1052"/>
      <c r="AI1052" s="229"/>
      <c r="AJ1052" s="229"/>
      <c r="AK1052" s="229"/>
      <c r="AL1052" s="229"/>
      <c r="AM1052" s="229"/>
      <c r="AN1052" s="229"/>
      <c r="AO1052" s="229"/>
    </row>
    <row r="1053" spans="1:41" ht="20.100000000000001" customHeight="1" x14ac:dyDescent="0.3">
      <c r="A1053" s="609">
        <v>707675</v>
      </c>
      <c r="B1053" s="611" t="s">
        <v>4540</v>
      </c>
      <c r="C1053" s="612" t="s">
        <v>100</v>
      </c>
      <c r="D1053" s="229"/>
      <c r="E1053" s="612"/>
      <c r="F1053" s="613"/>
      <c r="G1053" s="612"/>
      <c r="H1053" s="229"/>
      <c r="I1053" s="614" t="s">
        <v>247</v>
      </c>
      <c r="J1053" s="229"/>
      <c r="K1053" s="225"/>
      <c r="L1053" s="229"/>
      <c r="M1053"/>
      <c r="N1053"/>
      <c r="O1053" s="229"/>
      <c r="P1053" s="229"/>
      <c r="Q1053" s="226"/>
      <c r="R1053" s="225"/>
      <c r="S1053" s="229"/>
      <c r="T1053" s="229"/>
      <c r="U1053" s="229"/>
      <c r="V1053" s="229"/>
      <c r="W1053" s="225"/>
      <c r="X1053" s="229"/>
      <c r="Y1053" s="225"/>
      <c r="Z1053" s="225"/>
      <c r="AA1053" s="225"/>
      <c r="AB1053" s="226"/>
      <c r="AC1053" s="225"/>
      <c r="AD1053" s="599"/>
      <c r="AE1053" s="205">
        <v>0</v>
      </c>
      <c r="AF1053" s="229"/>
      <c r="AG1053"/>
      <c r="AI1053" s="229"/>
      <c r="AJ1053" s="229"/>
      <c r="AK1053" s="229"/>
      <c r="AL1053" s="229"/>
      <c r="AM1053" s="229"/>
      <c r="AN1053" s="229"/>
      <c r="AO1053" s="229"/>
    </row>
    <row r="1054" spans="1:41" ht="20.100000000000001" customHeight="1" x14ac:dyDescent="0.3">
      <c r="A1054" s="609">
        <v>707676</v>
      </c>
      <c r="B1054" s="611" t="s">
        <v>4541</v>
      </c>
      <c r="C1054" s="612" t="s">
        <v>124</v>
      </c>
      <c r="D1054" s="229"/>
      <c r="E1054" s="612"/>
      <c r="F1054" s="613"/>
      <c r="G1054" s="612"/>
      <c r="H1054" s="229"/>
      <c r="I1054" s="614" t="s">
        <v>247</v>
      </c>
      <c r="J1054" s="229"/>
      <c r="K1054" s="225"/>
      <c r="L1054" s="229"/>
      <c r="M1054"/>
      <c r="N1054"/>
      <c r="O1054" s="229"/>
      <c r="P1054" s="229"/>
      <c r="Q1054" s="226"/>
      <c r="R1054" s="225"/>
      <c r="S1054" s="229"/>
      <c r="T1054" s="229"/>
      <c r="U1054" s="229"/>
      <c r="V1054" s="229"/>
      <c r="W1054" s="225"/>
      <c r="X1054" s="229"/>
      <c r="Y1054" s="225"/>
      <c r="Z1054" s="225"/>
      <c r="AA1054" s="225"/>
      <c r="AB1054" s="226"/>
      <c r="AC1054" s="225"/>
      <c r="AD1054" s="599"/>
      <c r="AE1054" s="205" t="s">
        <v>4546</v>
      </c>
      <c r="AF1054" s="229"/>
      <c r="AG1054"/>
      <c r="AI1054" s="229"/>
      <c r="AJ1054" s="229"/>
      <c r="AK1054" s="229"/>
      <c r="AL1054" s="229"/>
      <c r="AM1054" s="229"/>
      <c r="AN1054" s="229"/>
      <c r="AO1054" s="229"/>
    </row>
    <row r="1055" spans="1:41" ht="20.100000000000001" customHeight="1" x14ac:dyDescent="0.3">
      <c r="A1055" s="609">
        <v>707677</v>
      </c>
      <c r="B1055" s="611" t="s">
        <v>4542</v>
      </c>
      <c r="C1055" s="612" t="s">
        <v>297</v>
      </c>
      <c r="D1055" s="229"/>
      <c r="E1055" s="612"/>
      <c r="F1055" s="613"/>
      <c r="G1055" s="612"/>
      <c r="H1055" s="229"/>
      <c r="I1055" s="614" t="s">
        <v>247</v>
      </c>
      <c r="J1055" s="229"/>
      <c r="K1055" s="225"/>
      <c r="L1055" s="229"/>
      <c r="M1055"/>
      <c r="N1055"/>
      <c r="O1055" s="229"/>
      <c r="P1055" s="229"/>
      <c r="Q1055" s="226"/>
      <c r="R1055" s="225"/>
      <c r="S1055" s="229"/>
      <c r="T1055" s="229"/>
      <c r="U1055" s="229"/>
      <c r="V1055" s="229"/>
      <c r="W1055" s="225"/>
      <c r="X1055" s="229"/>
      <c r="Y1055" s="225"/>
      <c r="Z1055" s="225"/>
      <c r="AA1055" s="225"/>
      <c r="AB1055" s="226"/>
      <c r="AC1055" s="225"/>
      <c r="AD1055" s="599"/>
      <c r="AE1055" s="205">
        <v>0</v>
      </c>
      <c r="AF1055" s="229"/>
      <c r="AG1055"/>
      <c r="AI1055" s="229"/>
      <c r="AJ1055" s="229"/>
      <c r="AK1055" s="229"/>
      <c r="AL1055" s="229"/>
      <c r="AM1055" s="229"/>
      <c r="AN1055" s="229"/>
      <c r="AO1055" s="229"/>
    </row>
  </sheetData>
  <sheetProtection selectLockedCells="1" selectUnlockedCells="1"/>
  <autoFilter ref="A2:AO2" xr:uid="{00000000-0001-0000-0600-000000000000}">
    <sortState xmlns:xlrd2="http://schemas.microsoft.com/office/spreadsheetml/2017/richdata2" ref="A3:AO1055">
      <sortCondition ref="A2"/>
    </sortState>
  </autoFilter>
  <phoneticPr fontId="49" type="noConversion"/>
  <conditionalFormatting sqref="A1:A7 A9:A850">
    <cfRule type="duplicateValues" dxfId="3129" priority="19171"/>
  </conditionalFormatting>
  <conditionalFormatting sqref="A1:A7 C1 E1 G1 I1 K1 M1 O1 Q1 S1 U1 W1 Y1 AA1 AC1 AE1 A9:A850">
    <cfRule type="duplicateValues" dxfId="3128" priority="19137"/>
    <cfRule type="duplicateValues" dxfId="3127" priority="19138"/>
  </conditionalFormatting>
  <conditionalFormatting sqref="A8">
    <cfRule type="duplicateValues" dxfId="3126" priority="529"/>
    <cfRule type="duplicateValues" dxfId="3125" priority="530"/>
    <cfRule type="duplicateValues" dxfId="3124" priority="531"/>
    <cfRule type="duplicateValues" dxfId="3123" priority="532"/>
  </conditionalFormatting>
  <conditionalFormatting sqref="A9:A850 A1:A7">
    <cfRule type="duplicateValues" dxfId="3122" priority="19173"/>
  </conditionalFormatting>
  <conditionalFormatting sqref="A851:A898 A900:A905">
    <cfRule type="duplicateValues" dxfId="3121" priority="607"/>
    <cfRule type="duplicateValues" dxfId="3120" priority="608"/>
    <cfRule type="duplicateValues" dxfId="3119" priority="609"/>
  </conditionalFormatting>
  <conditionalFormatting sqref="A851:A898">
    <cfRule type="duplicateValues" dxfId="3118" priority="606"/>
    <cfRule type="duplicateValues" dxfId="3117" priority="610"/>
  </conditionalFormatting>
  <conditionalFormatting sqref="A899">
    <cfRule type="duplicateValues" dxfId="3116" priority="557"/>
    <cfRule type="duplicateValues" dxfId="3115" priority="558"/>
    <cfRule type="duplicateValues" dxfId="3114" priority="559"/>
    <cfRule type="duplicateValues" dxfId="3113" priority="560"/>
    <cfRule type="duplicateValues" dxfId="3112" priority="561"/>
  </conditionalFormatting>
  <conditionalFormatting sqref="A906">
    <cfRule type="duplicateValues" dxfId="3111" priority="585"/>
    <cfRule type="duplicateValues" dxfId="3110" priority="586"/>
    <cfRule type="duplicateValues" dxfId="3109" priority="587"/>
    <cfRule type="duplicateValues" dxfId="3108" priority="588"/>
    <cfRule type="duplicateValues" dxfId="3107" priority="589"/>
  </conditionalFormatting>
  <conditionalFormatting sqref="A907">
    <cfRule type="duplicateValues" dxfId="3106" priority="562"/>
    <cfRule type="duplicateValues" dxfId="3105" priority="563"/>
    <cfRule type="duplicateValues" dxfId="3104" priority="564"/>
    <cfRule type="duplicateValues" dxfId="3103" priority="565"/>
    <cfRule type="duplicateValues" dxfId="3102" priority="566"/>
  </conditionalFormatting>
  <conditionalFormatting sqref="A908:A1047">
    <cfRule type="duplicateValues" dxfId="3101" priority="19176"/>
    <cfRule type="duplicateValues" dxfId="3100" priority="19177"/>
    <cfRule type="duplicateValues" dxfId="3099" priority="19178"/>
  </conditionalFormatting>
  <conditionalFormatting sqref="A1056:A1048576 A1:A1047">
    <cfRule type="duplicateValues" dxfId="3098" priority="483"/>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054"/>
  <sheetViews>
    <sheetView rightToLeft="1" topLeftCell="A1046" workbookViewId="0">
      <selection activeCell="A913" sqref="A913:B1054"/>
    </sheetView>
  </sheetViews>
  <sheetFormatPr defaultRowHeight="13.8" x14ac:dyDescent="0.25"/>
  <cols>
    <col min="1" max="1" width="26.3984375" customWidth="1"/>
    <col min="2" max="2" width="53.59765625" bestFit="1" customWidth="1"/>
  </cols>
  <sheetData>
    <row r="1" spans="1:6" ht="14.4" thickBot="1" x14ac:dyDescent="0.3">
      <c r="A1" t="s">
        <v>4600</v>
      </c>
    </row>
    <row r="2" spans="1:6" ht="35.4" x14ac:dyDescent="0.25">
      <c r="A2" s="452">
        <v>700012</v>
      </c>
      <c r="B2" s="412" t="s">
        <v>4324</v>
      </c>
      <c r="C2" s="413" t="s">
        <v>309</v>
      </c>
      <c r="D2" s="261" t="s">
        <v>249</v>
      </c>
      <c r="E2" s="339" t="s">
        <v>4546</v>
      </c>
      <c r="F2" s="395"/>
    </row>
    <row r="3" spans="1:6" ht="35.4" x14ac:dyDescent="0.25">
      <c r="A3" s="340">
        <v>700081</v>
      </c>
      <c r="B3" s="341" t="s">
        <v>4325</v>
      </c>
      <c r="C3" s="343" t="s">
        <v>65</v>
      </c>
      <c r="D3" s="267" t="s">
        <v>401</v>
      </c>
      <c r="E3" s="440"/>
      <c r="F3" s="545"/>
    </row>
    <row r="4" spans="1:6" ht="35.4" x14ac:dyDescent="0.25">
      <c r="A4" s="340">
        <v>700113</v>
      </c>
      <c r="B4" s="341" t="s">
        <v>4319</v>
      </c>
      <c r="C4" s="343" t="s">
        <v>68</v>
      </c>
      <c r="D4" s="267" t="s">
        <v>401</v>
      </c>
      <c r="E4" s="440"/>
      <c r="F4" s="545"/>
    </row>
    <row r="5" spans="1:6" ht="35.4" x14ac:dyDescent="0.25">
      <c r="A5" s="340">
        <v>700166</v>
      </c>
      <c r="B5" s="341" t="s">
        <v>1810</v>
      </c>
      <c r="C5" s="343" t="s">
        <v>70</v>
      </c>
      <c r="D5" s="267" t="s">
        <v>401</v>
      </c>
      <c r="E5" s="440" t="s">
        <v>1812</v>
      </c>
      <c r="F5" s="545"/>
    </row>
    <row r="6" spans="1:6" ht="35.4" x14ac:dyDescent="0.25">
      <c r="A6" s="438">
        <v>700327</v>
      </c>
      <c r="B6" s="415" t="s">
        <v>4326</v>
      </c>
      <c r="C6" s="416" t="s">
        <v>262</v>
      </c>
      <c r="D6" s="267" t="s">
        <v>249</v>
      </c>
      <c r="E6" s="339" t="s">
        <v>4546</v>
      </c>
      <c r="F6" s="395"/>
    </row>
    <row r="7" spans="1:6" ht="35.4" x14ac:dyDescent="0.25">
      <c r="A7" s="362">
        <v>700504</v>
      </c>
      <c r="B7" s="363" t="s">
        <v>4327</v>
      </c>
      <c r="C7" s="476" t="s">
        <v>347</v>
      </c>
      <c r="D7" s="267" t="s">
        <v>401</v>
      </c>
      <c r="E7" s="440" t="s">
        <v>4546</v>
      </c>
      <c r="F7" s="574" t="s">
        <v>4543</v>
      </c>
    </row>
    <row r="8" spans="1:6" ht="35.4" x14ac:dyDescent="0.25">
      <c r="A8" s="438">
        <v>700640</v>
      </c>
      <c r="B8" s="415" t="s">
        <v>4328</v>
      </c>
      <c r="C8" s="416" t="s">
        <v>4329</v>
      </c>
      <c r="D8" s="267" t="s">
        <v>249</v>
      </c>
      <c r="E8" s="339" t="s">
        <v>4546</v>
      </c>
      <c r="F8" s="395"/>
    </row>
    <row r="9" spans="1:6" ht="35.4" x14ac:dyDescent="0.25">
      <c r="A9" s="350">
        <v>700689</v>
      </c>
      <c r="B9" s="351" t="s">
        <v>310</v>
      </c>
      <c r="C9" s="473" t="s">
        <v>69</v>
      </c>
      <c r="D9" s="267" t="s">
        <v>401</v>
      </c>
      <c r="E9" s="440" t="s">
        <v>4546</v>
      </c>
      <c r="F9" s="574" t="s">
        <v>4543</v>
      </c>
    </row>
    <row r="10" spans="1:6" ht="35.4" x14ac:dyDescent="0.25">
      <c r="A10" s="340">
        <v>700690</v>
      </c>
      <c r="B10" s="341" t="s">
        <v>4330</v>
      </c>
      <c r="C10" s="343" t="s">
        <v>68</v>
      </c>
      <c r="D10" s="267" t="s">
        <v>401</v>
      </c>
      <c r="E10" s="440" t="s">
        <v>4546</v>
      </c>
      <c r="F10" s="545"/>
    </row>
    <row r="11" spans="1:6" ht="35.4" x14ac:dyDescent="0.25">
      <c r="A11" s="346">
        <v>700735</v>
      </c>
      <c r="B11" s="354" t="s">
        <v>4320</v>
      </c>
      <c r="C11" s="465" t="s">
        <v>99</v>
      </c>
      <c r="D11" s="267" t="s">
        <v>401</v>
      </c>
      <c r="E11" s="442" t="s">
        <v>4583</v>
      </c>
      <c r="F11" s="551" t="s">
        <v>4547</v>
      </c>
    </row>
    <row r="12" spans="1:6" ht="35.4" x14ac:dyDescent="0.25">
      <c r="A12" s="406">
        <v>700788</v>
      </c>
      <c r="B12" s="419" t="s">
        <v>1806</v>
      </c>
      <c r="C12" s="420" t="s">
        <v>396</v>
      </c>
      <c r="D12" s="267" t="s">
        <v>249</v>
      </c>
      <c r="E12" s="339" t="s">
        <v>4546</v>
      </c>
      <c r="F12" s="434" t="s">
        <v>4547</v>
      </c>
    </row>
    <row r="13" spans="1:6" ht="35.4" x14ac:dyDescent="0.25">
      <c r="A13" s="340">
        <v>700881</v>
      </c>
      <c r="B13" s="341" t="s">
        <v>659</v>
      </c>
      <c r="C13" s="343" t="s">
        <v>68</v>
      </c>
      <c r="D13" s="267" t="s">
        <v>401</v>
      </c>
      <c r="E13" s="440" t="s">
        <v>4595</v>
      </c>
      <c r="F13" s="545"/>
    </row>
    <row r="14" spans="1:6" ht="35.4" x14ac:dyDescent="0.25">
      <c r="A14" s="340">
        <v>700905</v>
      </c>
      <c r="B14" s="341" t="s">
        <v>660</v>
      </c>
      <c r="C14" s="343" t="s">
        <v>256</v>
      </c>
      <c r="D14" s="267" t="s">
        <v>401</v>
      </c>
      <c r="E14" s="440" t="s">
        <v>4546</v>
      </c>
      <c r="F14" s="545"/>
    </row>
    <row r="15" spans="1:6" ht="35.4" x14ac:dyDescent="0.25">
      <c r="A15" s="264">
        <v>700907</v>
      </c>
      <c r="B15" s="265" t="s">
        <v>4331</v>
      </c>
      <c r="C15" s="266" t="s">
        <v>66</v>
      </c>
      <c r="D15" s="267" t="s">
        <v>247</v>
      </c>
      <c r="E15" s="262" t="s">
        <v>4546</v>
      </c>
      <c r="F15" s="263"/>
    </row>
    <row r="16" spans="1:6" ht="35.4" x14ac:dyDescent="0.25">
      <c r="A16" s="438">
        <v>700987</v>
      </c>
      <c r="B16" s="415" t="s">
        <v>4332</v>
      </c>
      <c r="C16" s="416" t="s">
        <v>94</v>
      </c>
      <c r="D16" s="267" t="s">
        <v>249</v>
      </c>
      <c r="E16" s="519" t="s">
        <v>4546</v>
      </c>
      <c r="F16" s="395"/>
    </row>
    <row r="17" spans="1:6" ht="35.4" x14ac:dyDescent="0.25">
      <c r="A17" s="340">
        <v>701084</v>
      </c>
      <c r="B17" s="341" t="s">
        <v>1805</v>
      </c>
      <c r="C17" s="343" t="s">
        <v>64</v>
      </c>
      <c r="D17" s="267" t="s">
        <v>401</v>
      </c>
      <c r="E17" s="520" t="s">
        <v>4596</v>
      </c>
      <c r="F17" s="545"/>
    </row>
    <row r="18" spans="1:6" ht="35.4" x14ac:dyDescent="0.25">
      <c r="A18" s="346">
        <v>701345</v>
      </c>
      <c r="B18" s="354" t="s">
        <v>4333</v>
      </c>
      <c r="C18" s="465" t="s">
        <v>339</v>
      </c>
      <c r="D18" s="267" t="s">
        <v>248</v>
      </c>
      <c r="E18" s="339" t="s">
        <v>4546</v>
      </c>
      <c r="F18" s="557" t="s">
        <v>4579</v>
      </c>
    </row>
    <row r="19" spans="1:6" ht="35.4" x14ac:dyDescent="0.25">
      <c r="A19" s="438">
        <v>701384</v>
      </c>
      <c r="B19" s="415" t="s">
        <v>4315</v>
      </c>
      <c r="C19" s="416" t="s">
        <v>99</v>
      </c>
      <c r="D19" s="267" t="s">
        <v>249</v>
      </c>
      <c r="E19" s="421" t="s">
        <v>4587</v>
      </c>
      <c r="F19" s="553"/>
    </row>
    <row r="20" spans="1:6" ht="35.4" x14ac:dyDescent="0.25">
      <c r="A20" s="438">
        <v>701389</v>
      </c>
      <c r="B20" s="415" t="s">
        <v>661</v>
      </c>
      <c r="C20" s="416" t="s">
        <v>66</v>
      </c>
      <c r="D20" s="267" t="s">
        <v>249</v>
      </c>
      <c r="E20" s="279"/>
      <c r="F20" s="281"/>
    </row>
    <row r="21" spans="1:6" ht="35.4" x14ac:dyDescent="0.25">
      <c r="A21" s="438">
        <v>701497</v>
      </c>
      <c r="B21" s="415" t="s">
        <v>4334</v>
      </c>
      <c r="C21" s="416" t="s">
        <v>4335</v>
      </c>
      <c r="D21" s="267" t="s">
        <v>249</v>
      </c>
      <c r="E21" s="339" t="s">
        <v>4588</v>
      </c>
      <c r="F21" s="395"/>
    </row>
    <row r="22" spans="1:6" ht="35.4" x14ac:dyDescent="0.25">
      <c r="A22" s="340">
        <v>701512</v>
      </c>
      <c r="B22" s="341" t="s">
        <v>4336</v>
      </c>
      <c r="C22" s="343" t="s">
        <v>103</v>
      </c>
      <c r="D22" s="483" t="s">
        <v>402</v>
      </c>
      <c r="E22" s="262" t="s">
        <v>4580</v>
      </c>
      <c r="F22" s="263" t="s">
        <v>4581</v>
      </c>
    </row>
    <row r="23" spans="1:6" ht="35.4" x14ac:dyDescent="0.25">
      <c r="A23" s="340">
        <v>701544</v>
      </c>
      <c r="B23" s="341" t="s">
        <v>662</v>
      </c>
      <c r="C23" s="343" t="s">
        <v>87</v>
      </c>
      <c r="D23" s="267" t="s">
        <v>248</v>
      </c>
      <c r="E23" s="344"/>
      <c r="F23" s="395"/>
    </row>
    <row r="24" spans="1:6" ht="35.4" x14ac:dyDescent="0.25">
      <c r="A24" s="340">
        <v>701595</v>
      </c>
      <c r="B24" s="341" t="s">
        <v>663</v>
      </c>
      <c r="C24" s="343" t="s">
        <v>126</v>
      </c>
      <c r="D24" s="267" t="s">
        <v>401</v>
      </c>
      <c r="E24" s="440"/>
      <c r="F24" s="545"/>
    </row>
    <row r="25" spans="1:6" ht="35.4" x14ac:dyDescent="0.25">
      <c r="A25" s="438">
        <v>701629</v>
      </c>
      <c r="B25" s="415" t="s">
        <v>664</v>
      </c>
      <c r="C25" s="416" t="s">
        <v>99</v>
      </c>
      <c r="D25" s="267" t="s">
        <v>249</v>
      </c>
      <c r="E25" s="339" t="s">
        <v>4546</v>
      </c>
      <c r="F25" s="380"/>
    </row>
    <row r="26" spans="1:6" ht="35.4" x14ac:dyDescent="0.25">
      <c r="A26" s="264">
        <v>701805</v>
      </c>
      <c r="B26" s="265" t="s">
        <v>1502</v>
      </c>
      <c r="C26" s="266" t="s">
        <v>91</v>
      </c>
      <c r="D26" s="267" t="s">
        <v>247</v>
      </c>
      <c r="E26" s="262" t="s">
        <v>4546</v>
      </c>
      <c r="F26" s="263"/>
    </row>
    <row r="27" spans="1:6" ht="35.4" x14ac:dyDescent="0.25">
      <c r="A27" s="438">
        <v>701903</v>
      </c>
      <c r="B27" s="415" t="s">
        <v>1807</v>
      </c>
      <c r="C27" s="416" t="s">
        <v>66</v>
      </c>
      <c r="D27" s="267" t="s">
        <v>249</v>
      </c>
      <c r="E27" s="421" t="s">
        <v>4587</v>
      </c>
      <c r="F27" s="399"/>
    </row>
    <row r="28" spans="1:6" ht="35.4" x14ac:dyDescent="0.25">
      <c r="A28" s="438">
        <v>701989</v>
      </c>
      <c r="B28" s="415" t="s">
        <v>298</v>
      </c>
      <c r="C28" s="416" t="s">
        <v>68</v>
      </c>
      <c r="D28" s="267" t="s">
        <v>249</v>
      </c>
      <c r="E28" s="279"/>
      <c r="F28" s="281"/>
    </row>
    <row r="29" spans="1:6" ht="35.4" x14ac:dyDescent="0.25">
      <c r="A29" s="268">
        <v>702122</v>
      </c>
      <c r="B29" s="269" t="s">
        <v>1576</v>
      </c>
      <c r="C29" s="270" t="s">
        <v>1577</v>
      </c>
      <c r="D29" s="271" t="s">
        <v>247</v>
      </c>
      <c r="E29" s="272"/>
      <c r="F29" s="273" t="s">
        <v>4547</v>
      </c>
    </row>
    <row r="30" spans="1:6" ht="35.4" x14ac:dyDescent="0.25">
      <c r="A30" s="340">
        <v>702253</v>
      </c>
      <c r="B30" s="341" t="s">
        <v>4337</v>
      </c>
      <c r="C30" s="343" t="s">
        <v>88</v>
      </c>
      <c r="D30" s="267" t="s">
        <v>401</v>
      </c>
      <c r="E30" s="440" t="s">
        <v>4546</v>
      </c>
      <c r="F30" s="545"/>
    </row>
    <row r="31" spans="1:6" ht="35.4" x14ac:dyDescent="0.25">
      <c r="A31" s="438">
        <v>702273</v>
      </c>
      <c r="B31" s="415" t="s">
        <v>665</v>
      </c>
      <c r="C31" s="416" t="s">
        <v>140</v>
      </c>
      <c r="D31" s="267" t="s">
        <v>249</v>
      </c>
      <c r="E31" s="279" t="s">
        <v>4583</v>
      </c>
      <c r="F31" s="432"/>
    </row>
    <row r="32" spans="1:6" ht="35.4" x14ac:dyDescent="0.25">
      <c r="A32" s="340">
        <v>702284</v>
      </c>
      <c r="B32" s="341" t="s">
        <v>1561</v>
      </c>
      <c r="C32" s="343" t="s">
        <v>145</v>
      </c>
      <c r="D32" s="267" t="s">
        <v>248</v>
      </c>
      <c r="E32" s="339" t="s">
        <v>4546</v>
      </c>
      <c r="F32" s="395"/>
    </row>
    <row r="33" spans="1:6" ht="35.4" x14ac:dyDescent="0.25">
      <c r="A33" s="340">
        <v>702303</v>
      </c>
      <c r="B33" s="341" t="s">
        <v>763</v>
      </c>
      <c r="C33" s="343" t="s">
        <v>94</v>
      </c>
      <c r="D33" s="267" t="s">
        <v>401</v>
      </c>
      <c r="E33" s="443"/>
      <c r="F33" s="545"/>
    </row>
    <row r="34" spans="1:6" ht="35.4" x14ac:dyDescent="0.25">
      <c r="A34" s="438">
        <v>702478</v>
      </c>
      <c r="B34" s="415" t="s">
        <v>4338</v>
      </c>
      <c r="C34" s="416" t="s">
        <v>112</v>
      </c>
      <c r="D34" s="267" t="s">
        <v>249</v>
      </c>
      <c r="E34" s="339" t="s">
        <v>4588</v>
      </c>
      <c r="F34" s="395"/>
    </row>
    <row r="35" spans="1:6" ht="35.4" x14ac:dyDescent="0.25">
      <c r="A35" s="346">
        <v>702482</v>
      </c>
      <c r="B35" s="347" t="s">
        <v>4312</v>
      </c>
      <c r="C35" s="466" t="s">
        <v>116</v>
      </c>
      <c r="D35" s="267" t="s">
        <v>248</v>
      </c>
      <c r="E35" s="348"/>
      <c r="F35" s="368" t="s">
        <v>4547</v>
      </c>
    </row>
    <row r="36" spans="1:6" ht="35.4" x14ac:dyDescent="0.25">
      <c r="A36" s="350">
        <v>702483</v>
      </c>
      <c r="B36" s="351" t="s">
        <v>497</v>
      </c>
      <c r="C36" s="473" t="s">
        <v>370</v>
      </c>
      <c r="D36" s="267" t="s">
        <v>248</v>
      </c>
      <c r="E36" s="339" t="s">
        <v>4546</v>
      </c>
      <c r="F36" s="313" t="s">
        <v>4543</v>
      </c>
    </row>
    <row r="37" spans="1:6" ht="35.4" x14ac:dyDescent="0.25">
      <c r="A37" s="340">
        <v>702553</v>
      </c>
      <c r="B37" s="341" t="s">
        <v>1808</v>
      </c>
      <c r="C37" s="343" t="s">
        <v>379</v>
      </c>
      <c r="D37" s="267" t="s">
        <v>401</v>
      </c>
      <c r="E37" s="339" t="s">
        <v>4587</v>
      </c>
      <c r="F37" s="545"/>
    </row>
    <row r="38" spans="1:6" ht="35.4" x14ac:dyDescent="0.25">
      <c r="A38" s="340">
        <v>702561</v>
      </c>
      <c r="B38" s="341" t="s">
        <v>4339</v>
      </c>
      <c r="C38" s="343" t="s">
        <v>110</v>
      </c>
      <c r="D38" s="267" t="s">
        <v>401</v>
      </c>
      <c r="E38" s="440" t="s">
        <v>4595</v>
      </c>
      <c r="F38" s="545"/>
    </row>
    <row r="39" spans="1:6" ht="35.4" x14ac:dyDescent="0.25">
      <c r="A39" s="340">
        <v>702598</v>
      </c>
      <c r="B39" s="341" t="s">
        <v>581</v>
      </c>
      <c r="C39" s="343" t="s">
        <v>74</v>
      </c>
      <c r="D39" s="267" t="s">
        <v>248</v>
      </c>
      <c r="E39" s="353"/>
      <c r="F39" s="395"/>
    </row>
    <row r="40" spans="1:6" ht="35.4" x14ac:dyDescent="0.25">
      <c r="A40" s="340">
        <v>702599</v>
      </c>
      <c r="B40" s="341" t="s">
        <v>666</v>
      </c>
      <c r="C40" s="343" t="s">
        <v>374</v>
      </c>
      <c r="D40" s="267" t="s">
        <v>248</v>
      </c>
      <c r="E40" s="339" t="s">
        <v>4546</v>
      </c>
      <c r="F40" s="569"/>
    </row>
    <row r="41" spans="1:6" ht="35.4" x14ac:dyDescent="0.25">
      <c r="A41" s="438">
        <v>702624</v>
      </c>
      <c r="B41" s="415" t="s">
        <v>764</v>
      </c>
      <c r="C41" s="416" t="s">
        <v>136</v>
      </c>
      <c r="D41" s="267" t="s">
        <v>249</v>
      </c>
      <c r="E41" s="421" t="s">
        <v>4587</v>
      </c>
      <c r="F41" s="553"/>
    </row>
    <row r="42" spans="1:6" ht="35.4" x14ac:dyDescent="0.25">
      <c r="A42" s="350">
        <v>702626</v>
      </c>
      <c r="B42" s="351" t="s">
        <v>4340</v>
      </c>
      <c r="C42" s="473" t="s">
        <v>148</v>
      </c>
      <c r="D42" s="267" t="s">
        <v>248</v>
      </c>
      <c r="E42" s="339" t="s">
        <v>4546</v>
      </c>
      <c r="F42" s="564" t="s">
        <v>4543</v>
      </c>
    </row>
    <row r="43" spans="1:6" ht="35.4" x14ac:dyDescent="0.25">
      <c r="A43" s="438">
        <v>702656</v>
      </c>
      <c r="B43" s="415" t="s">
        <v>1562</v>
      </c>
      <c r="C43" s="416" t="s">
        <v>121</v>
      </c>
      <c r="D43" s="267" t="s">
        <v>249</v>
      </c>
      <c r="E43" s="279"/>
      <c r="F43" s="395"/>
    </row>
    <row r="44" spans="1:6" ht="35.4" x14ac:dyDescent="0.25">
      <c r="A44" s="340">
        <v>702660</v>
      </c>
      <c r="B44" s="341" t="s">
        <v>667</v>
      </c>
      <c r="C44" s="343" t="s">
        <v>150</v>
      </c>
      <c r="D44" s="267" t="s">
        <v>401</v>
      </c>
      <c r="E44" s="444"/>
      <c r="F44" s="545"/>
    </row>
    <row r="45" spans="1:6" ht="35.4" x14ac:dyDescent="0.25">
      <c r="A45" s="340">
        <v>702760</v>
      </c>
      <c r="B45" s="341" t="s">
        <v>4316</v>
      </c>
      <c r="C45" s="343" t="s">
        <v>95</v>
      </c>
      <c r="D45" s="483" t="s">
        <v>226</v>
      </c>
      <c r="E45" s="279"/>
      <c r="F45" s="263" t="s">
        <v>4597</v>
      </c>
    </row>
    <row r="46" spans="1:6" ht="35.4" x14ac:dyDescent="0.25">
      <c r="A46" s="346">
        <v>702782</v>
      </c>
      <c r="B46" s="354" t="s">
        <v>482</v>
      </c>
      <c r="C46" s="465" t="s">
        <v>116</v>
      </c>
      <c r="D46" s="267" t="s">
        <v>248</v>
      </c>
      <c r="E46" s="339" t="s">
        <v>4546</v>
      </c>
      <c r="F46" s="368" t="s">
        <v>4547</v>
      </c>
    </row>
    <row r="47" spans="1:6" ht="35.4" x14ac:dyDescent="0.25">
      <c r="A47" s="340">
        <v>702798</v>
      </c>
      <c r="B47" s="341" t="s">
        <v>4341</v>
      </c>
      <c r="C47" s="343" t="s">
        <v>4342</v>
      </c>
      <c r="D47" s="267" t="s">
        <v>403</v>
      </c>
      <c r="E47" s="339" t="s">
        <v>4589</v>
      </c>
      <c r="F47" s="263" t="s">
        <v>4590</v>
      </c>
    </row>
    <row r="48" spans="1:6" ht="35.4" x14ac:dyDescent="0.25">
      <c r="A48" s="340">
        <v>702833</v>
      </c>
      <c r="B48" s="341" t="s">
        <v>668</v>
      </c>
      <c r="C48" s="343" t="s">
        <v>292</v>
      </c>
      <c r="D48" s="267" t="s">
        <v>401</v>
      </c>
      <c r="E48" s="440" t="s">
        <v>4596</v>
      </c>
      <c r="F48" s="545"/>
    </row>
    <row r="49" spans="1:6" ht="35.4" x14ac:dyDescent="0.25">
      <c r="A49" s="346">
        <v>702868</v>
      </c>
      <c r="B49" s="354" t="s">
        <v>669</v>
      </c>
      <c r="C49" s="465" t="s">
        <v>98</v>
      </c>
      <c r="D49" s="267" t="s">
        <v>248</v>
      </c>
      <c r="E49" s="348"/>
      <c r="F49" s="368" t="s">
        <v>4547</v>
      </c>
    </row>
    <row r="50" spans="1:6" ht="35.4" x14ac:dyDescent="0.25">
      <c r="A50" s="340">
        <v>702872</v>
      </c>
      <c r="B50" s="341" t="s">
        <v>549</v>
      </c>
      <c r="C50" s="343" t="s">
        <v>77</v>
      </c>
      <c r="D50" s="483" t="s">
        <v>402</v>
      </c>
      <c r="E50" s="262" t="s">
        <v>4580</v>
      </c>
      <c r="F50" s="263" t="s">
        <v>4581</v>
      </c>
    </row>
    <row r="51" spans="1:6" ht="35.4" x14ac:dyDescent="0.25">
      <c r="A51" s="438">
        <v>702873</v>
      </c>
      <c r="B51" s="415" t="s">
        <v>1503</v>
      </c>
      <c r="C51" s="416" t="s">
        <v>1504</v>
      </c>
      <c r="D51" s="267" t="s">
        <v>249</v>
      </c>
      <c r="E51" s="290"/>
      <c r="F51" s="432"/>
    </row>
    <row r="52" spans="1:6" ht="35.4" x14ac:dyDescent="0.25">
      <c r="A52" s="438">
        <v>702909</v>
      </c>
      <c r="B52" s="415" t="s">
        <v>498</v>
      </c>
      <c r="C52" s="416" t="s">
        <v>89</v>
      </c>
      <c r="D52" s="267" t="s">
        <v>249</v>
      </c>
      <c r="E52" s="339" t="s">
        <v>4546</v>
      </c>
      <c r="F52" s="380"/>
    </row>
    <row r="53" spans="1:6" ht="35.4" x14ac:dyDescent="0.25">
      <c r="A53" s="340">
        <v>702957</v>
      </c>
      <c r="B53" s="341" t="s">
        <v>670</v>
      </c>
      <c r="C53" s="343" t="s">
        <v>66</v>
      </c>
      <c r="D53" s="267" t="s">
        <v>401</v>
      </c>
      <c r="E53" s="440" t="s">
        <v>4583</v>
      </c>
      <c r="F53" s="545"/>
    </row>
    <row r="54" spans="1:6" ht="35.4" x14ac:dyDescent="0.25">
      <c r="A54" s="438">
        <v>702977</v>
      </c>
      <c r="B54" s="415" t="s">
        <v>550</v>
      </c>
      <c r="C54" s="416" t="s">
        <v>69</v>
      </c>
      <c r="D54" s="267" t="s">
        <v>249</v>
      </c>
      <c r="E54" s="339" t="s">
        <v>4546</v>
      </c>
      <c r="F54" s="369"/>
    </row>
    <row r="55" spans="1:6" ht="35.4" x14ac:dyDescent="0.25">
      <c r="A55" s="458">
        <v>703001</v>
      </c>
      <c r="B55" s="424" t="s">
        <v>488</v>
      </c>
      <c r="C55" s="425" t="s">
        <v>84</v>
      </c>
      <c r="D55" s="267" t="s">
        <v>249</v>
      </c>
      <c r="E55" s="279"/>
      <c r="F55" s="555" t="s">
        <v>4543</v>
      </c>
    </row>
    <row r="56" spans="1:6" ht="35.4" x14ac:dyDescent="0.25">
      <c r="A56" s="264">
        <v>703013</v>
      </c>
      <c r="B56" s="265" t="s">
        <v>4343</v>
      </c>
      <c r="C56" s="266" t="s">
        <v>62</v>
      </c>
      <c r="D56" s="267" t="s">
        <v>247</v>
      </c>
      <c r="E56" s="262" t="s">
        <v>4546</v>
      </c>
      <c r="F56" s="263"/>
    </row>
    <row r="57" spans="1:6" ht="35.4" x14ac:dyDescent="0.25">
      <c r="A57" s="346">
        <v>703046</v>
      </c>
      <c r="B57" s="354" t="s">
        <v>671</v>
      </c>
      <c r="C57" s="465" t="s">
        <v>66</v>
      </c>
      <c r="D57" s="267" t="s">
        <v>248</v>
      </c>
      <c r="E57" s="339" t="s">
        <v>4546</v>
      </c>
      <c r="F57" s="368" t="s">
        <v>4547</v>
      </c>
    </row>
    <row r="58" spans="1:6" ht="35.4" x14ac:dyDescent="0.25">
      <c r="A58" s="438">
        <v>703059</v>
      </c>
      <c r="B58" s="415" t="s">
        <v>582</v>
      </c>
      <c r="C58" s="416" t="s">
        <v>122</v>
      </c>
      <c r="D58" s="267" t="s">
        <v>249</v>
      </c>
      <c r="E58" s="339" t="s">
        <v>4546</v>
      </c>
      <c r="F58" s="399"/>
    </row>
    <row r="59" spans="1:6" ht="35.4" x14ac:dyDescent="0.25">
      <c r="A59" s="438">
        <v>703083</v>
      </c>
      <c r="B59" s="415" t="s">
        <v>466</v>
      </c>
      <c r="C59" s="416" t="s">
        <v>467</v>
      </c>
      <c r="D59" s="267" t="s">
        <v>249</v>
      </c>
      <c r="E59" s="279" t="s">
        <v>4583</v>
      </c>
      <c r="F59" s="432"/>
    </row>
    <row r="60" spans="1:6" ht="37.799999999999997" x14ac:dyDescent="0.25">
      <c r="A60" s="445">
        <v>703084</v>
      </c>
      <c r="B60" s="446" t="s">
        <v>672</v>
      </c>
      <c r="C60" s="468" t="s">
        <v>673</v>
      </c>
      <c r="D60" s="267" t="s">
        <v>401</v>
      </c>
      <c r="E60" s="440" t="s">
        <v>4546</v>
      </c>
      <c r="F60" s="551" t="s">
        <v>4547</v>
      </c>
    </row>
    <row r="61" spans="1:6" ht="35.4" x14ac:dyDescent="0.25">
      <c r="A61" s="350">
        <v>703091</v>
      </c>
      <c r="B61" s="351" t="s">
        <v>472</v>
      </c>
      <c r="C61" s="473" t="s">
        <v>473</v>
      </c>
      <c r="D61" s="267" t="s">
        <v>248</v>
      </c>
      <c r="E61" s="344"/>
      <c r="F61" s="313" t="s">
        <v>4543</v>
      </c>
    </row>
    <row r="62" spans="1:6" ht="35.4" x14ac:dyDescent="0.25">
      <c r="A62" s="340">
        <v>703093</v>
      </c>
      <c r="B62" s="341" t="s">
        <v>674</v>
      </c>
      <c r="C62" s="343" t="s">
        <v>296</v>
      </c>
      <c r="D62" s="267" t="s">
        <v>401</v>
      </c>
      <c r="E62" s="440"/>
      <c r="F62" s="543"/>
    </row>
    <row r="63" spans="1:6" ht="35.4" x14ac:dyDescent="0.25">
      <c r="A63" s="340">
        <v>703101</v>
      </c>
      <c r="B63" s="341" t="s">
        <v>675</v>
      </c>
      <c r="C63" s="343" t="s">
        <v>345</v>
      </c>
      <c r="D63" s="267" t="s">
        <v>401</v>
      </c>
      <c r="E63" s="440" t="s">
        <v>4595</v>
      </c>
      <c r="F63" s="545"/>
    </row>
    <row r="64" spans="1:6" ht="35.4" x14ac:dyDescent="0.25">
      <c r="A64" s="438">
        <v>703112</v>
      </c>
      <c r="B64" s="415" t="s">
        <v>1563</v>
      </c>
      <c r="C64" s="416" t="s">
        <v>66</v>
      </c>
      <c r="D64" s="267" t="s">
        <v>249</v>
      </c>
      <c r="E64" s="339" t="s">
        <v>4588</v>
      </c>
      <c r="F64" s="380"/>
    </row>
    <row r="65" spans="1:6" ht="35.4" x14ac:dyDescent="0.25">
      <c r="A65" s="438">
        <v>703151</v>
      </c>
      <c r="B65" s="415" t="s">
        <v>676</v>
      </c>
      <c r="C65" s="416" t="s">
        <v>99</v>
      </c>
      <c r="D65" s="267" t="s">
        <v>249</v>
      </c>
      <c r="E65" s="339" t="s">
        <v>4546</v>
      </c>
      <c r="F65" s="281"/>
    </row>
    <row r="66" spans="1:6" ht="35.4" x14ac:dyDescent="0.25">
      <c r="A66" s="264">
        <v>703164</v>
      </c>
      <c r="B66" s="265" t="s">
        <v>4344</v>
      </c>
      <c r="C66" s="266" t="s">
        <v>74</v>
      </c>
      <c r="D66" s="267" t="s">
        <v>247</v>
      </c>
      <c r="E66" s="262" t="s">
        <v>4546</v>
      </c>
      <c r="F66" s="263"/>
    </row>
    <row r="67" spans="1:6" ht="35.4" x14ac:dyDescent="0.25">
      <c r="A67" s="340">
        <v>703177</v>
      </c>
      <c r="B67" s="341" t="s">
        <v>456</v>
      </c>
      <c r="C67" s="343" t="s">
        <v>86</v>
      </c>
      <c r="D67" s="267" t="s">
        <v>401</v>
      </c>
      <c r="E67" s="440"/>
      <c r="F67" s="545"/>
    </row>
    <row r="68" spans="1:6" ht="35.4" x14ac:dyDescent="0.25">
      <c r="A68" s="264">
        <v>703199</v>
      </c>
      <c r="B68" s="265" t="s">
        <v>4345</v>
      </c>
      <c r="C68" s="266" t="s">
        <v>90</v>
      </c>
      <c r="D68" s="267" t="s">
        <v>247</v>
      </c>
      <c r="E68" s="262" t="s">
        <v>4546</v>
      </c>
      <c r="F68" s="263"/>
    </row>
    <row r="69" spans="1:6" ht="35.4" x14ac:dyDescent="0.25">
      <c r="A69" s="340">
        <v>703236</v>
      </c>
      <c r="B69" s="341" t="s">
        <v>1564</v>
      </c>
      <c r="C69" s="343" t="s">
        <v>284</v>
      </c>
      <c r="D69" s="267" t="s">
        <v>401</v>
      </c>
      <c r="E69" s="440"/>
      <c r="F69" s="543"/>
    </row>
    <row r="70" spans="1:6" ht="35.4" x14ac:dyDescent="0.25">
      <c r="A70" s="346">
        <v>703237</v>
      </c>
      <c r="B70" s="354" t="s">
        <v>310</v>
      </c>
      <c r="C70" s="465" t="s">
        <v>126</v>
      </c>
      <c r="D70" s="267" t="s">
        <v>248</v>
      </c>
      <c r="E70" s="355"/>
      <c r="F70" s="368" t="s">
        <v>4547</v>
      </c>
    </row>
    <row r="71" spans="1:6" ht="35.4" x14ac:dyDescent="0.25">
      <c r="A71" s="264">
        <v>703288</v>
      </c>
      <c r="B71" s="265" t="s">
        <v>4548</v>
      </c>
      <c r="C71" s="266" t="s">
        <v>266</v>
      </c>
      <c r="D71" s="267" t="s">
        <v>247</v>
      </c>
      <c r="E71" s="262" t="s">
        <v>4546</v>
      </c>
      <c r="F71" s="263"/>
    </row>
    <row r="72" spans="1:6" ht="35.4" x14ac:dyDescent="0.25">
      <c r="A72" s="340">
        <v>703292</v>
      </c>
      <c r="B72" s="341" t="s">
        <v>1565</v>
      </c>
      <c r="C72" s="343" t="s">
        <v>114</v>
      </c>
      <c r="D72" s="267" t="s">
        <v>248</v>
      </c>
      <c r="E72" s="356"/>
      <c r="F72" s="380"/>
    </row>
    <row r="73" spans="1:6" ht="35.4" x14ac:dyDescent="0.25">
      <c r="A73" s="340">
        <v>703323</v>
      </c>
      <c r="B73" s="341" t="s">
        <v>4347</v>
      </c>
      <c r="C73" s="343" t="s">
        <v>4348</v>
      </c>
      <c r="D73" s="267" t="s">
        <v>401</v>
      </c>
      <c r="E73" s="440" t="s">
        <v>4546</v>
      </c>
      <c r="F73" s="545"/>
    </row>
    <row r="74" spans="1:6" ht="35.4" x14ac:dyDescent="0.5">
      <c r="A74" s="340">
        <v>703329</v>
      </c>
      <c r="B74" s="341" t="s">
        <v>4321</v>
      </c>
      <c r="C74" s="343" t="s">
        <v>4322</v>
      </c>
      <c r="D74" s="267" t="s">
        <v>401</v>
      </c>
      <c r="E74" s="447"/>
      <c r="F74" s="545"/>
    </row>
    <row r="75" spans="1:6" ht="35.4" x14ac:dyDescent="0.25">
      <c r="A75" s="340">
        <v>703330</v>
      </c>
      <c r="B75" s="341" t="s">
        <v>677</v>
      </c>
      <c r="C75" s="343" t="s">
        <v>71</v>
      </c>
      <c r="D75" s="267" t="s">
        <v>401</v>
      </c>
      <c r="E75" s="440"/>
      <c r="F75" s="543"/>
    </row>
    <row r="76" spans="1:6" ht="35.4" x14ac:dyDescent="0.25">
      <c r="A76" s="438">
        <v>703333</v>
      </c>
      <c r="B76" s="415" t="s">
        <v>678</v>
      </c>
      <c r="C76" s="416" t="s">
        <v>679</v>
      </c>
      <c r="D76" s="267" t="s">
        <v>249</v>
      </c>
      <c r="E76" s="339" t="s">
        <v>4588</v>
      </c>
      <c r="F76" s="432"/>
    </row>
    <row r="77" spans="1:6" ht="35.4" x14ac:dyDescent="0.25">
      <c r="A77" s="340">
        <v>703356</v>
      </c>
      <c r="B77" s="341" t="s">
        <v>471</v>
      </c>
      <c r="C77" s="343" t="s">
        <v>99</v>
      </c>
      <c r="D77" s="483" t="s">
        <v>226</v>
      </c>
      <c r="E77" s="421" t="s">
        <v>4587</v>
      </c>
      <c r="F77" s="263" t="s">
        <v>4597</v>
      </c>
    </row>
    <row r="78" spans="1:6" ht="35.4" x14ac:dyDescent="0.25">
      <c r="A78" s="406">
        <v>703402</v>
      </c>
      <c r="B78" s="419" t="s">
        <v>1559</v>
      </c>
      <c r="C78" s="420" t="s">
        <v>1560</v>
      </c>
      <c r="D78" s="267" t="s">
        <v>249</v>
      </c>
      <c r="E78" s="426"/>
      <c r="F78" s="434" t="s">
        <v>4547</v>
      </c>
    </row>
    <row r="79" spans="1:6" ht="35.4" x14ac:dyDescent="0.5">
      <c r="A79" s="340">
        <v>703418</v>
      </c>
      <c r="B79" s="341" t="s">
        <v>680</v>
      </c>
      <c r="C79" s="343" t="s">
        <v>66</v>
      </c>
      <c r="D79" s="267" t="s">
        <v>401</v>
      </c>
      <c r="E79" s="447"/>
      <c r="F79" s="565"/>
    </row>
    <row r="80" spans="1:6" ht="35.4" x14ac:dyDescent="0.25">
      <c r="A80" s="340">
        <v>703419</v>
      </c>
      <c r="B80" s="341" t="s">
        <v>681</v>
      </c>
      <c r="C80" s="343" t="s">
        <v>112</v>
      </c>
      <c r="D80" s="267" t="s">
        <v>248</v>
      </c>
      <c r="E80" s="339" t="s">
        <v>4546</v>
      </c>
      <c r="F80" s="369"/>
    </row>
    <row r="81" spans="1:6" ht="35.4" x14ac:dyDescent="0.25">
      <c r="A81" s="438">
        <v>703437</v>
      </c>
      <c r="B81" s="415" t="s">
        <v>395</v>
      </c>
      <c r="C81" s="416" t="s">
        <v>260</v>
      </c>
      <c r="D81" s="267" t="s">
        <v>249</v>
      </c>
      <c r="E81" s="279"/>
      <c r="F81" s="553"/>
    </row>
    <row r="82" spans="1:6" ht="35.4" x14ac:dyDescent="0.25">
      <c r="A82" s="340">
        <v>703439</v>
      </c>
      <c r="B82" s="341" t="s">
        <v>682</v>
      </c>
      <c r="C82" s="343" t="s">
        <v>252</v>
      </c>
      <c r="D82" s="267" t="s">
        <v>401</v>
      </c>
      <c r="E82" s="440"/>
      <c r="F82" s="543"/>
    </row>
    <row r="83" spans="1:6" ht="35.4" x14ac:dyDescent="0.25">
      <c r="A83" s="455">
        <v>703451</v>
      </c>
      <c r="B83" s="427" t="s">
        <v>683</v>
      </c>
      <c r="C83" s="428" t="s">
        <v>71</v>
      </c>
      <c r="D83" s="267" t="s">
        <v>249</v>
      </c>
      <c r="E83" s="426"/>
      <c r="F83" s="434" t="s">
        <v>4547</v>
      </c>
    </row>
    <row r="84" spans="1:6" ht="35.4" x14ac:dyDescent="0.25">
      <c r="A84" s="406">
        <v>703459</v>
      </c>
      <c r="B84" s="419" t="s">
        <v>3631</v>
      </c>
      <c r="C84" s="420" t="s">
        <v>84</v>
      </c>
      <c r="D84" s="267" t="s">
        <v>249</v>
      </c>
      <c r="E84" s="339" t="s">
        <v>4546</v>
      </c>
      <c r="F84" s="434" t="s">
        <v>4547</v>
      </c>
    </row>
    <row r="85" spans="1:6" ht="37.799999999999997" x14ac:dyDescent="0.25">
      <c r="A85" s="448">
        <v>703468</v>
      </c>
      <c r="B85" s="449" t="s">
        <v>684</v>
      </c>
      <c r="C85" s="479" t="s">
        <v>365</v>
      </c>
      <c r="D85" s="267" t="s">
        <v>401</v>
      </c>
      <c r="E85" s="444"/>
      <c r="F85" s="574" t="s">
        <v>4543</v>
      </c>
    </row>
    <row r="86" spans="1:6" ht="35.4" x14ac:dyDescent="0.25">
      <c r="A86" s="408">
        <v>703482</v>
      </c>
      <c r="B86" s="430" t="s">
        <v>546</v>
      </c>
      <c r="C86" s="431" t="s">
        <v>270</v>
      </c>
      <c r="D86" s="267" t="s">
        <v>249</v>
      </c>
      <c r="E86" s="279"/>
      <c r="F86" s="433" t="s">
        <v>4543</v>
      </c>
    </row>
    <row r="87" spans="1:6" ht="35.4" x14ac:dyDescent="0.25">
      <c r="A87" s="340">
        <v>703492</v>
      </c>
      <c r="B87" s="341" t="s">
        <v>499</v>
      </c>
      <c r="C87" s="343" t="s">
        <v>109</v>
      </c>
      <c r="D87" s="267" t="s">
        <v>401</v>
      </c>
      <c r="E87" s="440" t="s">
        <v>4583</v>
      </c>
      <c r="F87" s="545"/>
    </row>
    <row r="88" spans="1:6" ht="35.4" x14ac:dyDescent="0.25">
      <c r="A88" s="408">
        <v>703496</v>
      </c>
      <c r="B88" s="430" t="s">
        <v>483</v>
      </c>
      <c r="C88" s="431" t="s">
        <v>68</v>
      </c>
      <c r="D88" s="267" t="s">
        <v>249</v>
      </c>
      <c r="E88" s="290"/>
      <c r="F88" s="555" t="s">
        <v>4543</v>
      </c>
    </row>
    <row r="89" spans="1:6" ht="35.4" x14ac:dyDescent="0.25">
      <c r="A89" s="340">
        <v>703514</v>
      </c>
      <c r="B89" s="341" t="s">
        <v>4313</v>
      </c>
      <c r="C89" s="343" t="s">
        <v>108</v>
      </c>
      <c r="D89" s="267" t="s">
        <v>248</v>
      </c>
      <c r="E89" s="339" t="s">
        <v>4546</v>
      </c>
      <c r="F89" s="395"/>
    </row>
    <row r="90" spans="1:6" ht="35.4" x14ac:dyDescent="0.25">
      <c r="A90" s="408">
        <v>703518</v>
      </c>
      <c r="B90" s="430" t="s">
        <v>685</v>
      </c>
      <c r="C90" s="431" t="s">
        <v>160</v>
      </c>
      <c r="D90" s="267" t="s">
        <v>249</v>
      </c>
      <c r="E90" s="279"/>
      <c r="F90" s="433" t="s">
        <v>4543</v>
      </c>
    </row>
    <row r="91" spans="1:6" ht="35.4" x14ac:dyDescent="0.25">
      <c r="A91" s="340">
        <v>703536</v>
      </c>
      <c r="B91" s="341" t="s">
        <v>686</v>
      </c>
      <c r="C91" s="343" t="s">
        <v>255</v>
      </c>
      <c r="D91" s="267" t="s">
        <v>401</v>
      </c>
      <c r="E91" s="440" t="s">
        <v>4595</v>
      </c>
      <c r="F91" s="554"/>
    </row>
    <row r="92" spans="1:6" ht="35.4" x14ac:dyDescent="0.5">
      <c r="A92" s="340">
        <v>703555</v>
      </c>
      <c r="B92" s="341" t="s">
        <v>474</v>
      </c>
      <c r="C92" s="343" t="s">
        <v>81</v>
      </c>
      <c r="D92" s="267" t="s">
        <v>401</v>
      </c>
      <c r="E92" s="447"/>
      <c r="F92" s="545"/>
    </row>
    <row r="93" spans="1:6" ht="35.4" x14ac:dyDescent="0.25">
      <c r="A93" s="340">
        <v>703571</v>
      </c>
      <c r="B93" s="341" t="s">
        <v>4349</v>
      </c>
      <c r="C93" s="343" t="s">
        <v>129</v>
      </c>
      <c r="D93" s="267" t="s">
        <v>248</v>
      </c>
      <c r="E93" s="339" t="s">
        <v>4546</v>
      </c>
      <c r="F93" s="395"/>
    </row>
    <row r="94" spans="1:6" ht="35.4" x14ac:dyDescent="0.25">
      <c r="A94" s="340">
        <v>703583</v>
      </c>
      <c r="B94" s="341" t="s">
        <v>687</v>
      </c>
      <c r="C94" s="343" t="s">
        <v>312</v>
      </c>
      <c r="D94" s="267" t="s">
        <v>401</v>
      </c>
      <c r="E94" s="440" t="s">
        <v>4583</v>
      </c>
      <c r="F94" s="545"/>
    </row>
    <row r="95" spans="1:6" ht="35.4" x14ac:dyDescent="0.25">
      <c r="A95" s="340">
        <v>703599</v>
      </c>
      <c r="B95" s="341" t="s">
        <v>475</v>
      </c>
      <c r="C95" s="343" t="s">
        <v>314</v>
      </c>
      <c r="D95" s="267" t="s">
        <v>401</v>
      </c>
      <c r="E95" s="440"/>
      <c r="F95" s="543"/>
    </row>
    <row r="96" spans="1:6" ht="37.799999999999997" x14ac:dyDescent="0.25">
      <c r="A96" s="448">
        <v>703605</v>
      </c>
      <c r="B96" s="449" t="s">
        <v>529</v>
      </c>
      <c r="C96" s="479" t="s">
        <v>97</v>
      </c>
      <c r="D96" s="267" t="s">
        <v>401</v>
      </c>
      <c r="E96" s="444"/>
      <c r="F96" s="574" t="s">
        <v>4543</v>
      </c>
    </row>
    <row r="97" spans="1:6" ht="35.4" x14ac:dyDescent="0.25">
      <c r="A97" s="340">
        <v>703620</v>
      </c>
      <c r="B97" s="341" t="s">
        <v>579</v>
      </c>
      <c r="C97" s="343" t="s">
        <v>64</v>
      </c>
      <c r="D97" s="483" t="s">
        <v>226</v>
      </c>
      <c r="E97" s="440"/>
      <c r="F97" s="263" t="s">
        <v>4597</v>
      </c>
    </row>
    <row r="98" spans="1:6" ht="35.4" x14ac:dyDescent="0.25">
      <c r="A98" s="350">
        <v>703627</v>
      </c>
      <c r="B98" s="351" t="s">
        <v>459</v>
      </c>
      <c r="C98" s="473" t="s">
        <v>61</v>
      </c>
      <c r="D98" s="267" t="s">
        <v>248</v>
      </c>
      <c r="E98" s="344"/>
      <c r="F98" s="313" t="s">
        <v>4543</v>
      </c>
    </row>
    <row r="99" spans="1:6" ht="35.4" x14ac:dyDescent="0.5">
      <c r="A99" s="340">
        <v>703645</v>
      </c>
      <c r="B99" s="341" t="s">
        <v>688</v>
      </c>
      <c r="C99" s="343" t="s">
        <v>275</v>
      </c>
      <c r="D99" s="267" t="s">
        <v>401</v>
      </c>
      <c r="E99" s="447"/>
      <c r="F99" s="565"/>
    </row>
    <row r="100" spans="1:6" ht="35.4" x14ac:dyDescent="0.25">
      <c r="A100" s="340">
        <v>703663</v>
      </c>
      <c r="B100" s="341" t="s">
        <v>689</v>
      </c>
      <c r="C100" s="343" t="s">
        <v>63</v>
      </c>
      <c r="D100" s="267" t="s">
        <v>401</v>
      </c>
      <c r="E100" s="440"/>
      <c r="F100" s="545"/>
    </row>
    <row r="101" spans="1:6" ht="35.4" x14ac:dyDescent="0.25">
      <c r="A101" s="438">
        <v>703669</v>
      </c>
      <c r="B101" s="415" t="s">
        <v>690</v>
      </c>
      <c r="C101" s="416" t="s">
        <v>68</v>
      </c>
      <c r="D101" s="267" t="s">
        <v>249</v>
      </c>
      <c r="E101" s="279"/>
      <c r="F101" s="375"/>
    </row>
    <row r="102" spans="1:6" ht="37.799999999999997" x14ac:dyDescent="0.25">
      <c r="A102" s="445">
        <v>703690</v>
      </c>
      <c r="B102" s="446" t="s">
        <v>691</v>
      </c>
      <c r="C102" s="468" t="s">
        <v>131</v>
      </c>
      <c r="D102" s="267" t="s">
        <v>401</v>
      </c>
      <c r="E102" s="440" t="s">
        <v>4546</v>
      </c>
      <c r="F102" s="551" t="s">
        <v>4547</v>
      </c>
    </row>
    <row r="103" spans="1:6" ht="35.4" x14ac:dyDescent="0.25">
      <c r="A103" s="340">
        <v>703725</v>
      </c>
      <c r="B103" s="341" t="s">
        <v>551</v>
      </c>
      <c r="C103" s="343" t="s">
        <v>69</v>
      </c>
      <c r="D103" s="267" t="s">
        <v>248</v>
      </c>
      <c r="E103" s="357"/>
      <c r="F103" s="380"/>
    </row>
    <row r="104" spans="1:6" ht="45" x14ac:dyDescent="0.25">
      <c r="A104" s="438">
        <v>703730</v>
      </c>
      <c r="B104" s="415" t="s">
        <v>500</v>
      </c>
      <c r="C104" s="416" t="s">
        <v>135</v>
      </c>
      <c r="D104" s="267" t="s">
        <v>249</v>
      </c>
      <c r="E104" s="507" t="s">
        <v>4587</v>
      </c>
      <c r="F104" s="571"/>
    </row>
    <row r="105" spans="1:6" ht="35.4" x14ac:dyDescent="0.25">
      <c r="A105" s="408">
        <v>703731</v>
      </c>
      <c r="B105" s="430" t="s">
        <v>692</v>
      </c>
      <c r="C105" s="431" t="s">
        <v>295</v>
      </c>
      <c r="D105" s="267" t="s">
        <v>249</v>
      </c>
      <c r="E105" s="307"/>
      <c r="F105" s="572" t="s">
        <v>4543</v>
      </c>
    </row>
    <row r="106" spans="1:6" ht="35.4" x14ac:dyDescent="0.25">
      <c r="A106" s="340">
        <v>703751</v>
      </c>
      <c r="B106" s="341" t="s">
        <v>693</v>
      </c>
      <c r="C106" s="343" t="s">
        <v>162</v>
      </c>
      <c r="D106" s="267" t="s">
        <v>248</v>
      </c>
      <c r="E106" s="387" t="s">
        <v>4546</v>
      </c>
      <c r="F106" s="579"/>
    </row>
    <row r="107" spans="1:6" ht="35.4" x14ac:dyDescent="0.25">
      <c r="A107" s="340">
        <v>703757</v>
      </c>
      <c r="B107" s="341" t="s">
        <v>4350</v>
      </c>
      <c r="C107" s="343" t="s">
        <v>125</v>
      </c>
      <c r="D107" s="267" t="s">
        <v>248</v>
      </c>
      <c r="E107" s="387" t="s">
        <v>4546</v>
      </c>
      <c r="F107" s="395"/>
    </row>
    <row r="108" spans="1:6" ht="35.4" x14ac:dyDescent="0.25">
      <c r="A108" s="340">
        <v>703831</v>
      </c>
      <c r="B108" s="341" t="s">
        <v>694</v>
      </c>
      <c r="C108" s="343" t="s">
        <v>280</v>
      </c>
      <c r="D108" s="267" t="s">
        <v>401</v>
      </c>
      <c r="E108" s="496"/>
      <c r="F108" s="552" t="s">
        <v>4543</v>
      </c>
    </row>
    <row r="109" spans="1:6" ht="35.4" x14ac:dyDescent="0.25">
      <c r="A109" s="264">
        <v>703832</v>
      </c>
      <c r="B109" s="265" t="s">
        <v>4351</v>
      </c>
      <c r="C109" s="266" t="s">
        <v>133</v>
      </c>
      <c r="D109" s="267" t="s">
        <v>247</v>
      </c>
      <c r="E109" s="297" t="s">
        <v>4546</v>
      </c>
      <c r="F109" s="263"/>
    </row>
    <row r="110" spans="1:6" ht="35.4" x14ac:dyDescent="0.25">
      <c r="A110" s="340">
        <v>703845</v>
      </c>
      <c r="B110" s="341" t="s">
        <v>695</v>
      </c>
      <c r="C110" s="343" t="s">
        <v>305</v>
      </c>
      <c r="D110" s="267" t="s">
        <v>401</v>
      </c>
      <c r="E110" s="493"/>
      <c r="F110" s="543"/>
    </row>
    <row r="111" spans="1:6" ht="35.4" x14ac:dyDescent="0.25">
      <c r="A111" s="438">
        <v>703857</v>
      </c>
      <c r="B111" s="415" t="s">
        <v>501</v>
      </c>
      <c r="C111" s="416" t="s">
        <v>502</v>
      </c>
      <c r="D111" s="267" t="s">
        <v>249</v>
      </c>
      <c r="E111" s="507" t="s">
        <v>4587</v>
      </c>
      <c r="F111" s="395"/>
    </row>
    <row r="112" spans="1:6" ht="35.4" x14ac:dyDescent="0.25">
      <c r="A112" s="340">
        <v>703860</v>
      </c>
      <c r="B112" s="358" t="s">
        <v>571</v>
      </c>
      <c r="C112" s="343" t="s">
        <v>328</v>
      </c>
      <c r="D112" s="267" t="s">
        <v>248</v>
      </c>
      <c r="E112" s="379"/>
      <c r="F112" s="395"/>
    </row>
    <row r="113" spans="1:6" ht="35.4" x14ac:dyDescent="0.25">
      <c r="A113" s="340">
        <v>703871</v>
      </c>
      <c r="B113" s="341" t="s">
        <v>696</v>
      </c>
      <c r="C113" s="343" t="s">
        <v>366</v>
      </c>
      <c r="D113" s="267" t="s">
        <v>401</v>
      </c>
      <c r="E113" s="493"/>
      <c r="F113" s="543"/>
    </row>
    <row r="114" spans="1:6" ht="35.4" x14ac:dyDescent="0.25">
      <c r="A114" s="340">
        <v>703874</v>
      </c>
      <c r="B114" s="341" t="s">
        <v>697</v>
      </c>
      <c r="C114" s="343" t="s">
        <v>153</v>
      </c>
      <c r="D114" s="267" t="s">
        <v>248</v>
      </c>
      <c r="E114" s="387" t="s">
        <v>4546</v>
      </c>
      <c r="F114" s="380"/>
    </row>
    <row r="115" spans="1:6" ht="35.4" x14ac:dyDescent="0.25">
      <c r="A115" s="264">
        <v>703900</v>
      </c>
      <c r="B115" s="265" t="s">
        <v>4352</v>
      </c>
      <c r="C115" s="266" t="s">
        <v>132</v>
      </c>
      <c r="D115" s="267" t="s">
        <v>247</v>
      </c>
      <c r="E115" s="297" t="s">
        <v>4546</v>
      </c>
      <c r="F115" s="263"/>
    </row>
    <row r="116" spans="1:6" ht="35.4" x14ac:dyDescent="0.25">
      <c r="A116" s="438">
        <v>703910</v>
      </c>
      <c r="B116" s="415" t="s">
        <v>698</v>
      </c>
      <c r="C116" s="416" t="s">
        <v>92</v>
      </c>
      <c r="D116" s="267" t="s">
        <v>249</v>
      </c>
      <c r="E116" s="307"/>
      <c r="F116" s="281"/>
    </row>
    <row r="117" spans="1:6" ht="35.4" x14ac:dyDescent="0.25">
      <c r="A117" s="264">
        <v>703935</v>
      </c>
      <c r="B117" s="265" t="s">
        <v>1505</v>
      </c>
      <c r="C117" s="266" t="s">
        <v>468</v>
      </c>
      <c r="D117" s="267" t="s">
        <v>247</v>
      </c>
      <c r="E117" s="506" t="s">
        <v>4546</v>
      </c>
      <c r="F117" s="274"/>
    </row>
    <row r="118" spans="1:6" ht="35.4" x14ac:dyDescent="0.25">
      <c r="A118" s="340">
        <v>703943</v>
      </c>
      <c r="B118" s="341" t="s">
        <v>484</v>
      </c>
      <c r="C118" s="343" t="s">
        <v>362</v>
      </c>
      <c r="D118" s="267" t="s">
        <v>248</v>
      </c>
      <c r="E118" s="379"/>
      <c r="F118" s="395"/>
    </row>
    <row r="119" spans="1:6" ht="35.4" x14ac:dyDescent="0.25">
      <c r="A119" s="340">
        <v>703967</v>
      </c>
      <c r="B119" s="341" t="s">
        <v>547</v>
      </c>
      <c r="C119" s="343" t="s">
        <v>68</v>
      </c>
      <c r="D119" s="267" t="s">
        <v>401</v>
      </c>
      <c r="E119" s="493"/>
      <c r="F119" s="545"/>
    </row>
    <row r="120" spans="1:6" ht="37.799999999999997" x14ac:dyDescent="0.25">
      <c r="A120" s="445">
        <v>703975</v>
      </c>
      <c r="B120" s="446" t="s">
        <v>699</v>
      </c>
      <c r="C120" s="468" t="s">
        <v>108</v>
      </c>
      <c r="D120" s="267" t="s">
        <v>401</v>
      </c>
      <c r="E120" s="493" t="s">
        <v>4546</v>
      </c>
      <c r="F120" s="551" t="s">
        <v>4547</v>
      </c>
    </row>
    <row r="121" spans="1:6" ht="35.4" x14ac:dyDescent="0.25">
      <c r="A121" s="340">
        <v>703976</v>
      </c>
      <c r="B121" s="341" t="s">
        <v>700</v>
      </c>
      <c r="C121" s="343" t="s">
        <v>701</v>
      </c>
      <c r="D121" s="267" t="s">
        <v>401</v>
      </c>
      <c r="E121" s="493" t="s">
        <v>4583</v>
      </c>
      <c r="F121" s="545"/>
    </row>
    <row r="122" spans="1:6" ht="35.4" x14ac:dyDescent="0.25">
      <c r="A122" s="408">
        <v>704039</v>
      </c>
      <c r="B122" s="430" t="s">
        <v>702</v>
      </c>
      <c r="C122" s="431" t="s">
        <v>105</v>
      </c>
      <c r="D122" s="267" t="s">
        <v>249</v>
      </c>
      <c r="E122" s="307"/>
      <c r="F122" s="555" t="s">
        <v>4543</v>
      </c>
    </row>
    <row r="123" spans="1:6" ht="35.4" x14ac:dyDescent="0.25">
      <c r="A123" s="340">
        <v>704050</v>
      </c>
      <c r="B123" s="341" t="s">
        <v>703</v>
      </c>
      <c r="C123" s="343" t="s">
        <v>68</v>
      </c>
      <c r="D123" s="267" t="s">
        <v>401</v>
      </c>
      <c r="E123" s="493"/>
      <c r="F123" s="543"/>
    </row>
    <row r="124" spans="1:6" ht="35.4" x14ac:dyDescent="0.25">
      <c r="A124" s="340">
        <v>704067</v>
      </c>
      <c r="B124" s="341" t="s">
        <v>4353</v>
      </c>
      <c r="C124" s="343" t="s">
        <v>105</v>
      </c>
      <c r="D124" s="267" t="s">
        <v>248</v>
      </c>
      <c r="E124" s="387" t="s">
        <v>4546</v>
      </c>
      <c r="F124" s="395"/>
    </row>
    <row r="125" spans="1:6" ht="35.4" x14ac:dyDescent="0.25">
      <c r="A125" s="340">
        <v>704070</v>
      </c>
      <c r="B125" s="341" t="s">
        <v>1570</v>
      </c>
      <c r="C125" s="343" t="s">
        <v>68</v>
      </c>
      <c r="D125" s="267" t="s">
        <v>248</v>
      </c>
      <c r="E125" s="297" t="s">
        <v>4582</v>
      </c>
      <c r="F125" s="280"/>
    </row>
    <row r="126" spans="1:6" ht="35.4" x14ac:dyDescent="0.25">
      <c r="A126" s="275">
        <v>704074</v>
      </c>
      <c r="B126" s="276" t="s">
        <v>4549</v>
      </c>
      <c r="C126" s="277" t="s">
        <v>4355</v>
      </c>
      <c r="D126" s="267" t="s">
        <v>247</v>
      </c>
      <c r="E126" s="297" t="s">
        <v>4546</v>
      </c>
      <c r="F126" s="278" t="s">
        <v>4543</v>
      </c>
    </row>
    <row r="127" spans="1:6" ht="35.4" x14ac:dyDescent="0.25">
      <c r="A127" s="408">
        <v>704089</v>
      </c>
      <c r="B127" s="430" t="s">
        <v>704</v>
      </c>
      <c r="C127" s="431" t="s">
        <v>66</v>
      </c>
      <c r="D127" s="267" t="s">
        <v>249</v>
      </c>
      <c r="E127" s="332"/>
      <c r="F127" s="433" t="s">
        <v>4543</v>
      </c>
    </row>
    <row r="128" spans="1:6" ht="35.4" x14ac:dyDescent="0.25">
      <c r="A128" s="264">
        <v>704138</v>
      </c>
      <c r="B128" s="265" t="s">
        <v>4356</v>
      </c>
      <c r="C128" s="266" t="s">
        <v>276</v>
      </c>
      <c r="D128" s="267" t="s">
        <v>247</v>
      </c>
      <c r="E128" s="297"/>
      <c r="F128" s="263"/>
    </row>
    <row r="129" spans="1:6" ht="35.4" x14ac:dyDescent="0.25">
      <c r="A129" s="438">
        <v>704164</v>
      </c>
      <c r="B129" s="415" t="s">
        <v>705</v>
      </c>
      <c r="C129" s="416" t="s">
        <v>84</v>
      </c>
      <c r="D129" s="267" t="s">
        <v>249</v>
      </c>
      <c r="E129" s="307" t="s">
        <v>4583</v>
      </c>
      <c r="F129" s="432"/>
    </row>
    <row r="130" spans="1:6" ht="35.4" x14ac:dyDescent="0.25">
      <c r="A130" s="340">
        <v>704174</v>
      </c>
      <c r="B130" s="341" t="s">
        <v>765</v>
      </c>
      <c r="C130" s="343" t="s">
        <v>273</v>
      </c>
      <c r="D130" s="267" t="s">
        <v>248</v>
      </c>
      <c r="E130" s="387" t="s">
        <v>4546</v>
      </c>
      <c r="F130" s="369"/>
    </row>
    <row r="131" spans="1:6" ht="35.4" x14ac:dyDescent="0.25">
      <c r="A131" s="438">
        <v>704175</v>
      </c>
      <c r="B131" s="415" t="s">
        <v>706</v>
      </c>
      <c r="C131" s="416" t="s">
        <v>260</v>
      </c>
      <c r="D131" s="267" t="s">
        <v>249</v>
      </c>
      <c r="E131" s="307"/>
      <c r="F131" s="566"/>
    </row>
    <row r="132" spans="1:6" ht="35.4" x14ac:dyDescent="0.25">
      <c r="A132" s="340">
        <v>704188</v>
      </c>
      <c r="B132" s="341" t="s">
        <v>572</v>
      </c>
      <c r="C132" s="343" t="s">
        <v>107</v>
      </c>
      <c r="D132" s="267" t="s">
        <v>248</v>
      </c>
      <c r="E132" s="297" t="s">
        <v>4583</v>
      </c>
      <c r="F132" s="285"/>
    </row>
    <row r="133" spans="1:6" ht="35.4" x14ac:dyDescent="0.25">
      <c r="A133" s="346">
        <v>704220</v>
      </c>
      <c r="B133" s="354" t="s">
        <v>707</v>
      </c>
      <c r="C133" s="465" t="s">
        <v>66</v>
      </c>
      <c r="D133" s="267" t="s">
        <v>248</v>
      </c>
      <c r="E133" s="387" t="s">
        <v>4546</v>
      </c>
      <c r="F133" s="368" t="s">
        <v>4547</v>
      </c>
    </row>
    <row r="134" spans="1:6" ht="35.4" x14ac:dyDescent="0.25">
      <c r="A134" s="264">
        <v>704229</v>
      </c>
      <c r="B134" s="265" t="s">
        <v>4357</v>
      </c>
      <c r="C134" s="266" t="s">
        <v>66</v>
      </c>
      <c r="D134" s="267" t="s">
        <v>247</v>
      </c>
      <c r="E134" s="297" t="s">
        <v>4546</v>
      </c>
      <c r="F134" s="263"/>
    </row>
    <row r="135" spans="1:6" ht="35.4" x14ac:dyDescent="0.25">
      <c r="A135" s="438">
        <v>704237</v>
      </c>
      <c r="B135" s="415" t="s">
        <v>708</v>
      </c>
      <c r="C135" s="416" t="s">
        <v>294</v>
      </c>
      <c r="D135" s="267" t="s">
        <v>249</v>
      </c>
      <c r="E135" s="387" t="s">
        <v>4546</v>
      </c>
      <c r="F135" s="369"/>
    </row>
    <row r="136" spans="1:6" ht="35.4" x14ac:dyDescent="0.25">
      <c r="A136" s="340">
        <v>704240</v>
      </c>
      <c r="B136" s="341" t="s">
        <v>709</v>
      </c>
      <c r="C136" s="343" t="s">
        <v>143</v>
      </c>
      <c r="D136" s="267" t="s">
        <v>401</v>
      </c>
      <c r="E136" s="493"/>
      <c r="F136" s="545"/>
    </row>
    <row r="137" spans="1:6" ht="37.799999999999997" x14ac:dyDescent="0.25">
      <c r="A137" s="448">
        <v>704246</v>
      </c>
      <c r="B137" s="449" t="s">
        <v>710</v>
      </c>
      <c r="C137" s="479" t="s">
        <v>75</v>
      </c>
      <c r="D137" s="267" t="s">
        <v>401</v>
      </c>
      <c r="E137" s="496"/>
      <c r="F137" s="574" t="s">
        <v>4543</v>
      </c>
    </row>
    <row r="138" spans="1:6" ht="35.4" x14ac:dyDescent="0.25">
      <c r="A138" s="340">
        <v>704272</v>
      </c>
      <c r="B138" s="341" t="s">
        <v>4358</v>
      </c>
      <c r="C138" s="343" t="s">
        <v>68</v>
      </c>
      <c r="D138" s="267" t="s">
        <v>248</v>
      </c>
      <c r="E138" s="387" t="s">
        <v>4584</v>
      </c>
      <c r="F138" s="395"/>
    </row>
    <row r="139" spans="1:6" ht="35.4" x14ac:dyDescent="0.25">
      <c r="A139" s="340">
        <v>704277</v>
      </c>
      <c r="B139" s="341" t="s">
        <v>4359</v>
      </c>
      <c r="C139" s="343" t="s">
        <v>116</v>
      </c>
      <c r="D139" s="267" t="s">
        <v>248</v>
      </c>
      <c r="E139" s="387" t="s">
        <v>4546</v>
      </c>
      <c r="F139" s="395"/>
    </row>
    <row r="140" spans="1:6" ht="35.4" x14ac:dyDescent="0.25">
      <c r="A140" s="438">
        <v>704283</v>
      </c>
      <c r="B140" s="415" t="s">
        <v>711</v>
      </c>
      <c r="C140" s="416" t="s">
        <v>92</v>
      </c>
      <c r="D140" s="267" t="s">
        <v>249</v>
      </c>
      <c r="E140" s="387" t="s">
        <v>4546</v>
      </c>
      <c r="F140" s="395"/>
    </row>
    <row r="141" spans="1:6" ht="35.4" x14ac:dyDescent="0.25">
      <c r="A141" s="264">
        <v>704313</v>
      </c>
      <c r="B141" s="265" t="s">
        <v>1578</v>
      </c>
      <c r="C141" s="266" t="s">
        <v>264</v>
      </c>
      <c r="D141" s="267" t="s">
        <v>247</v>
      </c>
      <c r="E141" s="307"/>
      <c r="F141" s="280"/>
    </row>
    <row r="142" spans="1:6" ht="35.4" x14ac:dyDescent="0.25">
      <c r="A142" s="438">
        <v>704332</v>
      </c>
      <c r="B142" s="415" t="s">
        <v>580</v>
      </c>
      <c r="C142" s="416" t="s">
        <v>111</v>
      </c>
      <c r="D142" s="267" t="s">
        <v>249</v>
      </c>
      <c r="E142" s="307"/>
      <c r="F142" s="281"/>
    </row>
    <row r="143" spans="1:6" ht="35.4" x14ac:dyDescent="0.25">
      <c r="A143" s="340">
        <v>704346</v>
      </c>
      <c r="B143" s="341" t="s">
        <v>298</v>
      </c>
      <c r="C143" s="343" t="s">
        <v>316</v>
      </c>
      <c r="D143" s="267" t="s">
        <v>401</v>
      </c>
      <c r="E143" s="493"/>
      <c r="F143" s="545"/>
    </row>
    <row r="144" spans="1:6" ht="35.4" x14ac:dyDescent="0.25">
      <c r="A144" s="438">
        <v>704359</v>
      </c>
      <c r="B144" s="415" t="s">
        <v>4360</v>
      </c>
      <c r="C144" s="416" t="s">
        <v>4361</v>
      </c>
      <c r="D144" s="267" t="s">
        <v>249</v>
      </c>
      <c r="E144" s="387" t="s">
        <v>4588</v>
      </c>
      <c r="F144" s="395"/>
    </row>
    <row r="145" spans="1:6" ht="35.4" x14ac:dyDescent="0.25">
      <c r="A145" s="340">
        <v>704360</v>
      </c>
      <c r="B145" s="341" t="s">
        <v>528</v>
      </c>
      <c r="C145" s="343" t="s">
        <v>89</v>
      </c>
      <c r="D145" s="267" t="s">
        <v>401</v>
      </c>
      <c r="E145" s="493"/>
      <c r="F145" s="543"/>
    </row>
    <row r="146" spans="1:6" ht="35.4" x14ac:dyDescent="0.25">
      <c r="A146" s="264">
        <v>704388</v>
      </c>
      <c r="B146" s="265" t="s">
        <v>4550</v>
      </c>
      <c r="C146" s="266" t="s">
        <v>314</v>
      </c>
      <c r="D146" s="267" t="s">
        <v>247</v>
      </c>
      <c r="E146" s="297" t="s">
        <v>4546</v>
      </c>
      <c r="F146" s="281"/>
    </row>
    <row r="147" spans="1:6" ht="35.4" x14ac:dyDescent="0.25">
      <c r="A147" s="340">
        <v>704401</v>
      </c>
      <c r="B147" s="341" t="s">
        <v>712</v>
      </c>
      <c r="C147" s="343" t="s">
        <v>595</v>
      </c>
      <c r="D147" s="267" t="s">
        <v>401</v>
      </c>
      <c r="E147" s="493"/>
      <c r="F147" s="543"/>
    </row>
    <row r="148" spans="1:6" ht="35.4" x14ac:dyDescent="0.25">
      <c r="A148" s="346">
        <v>704430</v>
      </c>
      <c r="B148" s="354" t="s">
        <v>713</v>
      </c>
      <c r="C148" s="465" t="s">
        <v>141</v>
      </c>
      <c r="D148" s="267" t="s">
        <v>401</v>
      </c>
      <c r="E148" s="509"/>
      <c r="F148" s="551" t="s">
        <v>4547</v>
      </c>
    </row>
    <row r="149" spans="1:6" ht="35.4" x14ac:dyDescent="0.25">
      <c r="A149" s="438">
        <v>704434</v>
      </c>
      <c r="B149" s="415" t="s">
        <v>4591</v>
      </c>
      <c r="C149" s="416" t="s">
        <v>297</v>
      </c>
      <c r="D149" s="267" t="s">
        <v>249</v>
      </c>
      <c r="E149" s="307"/>
      <c r="F149" s="375"/>
    </row>
    <row r="150" spans="1:6" ht="35.4" x14ac:dyDescent="0.25">
      <c r="A150" s="438">
        <v>704443</v>
      </c>
      <c r="B150" s="415" t="s">
        <v>714</v>
      </c>
      <c r="C150" s="416" t="s">
        <v>103</v>
      </c>
      <c r="D150" s="267" t="s">
        <v>249</v>
      </c>
      <c r="E150" s="332"/>
      <c r="F150" s="395"/>
    </row>
    <row r="151" spans="1:6" ht="35.4" x14ac:dyDescent="0.25">
      <c r="A151" s="438">
        <v>704570</v>
      </c>
      <c r="B151" s="415" t="s">
        <v>715</v>
      </c>
      <c r="C151" s="416" t="s">
        <v>276</v>
      </c>
      <c r="D151" s="267" t="s">
        <v>249</v>
      </c>
      <c r="E151" s="387" t="s">
        <v>4589</v>
      </c>
      <c r="F151" s="432"/>
    </row>
    <row r="152" spans="1:6" ht="35.4" x14ac:dyDescent="0.5">
      <c r="A152" s="340">
        <v>704599</v>
      </c>
      <c r="B152" s="341" t="s">
        <v>716</v>
      </c>
      <c r="C152" s="343" t="s">
        <v>66</v>
      </c>
      <c r="D152" s="267" t="s">
        <v>401</v>
      </c>
      <c r="E152" s="505"/>
      <c r="F152" s="565"/>
    </row>
    <row r="153" spans="1:6" ht="35.4" x14ac:dyDescent="0.25">
      <c r="A153" s="346">
        <v>704614</v>
      </c>
      <c r="B153" s="354" t="s">
        <v>717</v>
      </c>
      <c r="C153" s="465" t="s">
        <v>85</v>
      </c>
      <c r="D153" s="267" t="s">
        <v>248</v>
      </c>
      <c r="E153" s="525"/>
      <c r="F153" s="368" t="s">
        <v>4547</v>
      </c>
    </row>
    <row r="154" spans="1:6" ht="37.799999999999997" x14ac:dyDescent="0.25">
      <c r="A154" s="448">
        <v>704625</v>
      </c>
      <c r="B154" s="449" t="s">
        <v>470</v>
      </c>
      <c r="C154" s="479" t="s">
        <v>266</v>
      </c>
      <c r="D154" s="267" t="s">
        <v>401</v>
      </c>
      <c r="E154" s="496"/>
      <c r="F154" s="574" t="s">
        <v>4543</v>
      </c>
    </row>
    <row r="155" spans="1:6" ht="35.4" x14ac:dyDescent="0.25">
      <c r="A155" s="458">
        <v>704626</v>
      </c>
      <c r="B155" s="424" t="s">
        <v>573</v>
      </c>
      <c r="C155" s="425" t="s">
        <v>145</v>
      </c>
      <c r="D155" s="267" t="s">
        <v>249</v>
      </c>
      <c r="E155" s="527"/>
      <c r="F155" s="433" t="s">
        <v>4543</v>
      </c>
    </row>
    <row r="156" spans="1:6" ht="35.4" x14ac:dyDescent="0.25">
      <c r="A156" s="340">
        <v>704646</v>
      </c>
      <c r="B156" s="341" t="s">
        <v>718</v>
      </c>
      <c r="C156" s="343" t="s">
        <v>271</v>
      </c>
      <c r="D156" s="267" t="s">
        <v>401</v>
      </c>
      <c r="E156" s="493"/>
      <c r="F156" s="545"/>
    </row>
    <row r="157" spans="1:6" ht="35.4" x14ac:dyDescent="0.25">
      <c r="A157" s="438">
        <v>704683</v>
      </c>
      <c r="B157" s="415" t="s">
        <v>719</v>
      </c>
      <c r="C157" s="416" t="s">
        <v>120</v>
      </c>
      <c r="D157" s="267" t="s">
        <v>249</v>
      </c>
      <c r="E157" s="307"/>
      <c r="F157" s="395"/>
    </row>
    <row r="158" spans="1:6" ht="35.4" x14ac:dyDescent="0.25">
      <c r="A158" s="438">
        <v>704705</v>
      </c>
      <c r="B158" s="415" t="s">
        <v>720</v>
      </c>
      <c r="C158" s="416" t="s">
        <v>61</v>
      </c>
      <c r="D158" s="267" t="s">
        <v>249</v>
      </c>
      <c r="E158" s="307"/>
      <c r="F158" s="566"/>
    </row>
    <row r="159" spans="1:6" ht="35.4" x14ac:dyDescent="0.25">
      <c r="A159" s="268">
        <v>704738</v>
      </c>
      <c r="B159" s="269" t="s">
        <v>583</v>
      </c>
      <c r="C159" s="270" t="s">
        <v>302</v>
      </c>
      <c r="D159" s="271" t="s">
        <v>247</v>
      </c>
      <c r="E159" s="299"/>
      <c r="F159" s="273" t="s">
        <v>4547</v>
      </c>
    </row>
    <row r="160" spans="1:6" ht="35.4" x14ac:dyDescent="0.25">
      <c r="A160" s="340">
        <v>704795</v>
      </c>
      <c r="B160" s="341" t="s">
        <v>721</v>
      </c>
      <c r="C160" s="343" t="s">
        <v>117</v>
      </c>
      <c r="D160" s="267" t="s">
        <v>248</v>
      </c>
      <c r="E160" s="513"/>
      <c r="F160" s="370"/>
    </row>
    <row r="161" spans="1:6" ht="35.4" x14ac:dyDescent="0.25">
      <c r="A161" s="340">
        <v>704819</v>
      </c>
      <c r="B161" s="341" t="s">
        <v>624</v>
      </c>
      <c r="C161" s="343" t="s">
        <v>586</v>
      </c>
      <c r="D161" s="483" t="s">
        <v>226</v>
      </c>
      <c r="E161" s="307"/>
      <c r="F161" s="263" t="s">
        <v>4597</v>
      </c>
    </row>
    <row r="162" spans="1:6" ht="35.4" x14ac:dyDescent="0.25">
      <c r="A162" s="340">
        <v>704828</v>
      </c>
      <c r="B162" s="341" t="s">
        <v>548</v>
      </c>
      <c r="C162" s="343" t="s">
        <v>66</v>
      </c>
      <c r="D162" s="267" t="s">
        <v>401</v>
      </c>
      <c r="E162" s="493" t="s">
        <v>4583</v>
      </c>
      <c r="F162" s="545"/>
    </row>
    <row r="163" spans="1:6" ht="35.4" x14ac:dyDescent="0.25">
      <c r="A163" s="438">
        <v>704829</v>
      </c>
      <c r="B163" s="415" t="s">
        <v>722</v>
      </c>
      <c r="C163" s="416" t="s">
        <v>64</v>
      </c>
      <c r="D163" s="267" t="s">
        <v>249</v>
      </c>
      <c r="E163" s="307" t="s">
        <v>4583</v>
      </c>
      <c r="F163" s="432"/>
    </row>
    <row r="164" spans="1:6" ht="35.4" x14ac:dyDescent="0.25">
      <c r="A164" s="340">
        <v>704838</v>
      </c>
      <c r="B164" s="341" t="s">
        <v>723</v>
      </c>
      <c r="C164" s="343" t="s">
        <v>136</v>
      </c>
      <c r="D164" s="267" t="s">
        <v>248</v>
      </c>
      <c r="E164" s="387" t="s">
        <v>4546</v>
      </c>
      <c r="F164" s="569"/>
    </row>
    <row r="165" spans="1:6" ht="35.4" x14ac:dyDescent="0.25">
      <c r="A165" s="340">
        <v>704843</v>
      </c>
      <c r="B165" s="341" t="s">
        <v>724</v>
      </c>
      <c r="C165" s="343" t="s">
        <v>117</v>
      </c>
      <c r="D165" s="267" t="s">
        <v>401</v>
      </c>
      <c r="E165" s="493"/>
      <c r="F165" s="543"/>
    </row>
    <row r="166" spans="1:6" ht="35.4" x14ac:dyDescent="0.25">
      <c r="A166" s="438">
        <v>704870</v>
      </c>
      <c r="B166" s="415" t="s">
        <v>766</v>
      </c>
      <c r="C166" s="416" t="s">
        <v>62</v>
      </c>
      <c r="D166" s="267" t="s">
        <v>249</v>
      </c>
      <c r="E166" s="387" t="s">
        <v>4546</v>
      </c>
      <c r="F166" s="399"/>
    </row>
    <row r="167" spans="1:6" ht="35.4" x14ac:dyDescent="0.25">
      <c r="A167" s="340">
        <v>704890</v>
      </c>
      <c r="B167" s="341" t="s">
        <v>725</v>
      </c>
      <c r="C167" s="343" t="s">
        <v>143</v>
      </c>
      <c r="D167" s="267" t="s">
        <v>401</v>
      </c>
      <c r="E167" s="496"/>
      <c r="F167" s="545"/>
    </row>
    <row r="168" spans="1:6" ht="35.4" x14ac:dyDescent="0.25">
      <c r="A168" s="346">
        <v>704895</v>
      </c>
      <c r="B168" s="354" t="s">
        <v>485</v>
      </c>
      <c r="C168" s="465" t="s">
        <v>64</v>
      </c>
      <c r="D168" s="267" t="s">
        <v>248</v>
      </c>
      <c r="E168" s="387" t="s">
        <v>4546</v>
      </c>
      <c r="F168" s="368" t="s">
        <v>4547</v>
      </c>
    </row>
    <row r="169" spans="1:6" ht="35.4" x14ac:dyDescent="0.25">
      <c r="A169" s="340">
        <v>704896</v>
      </c>
      <c r="B169" s="341" t="s">
        <v>726</v>
      </c>
      <c r="C169" s="343" t="s">
        <v>85</v>
      </c>
      <c r="D169" s="267" t="s">
        <v>401</v>
      </c>
      <c r="E169" s="493" t="s">
        <v>4583</v>
      </c>
      <c r="F169" s="545"/>
    </row>
    <row r="170" spans="1:6" ht="35.4" x14ac:dyDescent="0.25">
      <c r="A170" s="340">
        <v>704897</v>
      </c>
      <c r="B170" s="341" t="s">
        <v>727</v>
      </c>
      <c r="C170" s="343" t="s">
        <v>67</v>
      </c>
      <c r="D170" s="267" t="s">
        <v>401</v>
      </c>
      <c r="E170" s="493"/>
      <c r="F170" s="543"/>
    </row>
    <row r="171" spans="1:6" ht="35.4" x14ac:dyDescent="0.25">
      <c r="A171" s="346">
        <v>704905</v>
      </c>
      <c r="B171" s="354" t="s">
        <v>486</v>
      </c>
      <c r="C171" s="465" t="s">
        <v>487</v>
      </c>
      <c r="D171" s="267" t="s">
        <v>248</v>
      </c>
      <c r="E171" s="387" t="s">
        <v>4546</v>
      </c>
      <c r="F171" s="368" t="s">
        <v>4547</v>
      </c>
    </row>
    <row r="172" spans="1:6" ht="35.4" x14ac:dyDescent="0.25">
      <c r="A172" s="340">
        <v>704909</v>
      </c>
      <c r="B172" s="341" t="s">
        <v>728</v>
      </c>
      <c r="C172" s="343" t="s">
        <v>83</v>
      </c>
      <c r="D172" s="267" t="s">
        <v>401</v>
      </c>
      <c r="E172" s="493"/>
      <c r="F172" s="545"/>
    </row>
    <row r="173" spans="1:6" ht="35.4" x14ac:dyDescent="0.25">
      <c r="A173" s="340">
        <v>704913</v>
      </c>
      <c r="B173" s="341" t="s">
        <v>729</v>
      </c>
      <c r="C173" s="343" t="s">
        <v>155</v>
      </c>
      <c r="D173" s="267" t="s">
        <v>401</v>
      </c>
      <c r="E173" s="493" t="s">
        <v>4583</v>
      </c>
      <c r="F173" s="545"/>
    </row>
    <row r="174" spans="1:6" ht="35.4" x14ac:dyDescent="0.25">
      <c r="A174" s="340">
        <v>704925</v>
      </c>
      <c r="B174" s="341" t="s">
        <v>730</v>
      </c>
      <c r="C174" s="343" t="s">
        <v>325</v>
      </c>
      <c r="D174" s="483" t="s">
        <v>226</v>
      </c>
      <c r="E174" s="307"/>
      <c r="F174" s="263" t="s">
        <v>4597</v>
      </c>
    </row>
    <row r="175" spans="1:6" ht="35.4" x14ac:dyDescent="0.25">
      <c r="A175" s="264">
        <v>704929</v>
      </c>
      <c r="B175" s="265" t="s">
        <v>4363</v>
      </c>
      <c r="C175" s="266" t="s">
        <v>4364</v>
      </c>
      <c r="D175" s="267" t="s">
        <v>247</v>
      </c>
      <c r="E175" s="297" t="s">
        <v>4546</v>
      </c>
      <c r="F175" s="263"/>
    </row>
    <row r="176" spans="1:6" ht="35.4" x14ac:dyDescent="0.25">
      <c r="A176" s="438">
        <v>704939</v>
      </c>
      <c r="B176" s="415" t="s">
        <v>1571</v>
      </c>
      <c r="C176" s="416" t="s">
        <v>66</v>
      </c>
      <c r="D176" s="267" t="s">
        <v>249</v>
      </c>
      <c r="E176" s="502" t="s">
        <v>4580</v>
      </c>
      <c r="F176" s="395"/>
    </row>
    <row r="177" spans="1:6" ht="35.4" x14ac:dyDescent="0.25">
      <c r="A177" s="438">
        <v>704955</v>
      </c>
      <c r="B177" s="415" t="s">
        <v>476</v>
      </c>
      <c r="C177" s="416" t="s">
        <v>84</v>
      </c>
      <c r="D177" s="267" t="s">
        <v>249</v>
      </c>
      <c r="E177" s="307" t="s">
        <v>4583</v>
      </c>
      <c r="F177" s="432"/>
    </row>
    <row r="178" spans="1:6" ht="35.4" x14ac:dyDescent="0.25">
      <c r="A178" s="264">
        <v>704965</v>
      </c>
      <c r="B178" s="265" t="s">
        <v>4365</v>
      </c>
      <c r="C178" s="266" t="s">
        <v>135</v>
      </c>
      <c r="D178" s="267" t="s">
        <v>247</v>
      </c>
      <c r="E178" s="297" t="s">
        <v>4546</v>
      </c>
      <c r="F178" s="263"/>
    </row>
    <row r="179" spans="1:6" ht="35.4" x14ac:dyDescent="0.25">
      <c r="A179" s="340">
        <v>704972</v>
      </c>
      <c r="B179" s="341" t="s">
        <v>731</v>
      </c>
      <c r="C179" s="343" t="s">
        <v>99</v>
      </c>
      <c r="D179" s="267" t="s">
        <v>248</v>
      </c>
      <c r="E179" s="387" t="s">
        <v>4546</v>
      </c>
      <c r="F179" s="380"/>
    </row>
    <row r="180" spans="1:6" ht="35.4" x14ac:dyDescent="0.25">
      <c r="A180" s="340">
        <v>704978</v>
      </c>
      <c r="B180" s="341" t="s">
        <v>732</v>
      </c>
      <c r="C180" s="343" t="s">
        <v>66</v>
      </c>
      <c r="D180" s="267" t="s">
        <v>248</v>
      </c>
      <c r="E180" s="387" t="s">
        <v>4546</v>
      </c>
      <c r="F180" s="281"/>
    </row>
    <row r="181" spans="1:6" ht="35.4" x14ac:dyDescent="0.25">
      <c r="A181" s="340">
        <v>705015</v>
      </c>
      <c r="B181" s="341" t="s">
        <v>733</v>
      </c>
      <c r="C181" s="343" t="s">
        <v>282</v>
      </c>
      <c r="D181" s="267" t="s">
        <v>248</v>
      </c>
      <c r="E181" s="379"/>
      <c r="F181" s="370"/>
    </row>
    <row r="182" spans="1:6" ht="35.4" x14ac:dyDescent="0.25">
      <c r="A182" s="340">
        <v>705024</v>
      </c>
      <c r="B182" s="341" t="s">
        <v>734</v>
      </c>
      <c r="C182" s="343" t="s">
        <v>735</v>
      </c>
      <c r="D182" s="267" t="s">
        <v>401</v>
      </c>
      <c r="E182" s="493"/>
      <c r="F182" s="543"/>
    </row>
    <row r="183" spans="1:6" ht="35.4" x14ac:dyDescent="0.25">
      <c r="A183" s="346">
        <v>705034</v>
      </c>
      <c r="B183" s="354" t="s">
        <v>736</v>
      </c>
      <c r="C183" s="465" t="s">
        <v>165</v>
      </c>
      <c r="D183" s="267" t="s">
        <v>248</v>
      </c>
      <c r="E183" s="538"/>
      <c r="F183" s="368" t="s">
        <v>4547</v>
      </c>
    </row>
    <row r="184" spans="1:6" ht="35.4" x14ac:dyDescent="0.25">
      <c r="A184" s="362">
        <v>705053</v>
      </c>
      <c r="B184" s="363" t="s">
        <v>767</v>
      </c>
      <c r="C184" s="476" t="s">
        <v>66</v>
      </c>
      <c r="D184" s="267" t="s">
        <v>248</v>
      </c>
      <c r="E184" s="379"/>
      <c r="F184" s="558" t="s">
        <v>4543</v>
      </c>
    </row>
    <row r="185" spans="1:6" ht="35.4" x14ac:dyDescent="0.25">
      <c r="A185" s="340">
        <v>705065</v>
      </c>
      <c r="B185" s="341" t="s">
        <v>737</v>
      </c>
      <c r="C185" s="343" t="s">
        <v>119</v>
      </c>
      <c r="D185" s="267" t="s">
        <v>401</v>
      </c>
      <c r="E185" s="493"/>
      <c r="F185" s="543"/>
    </row>
    <row r="186" spans="1:6" ht="35.4" x14ac:dyDescent="0.25">
      <c r="A186" s="340">
        <v>705067</v>
      </c>
      <c r="B186" s="341" t="s">
        <v>4317</v>
      </c>
      <c r="C186" s="343" t="s">
        <v>124</v>
      </c>
      <c r="D186" s="483" t="s">
        <v>226</v>
      </c>
      <c r="E186" s="307"/>
      <c r="F186" s="263" t="s">
        <v>4597</v>
      </c>
    </row>
    <row r="187" spans="1:6" ht="35.4" x14ac:dyDescent="0.25">
      <c r="A187" s="340">
        <v>705071</v>
      </c>
      <c r="B187" s="341" t="s">
        <v>738</v>
      </c>
      <c r="C187" s="343" t="s">
        <v>148</v>
      </c>
      <c r="D187" s="267" t="s">
        <v>401</v>
      </c>
      <c r="E187" s="493"/>
      <c r="F187" s="543"/>
    </row>
    <row r="188" spans="1:6" ht="35.4" x14ac:dyDescent="0.25">
      <c r="A188" s="438">
        <v>705072</v>
      </c>
      <c r="B188" s="415" t="s">
        <v>739</v>
      </c>
      <c r="C188" s="416" t="s">
        <v>67</v>
      </c>
      <c r="D188" s="267" t="s">
        <v>249</v>
      </c>
      <c r="E188" s="307"/>
      <c r="F188" s="375"/>
    </row>
    <row r="189" spans="1:6" ht="35.4" x14ac:dyDescent="0.25">
      <c r="A189" s="340">
        <v>705078</v>
      </c>
      <c r="B189" s="341" t="s">
        <v>1572</v>
      </c>
      <c r="C189" s="343" t="s">
        <v>245</v>
      </c>
      <c r="D189" s="267" t="s">
        <v>403</v>
      </c>
      <c r="E189" s="502" t="s">
        <v>4580</v>
      </c>
      <c r="F189" s="263" t="s">
        <v>4590</v>
      </c>
    </row>
    <row r="190" spans="1:6" ht="35.4" x14ac:dyDescent="0.25">
      <c r="A190" s="406">
        <v>705099</v>
      </c>
      <c r="B190" s="419" t="s">
        <v>4318</v>
      </c>
      <c r="C190" s="420" t="s">
        <v>124</v>
      </c>
      <c r="D190" s="267" t="s">
        <v>249</v>
      </c>
      <c r="E190" s="310"/>
      <c r="F190" s="434" t="s">
        <v>4547</v>
      </c>
    </row>
    <row r="191" spans="1:6" ht="35.4" x14ac:dyDescent="0.25">
      <c r="A191" s="340">
        <v>705103</v>
      </c>
      <c r="B191" s="341" t="s">
        <v>740</v>
      </c>
      <c r="C191" s="343" t="s">
        <v>96</v>
      </c>
      <c r="D191" s="267" t="s">
        <v>401</v>
      </c>
      <c r="E191" s="496"/>
      <c r="F191" s="565"/>
    </row>
    <row r="192" spans="1:6" ht="35.4" x14ac:dyDescent="0.25">
      <c r="A192" s="408">
        <v>705105</v>
      </c>
      <c r="B192" s="430" t="s">
        <v>531</v>
      </c>
      <c r="C192" s="431" t="s">
        <v>88</v>
      </c>
      <c r="D192" s="267" t="s">
        <v>249</v>
      </c>
      <c r="E192" s="307"/>
      <c r="F192" s="433" t="s">
        <v>4543</v>
      </c>
    </row>
    <row r="193" spans="1:6" ht="35.4" x14ac:dyDescent="0.25">
      <c r="A193" s="364">
        <v>705107</v>
      </c>
      <c r="B193" s="365" t="s">
        <v>463</v>
      </c>
      <c r="C193" s="470" t="s">
        <v>100</v>
      </c>
      <c r="D193" s="267" t="s">
        <v>248</v>
      </c>
      <c r="E193" s="387" t="s">
        <v>4546</v>
      </c>
      <c r="F193" s="368" t="s">
        <v>4547</v>
      </c>
    </row>
    <row r="194" spans="1:6" ht="35.4" x14ac:dyDescent="0.25">
      <c r="A194" s="408">
        <v>705112</v>
      </c>
      <c r="B194" s="430" t="s">
        <v>741</v>
      </c>
      <c r="C194" s="431" t="s">
        <v>367</v>
      </c>
      <c r="D194" s="267" t="s">
        <v>249</v>
      </c>
      <c r="E194" s="307"/>
      <c r="F194" s="433" t="s">
        <v>4543</v>
      </c>
    </row>
    <row r="195" spans="1:6" ht="35.4" x14ac:dyDescent="0.25">
      <c r="A195" s="340">
        <v>705133</v>
      </c>
      <c r="B195" s="341" t="s">
        <v>625</v>
      </c>
      <c r="C195" s="343" t="s">
        <v>130</v>
      </c>
      <c r="D195" s="267" t="s">
        <v>248</v>
      </c>
      <c r="E195" s="379"/>
      <c r="F195" s="370"/>
    </row>
    <row r="196" spans="1:6" ht="35.4" x14ac:dyDescent="0.25">
      <c r="A196" s="340">
        <v>705139</v>
      </c>
      <c r="B196" s="341" t="s">
        <v>626</v>
      </c>
      <c r="C196" s="343" t="s">
        <v>123</v>
      </c>
      <c r="D196" s="267" t="s">
        <v>248</v>
      </c>
      <c r="E196" s="379"/>
      <c r="F196" s="579"/>
    </row>
    <row r="197" spans="1:6" ht="35.4" x14ac:dyDescent="0.25">
      <c r="A197" s="340">
        <v>705141</v>
      </c>
      <c r="B197" s="341" t="s">
        <v>742</v>
      </c>
      <c r="C197" s="343" t="s">
        <v>288</v>
      </c>
      <c r="D197" s="267" t="s">
        <v>401</v>
      </c>
      <c r="E197" s="493"/>
      <c r="F197" s="545"/>
    </row>
    <row r="198" spans="1:6" ht="35.4" x14ac:dyDescent="0.25">
      <c r="A198" s="362">
        <v>705161</v>
      </c>
      <c r="B198" s="363" t="s">
        <v>743</v>
      </c>
      <c r="C198" s="476" t="s">
        <v>99</v>
      </c>
      <c r="D198" s="267" t="s">
        <v>248</v>
      </c>
      <c r="E198" s="379"/>
      <c r="F198" s="558" t="s">
        <v>4543</v>
      </c>
    </row>
    <row r="199" spans="1:6" ht="35.4" x14ac:dyDescent="0.25">
      <c r="A199" s="438">
        <v>705177</v>
      </c>
      <c r="B199" s="415" t="s">
        <v>768</v>
      </c>
      <c r="C199" s="416" t="s">
        <v>86</v>
      </c>
      <c r="D199" s="267" t="s">
        <v>249</v>
      </c>
      <c r="E199" s="332"/>
      <c r="F199" s="395"/>
    </row>
    <row r="200" spans="1:6" ht="35.4" x14ac:dyDescent="0.25">
      <c r="A200" s="438">
        <v>705179</v>
      </c>
      <c r="B200" s="415" t="s">
        <v>744</v>
      </c>
      <c r="C200" s="416" t="s">
        <v>105</v>
      </c>
      <c r="D200" s="267" t="s">
        <v>249</v>
      </c>
      <c r="E200" s="307" t="s">
        <v>4583</v>
      </c>
      <c r="F200" s="281"/>
    </row>
    <row r="201" spans="1:6" ht="35.4" x14ac:dyDescent="0.25">
      <c r="A201" s="346">
        <v>705192</v>
      </c>
      <c r="B201" s="354" t="s">
        <v>464</v>
      </c>
      <c r="C201" s="465" t="s">
        <v>465</v>
      </c>
      <c r="D201" s="267" t="s">
        <v>248</v>
      </c>
      <c r="E201" s="387" t="s">
        <v>4546</v>
      </c>
      <c r="F201" s="368" t="s">
        <v>4547</v>
      </c>
    </row>
    <row r="202" spans="1:6" ht="35.4" x14ac:dyDescent="0.25">
      <c r="A202" s="438">
        <v>705209</v>
      </c>
      <c r="B202" s="415" t="s">
        <v>745</v>
      </c>
      <c r="C202" s="416" t="s">
        <v>378</v>
      </c>
      <c r="D202" s="267" t="s">
        <v>249</v>
      </c>
      <c r="E202" s="387" t="s">
        <v>4589</v>
      </c>
      <c r="F202" s="432"/>
    </row>
    <row r="203" spans="1:6" ht="35.4" x14ac:dyDescent="0.25">
      <c r="A203" s="264">
        <v>705231</v>
      </c>
      <c r="B203" s="265" t="s">
        <v>4366</v>
      </c>
      <c r="C203" s="266" t="s">
        <v>260</v>
      </c>
      <c r="D203" s="267" t="s">
        <v>247</v>
      </c>
      <c r="E203" s="297" t="s">
        <v>4546</v>
      </c>
      <c r="F203" s="263"/>
    </row>
    <row r="204" spans="1:6" ht="35.4" x14ac:dyDescent="0.25">
      <c r="A204" s="340">
        <v>705269</v>
      </c>
      <c r="B204" s="341" t="s">
        <v>746</v>
      </c>
      <c r="C204" s="343" t="s">
        <v>102</v>
      </c>
      <c r="D204" s="267" t="s">
        <v>401</v>
      </c>
      <c r="E204" s="496"/>
      <c r="F204" s="565"/>
    </row>
    <row r="205" spans="1:6" ht="35.4" x14ac:dyDescent="0.25">
      <c r="A205" s="340">
        <v>705279</v>
      </c>
      <c r="B205" s="341" t="s">
        <v>747</v>
      </c>
      <c r="C205" s="343" t="s">
        <v>130</v>
      </c>
      <c r="D205" s="267" t="s">
        <v>248</v>
      </c>
      <c r="E205" s="387" t="s">
        <v>4546</v>
      </c>
      <c r="F205" s="569"/>
    </row>
    <row r="206" spans="1:6" ht="35.4" x14ac:dyDescent="0.25">
      <c r="A206" s="455">
        <v>705283</v>
      </c>
      <c r="B206" s="427" t="s">
        <v>748</v>
      </c>
      <c r="C206" s="428" t="s">
        <v>99</v>
      </c>
      <c r="D206" s="267" t="s">
        <v>249</v>
      </c>
      <c r="E206" s="310"/>
      <c r="F206" s="434" t="s">
        <v>4547</v>
      </c>
    </row>
    <row r="207" spans="1:6" ht="35.4" x14ac:dyDescent="0.25">
      <c r="A207" s="346">
        <v>705308</v>
      </c>
      <c r="B207" s="354" t="s">
        <v>477</v>
      </c>
      <c r="C207" s="465" t="s">
        <v>62</v>
      </c>
      <c r="D207" s="267" t="s">
        <v>248</v>
      </c>
      <c r="E207" s="387" t="s">
        <v>4546</v>
      </c>
      <c r="F207" s="368" t="s">
        <v>4547</v>
      </c>
    </row>
    <row r="208" spans="1:6" ht="35.4" x14ac:dyDescent="0.25">
      <c r="A208" s="346">
        <v>705312</v>
      </c>
      <c r="B208" s="354" t="s">
        <v>749</v>
      </c>
      <c r="C208" s="465" t="s">
        <v>64</v>
      </c>
      <c r="D208" s="267" t="s">
        <v>248</v>
      </c>
      <c r="E208" s="390"/>
      <c r="F208" s="368" t="s">
        <v>4547</v>
      </c>
    </row>
    <row r="209" spans="1:6" ht="35.4" x14ac:dyDescent="0.25">
      <c r="A209" s="408">
        <v>705332</v>
      </c>
      <c r="B209" s="430" t="s">
        <v>750</v>
      </c>
      <c r="C209" s="431" t="s">
        <v>75</v>
      </c>
      <c r="D209" s="267" t="s">
        <v>249</v>
      </c>
      <c r="E209" s="307"/>
      <c r="F209" s="433" t="s">
        <v>4543</v>
      </c>
    </row>
    <row r="210" spans="1:6" ht="35.4" x14ac:dyDescent="0.25">
      <c r="A210" s="406">
        <v>705350</v>
      </c>
      <c r="B210" s="419" t="s">
        <v>751</v>
      </c>
      <c r="C210" s="420" t="s">
        <v>752</v>
      </c>
      <c r="D210" s="267" t="s">
        <v>249</v>
      </c>
      <c r="E210" s="387" t="s">
        <v>4546</v>
      </c>
      <c r="F210" s="434" t="s">
        <v>4547</v>
      </c>
    </row>
    <row r="211" spans="1:6" ht="35.4" x14ac:dyDescent="0.25">
      <c r="A211" s="268">
        <v>705352</v>
      </c>
      <c r="B211" s="269" t="s">
        <v>1506</v>
      </c>
      <c r="C211" s="270" t="s">
        <v>103</v>
      </c>
      <c r="D211" s="271" t="s">
        <v>247</v>
      </c>
      <c r="E211" s="297" t="s">
        <v>4546</v>
      </c>
      <c r="F211" s="273" t="s">
        <v>4547</v>
      </c>
    </row>
    <row r="212" spans="1:6" ht="35.4" x14ac:dyDescent="0.25">
      <c r="A212" s="264">
        <v>705354</v>
      </c>
      <c r="B212" s="265" t="s">
        <v>4367</v>
      </c>
      <c r="C212" s="266" t="s">
        <v>99</v>
      </c>
      <c r="D212" s="267" t="s">
        <v>247</v>
      </c>
      <c r="E212" s="297" t="s">
        <v>4546</v>
      </c>
      <c r="F212" s="263"/>
    </row>
    <row r="213" spans="1:6" ht="35.4" x14ac:dyDescent="0.25">
      <c r="A213" s="340">
        <v>705416</v>
      </c>
      <c r="B213" s="341" t="s">
        <v>281</v>
      </c>
      <c r="C213" s="343" t="s">
        <v>76</v>
      </c>
      <c r="D213" s="267" t="s">
        <v>248</v>
      </c>
      <c r="E213" s="387" t="s">
        <v>4546</v>
      </c>
      <c r="F213" s="380"/>
    </row>
    <row r="214" spans="1:6" ht="35.4" x14ac:dyDescent="0.25">
      <c r="A214" s="438">
        <v>705427</v>
      </c>
      <c r="B214" s="415" t="s">
        <v>753</v>
      </c>
      <c r="C214" s="416" t="s">
        <v>81</v>
      </c>
      <c r="D214" s="267" t="s">
        <v>249</v>
      </c>
      <c r="E214" s="307"/>
      <c r="F214" s="375"/>
    </row>
    <row r="215" spans="1:6" ht="35.4" x14ac:dyDescent="0.25">
      <c r="A215" s="340">
        <v>705436</v>
      </c>
      <c r="B215" s="341" t="s">
        <v>1574</v>
      </c>
      <c r="C215" s="343" t="s">
        <v>64</v>
      </c>
      <c r="D215" s="267" t="s">
        <v>248</v>
      </c>
      <c r="E215" s="502" t="s">
        <v>4580</v>
      </c>
      <c r="F215" s="395"/>
    </row>
    <row r="216" spans="1:6" ht="35.4" x14ac:dyDescent="0.25">
      <c r="A216" s="264">
        <v>705438</v>
      </c>
      <c r="B216" s="265" t="s">
        <v>4551</v>
      </c>
      <c r="C216" s="266" t="s">
        <v>4369</v>
      </c>
      <c r="D216" s="267" t="s">
        <v>247</v>
      </c>
      <c r="E216" s="297" t="s">
        <v>4546</v>
      </c>
      <c r="F216" s="263"/>
    </row>
    <row r="217" spans="1:6" ht="35.4" x14ac:dyDescent="0.25">
      <c r="A217" s="346">
        <v>705451</v>
      </c>
      <c r="B217" s="354" t="s">
        <v>754</v>
      </c>
      <c r="C217" s="465" t="s">
        <v>158</v>
      </c>
      <c r="D217" s="267" t="s">
        <v>248</v>
      </c>
      <c r="E217" s="390"/>
      <c r="F217" s="368" t="s">
        <v>4547</v>
      </c>
    </row>
    <row r="218" spans="1:6" ht="35.4" x14ac:dyDescent="0.25">
      <c r="A218" s="340">
        <v>705468</v>
      </c>
      <c r="B218" s="341" t="s">
        <v>755</v>
      </c>
      <c r="C218" s="343" t="s">
        <v>87</v>
      </c>
      <c r="D218" s="267" t="s">
        <v>401</v>
      </c>
      <c r="E218" s="493"/>
      <c r="F218" s="543"/>
    </row>
    <row r="219" spans="1:6" ht="35.4" x14ac:dyDescent="0.5">
      <c r="A219" s="340">
        <v>705469</v>
      </c>
      <c r="B219" s="341" t="s">
        <v>756</v>
      </c>
      <c r="C219" s="343" t="s">
        <v>63</v>
      </c>
      <c r="D219" s="267" t="s">
        <v>401</v>
      </c>
      <c r="E219" s="505"/>
      <c r="F219" s="545"/>
    </row>
    <row r="220" spans="1:6" ht="35.4" x14ac:dyDescent="0.25">
      <c r="A220" s="340">
        <v>705479</v>
      </c>
      <c r="B220" s="341" t="s">
        <v>4585</v>
      </c>
      <c r="C220" s="343" t="s">
        <v>260</v>
      </c>
      <c r="D220" s="267" t="s">
        <v>248</v>
      </c>
      <c r="E220" s="387" t="s">
        <v>4546</v>
      </c>
      <c r="F220" s="369"/>
    </row>
    <row r="221" spans="1:6" ht="35.4" x14ac:dyDescent="0.25">
      <c r="A221" s="438">
        <v>705533</v>
      </c>
      <c r="B221" s="415" t="s">
        <v>757</v>
      </c>
      <c r="C221" s="416" t="s">
        <v>66</v>
      </c>
      <c r="D221" s="267" t="s">
        <v>249</v>
      </c>
      <c r="E221" s="387" t="s">
        <v>4588</v>
      </c>
      <c r="F221" s="581"/>
    </row>
    <row r="222" spans="1:6" ht="35.4" x14ac:dyDescent="0.25">
      <c r="A222" s="438">
        <v>705537</v>
      </c>
      <c r="B222" s="415" t="s">
        <v>503</v>
      </c>
      <c r="C222" s="416" t="s">
        <v>124</v>
      </c>
      <c r="D222" s="267" t="s">
        <v>249</v>
      </c>
      <c r="E222" s="307"/>
      <c r="F222" s="382"/>
    </row>
    <row r="223" spans="1:6" ht="35.4" x14ac:dyDescent="0.25">
      <c r="A223" s="455">
        <v>705543</v>
      </c>
      <c r="B223" s="427" t="s">
        <v>758</v>
      </c>
      <c r="C223" s="428" t="s">
        <v>64</v>
      </c>
      <c r="D223" s="267" t="s">
        <v>249</v>
      </c>
      <c r="E223" s="310"/>
      <c r="F223" s="434" t="s">
        <v>4547</v>
      </c>
    </row>
    <row r="224" spans="1:6" ht="35.4" x14ac:dyDescent="0.25">
      <c r="A224" s="340">
        <v>705553</v>
      </c>
      <c r="B224" s="341" t="s">
        <v>769</v>
      </c>
      <c r="C224" s="343" t="s">
        <v>163</v>
      </c>
      <c r="D224" s="267" t="s">
        <v>248</v>
      </c>
      <c r="E224" s="377"/>
      <c r="F224" s="375"/>
    </row>
    <row r="225" spans="1:6" ht="35.4" x14ac:dyDescent="0.25">
      <c r="A225" s="340">
        <v>705580</v>
      </c>
      <c r="B225" s="341" t="s">
        <v>759</v>
      </c>
      <c r="C225" s="343" t="s">
        <v>349</v>
      </c>
      <c r="D225" s="267" t="s">
        <v>248</v>
      </c>
      <c r="E225" s="387" t="s">
        <v>4546</v>
      </c>
      <c r="F225" s="380"/>
    </row>
    <row r="226" spans="1:6" ht="35.4" x14ac:dyDescent="0.25">
      <c r="A226" s="340">
        <v>705583</v>
      </c>
      <c r="B226" s="341" t="s">
        <v>760</v>
      </c>
      <c r="C226" s="343" t="s">
        <v>126</v>
      </c>
      <c r="D226" s="267" t="s">
        <v>401</v>
      </c>
      <c r="E226" s="493" t="s">
        <v>4583</v>
      </c>
      <c r="F226" s="545"/>
    </row>
    <row r="227" spans="1:6" ht="35.4" x14ac:dyDescent="0.25">
      <c r="A227" s="340">
        <v>705608</v>
      </c>
      <c r="B227" s="341" t="s">
        <v>761</v>
      </c>
      <c r="C227" s="343" t="s">
        <v>115</v>
      </c>
      <c r="D227" s="267" t="s">
        <v>401</v>
      </c>
      <c r="E227" s="493"/>
      <c r="F227" s="543"/>
    </row>
    <row r="228" spans="1:6" ht="35.4" x14ac:dyDescent="0.25">
      <c r="A228" s="438">
        <v>705609</v>
      </c>
      <c r="B228" s="415" t="s">
        <v>762</v>
      </c>
      <c r="C228" s="416" t="s">
        <v>66</v>
      </c>
      <c r="D228" s="267" t="s">
        <v>249</v>
      </c>
      <c r="E228" s="307"/>
      <c r="F228" s="395"/>
    </row>
    <row r="229" spans="1:6" ht="35.4" x14ac:dyDescent="0.25">
      <c r="A229" s="366">
        <v>705615</v>
      </c>
      <c r="B229" s="367" t="s">
        <v>1575</v>
      </c>
      <c r="C229" s="469" t="s">
        <v>124</v>
      </c>
      <c r="D229" s="267" t="s">
        <v>248</v>
      </c>
      <c r="E229" s="530" t="s">
        <v>4580</v>
      </c>
      <c r="F229" s="368" t="s">
        <v>4547</v>
      </c>
    </row>
    <row r="230" spans="1:6" ht="35.4" x14ac:dyDescent="0.25">
      <c r="A230" s="346">
        <v>705653</v>
      </c>
      <c r="B230" s="354" t="s">
        <v>770</v>
      </c>
      <c r="C230" s="465" t="s">
        <v>66</v>
      </c>
      <c r="D230" s="267" t="s">
        <v>248</v>
      </c>
      <c r="E230" s="387" t="s">
        <v>4546</v>
      </c>
      <c r="F230" s="368" t="s">
        <v>4547</v>
      </c>
    </row>
    <row r="231" spans="1:6" ht="35.4" x14ac:dyDescent="0.25">
      <c r="A231" s="346">
        <v>705660</v>
      </c>
      <c r="B231" s="354" t="s">
        <v>771</v>
      </c>
      <c r="C231" s="465" t="s">
        <v>115</v>
      </c>
      <c r="D231" s="267" t="s">
        <v>248</v>
      </c>
      <c r="E231" s="387" t="s">
        <v>4546</v>
      </c>
      <c r="F231" s="368" t="s">
        <v>4547</v>
      </c>
    </row>
    <row r="232" spans="1:6" ht="35.4" x14ac:dyDescent="0.25">
      <c r="A232" s="340">
        <v>705665</v>
      </c>
      <c r="B232" s="341" t="s">
        <v>504</v>
      </c>
      <c r="C232" s="343" t="s">
        <v>251</v>
      </c>
      <c r="D232" s="267" t="s">
        <v>401</v>
      </c>
      <c r="E232" s="496"/>
      <c r="F232" s="545"/>
    </row>
    <row r="233" spans="1:6" ht="35.4" x14ac:dyDescent="0.25">
      <c r="A233" s="438">
        <v>705698</v>
      </c>
      <c r="B233" s="415" t="s">
        <v>552</v>
      </c>
      <c r="C233" s="416" t="s">
        <v>99</v>
      </c>
      <c r="D233" s="267" t="s">
        <v>249</v>
      </c>
      <c r="E233" s="332"/>
      <c r="F233" s="432"/>
    </row>
    <row r="234" spans="1:6" ht="35.4" x14ac:dyDescent="0.25">
      <c r="A234" s="340">
        <v>705707</v>
      </c>
      <c r="B234" s="341" t="s">
        <v>479</v>
      </c>
      <c r="C234" s="343" t="s">
        <v>318</v>
      </c>
      <c r="D234" s="267" t="s">
        <v>248</v>
      </c>
      <c r="E234" s="387" t="s">
        <v>4546</v>
      </c>
      <c r="F234" s="369"/>
    </row>
    <row r="235" spans="1:6" ht="35.4" x14ac:dyDescent="0.25">
      <c r="A235" s="438">
        <v>705730</v>
      </c>
      <c r="B235" s="415" t="s">
        <v>505</v>
      </c>
      <c r="C235" s="416" t="s">
        <v>69</v>
      </c>
      <c r="D235" s="267" t="s">
        <v>249</v>
      </c>
      <c r="E235" s="307"/>
      <c r="F235" s="432"/>
    </row>
    <row r="236" spans="1:6" ht="35.4" x14ac:dyDescent="0.25">
      <c r="A236" s="438">
        <v>705732</v>
      </c>
      <c r="B236" s="415" t="s">
        <v>772</v>
      </c>
      <c r="C236" s="416" t="s">
        <v>105</v>
      </c>
      <c r="D236" s="267" t="s">
        <v>249</v>
      </c>
      <c r="E236" s="307"/>
      <c r="F236" s="432"/>
    </row>
    <row r="237" spans="1:6" ht="35.4" x14ac:dyDescent="0.25">
      <c r="A237" s="364">
        <v>705749</v>
      </c>
      <c r="B237" s="365" t="s">
        <v>773</v>
      </c>
      <c r="C237" s="470" t="s">
        <v>106</v>
      </c>
      <c r="D237" s="267" t="s">
        <v>248</v>
      </c>
      <c r="E237" s="387" t="s">
        <v>4546</v>
      </c>
      <c r="F237" s="368" t="s">
        <v>4547</v>
      </c>
    </row>
    <row r="238" spans="1:6" ht="35.4" x14ac:dyDescent="0.25">
      <c r="A238" s="340">
        <v>705755</v>
      </c>
      <c r="B238" s="341" t="s">
        <v>774</v>
      </c>
      <c r="C238" s="343" t="s">
        <v>145</v>
      </c>
      <c r="D238" s="267" t="s">
        <v>401</v>
      </c>
      <c r="E238" s="493"/>
      <c r="F238" s="543"/>
    </row>
    <row r="239" spans="1:6" ht="35.4" x14ac:dyDescent="0.25">
      <c r="A239" s="264">
        <v>705756</v>
      </c>
      <c r="B239" s="265" t="s">
        <v>4370</v>
      </c>
      <c r="C239" s="266" t="s">
        <v>4371</v>
      </c>
      <c r="D239" s="267" t="s">
        <v>247</v>
      </c>
      <c r="E239" s="297" t="s">
        <v>4546</v>
      </c>
      <c r="F239" s="263"/>
    </row>
    <row r="240" spans="1:6" ht="35.4" x14ac:dyDescent="0.25">
      <c r="A240" s="340">
        <v>705764</v>
      </c>
      <c r="B240" s="341" t="s">
        <v>480</v>
      </c>
      <c r="C240" s="343" t="s">
        <v>190</v>
      </c>
      <c r="D240" s="267" t="s">
        <v>401</v>
      </c>
      <c r="E240" s="493" t="s">
        <v>4583</v>
      </c>
      <c r="F240" s="545"/>
    </row>
    <row r="241" spans="1:6" ht="35.4" x14ac:dyDescent="0.25">
      <c r="A241" s="438">
        <v>705785</v>
      </c>
      <c r="B241" s="415" t="s">
        <v>775</v>
      </c>
      <c r="C241" s="416" t="s">
        <v>66</v>
      </c>
      <c r="D241" s="267" t="s">
        <v>249</v>
      </c>
      <c r="E241" s="307" t="s">
        <v>4583</v>
      </c>
      <c r="F241" s="432"/>
    </row>
    <row r="242" spans="1:6" ht="35.4" x14ac:dyDescent="0.25">
      <c r="A242" s="264">
        <v>705792</v>
      </c>
      <c r="B242" s="265" t="s">
        <v>4552</v>
      </c>
      <c r="C242" s="266" t="s">
        <v>4553</v>
      </c>
      <c r="D242" s="267" t="s">
        <v>247</v>
      </c>
      <c r="E242" s="297" t="s">
        <v>4546</v>
      </c>
      <c r="F242" s="263"/>
    </row>
    <row r="243" spans="1:6" ht="35.4" x14ac:dyDescent="0.25">
      <c r="A243" s="438">
        <v>705795</v>
      </c>
      <c r="B243" s="415" t="s">
        <v>532</v>
      </c>
      <c r="C243" s="416" t="s">
        <v>69</v>
      </c>
      <c r="D243" s="267" t="s">
        <v>249</v>
      </c>
      <c r="E243" s="307"/>
      <c r="F243" s="432"/>
    </row>
    <row r="244" spans="1:6" ht="35.4" x14ac:dyDescent="0.25">
      <c r="A244" s="340">
        <v>705797</v>
      </c>
      <c r="B244" s="341" t="s">
        <v>1507</v>
      </c>
      <c r="C244" s="343" t="s">
        <v>94</v>
      </c>
      <c r="D244" s="267" t="s">
        <v>248</v>
      </c>
      <c r="E244" s="297" t="s">
        <v>4583</v>
      </c>
      <c r="F244" s="281"/>
    </row>
    <row r="245" spans="1:6" ht="35.4" x14ac:dyDescent="0.25">
      <c r="A245" s="340">
        <v>705803</v>
      </c>
      <c r="B245" s="341" t="s">
        <v>777</v>
      </c>
      <c r="C245" s="343" t="s">
        <v>306</v>
      </c>
      <c r="D245" s="267" t="s">
        <v>248</v>
      </c>
      <c r="E245" s="532"/>
      <c r="F245" s="370"/>
    </row>
    <row r="246" spans="1:6" ht="35.4" x14ac:dyDescent="0.25">
      <c r="A246" s="340">
        <v>705809</v>
      </c>
      <c r="B246" s="341" t="s">
        <v>778</v>
      </c>
      <c r="C246" s="343" t="s">
        <v>348</v>
      </c>
      <c r="D246" s="267" t="s">
        <v>248</v>
      </c>
      <c r="E246" s="387" t="s">
        <v>4546</v>
      </c>
      <c r="F246" s="369"/>
    </row>
    <row r="247" spans="1:6" ht="35.4" x14ac:dyDescent="0.25">
      <c r="A247" s="340">
        <v>705813</v>
      </c>
      <c r="B247" s="341" t="s">
        <v>779</v>
      </c>
      <c r="C247" s="343" t="s">
        <v>66</v>
      </c>
      <c r="D247" s="267" t="s">
        <v>401</v>
      </c>
      <c r="E247" s="493"/>
      <c r="F247" s="543"/>
    </row>
    <row r="248" spans="1:6" ht="35.4" x14ac:dyDescent="0.25">
      <c r="A248" s="340">
        <v>705817</v>
      </c>
      <c r="B248" s="341" t="s">
        <v>780</v>
      </c>
      <c r="C248" s="343" t="s">
        <v>158</v>
      </c>
      <c r="D248" s="267" t="s">
        <v>248</v>
      </c>
      <c r="E248" s="387" t="s">
        <v>4546</v>
      </c>
      <c r="F248" s="370"/>
    </row>
    <row r="249" spans="1:6" ht="35.4" x14ac:dyDescent="0.25">
      <c r="A249" s="438">
        <v>705820</v>
      </c>
      <c r="B249" s="415" t="s">
        <v>781</v>
      </c>
      <c r="C249" s="416" t="s">
        <v>158</v>
      </c>
      <c r="D249" s="267" t="s">
        <v>249</v>
      </c>
      <c r="E249" s="307"/>
      <c r="F249" s="432"/>
    </row>
    <row r="250" spans="1:6" ht="35.4" x14ac:dyDescent="0.25">
      <c r="A250" s="346">
        <v>705826</v>
      </c>
      <c r="B250" s="354" t="s">
        <v>782</v>
      </c>
      <c r="C250" s="465" t="s">
        <v>75</v>
      </c>
      <c r="D250" s="267" t="s">
        <v>248</v>
      </c>
      <c r="E250" s="387" t="s">
        <v>4546</v>
      </c>
      <c r="F250" s="368" t="s">
        <v>4547</v>
      </c>
    </row>
    <row r="251" spans="1:6" ht="35.4" x14ac:dyDescent="0.25">
      <c r="A251" s="264">
        <v>705845</v>
      </c>
      <c r="B251" s="265" t="s">
        <v>4554</v>
      </c>
      <c r="C251" s="266" t="s">
        <v>4555</v>
      </c>
      <c r="D251" s="267" t="s">
        <v>247</v>
      </c>
      <c r="E251" s="297" t="s">
        <v>4546</v>
      </c>
      <c r="F251" s="263"/>
    </row>
    <row r="252" spans="1:6" ht="35.4" x14ac:dyDescent="0.25">
      <c r="A252" s="340">
        <v>705866</v>
      </c>
      <c r="B252" s="341" t="s">
        <v>553</v>
      </c>
      <c r="C252" s="343" t="s">
        <v>225</v>
      </c>
      <c r="D252" s="267" t="s">
        <v>401</v>
      </c>
      <c r="E252" s="493"/>
      <c r="F252" s="543"/>
    </row>
    <row r="253" spans="1:6" ht="35.4" x14ac:dyDescent="0.25">
      <c r="A253" s="438">
        <v>705889</v>
      </c>
      <c r="B253" s="415" t="s">
        <v>783</v>
      </c>
      <c r="C253" s="416" t="s">
        <v>84</v>
      </c>
      <c r="D253" s="267" t="s">
        <v>249</v>
      </c>
      <c r="E253" s="387" t="s">
        <v>4546</v>
      </c>
      <c r="F253" s="369"/>
    </row>
    <row r="254" spans="1:6" ht="35.4" x14ac:dyDescent="0.25">
      <c r="A254" s="458">
        <v>705890</v>
      </c>
      <c r="B254" s="424" t="s">
        <v>784</v>
      </c>
      <c r="C254" s="425" t="s">
        <v>123</v>
      </c>
      <c r="D254" s="267" t="s">
        <v>249</v>
      </c>
      <c r="E254" s="527"/>
      <c r="F254" s="433" t="s">
        <v>4543</v>
      </c>
    </row>
    <row r="255" spans="1:6" ht="35.4" x14ac:dyDescent="0.25">
      <c r="A255" s="350">
        <v>705903</v>
      </c>
      <c r="B255" s="351" t="s">
        <v>785</v>
      </c>
      <c r="C255" s="473" t="s">
        <v>253</v>
      </c>
      <c r="D255" s="267" t="s">
        <v>248</v>
      </c>
      <c r="E255" s="513"/>
      <c r="F255" s="313" t="s">
        <v>4543</v>
      </c>
    </row>
    <row r="256" spans="1:6" ht="35.4" x14ac:dyDescent="0.25">
      <c r="A256" s="438">
        <v>705913</v>
      </c>
      <c r="B256" s="415" t="s">
        <v>786</v>
      </c>
      <c r="C256" s="416" t="s">
        <v>67</v>
      </c>
      <c r="D256" s="267" t="s">
        <v>249</v>
      </c>
      <c r="E256" s="307"/>
      <c r="F256" s="432"/>
    </row>
    <row r="257" spans="1:6" ht="35.4" x14ac:dyDescent="0.25">
      <c r="A257" s="340">
        <v>705919</v>
      </c>
      <c r="B257" s="341" t="s">
        <v>4598</v>
      </c>
      <c r="C257" s="343" t="s">
        <v>99</v>
      </c>
      <c r="D257" s="267" t="s">
        <v>401</v>
      </c>
      <c r="E257" s="493" t="s">
        <v>4583</v>
      </c>
      <c r="F257" s="545"/>
    </row>
    <row r="258" spans="1:6" ht="35.4" x14ac:dyDescent="0.25">
      <c r="A258" s="438">
        <v>705934</v>
      </c>
      <c r="B258" s="415" t="s">
        <v>787</v>
      </c>
      <c r="C258" s="416" t="s">
        <v>776</v>
      </c>
      <c r="D258" s="267" t="s">
        <v>249</v>
      </c>
      <c r="E258" s="332"/>
      <c r="F258" s="395"/>
    </row>
    <row r="259" spans="1:6" ht="35.4" x14ac:dyDescent="0.25">
      <c r="A259" s="406">
        <v>705942</v>
      </c>
      <c r="B259" s="419" t="s">
        <v>788</v>
      </c>
      <c r="C259" s="420" t="s">
        <v>256</v>
      </c>
      <c r="D259" s="267" t="s">
        <v>249</v>
      </c>
      <c r="E259" s="310"/>
      <c r="F259" s="434" t="s">
        <v>4547</v>
      </c>
    </row>
    <row r="260" spans="1:6" ht="35.4" x14ac:dyDescent="0.25">
      <c r="A260" s="438">
        <v>705946</v>
      </c>
      <c r="B260" s="415" t="s">
        <v>789</v>
      </c>
      <c r="C260" s="416" t="s">
        <v>790</v>
      </c>
      <c r="D260" s="267" t="s">
        <v>249</v>
      </c>
      <c r="E260" s="307"/>
      <c r="F260" s="375"/>
    </row>
    <row r="261" spans="1:6" ht="35.4" x14ac:dyDescent="0.25">
      <c r="A261" s="264">
        <v>705958</v>
      </c>
      <c r="B261" s="265" t="s">
        <v>4556</v>
      </c>
      <c r="C261" s="266" t="s">
        <v>77</v>
      </c>
      <c r="D261" s="267" t="s">
        <v>247</v>
      </c>
      <c r="E261" s="297" t="s">
        <v>4546</v>
      </c>
      <c r="F261" s="263"/>
    </row>
    <row r="262" spans="1:6" ht="35.4" x14ac:dyDescent="0.25">
      <c r="A262" s="340">
        <v>705961</v>
      </c>
      <c r="B262" s="341" t="s">
        <v>791</v>
      </c>
      <c r="C262" s="343" t="s">
        <v>792</v>
      </c>
      <c r="D262" s="267" t="s">
        <v>401</v>
      </c>
      <c r="E262" s="493"/>
      <c r="F262" s="543"/>
    </row>
    <row r="263" spans="1:6" ht="35.4" x14ac:dyDescent="0.25">
      <c r="A263" s="438">
        <v>705966</v>
      </c>
      <c r="B263" s="415" t="s">
        <v>793</v>
      </c>
      <c r="C263" s="416" t="s">
        <v>123</v>
      </c>
      <c r="D263" s="267" t="s">
        <v>249</v>
      </c>
      <c r="E263" s="307" t="s">
        <v>4583</v>
      </c>
      <c r="F263" s="432"/>
    </row>
    <row r="264" spans="1:6" ht="35.4" x14ac:dyDescent="0.25">
      <c r="A264" s="346">
        <v>705984</v>
      </c>
      <c r="B264" s="354" t="s">
        <v>794</v>
      </c>
      <c r="C264" s="465" t="s">
        <v>585</v>
      </c>
      <c r="D264" s="267" t="s">
        <v>248</v>
      </c>
      <c r="E264" s="387" t="s">
        <v>4546</v>
      </c>
      <c r="F264" s="368" t="s">
        <v>4547</v>
      </c>
    </row>
    <row r="265" spans="1:6" ht="35.4" x14ac:dyDescent="0.25">
      <c r="A265" s="340">
        <v>706011</v>
      </c>
      <c r="B265" s="341" t="s">
        <v>147</v>
      </c>
      <c r="C265" s="343" t="s">
        <v>128</v>
      </c>
      <c r="D265" s="267" t="s">
        <v>248</v>
      </c>
      <c r="E265" s="387" t="s">
        <v>4546</v>
      </c>
      <c r="F265" s="395"/>
    </row>
    <row r="266" spans="1:6" ht="35.4" x14ac:dyDescent="0.25">
      <c r="A266" s="438">
        <v>706035</v>
      </c>
      <c r="B266" s="415" t="s">
        <v>795</v>
      </c>
      <c r="C266" s="416" t="s">
        <v>254</v>
      </c>
      <c r="D266" s="267" t="s">
        <v>249</v>
      </c>
      <c r="E266" s="307"/>
      <c r="F266" s="395"/>
    </row>
    <row r="267" spans="1:6" ht="35.4" x14ac:dyDescent="0.25">
      <c r="A267" s="340">
        <v>706039</v>
      </c>
      <c r="B267" s="341" t="s">
        <v>796</v>
      </c>
      <c r="C267" s="343" t="s">
        <v>110</v>
      </c>
      <c r="D267" s="267" t="s">
        <v>401</v>
      </c>
      <c r="E267" s="493"/>
      <c r="F267" s="545"/>
    </row>
    <row r="268" spans="1:6" ht="35.4" x14ac:dyDescent="0.25">
      <c r="A268" s="346">
        <v>706043</v>
      </c>
      <c r="B268" s="354" t="s">
        <v>797</v>
      </c>
      <c r="C268" s="465" t="s">
        <v>118</v>
      </c>
      <c r="D268" s="267" t="s">
        <v>248</v>
      </c>
      <c r="E268" s="390"/>
      <c r="F268" s="368" t="s">
        <v>4547</v>
      </c>
    </row>
    <row r="269" spans="1:6" ht="35.4" x14ac:dyDescent="0.25">
      <c r="A269" s="340">
        <v>706044</v>
      </c>
      <c r="B269" s="341" t="s">
        <v>798</v>
      </c>
      <c r="C269" s="343" t="s">
        <v>799</v>
      </c>
      <c r="D269" s="267" t="s">
        <v>248</v>
      </c>
      <c r="E269" s="387" t="s">
        <v>4546</v>
      </c>
      <c r="F269" s="395"/>
    </row>
    <row r="270" spans="1:6" ht="35.4" x14ac:dyDescent="0.25">
      <c r="A270" s="340">
        <v>706082</v>
      </c>
      <c r="B270" s="341" t="s">
        <v>800</v>
      </c>
      <c r="C270" s="343" t="s">
        <v>354</v>
      </c>
      <c r="D270" s="267" t="s">
        <v>401</v>
      </c>
      <c r="E270" s="493"/>
      <c r="F270" s="543"/>
    </row>
    <row r="271" spans="1:6" ht="35.4" x14ac:dyDescent="0.25">
      <c r="A271" s="340">
        <v>706093</v>
      </c>
      <c r="B271" s="341" t="s">
        <v>801</v>
      </c>
      <c r="C271" s="343" t="s">
        <v>283</v>
      </c>
      <c r="D271" s="267" t="s">
        <v>248</v>
      </c>
      <c r="E271" s="513"/>
      <c r="F271" s="380"/>
    </row>
    <row r="272" spans="1:6" ht="35.4" x14ac:dyDescent="0.25">
      <c r="A272" s="438">
        <v>706106</v>
      </c>
      <c r="B272" s="415" t="s">
        <v>802</v>
      </c>
      <c r="C272" s="416" t="s">
        <v>119</v>
      </c>
      <c r="D272" s="267" t="s">
        <v>249</v>
      </c>
      <c r="E272" s="307"/>
      <c r="F272" s="281"/>
    </row>
    <row r="273" spans="1:6" ht="35.4" x14ac:dyDescent="0.25">
      <c r="A273" s="346">
        <v>706112</v>
      </c>
      <c r="B273" s="354" t="s">
        <v>803</v>
      </c>
      <c r="C273" s="465" t="s">
        <v>804</v>
      </c>
      <c r="D273" s="267" t="s">
        <v>248</v>
      </c>
      <c r="E273" s="387" t="s">
        <v>4546</v>
      </c>
      <c r="F273" s="368" t="s">
        <v>4547</v>
      </c>
    </row>
    <row r="274" spans="1:6" ht="35.4" x14ac:dyDescent="0.25">
      <c r="A274" s="340">
        <v>706116</v>
      </c>
      <c r="B274" s="341" t="s">
        <v>533</v>
      </c>
      <c r="C274" s="343" t="s">
        <v>118</v>
      </c>
      <c r="D274" s="267" t="s">
        <v>248</v>
      </c>
      <c r="E274" s="387" t="s">
        <v>4546</v>
      </c>
      <c r="F274" s="281"/>
    </row>
    <row r="275" spans="1:6" ht="35.4" x14ac:dyDescent="0.25">
      <c r="A275" s="438">
        <v>706119</v>
      </c>
      <c r="B275" s="415" t="s">
        <v>805</v>
      </c>
      <c r="C275" s="416" t="s">
        <v>105</v>
      </c>
      <c r="D275" s="267" t="s">
        <v>249</v>
      </c>
      <c r="E275" s="307"/>
      <c r="F275" s="380"/>
    </row>
    <row r="276" spans="1:6" ht="35.4" x14ac:dyDescent="0.25">
      <c r="A276" s="364">
        <v>706129</v>
      </c>
      <c r="B276" s="365" t="s">
        <v>457</v>
      </c>
      <c r="C276" s="470" t="s">
        <v>62</v>
      </c>
      <c r="D276" s="267" t="s">
        <v>248</v>
      </c>
      <c r="E276" s="387" t="s">
        <v>4546</v>
      </c>
      <c r="F276" s="368" t="s">
        <v>4547</v>
      </c>
    </row>
    <row r="277" spans="1:6" ht="35.4" x14ac:dyDescent="0.25">
      <c r="A277" s="438">
        <v>706148</v>
      </c>
      <c r="B277" s="415" t="s">
        <v>806</v>
      </c>
      <c r="C277" s="416" t="s">
        <v>807</v>
      </c>
      <c r="D277" s="267" t="s">
        <v>249</v>
      </c>
      <c r="E277" s="307"/>
      <c r="F277" s="432"/>
    </row>
    <row r="278" spans="1:6" ht="35.4" x14ac:dyDescent="0.25">
      <c r="A278" s="282">
        <v>706173</v>
      </c>
      <c r="B278" s="283" t="s">
        <v>627</v>
      </c>
      <c r="C278" s="284" t="s">
        <v>321</v>
      </c>
      <c r="D278" s="271" t="s">
        <v>247</v>
      </c>
      <c r="E278" s="517"/>
      <c r="F278" s="273" t="s">
        <v>4547</v>
      </c>
    </row>
    <row r="279" spans="1:6" ht="35.4" x14ac:dyDescent="0.25">
      <c r="A279" s="340">
        <v>706175</v>
      </c>
      <c r="B279" s="341" t="s">
        <v>628</v>
      </c>
      <c r="C279" s="343" t="s">
        <v>224</v>
      </c>
      <c r="D279" s="267" t="s">
        <v>401</v>
      </c>
      <c r="E279" s="493"/>
      <c r="F279" s="545"/>
    </row>
    <row r="280" spans="1:6" ht="35.4" x14ac:dyDescent="0.25">
      <c r="A280" s="340">
        <v>706178</v>
      </c>
      <c r="B280" s="341" t="s">
        <v>629</v>
      </c>
      <c r="C280" s="343" t="s">
        <v>191</v>
      </c>
      <c r="D280" s="483" t="s">
        <v>226</v>
      </c>
      <c r="E280" s="307"/>
      <c r="F280" s="263" t="s">
        <v>4597</v>
      </c>
    </row>
    <row r="281" spans="1:6" ht="35.4" x14ac:dyDescent="0.25">
      <c r="A281" s="264">
        <v>706179</v>
      </c>
      <c r="B281" s="265" t="s">
        <v>574</v>
      </c>
      <c r="C281" s="266" t="s">
        <v>356</v>
      </c>
      <c r="D281" s="267" t="s">
        <v>247</v>
      </c>
      <c r="E281" s="297" t="s">
        <v>4546</v>
      </c>
      <c r="F281" s="280"/>
    </row>
    <row r="282" spans="1:6" ht="35.4" x14ac:dyDescent="0.25">
      <c r="A282" s="346">
        <v>706189</v>
      </c>
      <c r="B282" s="354" t="s">
        <v>575</v>
      </c>
      <c r="C282" s="465" t="s">
        <v>356</v>
      </c>
      <c r="D282" s="267" t="s">
        <v>248</v>
      </c>
      <c r="E282" s="390"/>
      <c r="F282" s="368" t="s">
        <v>4547</v>
      </c>
    </row>
    <row r="283" spans="1:6" ht="35.4" x14ac:dyDescent="0.25">
      <c r="A283" s="438">
        <v>706211</v>
      </c>
      <c r="B283" s="415" t="s">
        <v>630</v>
      </c>
      <c r="C283" s="416" t="s">
        <v>336</v>
      </c>
      <c r="D283" s="267" t="s">
        <v>249</v>
      </c>
      <c r="E283" s="307" t="s">
        <v>4583</v>
      </c>
      <c r="F283" s="432"/>
    </row>
    <row r="284" spans="1:6" ht="35.4" x14ac:dyDescent="0.25">
      <c r="A284" s="282">
        <v>706217</v>
      </c>
      <c r="B284" s="283" t="s">
        <v>631</v>
      </c>
      <c r="C284" s="284" t="s">
        <v>64</v>
      </c>
      <c r="D284" s="271" t="s">
        <v>247</v>
      </c>
      <c r="E284" s="297" t="s">
        <v>4546</v>
      </c>
      <c r="F284" s="273" t="s">
        <v>4547</v>
      </c>
    </row>
    <row r="285" spans="1:6" ht="35.4" x14ac:dyDescent="0.25">
      <c r="A285" s="282">
        <v>706218</v>
      </c>
      <c r="B285" s="283" t="s">
        <v>1508</v>
      </c>
      <c r="C285" s="284" t="s">
        <v>1509</v>
      </c>
      <c r="D285" s="271" t="s">
        <v>247</v>
      </c>
      <c r="E285" s="297" t="s">
        <v>4546</v>
      </c>
      <c r="F285" s="273" t="s">
        <v>4547</v>
      </c>
    </row>
    <row r="286" spans="1:6" ht="35.4" x14ac:dyDescent="0.25">
      <c r="A286" s="264">
        <v>706231</v>
      </c>
      <c r="B286" s="265" t="s">
        <v>632</v>
      </c>
      <c r="C286" s="266" t="s">
        <v>399</v>
      </c>
      <c r="D286" s="267" t="s">
        <v>247</v>
      </c>
      <c r="E286" s="297" t="s">
        <v>4546</v>
      </c>
      <c r="F286" s="281"/>
    </row>
    <row r="287" spans="1:6" ht="35.4" x14ac:dyDescent="0.25">
      <c r="A287" s="282">
        <v>706232</v>
      </c>
      <c r="B287" s="283" t="s">
        <v>1510</v>
      </c>
      <c r="C287" s="284" t="s">
        <v>1511</v>
      </c>
      <c r="D287" s="271" t="s">
        <v>247</v>
      </c>
      <c r="E287" s="297" t="s">
        <v>4546</v>
      </c>
      <c r="F287" s="273" t="s">
        <v>4547</v>
      </c>
    </row>
    <row r="288" spans="1:6" ht="35.4" x14ac:dyDescent="0.25">
      <c r="A288" s="371">
        <v>706235</v>
      </c>
      <c r="B288" s="372" t="s">
        <v>478</v>
      </c>
      <c r="C288" s="467" t="s">
        <v>364</v>
      </c>
      <c r="D288" s="267" t="s">
        <v>248</v>
      </c>
      <c r="E288" s="387" t="s">
        <v>4546</v>
      </c>
      <c r="F288" s="368" t="s">
        <v>4547</v>
      </c>
    </row>
    <row r="289" spans="1:6" ht="35.4" x14ac:dyDescent="0.25">
      <c r="A289" s="457">
        <v>706237</v>
      </c>
      <c r="B289" s="407" t="s">
        <v>544</v>
      </c>
      <c r="C289" s="435" t="s">
        <v>311</v>
      </c>
      <c r="D289" s="267" t="s">
        <v>249</v>
      </c>
      <c r="E289" s="310" t="s">
        <v>4583</v>
      </c>
      <c r="F289" s="434" t="s">
        <v>4547</v>
      </c>
    </row>
    <row r="290" spans="1:6" ht="35.4" x14ac:dyDescent="0.25">
      <c r="A290" s="340">
        <v>706244</v>
      </c>
      <c r="B290" s="341" t="s">
        <v>481</v>
      </c>
      <c r="C290" s="343" t="s">
        <v>335</v>
      </c>
      <c r="D290" s="267" t="s">
        <v>248</v>
      </c>
      <c r="E290" s="379"/>
      <c r="F290" s="395"/>
    </row>
    <row r="291" spans="1:6" ht="35.4" x14ac:dyDescent="0.25">
      <c r="A291" s="340">
        <v>706258</v>
      </c>
      <c r="B291" s="341" t="s">
        <v>495</v>
      </c>
      <c r="C291" s="343" t="s">
        <v>303</v>
      </c>
      <c r="D291" s="483" t="s">
        <v>226</v>
      </c>
      <c r="E291" s="307"/>
      <c r="F291" s="263" t="s">
        <v>4597</v>
      </c>
    </row>
    <row r="292" spans="1:6" ht="35.4" x14ac:dyDescent="0.25">
      <c r="A292" s="438">
        <v>706265</v>
      </c>
      <c r="B292" s="415" t="s">
        <v>633</v>
      </c>
      <c r="C292" s="416" t="s">
        <v>84</v>
      </c>
      <c r="D292" s="267" t="s">
        <v>249</v>
      </c>
      <c r="E292" s="307"/>
      <c r="F292" s="432"/>
    </row>
    <row r="293" spans="1:6" ht="35.4" x14ac:dyDescent="0.25">
      <c r="A293" s="340">
        <v>706272</v>
      </c>
      <c r="B293" s="341" t="s">
        <v>634</v>
      </c>
      <c r="C293" s="343" t="s">
        <v>635</v>
      </c>
      <c r="D293" s="267" t="s">
        <v>403</v>
      </c>
      <c r="E293" s="307"/>
      <c r="F293" s="263" t="s">
        <v>4590</v>
      </c>
    </row>
    <row r="294" spans="1:6" ht="35.4" x14ac:dyDescent="0.25">
      <c r="A294" s="438">
        <v>706273</v>
      </c>
      <c r="B294" s="415" t="s">
        <v>636</v>
      </c>
      <c r="C294" s="416" t="s">
        <v>91</v>
      </c>
      <c r="D294" s="267" t="s">
        <v>249</v>
      </c>
      <c r="E294" s="307"/>
      <c r="F294" s="375"/>
    </row>
    <row r="295" spans="1:6" ht="35.4" x14ac:dyDescent="0.25">
      <c r="A295" s="373">
        <v>706274</v>
      </c>
      <c r="B295" s="374" t="s">
        <v>545</v>
      </c>
      <c r="C295" s="471" t="s">
        <v>394</v>
      </c>
      <c r="D295" s="267" t="s">
        <v>248</v>
      </c>
      <c r="E295" s="379"/>
      <c r="F295" s="558" t="s">
        <v>4543</v>
      </c>
    </row>
    <row r="296" spans="1:6" ht="35.4" x14ac:dyDescent="0.25">
      <c r="A296" s="340">
        <v>706296</v>
      </c>
      <c r="B296" s="341" t="s">
        <v>637</v>
      </c>
      <c r="C296" s="343" t="s">
        <v>638</v>
      </c>
      <c r="D296" s="267" t="s">
        <v>248</v>
      </c>
      <c r="E296" s="379"/>
      <c r="F296" s="375"/>
    </row>
    <row r="297" spans="1:6" ht="35.4" x14ac:dyDescent="0.25">
      <c r="A297" s="340">
        <v>706313</v>
      </c>
      <c r="B297" s="341" t="s">
        <v>639</v>
      </c>
      <c r="C297" s="343" t="s">
        <v>319</v>
      </c>
      <c r="D297" s="267" t="s">
        <v>248</v>
      </c>
      <c r="E297" s="387" t="s">
        <v>4546</v>
      </c>
      <c r="F297" s="395"/>
    </row>
    <row r="298" spans="1:6" ht="35.4" x14ac:dyDescent="0.25">
      <c r="A298" s="340">
        <v>706316</v>
      </c>
      <c r="B298" s="341" t="s">
        <v>640</v>
      </c>
      <c r="C298" s="343" t="s">
        <v>577</v>
      </c>
      <c r="D298" s="267" t="s">
        <v>248</v>
      </c>
      <c r="E298" s="379"/>
      <c r="F298" s="375"/>
    </row>
    <row r="299" spans="1:6" ht="35.4" x14ac:dyDescent="0.25">
      <c r="A299" s="340">
        <v>706319</v>
      </c>
      <c r="B299" s="341" t="s">
        <v>641</v>
      </c>
      <c r="C299" s="343" t="s">
        <v>285</v>
      </c>
      <c r="D299" s="267" t="s">
        <v>401</v>
      </c>
      <c r="E299" s="493"/>
      <c r="F299" s="543"/>
    </row>
    <row r="300" spans="1:6" ht="35.4" x14ac:dyDescent="0.25">
      <c r="A300" s="438">
        <v>706322</v>
      </c>
      <c r="B300" s="415" t="s">
        <v>642</v>
      </c>
      <c r="C300" s="416" t="s">
        <v>132</v>
      </c>
      <c r="D300" s="267" t="s">
        <v>249</v>
      </c>
      <c r="E300" s="332"/>
      <c r="F300" s="395"/>
    </row>
    <row r="301" spans="1:6" ht="35.4" x14ac:dyDescent="0.25">
      <c r="A301" s="371">
        <v>706329</v>
      </c>
      <c r="B301" s="372" t="s">
        <v>643</v>
      </c>
      <c r="C301" s="467" t="s">
        <v>99</v>
      </c>
      <c r="D301" s="267" t="s">
        <v>248</v>
      </c>
      <c r="E301" s="390"/>
      <c r="F301" s="368" t="s">
        <v>4547</v>
      </c>
    </row>
    <row r="302" spans="1:6" ht="35.4" x14ac:dyDescent="0.25">
      <c r="A302" s="438">
        <v>706331</v>
      </c>
      <c r="B302" s="415" t="s">
        <v>644</v>
      </c>
      <c r="C302" s="416" t="s">
        <v>89</v>
      </c>
      <c r="D302" s="267" t="s">
        <v>249</v>
      </c>
      <c r="E302" s="307"/>
      <c r="F302" s="432"/>
    </row>
    <row r="303" spans="1:6" ht="35.4" x14ac:dyDescent="0.25">
      <c r="A303" s="340">
        <v>706334</v>
      </c>
      <c r="B303" s="341" t="s">
        <v>645</v>
      </c>
      <c r="C303" s="343" t="s">
        <v>166</v>
      </c>
      <c r="D303" s="267" t="s">
        <v>401</v>
      </c>
      <c r="E303" s="493"/>
      <c r="F303" s="543"/>
    </row>
    <row r="304" spans="1:6" ht="35.4" x14ac:dyDescent="0.25">
      <c r="A304" s="340">
        <v>706342</v>
      </c>
      <c r="B304" s="341" t="s">
        <v>646</v>
      </c>
      <c r="C304" s="343" t="s">
        <v>400</v>
      </c>
      <c r="D304" s="483" t="s">
        <v>226</v>
      </c>
      <c r="E304" s="332"/>
      <c r="F304" s="263" t="s">
        <v>4597</v>
      </c>
    </row>
    <row r="305" spans="1:6" ht="35.4" x14ac:dyDescent="0.25">
      <c r="A305" s="346">
        <v>706346</v>
      </c>
      <c r="B305" s="354" t="s">
        <v>496</v>
      </c>
      <c r="C305" s="465" t="s">
        <v>279</v>
      </c>
      <c r="D305" s="267" t="s">
        <v>248</v>
      </c>
      <c r="E305" s="390"/>
      <c r="F305" s="368" t="s">
        <v>4547</v>
      </c>
    </row>
    <row r="306" spans="1:6" ht="35.4" x14ac:dyDescent="0.25">
      <c r="A306" s="373">
        <v>706354</v>
      </c>
      <c r="B306" s="374" t="s">
        <v>647</v>
      </c>
      <c r="C306" s="471" t="s">
        <v>648</v>
      </c>
      <c r="D306" s="267" t="s">
        <v>248</v>
      </c>
      <c r="E306" s="377"/>
      <c r="F306" s="558" t="s">
        <v>4543</v>
      </c>
    </row>
    <row r="307" spans="1:6" ht="35.4" x14ac:dyDescent="0.25">
      <c r="A307" s="438">
        <v>706359</v>
      </c>
      <c r="B307" s="415" t="s">
        <v>649</v>
      </c>
      <c r="C307" s="416" t="s">
        <v>80</v>
      </c>
      <c r="D307" s="267" t="s">
        <v>249</v>
      </c>
      <c r="E307" s="307"/>
      <c r="F307" s="432"/>
    </row>
    <row r="308" spans="1:6" ht="35.4" x14ac:dyDescent="0.25">
      <c r="A308" s="340">
        <v>706363</v>
      </c>
      <c r="B308" s="341" t="s">
        <v>650</v>
      </c>
      <c r="C308" s="343" t="s">
        <v>651</v>
      </c>
      <c r="D308" s="267" t="s">
        <v>248</v>
      </c>
      <c r="E308" s="379"/>
      <c r="F308" s="380"/>
    </row>
    <row r="309" spans="1:6" ht="35.4" x14ac:dyDescent="0.5">
      <c r="A309" s="340">
        <v>706381</v>
      </c>
      <c r="B309" s="341" t="s">
        <v>652</v>
      </c>
      <c r="C309" s="343" t="s">
        <v>87</v>
      </c>
      <c r="D309" s="267" t="s">
        <v>401</v>
      </c>
      <c r="E309" s="505"/>
      <c r="F309" s="545"/>
    </row>
    <row r="310" spans="1:6" ht="35.4" x14ac:dyDescent="0.25">
      <c r="A310" s="340">
        <v>706382</v>
      </c>
      <c r="B310" s="341" t="s">
        <v>3645</v>
      </c>
      <c r="C310" s="343" t="s">
        <v>99</v>
      </c>
      <c r="D310" s="267" t="s">
        <v>248</v>
      </c>
      <c r="E310" s="377"/>
      <c r="F310" s="380"/>
    </row>
    <row r="311" spans="1:6" ht="35.4" x14ac:dyDescent="0.25">
      <c r="A311" s="438">
        <v>706384</v>
      </c>
      <c r="B311" s="415" t="s">
        <v>653</v>
      </c>
      <c r="C311" s="416" t="s">
        <v>108</v>
      </c>
      <c r="D311" s="267" t="s">
        <v>249</v>
      </c>
      <c r="E311" s="332"/>
      <c r="F311" s="395"/>
    </row>
    <row r="312" spans="1:6" ht="35.4" x14ac:dyDescent="0.25">
      <c r="A312" s="340">
        <v>706386</v>
      </c>
      <c r="B312" s="341" t="s">
        <v>654</v>
      </c>
      <c r="C312" s="343" t="s">
        <v>98</v>
      </c>
      <c r="D312" s="267" t="s">
        <v>401</v>
      </c>
      <c r="E312" s="493"/>
      <c r="F312" s="543"/>
    </row>
    <row r="313" spans="1:6" ht="35.4" x14ac:dyDescent="0.25">
      <c r="A313" s="340">
        <v>706389</v>
      </c>
      <c r="B313" s="341" t="s">
        <v>655</v>
      </c>
      <c r="C313" s="343" t="s">
        <v>190</v>
      </c>
      <c r="D313" s="267" t="s">
        <v>248</v>
      </c>
      <c r="E313" s="379"/>
      <c r="F313" s="395"/>
    </row>
    <row r="314" spans="1:6" ht="35.4" x14ac:dyDescent="0.25">
      <c r="A314" s="455">
        <v>706392</v>
      </c>
      <c r="B314" s="427" t="s">
        <v>656</v>
      </c>
      <c r="C314" s="428" t="s">
        <v>261</v>
      </c>
      <c r="D314" s="267" t="s">
        <v>249</v>
      </c>
      <c r="E314" s="528"/>
      <c r="F314" s="434" t="s">
        <v>4547</v>
      </c>
    </row>
    <row r="315" spans="1:6" ht="35.4" x14ac:dyDescent="0.25">
      <c r="A315" s="340">
        <v>706396</v>
      </c>
      <c r="B315" s="341" t="s">
        <v>657</v>
      </c>
      <c r="C315" s="343" t="s">
        <v>190</v>
      </c>
      <c r="D315" s="267" t="s">
        <v>248</v>
      </c>
      <c r="E315" s="379"/>
      <c r="F315" s="375"/>
    </row>
    <row r="316" spans="1:6" ht="35.4" x14ac:dyDescent="0.25">
      <c r="A316" s="264">
        <v>706404</v>
      </c>
      <c r="B316" s="265" t="s">
        <v>4557</v>
      </c>
      <c r="C316" s="266" t="s">
        <v>4558</v>
      </c>
      <c r="D316" s="267" t="s">
        <v>247</v>
      </c>
      <c r="E316" s="297" t="s">
        <v>4546</v>
      </c>
      <c r="F316" s="285"/>
    </row>
    <row r="317" spans="1:6" ht="35.4" x14ac:dyDescent="0.25">
      <c r="A317" s="282">
        <v>706413</v>
      </c>
      <c r="B317" s="283" t="s">
        <v>658</v>
      </c>
      <c r="C317" s="284" t="s">
        <v>361</v>
      </c>
      <c r="D317" s="271" t="s">
        <v>247</v>
      </c>
      <c r="E317" s="297" t="s">
        <v>4546</v>
      </c>
      <c r="F317" s="273" t="s">
        <v>4547</v>
      </c>
    </row>
    <row r="318" spans="1:6" ht="35.4" x14ac:dyDescent="0.25">
      <c r="A318" s="340">
        <v>706416</v>
      </c>
      <c r="B318" s="341" t="s">
        <v>808</v>
      </c>
      <c r="C318" s="343" t="s">
        <v>260</v>
      </c>
      <c r="D318" s="267" t="s">
        <v>401</v>
      </c>
      <c r="E318" s="493"/>
      <c r="F318" s="333"/>
    </row>
    <row r="319" spans="1:6" ht="35.4" x14ac:dyDescent="0.25">
      <c r="A319" s="340">
        <v>706426</v>
      </c>
      <c r="B319" s="341" t="s">
        <v>554</v>
      </c>
      <c r="C319" s="343" t="s">
        <v>555</v>
      </c>
      <c r="D319" s="322" t="s">
        <v>248</v>
      </c>
      <c r="E319" s="297" t="s">
        <v>4582</v>
      </c>
      <c r="F319" s="334"/>
    </row>
    <row r="320" spans="1:6" ht="35.4" x14ac:dyDescent="0.25">
      <c r="A320" s="264">
        <v>706430</v>
      </c>
      <c r="B320" s="265" t="s">
        <v>809</v>
      </c>
      <c r="C320" s="266" t="s">
        <v>252</v>
      </c>
      <c r="D320" s="322" t="s">
        <v>247</v>
      </c>
      <c r="E320" s="297" t="s">
        <v>4546</v>
      </c>
      <c r="F320" s="321"/>
    </row>
    <row r="321" spans="1:6" ht="35.4" x14ac:dyDescent="0.25">
      <c r="A321" s="340">
        <v>706433</v>
      </c>
      <c r="B321" s="341" t="s">
        <v>810</v>
      </c>
      <c r="C321" s="343" t="s">
        <v>132</v>
      </c>
      <c r="D321" s="322" t="s">
        <v>248</v>
      </c>
      <c r="E321" s="297" t="s">
        <v>4582</v>
      </c>
      <c r="F321" s="334"/>
    </row>
    <row r="322" spans="1:6" ht="35.4" x14ac:dyDescent="0.25">
      <c r="A322" s="438">
        <v>706439</v>
      </c>
      <c r="B322" s="415" t="s">
        <v>591</v>
      </c>
      <c r="C322" s="416" t="s">
        <v>73</v>
      </c>
      <c r="D322" s="322" t="s">
        <v>249</v>
      </c>
      <c r="E322" s="307"/>
      <c r="F322" s="556"/>
    </row>
    <row r="323" spans="1:6" ht="35.4" x14ac:dyDescent="0.25">
      <c r="A323" s="340">
        <v>706456</v>
      </c>
      <c r="B323" s="341" t="s">
        <v>461</v>
      </c>
      <c r="C323" s="343" t="s">
        <v>462</v>
      </c>
      <c r="D323" s="298" t="s">
        <v>226</v>
      </c>
      <c r="E323" s="307"/>
      <c r="F323" s="393" t="s">
        <v>4597</v>
      </c>
    </row>
    <row r="324" spans="1:6" ht="35.4" x14ac:dyDescent="0.25">
      <c r="A324" s="340">
        <v>706459</v>
      </c>
      <c r="B324" s="341" t="s">
        <v>811</v>
      </c>
      <c r="C324" s="343" t="s">
        <v>99</v>
      </c>
      <c r="D324" s="298" t="s">
        <v>226</v>
      </c>
      <c r="E324" s="307"/>
      <c r="F324" s="393" t="s">
        <v>4597</v>
      </c>
    </row>
    <row r="325" spans="1:6" ht="35.4" x14ac:dyDescent="0.25">
      <c r="A325" s="282">
        <v>706469</v>
      </c>
      <c r="B325" s="283" t="s">
        <v>812</v>
      </c>
      <c r="C325" s="284" t="s">
        <v>223</v>
      </c>
      <c r="D325" s="320" t="s">
        <v>247</v>
      </c>
      <c r="E325" s="297" t="s">
        <v>4546</v>
      </c>
      <c r="F325" s="312" t="s">
        <v>4547</v>
      </c>
    </row>
    <row r="326" spans="1:6" ht="35.4" x14ac:dyDescent="0.25">
      <c r="A326" s="373">
        <v>706471</v>
      </c>
      <c r="B326" s="374" t="s">
        <v>556</v>
      </c>
      <c r="C326" s="471" t="s">
        <v>336</v>
      </c>
      <c r="D326" s="322" t="s">
        <v>248</v>
      </c>
      <c r="E326" s="377"/>
      <c r="F326" s="384" t="s">
        <v>4543</v>
      </c>
    </row>
    <row r="327" spans="1:6" ht="35.4" x14ac:dyDescent="0.25">
      <c r="A327" s="340">
        <v>706483</v>
      </c>
      <c r="B327" s="341" t="s">
        <v>557</v>
      </c>
      <c r="C327" s="343" t="s">
        <v>67</v>
      </c>
      <c r="D327" s="322" t="s">
        <v>248</v>
      </c>
      <c r="E327" s="379"/>
      <c r="F327" s="383"/>
    </row>
    <row r="328" spans="1:6" ht="35.4" x14ac:dyDescent="0.25">
      <c r="A328" s="282">
        <v>706484</v>
      </c>
      <c r="B328" s="283" t="s">
        <v>1512</v>
      </c>
      <c r="C328" s="284" t="s">
        <v>64</v>
      </c>
      <c r="D328" s="320" t="s">
        <v>247</v>
      </c>
      <c r="E328" s="517"/>
      <c r="F328" s="312" t="s">
        <v>4547</v>
      </c>
    </row>
    <row r="329" spans="1:6" ht="39.6" x14ac:dyDescent="0.25">
      <c r="A329" s="340">
        <v>706489</v>
      </c>
      <c r="B329" s="341" t="s">
        <v>1513</v>
      </c>
      <c r="C329" s="343" t="s">
        <v>1514</v>
      </c>
      <c r="D329" s="322" t="s">
        <v>248</v>
      </c>
      <c r="E329" s="297" t="s">
        <v>4583</v>
      </c>
      <c r="F329" s="385"/>
    </row>
    <row r="330" spans="1:6" ht="35.4" x14ac:dyDescent="0.25">
      <c r="A330" s="371">
        <v>706493</v>
      </c>
      <c r="B330" s="372" t="s">
        <v>813</v>
      </c>
      <c r="C330" s="467" t="s">
        <v>814</v>
      </c>
      <c r="D330" s="322" t="s">
        <v>248</v>
      </c>
      <c r="E330" s="386"/>
      <c r="F330" s="376" t="s">
        <v>4547</v>
      </c>
    </row>
    <row r="331" spans="1:6" ht="35.4" x14ac:dyDescent="0.25">
      <c r="A331" s="371">
        <v>706502</v>
      </c>
      <c r="B331" s="372" t="s">
        <v>815</v>
      </c>
      <c r="C331" s="467" t="s">
        <v>66</v>
      </c>
      <c r="D331" s="322" t="s">
        <v>248</v>
      </c>
      <c r="E331" s="387" t="s">
        <v>4546</v>
      </c>
      <c r="F331" s="376" t="s">
        <v>4547</v>
      </c>
    </row>
    <row r="332" spans="1:6" ht="35.4" x14ac:dyDescent="0.25">
      <c r="A332" s="438">
        <v>706504</v>
      </c>
      <c r="B332" s="415" t="s">
        <v>816</v>
      </c>
      <c r="C332" s="416" t="s">
        <v>371</v>
      </c>
      <c r="D332" s="322" t="s">
        <v>249</v>
      </c>
      <c r="E332" s="307" t="s">
        <v>4583</v>
      </c>
      <c r="F332" s="556"/>
    </row>
    <row r="333" spans="1:6" ht="35.4" x14ac:dyDescent="0.25">
      <c r="A333" s="373">
        <v>706506</v>
      </c>
      <c r="B333" s="374" t="s">
        <v>589</v>
      </c>
      <c r="C333" s="471" t="s">
        <v>142</v>
      </c>
      <c r="D333" s="322" t="s">
        <v>248</v>
      </c>
      <c r="E333" s="379"/>
      <c r="F333" s="384" t="s">
        <v>4543</v>
      </c>
    </row>
    <row r="334" spans="1:6" ht="35.4" x14ac:dyDescent="0.25">
      <c r="A334" s="286">
        <v>706519</v>
      </c>
      <c r="B334" s="287" t="s">
        <v>817</v>
      </c>
      <c r="C334" s="288" t="s">
        <v>66</v>
      </c>
      <c r="D334" s="322" t="s">
        <v>247</v>
      </c>
      <c r="E334" s="297" t="s">
        <v>4546</v>
      </c>
      <c r="F334" s="329" t="s">
        <v>4543</v>
      </c>
    </row>
    <row r="335" spans="1:6" ht="35.4" x14ac:dyDescent="0.25">
      <c r="A335" s="340">
        <v>706526</v>
      </c>
      <c r="B335" s="341" t="s">
        <v>818</v>
      </c>
      <c r="C335" s="343" t="s">
        <v>80</v>
      </c>
      <c r="D335" s="322" t="s">
        <v>401</v>
      </c>
      <c r="E335" s="496"/>
      <c r="F335" s="568"/>
    </row>
    <row r="336" spans="1:6" ht="35.4" x14ac:dyDescent="0.25">
      <c r="A336" s="438">
        <v>706537</v>
      </c>
      <c r="B336" s="415" t="s">
        <v>558</v>
      </c>
      <c r="C336" s="416" t="s">
        <v>314</v>
      </c>
      <c r="D336" s="322" t="s">
        <v>249</v>
      </c>
      <c r="E336" s="307"/>
      <c r="F336" s="382"/>
    </row>
    <row r="337" spans="1:6" ht="35.4" x14ac:dyDescent="0.25">
      <c r="A337" s="282">
        <v>706538</v>
      </c>
      <c r="B337" s="283" t="s">
        <v>1515</v>
      </c>
      <c r="C337" s="284" t="s">
        <v>1516</v>
      </c>
      <c r="D337" s="320" t="s">
        <v>247</v>
      </c>
      <c r="E337" s="297" t="s">
        <v>4546</v>
      </c>
      <c r="F337" s="312" t="s">
        <v>4547</v>
      </c>
    </row>
    <row r="338" spans="1:6" ht="35.4" x14ac:dyDescent="0.25">
      <c r="A338" s="438">
        <v>706543</v>
      </c>
      <c r="B338" s="415" t="s">
        <v>819</v>
      </c>
      <c r="C338" s="416" t="s">
        <v>593</v>
      </c>
      <c r="D338" s="322" t="s">
        <v>249</v>
      </c>
      <c r="E338" s="307" t="s">
        <v>4583</v>
      </c>
      <c r="F338" s="556"/>
    </row>
    <row r="339" spans="1:6" ht="35.4" x14ac:dyDescent="0.25">
      <c r="A339" s="455">
        <v>706560</v>
      </c>
      <c r="B339" s="427" t="s">
        <v>820</v>
      </c>
      <c r="C339" s="428" t="s">
        <v>821</v>
      </c>
      <c r="D339" s="322" t="s">
        <v>249</v>
      </c>
      <c r="E339" s="310" t="s">
        <v>4583</v>
      </c>
      <c r="F339" s="562" t="s">
        <v>4547</v>
      </c>
    </row>
    <row r="340" spans="1:6" ht="35.4" x14ac:dyDescent="0.25">
      <c r="A340" s="340">
        <v>706561</v>
      </c>
      <c r="B340" s="341" t="s">
        <v>822</v>
      </c>
      <c r="C340" s="343" t="s">
        <v>87</v>
      </c>
      <c r="D340" s="322" t="s">
        <v>401</v>
      </c>
      <c r="E340" s="493"/>
      <c r="F340" s="568"/>
    </row>
    <row r="341" spans="1:6" ht="35.4" x14ac:dyDescent="0.25">
      <c r="A341" s="340">
        <v>706563</v>
      </c>
      <c r="B341" s="341" t="s">
        <v>823</v>
      </c>
      <c r="C341" s="343" t="s">
        <v>225</v>
      </c>
      <c r="D341" s="322" t="s">
        <v>403</v>
      </c>
      <c r="E341" s="307"/>
      <c r="F341" s="393" t="s">
        <v>4590</v>
      </c>
    </row>
    <row r="342" spans="1:6" ht="35.4" x14ac:dyDescent="0.25">
      <c r="A342" s="340">
        <v>706572</v>
      </c>
      <c r="B342" s="341" t="s">
        <v>824</v>
      </c>
      <c r="C342" s="343" t="s">
        <v>64</v>
      </c>
      <c r="D342" s="322" t="s">
        <v>403</v>
      </c>
      <c r="E342" s="332"/>
      <c r="F342" s="393" t="s">
        <v>4590</v>
      </c>
    </row>
    <row r="343" spans="1:6" ht="35.4" x14ac:dyDescent="0.25">
      <c r="A343" s="340">
        <v>706574</v>
      </c>
      <c r="B343" s="341" t="s">
        <v>825</v>
      </c>
      <c r="C343" s="343" t="s">
        <v>70</v>
      </c>
      <c r="D343" s="298" t="s">
        <v>226</v>
      </c>
      <c r="E343" s="332"/>
      <c r="F343" s="393" t="s">
        <v>4597</v>
      </c>
    </row>
    <row r="344" spans="1:6" ht="35.4" x14ac:dyDescent="0.25">
      <c r="A344" s="286">
        <v>706580</v>
      </c>
      <c r="B344" s="287" t="s">
        <v>826</v>
      </c>
      <c r="C344" s="288" t="s">
        <v>244</v>
      </c>
      <c r="D344" s="322" t="s">
        <v>247</v>
      </c>
      <c r="E344" s="332"/>
      <c r="F344" s="329" t="s">
        <v>4543</v>
      </c>
    </row>
    <row r="345" spans="1:6" ht="35.4" x14ac:dyDescent="0.25">
      <c r="A345" s="264">
        <v>706587</v>
      </c>
      <c r="B345" s="265" t="s">
        <v>559</v>
      </c>
      <c r="C345" s="266" t="s">
        <v>560</v>
      </c>
      <c r="D345" s="322" t="s">
        <v>247</v>
      </c>
      <c r="E345" s="297" t="s">
        <v>4546</v>
      </c>
      <c r="F345" s="323"/>
    </row>
    <row r="346" spans="1:6" ht="35.4" x14ac:dyDescent="0.25">
      <c r="A346" s="340">
        <v>706596</v>
      </c>
      <c r="B346" s="341" t="s">
        <v>592</v>
      </c>
      <c r="C346" s="343" t="s">
        <v>394</v>
      </c>
      <c r="D346" s="322" t="s">
        <v>403</v>
      </c>
      <c r="E346" s="307"/>
      <c r="F346" s="393" t="s">
        <v>4590</v>
      </c>
    </row>
    <row r="347" spans="1:6" ht="35.4" x14ac:dyDescent="0.25">
      <c r="A347" s="282">
        <v>706598</v>
      </c>
      <c r="B347" s="283" t="s">
        <v>827</v>
      </c>
      <c r="C347" s="284" t="s">
        <v>66</v>
      </c>
      <c r="D347" s="320" t="s">
        <v>247</v>
      </c>
      <c r="E347" s="508" t="s">
        <v>4546</v>
      </c>
      <c r="F347" s="312" t="s">
        <v>4547</v>
      </c>
    </row>
    <row r="348" spans="1:6" ht="35.4" x14ac:dyDescent="0.25">
      <c r="A348" s="371">
        <v>706609</v>
      </c>
      <c r="B348" s="372" t="s">
        <v>561</v>
      </c>
      <c r="C348" s="467" t="s">
        <v>562</v>
      </c>
      <c r="D348" s="322" t="s">
        <v>248</v>
      </c>
      <c r="E348" s="387" t="s">
        <v>4546</v>
      </c>
      <c r="F348" s="376" t="s">
        <v>4547</v>
      </c>
    </row>
    <row r="349" spans="1:6" ht="35.4" x14ac:dyDescent="0.25">
      <c r="A349" s="350">
        <v>706612</v>
      </c>
      <c r="B349" s="351" t="s">
        <v>828</v>
      </c>
      <c r="C349" s="473" t="s">
        <v>270</v>
      </c>
      <c r="D349" s="322" t="s">
        <v>248</v>
      </c>
      <c r="E349" s="379"/>
      <c r="F349" s="384" t="s">
        <v>4543</v>
      </c>
    </row>
    <row r="350" spans="1:6" ht="35.4" x14ac:dyDescent="0.25">
      <c r="A350" s="438">
        <v>706614</v>
      </c>
      <c r="B350" s="415" t="s">
        <v>829</v>
      </c>
      <c r="C350" s="416" t="s">
        <v>337</v>
      </c>
      <c r="D350" s="322" t="s">
        <v>249</v>
      </c>
      <c r="E350" s="307" t="s">
        <v>4583</v>
      </c>
      <c r="F350" s="392"/>
    </row>
    <row r="351" spans="1:6" ht="35.4" x14ac:dyDescent="0.25">
      <c r="A351" s="371">
        <v>706621</v>
      </c>
      <c r="B351" s="372" t="s">
        <v>534</v>
      </c>
      <c r="C351" s="467" t="s">
        <v>66</v>
      </c>
      <c r="D351" s="322" t="s">
        <v>248</v>
      </c>
      <c r="E351" s="387" t="s">
        <v>4546</v>
      </c>
      <c r="F351" s="376" t="s">
        <v>4547</v>
      </c>
    </row>
    <row r="352" spans="1:6" ht="35.4" x14ac:dyDescent="0.25">
      <c r="A352" s="364">
        <v>706625</v>
      </c>
      <c r="B352" s="365" t="s">
        <v>1566</v>
      </c>
      <c r="C352" s="470" t="s">
        <v>398</v>
      </c>
      <c r="D352" s="322" t="s">
        <v>248</v>
      </c>
      <c r="E352" s="388"/>
      <c r="F352" s="376" t="s">
        <v>4547</v>
      </c>
    </row>
    <row r="353" spans="1:6" ht="35.4" x14ac:dyDescent="0.25">
      <c r="A353" s="282">
        <v>706631</v>
      </c>
      <c r="B353" s="283" t="s">
        <v>830</v>
      </c>
      <c r="C353" s="284" t="s">
        <v>831</v>
      </c>
      <c r="D353" s="320" t="s">
        <v>247</v>
      </c>
      <c r="E353" s="297" t="s">
        <v>4546</v>
      </c>
      <c r="F353" s="312" t="s">
        <v>4547</v>
      </c>
    </row>
    <row r="354" spans="1:6" ht="35.4" x14ac:dyDescent="0.25">
      <c r="A354" s="264">
        <v>706636</v>
      </c>
      <c r="B354" s="265" t="s">
        <v>1517</v>
      </c>
      <c r="C354" s="266" t="s">
        <v>66</v>
      </c>
      <c r="D354" s="322" t="s">
        <v>247</v>
      </c>
      <c r="E354" s="332"/>
      <c r="F354" s="323"/>
    </row>
    <row r="355" spans="1:6" ht="35.4" x14ac:dyDescent="0.25">
      <c r="A355" s="340">
        <v>706637</v>
      </c>
      <c r="B355" s="341" t="s">
        <v>832</v>
      </c>
      <c r="C355" s="343" t="s">
        <v>338</v>
      </c>
      <c r="D355" s="322" t="s">
        <v>248</v>
      </c>
      <c r="E355" s="387" t="s">
        <v>4546</v>
      </c>
      <c r="F355" s="389"/>
    </row>
    <row r="356" spans="1:6" ht="35.4" x14ac:dyDescent="0.25">
      <c r="A356" s="346">
        <v>706647</v>
      </c>
      <c r="B356" s="354" t="s">
        <v>833</v>
      </c>
      <c r="C356" s="465" t="s">
        <v>156</v>
      </c>
      <c r="D356" s="322" t="s">
        <v>248</v>
      </c>
      <c r="E356" s="386"/>
      <c r="F356" s="376" t="s">
        <v>4547</v>
      </c>
    </row>
    <row r="357" spans="1:6" ht="35.4" x14ac:dyDescent="0.25">
      <c r="A357" s="340">
        <v>706648</v>
      </c>
      <c r="B357" s="341" t="s">
        <v>535</v>
      </c>
      <c r="C357" s="343" t="s">
        <v>536</v>
      </c>
      <c r="D357" s="322" t="s">
        <v>401</v>
      </c>
      <c r="E357" s="493" t="s">
        <v>4583</v>
      </c>
      <c r="F357" s="333"/>
    </row>
    <row r="358" spans="1:6" ht="35.4" x14ac:dyDescent="0.25">
      <c r="A358" s="371">
        <v>706651</v>
      </c>
      <c r="B358" s="372" t="s">
        <v>506</v>
      </c>
      <c r="C358" s="467" t="s">
        <v>138</v>
      </c>
      <c r="D358" s="322" t="s">
        <v>248</v>
      </c>
      <c r="E358" s="387" t="s">
        <v>4546</v>
      </c>
      <c r="F358" s="376" t="s">
        <v>4547</v>
      </c>
    </row>
    <row r="359" spans="1:6" ht="35.4" x14ac:dyDescent="0.25">
      <c r="A359" s="286">
        <v>706664</v>
      </c>
      <c r="B359" s="287" t="s">
        <v>834</v>
      </c>
      <c r="C359" s="288" t="s">
        <v>343</v>
      </c>
      <c r="D359" s="322" t="s">
        <v>247</v>
      </c>
      <c r="E359" s="332"/>
      <c r="F359" s="330" t="s">
        <v>4543</v>
      </c>
    </row>
    <row r="360" spans="1:6" ht="35.4" x14ac:dyDescent="0.25">
      <c r="A360" s="371">
        <v>706681</v>
      </c>
      <c r="B360" s="372" t="s">
        <v>835</v>
      </c>
      <c r="C360" s="467" t="s">
        <v>836</v>
      </c>
      <c r="D360" s="322" t="s">
        <v>248</v>
      </c>
      <c r="E360" s="390"/>
      <c r="F360" s="376" t="s">
        <v>4547</v>
      </c>
    </row>
    <row r="361" spans="1:6" ht="35.4" x14ac:dyDescent="0.25">
      <c r="A361" s="282">
        <v>706687</v>
      </c>
      <c r="B361" s="283" t="s">
        <v>1518</v>
      </c>
      <c r="C361" s="284" t="s">
        <v>1519</v>
      </c>
      <c r="D361" s="320" t="s">
        <v>247</v>
      </c>
      <c r="E361" s="517"/>
      <c r="F361" s="312" t="s">
        <v>4547</v>
      </c>
    </row>
    <row r="362" spans="1:6" ht="35.4" x14ac:dyDescent="0.25">
      <c r="A362" s="371">
        <v>706688</v>
      </c>
      <c r="B362" s="354" t="s">
        <v>563</v>
      </c>
      <c r="C362" s="465" t="s">
        <v>564</v>
      </c>
      <c r="D362" s="322" t="s">
        <v>248</v>
      </c>
      <c r="E362" s="390"/>
      <c r="F362" s="376" t="s">
        <v>4547</v>
      </c>
    </row>
    <row r="363" spans="1:6" ht="35.4" x14ac:dyDescent="0.25">
      <c r="A363" s="282">
        <v>706691</v>
      </c>
      <c r="B363" s="283" t="s">
        <v>469</v>
      </c>
      <c r="C363" s="284" t="s">
        <v>322</v>
      </c>
      <c r="D363" s="320" t="s">
        <v>247</v>
      </c>
      <c r="E363" s="297" t="s">
        <v>4546</v>
      </c>
      <c r="F363" s="312" t="s">
        <v>4547</v>
      </c>
    </row>
    <row r="364" spans="1:6" ht="35.4" x14ac:dyDescent="0.25">
      <c r="A364" s="340">
        <v>706692</v>
      </c>
      <c r="B364" s="341" t="s">
        <v>1809</v>
      </c>
      <c r="C364" s="343" t="s">
        <v>64</v>
      </c>
      <c r="D364" s="322" t="s">
        <v>248</v>
      </c>
      <c r="E364" s="379"/>
      <c r="F364" s="391"/>
    </row>
    <row r="365" spans="1:6" ht="35.4" x14ac:dyDescent="0.25">
      <c r="A365" s="438">
        <v>706699</v>
      </c>
      <c r="B365" s="415" t="s">
        <v>837</v>
      </c>
      <c r="C365" s="416" t="s">
        <v>307</v>
      </c>
      <c r="D365" s="322" t="s">
        <v>249</v>
      </c>
      <c r="E365" s="307" t="s">
        <v>4583</v>
      </c>
      <c r="F365" s="556"/>
    </row>
    <row r="366" spans="1:6" ht="35.4" x14ac:dyDescent="0.25">
      <c r="A366" s="264">
        <v>706716</v>
      </c>
      <c r="B366" s="265" t="s">
        <v>507</v>
      </c>
      <c r="C366" s="266" t="s">
        <v>508</v>
      </c>
      <c r="D366" s="322" t="s">
        <v>247</v>
      </c>
      <c r="E366" s="297" t="s">
        <v>4546</v>
      </c>
      <c r="F366" s="576"/>
    </row>
    <row r="367" spans="1:6" ht="35.4" x14ac:dyDescent="0.25">
      <c r="A367" s="282">
        <v>706717</v>
      </c>
      <c r="B367" s="283" t="s">
        <v>1579</v>
      </c>
      <c r="C367" s="284" t="s">
        <v>578</v>
      </c>
      <c r="D367" s="320" t="s">
        <v>247</v>
      </c>
      <c r="E367" s="297" t="s">
        <v>4546</v>
      </c>
      <c r="F367" s="312" t="s">
        <v>4547</v>
      </c>
    </row>
    <row r="368" spans="1:6" ht="35.4" x14ac:dyDescent="0.25">
      <c r="A368" s="340">
        <v>706719</v>
      </c>
      <c r="B368" s="341" t="s">
        <v>838</v>
      </c>
      <c r="C368" s="343" t="s">
        <v>308</v>
      </c>
      <c r="D368" s="322" t="s">
        <v>401</v>
      </c>
      <c r="E368" s="493"/>
      <c r="F368" s="333"/>
    </row>
    <row r="369" spans="1:6" ht="35.4" x14ac:dyDescent="0.25">
      <c r="A369" s="340">
        <v>706723</v>
      </c>
      <c r="B369" s="341" t="s">
        <v>839</v>
      </c>
      <c r="C369" s="343" t="s">
        <v>840</v>
      </c>
      <c r="D369" s="322" t="s">
        <v>401</v>
      </c>
      <c r="E369" s="493"/>
      <c r="F369" s="568"/>
    </row>
    <row r="370" spans="1:6" ht="35.4" x14ac:dyDescent="0.25">
      <c r="A370" s="373">
        <v>706732</v>
      </c>
      <c r="B370" s="374" t="s">
        <v>3649</v>
      </c>
      <c r="C370" s="471" t="s">
        <v>66</v>
      </c>
      <c r="D370" s="322" t="s">
        <v>248</v>
      </c>
      <c r="E370" s="379"/>
      <c r="F370" s="378" t="s">
        <v>4543</v>
      </c>
    </row>
    <row r="371" spans="1:6" ht="35.4" x14ac:dyDescent="0.25">
      <c r="A371" s="264">
        <v>706748</v>
      </c>
      <c r="B371" s="265" t="s">
        <v>1580</v>
      </c>
      <c r="C371" s="266" t="s">
        <v>67</v>
      </c>
      <c r="D371" s="322" t="s">
        <v>247</v>
      </c>
      <c r="E371" s="297" t="s">
        <v>4546</v>
      </c>
      <c r="F371" s="323"/>
    </row>
    <row r="372" spans="1:6" ht="35.4" x14ac:dyDescent="0.25">
      <c r="A372" s="268">
        <v>706752</v>
      </c>
      <c r="B372" s="269" t="s">
        <v>1520</v>
      </c>
      <c r="C372" s="270" t="s">
        <v>66</v>
      </c>
      <c r="D372" s="320" t="s">
        <v>247</v>
      </c>
      <c r="E372" s="310"/>
      <c r="F372" s="312" t="s">
        <v>4547</v>
      </c>
    </row>
    <row r="373" spans="1:6" ht="35.4" x14ac:dyDescent="0.25">
      <c r="A373" s="293">
        <v>706753</v>
      </c>
      <c r="B373" s="276" t="s">
        <v>330</v>
      </c>
      <c r="C373" s="277" t="s">
        <v>121</v>
      </c>
      <c r="D373" s="322" t="s">
        <v>247</v>
      </c>
      <c r="E373" s="307"/>
      <c r="F373" s="329" t="s">
        <v>4543</v>
      </c>
    </row>
    <row r="374" spans="1:6" ht="35.4" x14ac:dyDescent="0.25">
      <c r="A374" s="294">
        <v>706755</v>
      </c>
      <c r="B374" s="269" t="s">
        <v>522</v>
      </c>
      <c r="C374" s="270" t="s">
        <v>523</v>
      </c>
      <c r="D374" s="320" t="s">
        <v>247</v>
      </c>
      <c r="E374" s="297" t="s">
        <v>4546</v>
      </c>
      <c r="F374" s="312" t="s">
        <v>4547</v>
      </c>
    </row>
    <row r="375" spans="1:6" ht="35.4" x14ac:dyDescent="0.25">
      <c r="A375" s="340">
        <v>706759</v>
      </c>
      <c r="B375" s="341" t="s">
        <v>841</v>
      </c>
      <c r="C375" s="343" t="s">
        <v>130</v>
      </c>
      <c r="D375" s="322" t="s">
        <v>401</v>
      </c>
      <c r="E375" s="496"/>
      <c r="F375" s="333"/>
    </row>
    <row r="376" spans="1:6" ht="35.4" x14ac:dyDescent="0.25">
      <c r="A376" s="268">
        <v>706760</v>
      </c>
      <c r="B376" s="269" t="s">
        <v>331</v>
      </c>
      <c r="C376" s="270" t="s">
        <v>101</v>
      </c>
      <c r="D376" s="320" t="s">
        <v>247</v>
      </c>
      <c r="E376" s="299"/>
      <c r="F376" s="312" t="s">
        <v>4547</v>
      </c>
    </row>
    <row r="377" spans="1:6" ht="35.4" x14ac:dyDescent="0.25">
      <c r="A377" s="346">
        <v>706762</v>
      </c>
      <c r="B377" s="354" t="s">
        <v>509</v>
      </c>
      <c r="C377" s="465" t="s">
        <v>66</v>
      </c>
      <c r="D377" s="322" t="s">
        <v>248</v>
      </c>
      <c r="E377" s="390"/>
      <c r="F377" s="376" t="s">
        <v>4547</v>
      </c>
    </row>
    <row r="378" spans="1:6" ht="35.4" x14ac:dyDescent="0.25">
      <c r="A378" s="268">
        <v>706770</v>
      </c>
      <c r="B378" s="269" t="s">
        <v>491</v>
      </c>
      <c r="C378" s="270" t="s">
        <v>77</v>
      </c>
      <c r="D378" s="320" t="s">
        <v>247</v>
      </c>
      <c r="E378" s="297" t="s">
        <v>4546</v>
      </c>
      <c r="F378" s="312" t="s">
        <v>4547</v>
      </c>
    </row>
    <row r="379" spans="1:6" ht="35.4" x14ac:dyDescent="0.25">
      <c r="A379" s="438">
        <v>706772</v>
      </c>
      <c r="B379" s="415" t="s">
        <v>510</v>
      </c>
      <c r="C379" s="416" t="s">
        <v>511</v>
      </c>
      <c r="D379" s="322" t="s">
        <v>249</v>
      </c>
      <c r="E379" s="307"/>
      <c r="F379" s="556"/>
    </row>
    <row r="380" spans="1:6" ht="35.4" x14ac:dyDescent="0.25">
      <c r="A380" s="294">
        <v>706773</v>
      </c>
      <c r="B380" s="269" t="s">
        <v>842</v>
      </c>
      <c r="C380" s="270" t="s">
        <v>352</v>
      </c>
      <c r="D380" s="320" t="s">
        <v>247</v>
      </c>
      <c r="E380" s="297" t="s">
        <v>4546</v>
      </c>
      <c r="F380" s="312" t="s">
        <v>4547</v>
      </c>
    </row>
    <row r="381" spans="1:6" ht="35.4" x14ac:dyDescent="0.5">
      <c r="A381" s="340">
        <v>706777</v>
      </c>
      <c r="B381" s="341" t="s">
        <v>843</v>
      </c>
      <c r="C381" s="343" t="s">
        <v>99</v>
      </c>
      <c r="D381" s="322" t="s">
        <v>401</v>
      </c>
      <c r="E381" s="505"/>
      <c r="F381" s="333"/>
    </row>
    <row r="382" spans="1:6" ht="35.4" x14ac:dyDescent="0.25">
      <c r="A382" s="340">
        <v>706778</v>
      </c>
      <c r="B382" s="341" t="s">
        <v>844</v>
      </c>
      <c r="C382" s="343" t="s">
        <v>126</v>
      </c>
      <c r="D382" s="322" t="s">
        <v>248</v>
      </c>
      <c r="E382" s="379"/>
      <c r="F382" s="392"/>
    </row>
    <row r="383" spans="1:6" ht="35.4" x14ac:dyDescent="0.25">
      <c r="A383" s="340">
        <v>706790</v>
      </c>
      <c r="B383" s="341" t="s">
        <v>537</v>
      </c>
      <c r="C383" s="343" t="s">
        <v>133</v>
      </c>
      <c r="D383" s="322" t="s">
        <v>403</v>
      </c>
      <c r="E383" s="307"/>
      <c r="F383" s="393" t="s">
        <v>4590</v>
      </c>
    </row>
    <row r="384" spans="1:6" ht="35.4" x14ac:dyDescent="0.5">
      <c r="A384" s="340">
        <v>706791</v>
      </c>
      <c r="B384" s="341" t="s">
        <v>845</v>
      </c>
      <c r="C384" s="343" t="s">
        <v>67</v>
      </c>
      <c r="D384" s="322" t="s">
        <v>401</v>
      </c>
      <c r="E384" s="505"/>
      <c r="F384" s="333"/>
    </row>
    <row r="385" spans="1:6" ht="35.4" x14ac:dyDescent="0.25">
      <c r="A385" s="340">
        <v>706792</v>
      </c>
      <c r="B385" s="341" t="s">
        <v>846</v>
      </c>
      <c r="C385" s="343" t="s">
        <v>99</v>
      </c>
      <c r="D385" s="298" t="s">
        <v>402</v>
      </c>
      <c r="E385" s="307"/>
      <c r="F385" s="393" t="s">
        <v>4581</v>
      </c>
    </row>
    <row r="386" spans="1:6" ht="35.4" x14ac:dyDescent="0.25">
      <c r="A386" s="340">
        <v>706797</v>
      </c>
      <c r="B386" s="341" t="s">
        <v>512</v>
      </c>
      <c r="C386" s="343" t="s">
        <v>125</v>
      </c>
      <c r="D386" s="322" t="s">
        <v>403</v>
      </c>
      <c r="E386" s="307"/>
      <c r="F386" s="393" t="s">
        <v>4590</v>
      </c>
    </row>
    <row r="387" spans="1:6" ht="35.4" x14ac:dyDescent="0.25">
      <c r="A387" s="294">
        <v>706799</v>
      </c>
      <c r="B387" s="269" t="s">
        <v>565</v>
      </c>
      <c r="C387" s="270" t="s">
        <v>68</v>
      </c>
      <c r="D387" s="320" t="s">
        <v>247</v>
      </c>
      <c r="E387" s="297" t="s">
        <v>4546</v>
      </c>
      <c r="F387" s="312" t="s">
        <v>4547</v>
      </c>
    </row>
    <row r="388" spans="1:6" ht="35.4" x14ac:dyDescent="0.25">
      <c r="A388" s="268">
        <v>706800</v>
      </c>
      <c r="B388" s="269" t="s">
        <v>1521</v>
      </c>
      <c r="C388" s="270" t="s">
        <v>157</v>
      </c>
      <c r="D388" s="320" t="s">
        <v>247</v>
      </c>
      <c r="E388" s="310"/>
      <c r="F388" s="312" t="s">
        <v>4547</v>
      </c>
    </row>
    <row r="389" spans="1:6" ht="35.4" x14ac:dyDescent="0.5">
      <c r="A389" s="340">
        <v>706802</v>
      </c>
      <c r="B389" s="341" t="s">
        <v>847</v>
      </c>
      <c r="C389" s="343" t="s">
        <v>346</v>
      </c>
      <c r="D389" s="322" t="s">
        <v>401</v>
      </c>
      <c r="E389" s="505"/>
      <c r="F389" s="333"/>
    </row>
    <row r="390" spans="1:6" ht="35.4" x14ac:dyDescent="0.25">
      <c r="A390" s="438">
        <v>706803</v>
      </c>
      <c r="B390" s="415" t="s">
        <v>616</v>
      </c>
      <c r="C390" s="416" t="s">
        <v>377</v>
      </c>
      <c r="D390" s="322" t="s">
        <v>249</v>
      </c>
      <c r="E390" s="307" t="s">
        <v>4583</v>
      </c>
      <c r="F390" s="334"/>
    </row>
    <row r="391" spans="1:6" ht="35.4" x14ac:dyDescent="0.25">
      <c r="A391" s="340">
        <v>706804</v>
      </c>
      <c r="B391" s="341" t="s">
        <v>848</v>
      </c>
      <c r="C391" s="343" t="s">
        <v>66</v>
      </c>
      <c r="D391" s="322" t="s">
        <v>248</v>
      </c>
      <c r="E391" s="379"/>
      <c r="F391" s="382"/>
    </row>
    <row r="392" spans="1:6" ht="35.4" x14ac:dyDescent="0.25">
      <c r="A392" s="340">
        <v>706805</v>
      </c>
      <c r="B392" s="341" t="s">
        <v>849</v>
      </c>
      <c r="C392" s="343" t="s">
        <v>94</v>
      </c>
      <c r="D392" s="298" t="s">
        <v>226</v>
      </c>
      <c r="E392" s="307"/>
      <c r="F392" s="393" t="s">
        <v>4597</v>
      </c>
    </row>
    <row r="393" spans="1:6" ht="35.4" x14ac:dyDescent="0.25">
      <c r="A393" s="340">
        <v>706807</v>
      </c>
      <c r="B393" s="341" t="s">
        <v>594</v>
      </c>
      <c r="C393" s="343" t="s">
        <v>66</v>
      </c>
      <c r="D393" s="322" t="s">
        <v>248</v>
      </c>
      <c r="E393" s="379"/>
      <c r="F393" s="381"/>
    </row>
    <row r="394" spans="1:6" ht="35.4" x14ac:dyDescent="0.25">
      <c r="A394" s="264">
        <v>706810</v>
      </c>
      <c r="B394" s="265" t="s">
        <v>1581</v>
      </c>
      <c r="C394" s="266" t="s">
        <v>350</v>
      </c>
      <c r="D394" s="322" t="s">
        <v>247</v>
      </c>
      <c r="E394" s="298" t="s">
        <v>4559</v>
      </c>
      <c r="F394" s="321"/>
    </row>
    <row r="395" spans="1:6" ht="35.4" x14ac:dyDescent="0.25">
      <c r="A395" s="268">
        <v>706812</v>
      </c>
      <c r="B395" s="269" t="s">
        <v>460</v>
      </c>
      <c r="C395" s="270" t="s">
        <v>61</v>
      </c>
      <c r="D395" s="320" t="s">
        <v>247</v>
      </c>
      <c r="E395" s="299"/>
      <c r="F395" s="312" t="s">
        <v>4547</v>
      </c>
    </row>
    <row r="396" spans="1:6" ht="35.4" x14ac:dyDescent="0.25">
      <c r="A396" s="340">
        <v>706814</v>
      </c>
      <c r="B396" s="341" t="s">
        <v>539</v>
      </c>
      <c r="C396" s="343" t="s">
        <v>540</v>
      </c>
      <c r="D396" s="322" t="s">
        <v>401</v>
      </c>
      <c r="E396" s="496"/>
      <c r="F396" s="333"/>
    </row>
    <row r="397" spans="1:6" ht="35.4" x14ac:dyDescent="0.25">
      <c r="A397" s="364">
        <v>706815</v>
      </c>
      <c r="B397" s="354" t="s">
        <v>850</v>
      </c>
      <c r="C397" s="465" t="s">
        <v>68</v>
      </c>
      <c r="D397" s="322" t="s">
        <v>248</v>
      </c>
      <c r="E397" s="394"/>
      <c r="F397" s="376" t="s">
        <v>4547</v>
      </c>
    </row>
    <row r="398" spans="1:6" ht="35.4" x14ac:dyDescent="0.25">
      <c r="A398" s="340">
        <v>706822</v>
      </c>
      <c r="B398" s="341" t="s">
        <v>620</v>
      </c>
      <c r="C398" s="343" t="s">
        <v>108</v>
      </c>
      <c r="D398" s="322" t="s">
        <v>401</v>
      </c>
      <c r="E398" s="496"/>
      <c r="F398" s="333"/>
    </row>
    <row r="399" spans="1:6" ht="35.4" x14ac:dyDescent="0.25">
      <c r="A399" s="340">
        <v>706823</v>
      </c>
      <c r="B399" s="341" t="s">
        <v>584</v>
      </c>
      <c r="C399" s="343" t="s">
        <v>265</v>
      </c>
      <c r="D399" s="322" t="s">
        <v>248</v>
      </c>
      <c r="E399" s="379"/>
      <c r="F399" s="334"/>
    </row>
    <row r="400" spans="1:6" ht="35.4" x14ac:dyDescent="0.25">
      <c r="A400" s="294">
        <v>706829</v>
      </c>
      <c r="B400" s="269" t="s">
        <v>1522</v>
      </c>
      <c r="C400" s="270" t="s">
        <v>1523</v>
      </c>
      <c r="D400" s="320" t="s">
        <v>247</v>
      </c>
      <c r="E400" s="297" t="s">
        <v>4546</v>
      </c>
      <c r="F400" s="312" t="s">
        <v>4547</v>
      </c>
    </row>
    <row r="401" spans="1:6" ht="35.4" x14ac:dyDescent="0.25">
      <c r="A401" s="268">
        <v>706830</v>
      </c>
      <c r="B401" s="269" t="s">
        <v>851</v>
      </c>
      <c r="C401" s="270" t="s">
        <v>127</v>
      </c>
      <c r="D401" s="320" t="s">
        <v>247</v>
      </c>
      <c r="E401" s="299"/>
      <c r="F401" s="312" t="s">
        <v>4547</v>
      </c>
    </row>
    <row r="402" spans="1:6" ht="35.4" x14ac:dyDescent="0.25">
      <c r="A402" s="264">
        <v>706833</v>
      </c>
      <c r="B402" s="265" t="s">
        <v>852</v>
      </c>
      <c r="C402" s="266" t="s">
        <v>317</v>
      </c>
      <c r="D402" s="322" t="s">
        <v>247</v>
      </c>
      <c r="E402" s="297" t="s">
        <v>4546</v>
      </c>
      <c r="F402" s="321"/>
    </row>
    <row r="403" spans="1:6" ht="35.4" x14ac:dyDescent="0.25">
      <c r="A403" s="364">
        <v>706835</v>
      </c>
      <c r="B403" s="354" t="s">
        <v>369</v>
      </c>
      <c r="C403" s="465" t="s">
        <v>124</v>
      </c>
      <c r="D403" s="322" t="s">
        <v>248</v>
      </c>
      <c r="E403" s="390"/>
      <c r="F403" s="376" t="s">
        <v>4547</v>
      </c>
    </row>
    <row r="404" spans="1:6" ht="35.4" x14ac:dyDescent="0.25">
      <c r="A404" s="268">
        <v>706836</v>
      </c>
      <c r="B404" s="269" t="s">
        <v>853</v>
      </c>
      <c r="C404" s="270" t="s">
        <v>259</v>
      </c>
      <c r="D404" s="320" t="s">
        <v>247</v>
      </c>
      <c r="E404" s="297" t="s">
        <v>4546</v>
      </c>
      <c r="F404" s="312" t="s">
        <v>4547</v>
      </c>
    </row>
    <row r="405" spans="1:6" ht="35.4" x14ac:dyDescent="0.25">
      <c r="A405" s="294">
        <v>706839</v>
      </c>
      <c r="B405" s="269" t="s">
        <v>854</v>
      </c>
      <c r="C405" s="270" t="s">
        <v>105</v>
      </c>
      <c r="D405" s="320" t="s">
        <v>247</v>
      </c>
      <c r="E405" s="297" t="s">
        <v>4546</v>
      </c>
      <c r="F405" s="312" t="s">
        <v>4547</v>
      </c>
    </row>
    <row r="406" spans="1:6" ht="35.4" x14ac:dyDescent="0.25">
      <c r="A406" s="340">
        <v>706841</v>
      </c>
      <c r="B406" s="341" t="s">
        <v>855</v>
      </c>
      <c r="C406" s="343" t="s">
        <v>61</v>
      </c>
      <c r="D406" s="322" t="s">
        <v>248</v>
      </c>
      <c r="E406" s="379"/>
      <c r="F406" s="334"/>
    </row>
    <row r="407" spans="1:6" ht="35.4" x14ac:dyDescent="0.25">
      <c r="A407" s="346">
        <v>706848</v>
      </c>
      <c r="B407" s="354" t="s">
        <v>596</v>
      </c>
      <c r="C407" s="465" t="s">
        <v>301</v>
      </c>
      <c r="D407" s="322" t="s">
        <v>248</v>
      </c>
      <c r="E407" s="394"/>
      <c r="F407" s="376" t="s">
        <v>4547</v>
      </c>
    </row>
    <row r="408" spans="1:6" ht="35.4" x14ac:dyDescent="0.25">
      <c r="A408" s="294">
        <v>706849</v>
      </c>
      <c r="B408" s="269" t="s">
        <v>617</v>
      </c>
      <c r="C408" s="270" t="s">
        <v>68</v>
      </c>
      <c r="D408" s="320" t="s">
        <v>247</v>
      </c>
      <c r="E408" s="297" t="s">
        <v>4546</v>
      </c>
      <c r="F408" s="312" t="s">
        <v>4547</v>
      </c>
    </row>
    <row r="409" spans="1:6" ht="35.4" x14ac:dyDescent="0.25">
      <c r="A409" s="340">
        <v>706851</v>
      </c>
      <c r="B409" s="341" t="s">
        <v>513</v>
      </c>
      <c r="C409" s="343" t="s">
        <v>93</v>
      </c>
      <c r="D409" s="322" t="s">
        <v>401</v>
      </c>
      <c r="E409" s="496"/>
      <c r="F409" s="333"/>
    </row>
    <row r="410" spans="1:6" ht="35.4" x14ac:dyDescent="0.25">
      <c r="A410" s="268">
        <v>706852</v>
      </c>
      <c r="B410" s="269" t="s">
        <v>1524</v>
      </c>
      <c r="C410" s="270" t="s">
        <v>117</v>
      </c>
      <c r="D410" s="320" t="s">
        <v>247</v>
      </c>
      <c r="E410" s="297" t="s">
        <v>4546</v>
      </c>
      <c r="F410" s="312" t="s">
        <v>4547</v>
      </c>
    </row>
    <row r="411" spans="1:6" ht="35.4" x14ac:dyDescent="0.25">
      <c r="A411" s="294">
        <v>706855</v>
      </c>
      <c r="B411" s="269" t="s">
        <v>597</v>
      </c>
      <c r="C411" s="270" t="s">
        <v>275</v>
      </c>
      <c r="D411" s="320" t="s">
        <v>247</v>
      </c>
      <c r="E411" s="297" t="s">
        <v>4546</v>
      </c>
      <c r="F411" s="312" t="s">
        <v>4547</v>
      </c>
    </row>
    <row r="412" spans="1:6" ht="35.4" x14ac:dyDescent="0.25">
      <c r="A412" s="340">
        <v>706857</v>
      </c>
      <c r="B412" s="341" t="s">
        <v>598</v>
      </c>
      <c r="C412" s="343" t="s">
        <v>63</v>
      </c>
      <c r="D412" s="322" t="s">
        <v>403</v>
      </c>
      <c r="E412" s="307"/>
      <c r="F412" s="393" t="s">
        <v>4590</v>
      </c>
    </row>
    <row r="413" spans="1:6" ht="35.4" x14ac:dyDescent="0.25">
      <c r="A413" s="340">
        <v>706858</v>
      </c>
      <c r="B413" s="341" t="s">
        <v>857</v>
      </c>
      <c r="C413" s="343" t="s">
        <v>344</v>
      </c>
      <c r="D413" s="322" t="s">
        <v>248</v>
      </c>
      <c r="E413" s="379"/>
      <c r="F413" s="382"/>
    </row>
    <row r="414" spans="1:6" ht="35.4" x14ac:dyDescent="0.25">
      <c r="A414" s="340">
        <v>706859</v>
      </c>
      <c r="B414" s="341" t="s">
        <v>858</v>
      </c>
      <c r="C414" s="343" t="s">
        <v>69</v>
      </c>
      <c r="D414" s="322" t="s">
        <v>248</v>
      </c>
      <c r="E414" s="379"/>
      <c r="F414" s="381"/>
    </row>
    <row r="415" spans="1:6" ht="35.4" x14ac:dyDescent="0.25">
      <c r="A415" s="438">
        <v>706860</v>
      </c>
      <c r="B415" s="415" t="s">
        <v>859</v>
      </c>
      <c r="C415" s="416" t="s">
        <v>99</v>
      </c>
      <c r="D415" s="322" t="s">
        <v>249</v>
      </c>
      <c r="E415" s="307"/>
      <c r="F415" s="556"/>
    </row>
    <row r="416" spans="1:6" ht="35.4" x14ac:dyDescent="0.25">
      <c r="A416" s="438">
        <v>706863</v>
      </c>
      <c r="B416" s="415" t="s">
        <v>860</v>
      </c>
      <c r="C416" s="416" t="s">
        <v>861</v>
      </c>
      <c r="D416" s="322" t="s">
        <v>249</v>
      </c>
      <c r="E416" s="307"/>
      <c r="F416" s="556"/>
    </row>
    <row r="417" spans="1:6" ht="35.4" x14ac:dyDescent="0.25">
      <c r="A417" s="268">
        <v>706864</v>
      </c>
      <c r="B417" s="269" t="s">
        <v>541</v>
      </c>
      <c r="C417" s="270" t="s">
        <v>66</v>
      </c>
      <c r="D417" s="320" t="s">
        <v>247</v>
      </c>
      <c r="E417" s="297" t="s">
        <v>4546</v>
      </c>
      <c r="F417" s="312" t="s">
        <v>4547</v>
      </c>
    </row>
    <row r="418" spans="1:6" ht="35.4" x14ac:dyDescent="0.25">
      <c r="A418" s="268">
        <v>706866</v>
      </c>
      <c r="B418" s="269" t="s">
        <v>1525</v>
      </c>
      <c r="C418" s="270" t="s">
        <v>64</v>
      </c>
      <c r="D418" s="320" t="s">
        <v>247</v>
      </c>
      <c r="E418" s="297" t="s">
        <v>4546</v>
      </c>
      <c r="F418" s="312" t="s">
        <v>4547</v>
      </c>
    </row>
    <row r="419" spans="1:6" ht="35.4" x14ac:dyDescent="0.25">
      <c r="A419" s="340">
        <v>706869</v>
      </c>
      <c r="B419" s="341" t="s">
        <v>862</v>
      </c>
      <c r="C419" s="343" t="s">
        <v>368</v>
      </c>
      <c r="D419" s="298" t="s">
        <v>226</v>
      </c>
      <c r="E419" s="307"/>
      <c r="F419" s="393" t="s">
        <v>4597</v>
      </c>
    </row>
    <row r="420" spans="1:6" ht="35.4" x14ac:dyDescent="0.25">
      <c r="A420" s="294">
        <v>706871</v>
      </c>
      <c r="B420" s="269" t="s">
        <v>458</v>
      </c>
      <c r="C420" s="270" t="s">
        <v>313</v>
      </c>
      <c r="D420" s="320" t="s">
        <v>247</v>
      </c>
      <c r="E420" s="297" t="s">
        <v>4546</v>
      </c>
      <c r="F420" s="312" t="s">
        <v>4547</v>
      </c>
    </row>
    <row r="421" spans="1:6" ht="35.4" x14ac:dyDescent="0.25">
      <c r="A421" s="340">
        <v>706872</v>
      </c>
      <c r="B421" s="341" t="s">
        <v>863</v>
      </c>
      <c r="C421" s="343" t="s">
        <v>161</v>
      </c>
      <c r="D421" s="298" t="s">
        <v>226</v>
      </c>
      <c r="E421" s="534" t="s">
        <v>4599</v>
      </c>
      <c r="F421" s="393" t="s">
        <v>4597</v>
      </c>
    </row>
    <row r="422" spans="1:6" ht="35.4" x14ac:dyDescent="0.25">
      <c r="A422" s="268">
        <v>706876</v>
      </c>
      <c r="B422" s="269" t="s">
        <v>1526</v>
      </c>
      <c r="C422" s="270" t="s">
        <v>67</v>
      </c>
      <c r="D422" s="320" t="s">
        <v>247</v>
      </c>
      <c r="E422" s="297" t="s">
        <v>4546</v>
      </c>
      <c r="F422" s="312" t="s">
        <v>4547</v>
      </c>
    </row>
    <row r="423" spans="1:6" ht="35.4" x14ac:dyDescent="0.25">
      <c r="A423" s="340">
        <v>706878</v>
      </c>
      <c r="B423" s="341" t="s">
        <v>566</v>
      </c>
      <c r="C423" s="343" t="s">
        <v>99</v>
      </c>
      <c r="D423" s="322" t="s">
        <v>401</v>
      </c>
      <c r="E423" s="493" t="s">
        <v>4583</v>
      </c>
      <c r="F423" s="333"/>
    </row>
    <row r="424" spans="1:6" ht="35.4" x14ac:dyDescent="0.25">
      <c r="A424" s="340">
        <v>706879</v>
      </c>
      <c r="B424" s="341" t="s">
        <v>1529</v>
      </c>
      <c r="C424" s="343" t="s">
        <v>160</v>
      </c>
      <c r="D424" s="322" t="s">
        <v>248</v>
      </c>
      <c r="E424" s="379"/>
      <c r="F424" s="381"/>
    </row>
    <row r="425" spans="1:6" ht="35.4" x14ac:dyDescent="0.25">
      <c r="A425" s="268">
        <v>706880</v>
      </c>
      <c r="B425" s="269" t="s">
        <v>1530</v>
      </c>
      <c r="C425" s="270" t="s">
        <v>132</v>
      </c>
      <c r="D425" s="320" t="s">
        <v>247</v>
      </c>
      <c r="E425" s="299"/>
      <c r="F425" s="312" t="s">
        <v>4547</v>
      </c>
    </row>
    <row r="426" spans="1:6" ht="35.4" x14ac:dyDescent="0.25">
      <c r="A426" s="340">
        <v>706882</v>
      </c>
      <c r="B426" s="341" t="s">
        <v>864</v>
      </c>
      <c r="C426" s="343" t="s">
        <v>293</v>
      </c>
      <c r="D426" s="322" t="s">
        <v>401</v>
      </c>
      <c r="E426" s="496"/>
      <c r="F426" s="333"/>
    </row>
    <row r="427" spans="1:6" ht="35.4" x14ac:dyDescent="0.25">
      <c r="A427" s="268">
        <v>706884</v>
      </c>
      <c r="B427" s="269" t="s">
        <v>865</v>
      </c>
      <c r="C427" s="270" t="s">
        <v>866</v>
      </c>
      <c r="D427" s="320" t="s">
        <v>247</v>
      </c>
      <c r="E427" s="297" t="s">
        <v>4546</v>
      </c>
      <c r="F427" s="312" t="s">
        <v>4547</v>
      </c>
    </row>
    <row r="428" spans="1:6" ht="35.4" x14ac:dyDescent="0.25">
      <c r="A428" s="268">
        <v>706886</v>
      </c>
      <c r="B428" s="269" t="s">
        <v>1531</v>
      </c>
      <c r="C428" s="270" t="s">
        <v>83</v>
      </c>
      <c r="D428" s="320" t="s">
        <v>247</v>
      </c>
      <c r="E428" s="310"/>
      <c r="F428" s="312" t="s">
        <v>4547</v>
      </c>
    </row>
    <row r="429" spans="1:6" ht="35.4" x14ac:dyDescent="0.25">
      <c r="A429" s="438">
        <v>706887</v>
      </c>
      <c r="B429" s="415" t="s">
        <v>867</v>
      </c>
      <c r="C429" s="416" t="s">
        <v>79</v>
      </c>
      <c r="D429" s="322" t="s">
        <v>249</v>
      </c>
      <c r="E429" s="307"/>
      <c r="F429" s="556"/>
    </row>
    <row r="430" spans="1:6" ht="35.4" x14ac:dyDescent="0.25">
      <c r="A430" s="294">
        <v>706889</v>
      </c>
      <c r="B430" s="269" t="s">
        <v>868</v>
      </c>
      <c r="C430" s="270" t="s">
        <v>326</v>
      </c>
      <c r="D430" s="320" t="s">
        <v>247</v>
      </c>
      <c r="E430" s="297" t="s">
        <v>4546</v>
      </c>
      <c r="F430" s="312" t="s">
        <v>4547</v>
      </c>
    </row>
    <row r="431" spans="1:6" ht="35.4" x14ac:dyDescent="0.25">
      <c r="A431" s="340">
        <v>706892</v>
      </c>
      <c r="B431" s="341" t="s">
        <v>514</v>
      </c>
      <c r="C431" s="343" t="s">
        <v>89</v>
      </c>
      <c r="D431" s="322" t="s">
        <v>401</v>
      </c>
      <c r="E431" s="496"/>
      <c r="F431" s="333"/>
    </row>
    <row r="432" spans="1:6" ht="35.4" x14ac:dyDescent="0.25">
      <c r="A432" s="294">
        <v>706897</v>
      </c>
      <c r="B432" s="269" t="s">
        <v>1532</v>
      </c>
      <c r="C432" s="270" t="s">
        <v>69</v>
      </c>
      <c r="D432" s="320" t="s">
        <v>247</v>
      </c>
      <c r="E432" s="297" t="s">
        <v>4546</v>
      </c>
      <c r="F432" s="312" t="s">
        <v>4547</v>
      </c>
    </row>
    <row r="433" spans="1:6" ht="35.4" x14ac:dyDescent="0.25">
      <c r="A433" s="264">
        <v>706899</v>
      </c>
      <c r="B433" s="265" t="s">
        <v>869</v>
      </c>
      <c r="C433" s="266" t="s">
        <v>397</v>
      </c>
      <c r="D433" s="322" t="s">
        <v>247</v>
      </c>
      <c r="E433" s="298" t="s">
        <v>4559</v>
      </c>
      <c r="F433" s="321"/>
    </row>
    <row r="434" spans="1:6" ht="35.4" x14ac:dyDescent="0.25">
      <c r="A434" s="340">
        <v>706901</v>
      </c>
      <c r="B434" s="341" t="s">
        <v>515</v>
      </c>
      <c r="C434" s="343" t="s">
        <v>99</v>
      </c>
      <c r="D434" s="298" t="s">
        <v>226</v>
      </c>
      <c r="E434" s="307"/>
      <c r="F434" s="393" t="s">
        <v>4597</v>
      </c>
    </row>
    <row r="435" spans="1:6" ht="35.4" x14ac:dyDescent="0.25">
      <c r="A435" s="364">
        <v>706903</v>
      </c>
      <c r="B435" s="354" t="s">
        <v>870</v>
      </c>
      <c r="C435" s="465" t="s">
        <v>360</v>
      </c>
      <c r="D435" s="322" t="s">
        <v>248</v>
      </c>
      <c r="E435" s="394"/>
      <c r="F435" s="376" t="s">
        <v>4547</v>
      </c>
    </row>
    <row r="436" spans="1:6" ht="35.4" x14ac:dyDescent="0.25">
      <c r="A436" s="346">
        <v>706908</v>
      </c>
      <c r="B436" s="354" t="s">
        <v>599</v>
      </c>
      <c r="C436" s="465" t="s">
        <v>274</v>
      </c>
      <c r="D436" s="322" t="s">
        <v>248</v>
      </c>
      <c r="E436" s="394"/>
      <c r="F436" s="376" t="s">
        <v>4547</v>
      </c>
    </row>
    <row r="437" spans="1:6" ht="35.4" x14ac:dyDescent="0.25">
      <c r="A437" s="340">
        <v>706911</v>
      </c>
      <c r="B437" s="341" t="s">
        <v>600</v>
      </c>
      <c r="C437" s="343" t="s">
        <v>134</v>
      </c>
      <c r="D437" s="322" t="s">
        <v>401</v>
      </c>
      <c r="E437" s="496"/>
      <c r="F437" s="333"/>
    </row>
    <row r="438" spans="1:6" ht="35.4" x14ac:dyDescent="0.25">
      <c r="A438" s="264">
        <v>706913</v>
      </c>
      <c r="B438" s="265" t="s">
        <v>567</v>
      </c>
      <c r="C438" s="266" t="s">
        <v>64</v>
      </c>
      <c r="D438" s="322" t="s">
        <v>247</v>
      </c>
      <c r="E438" s="297" t="s">
        <v>4546</v>
      </c>
      <c r="F438" s="549"/>
    </row>
    <row r="439" spans="1:6" ht="35.4" x14ac:dyDescent="0.25">
      <c r="A439" s="294">
        <v>706917</v>
      </c>
      <c r="B439" s="269" t="s">
        <v>1533</v>
      </c>
      <c r="C439" s="270" t="s">
        <v>66</v>
      </c>
      <c r="D439" s="320" t="s">
        <v>247</v>
      </c>
      <c r="E439" s="297" t="s">
        <v>4546</v>
      </c>
      <c r="F439" s="312" t="s">
        <v>4547</v>
      </c>
    </row>
    <row r="440" spans="1:6" ht="35.4" x14ac:dyDescent="0.25">
      <c r="A440" s="268">
        <v>706918</v>
      </c>
      <c r="B440" s="269" t="s">
        <v>1534</v>
      </c>
      <c r="C440" s="270" t="s">
        <v>145</v>
      </c>
      <c r="D440" s="320" t="s">
        <v>247</v>
      </c>
      <c r="E440" s="299"/>
      <c r="F440" s="312" t="s">
        <v>4547</v>
      </c>
    </row>
    <row r="441" spans="1:6" ht="35.4" x14ac:dyDescent="0.25">
      <c r="A441" s="340">
        <v>706921</v>
      </c>
      <c r="B441" s="341" t="s">
        <v>601</v>
      </c>
      <c r="C441" s="343" t="s">
        <v>587</v>
      </c>
      <c r="D441" s="322" t="s">
        <v>248</v>
      </c>
      <c r="E441" s="379"/>
      <c r="F441" s="561"/>
    </row>
    <row r="442" spans="1:6" ht="35.4" x14ac:dyDescent="0.25">
      <c r="A442" s="264">
        <v>706922</v>
      </c>
      <c r="B442" s="265" t="s">
        <v>621</v>
      </c>
      <c r="C442" s="266" t="s">
        <v>67</v>
      </c>
      <c r="D442" s="322" t="s">
        <v>247</v>
      </c>
      <c r="E442" s="297" t="s">
        <v>4546</v>
      </c>
      <c r="F442" s="559"/>
    </row>
    <row r="443" spans="1:6" ht="35.4" x14ac:dyDescent="0.25">
      <c r="A443" s="294">
        <v>706923</v>
      </c>
      <c r="B443" s="269" t="s">
        <v>1535</v>
      </c>
      <c r="C443" s="270" t="s">
        <v>1536</v>
      </c>
      <c r="D443" s="320" t="s">
        <v>247</v>
      </c>
      <c r="E443" s="297" t="s">
        <v>4546</v>
      </c>
      <c r="F443" s="312" t="s">
        <v>4547</v>
      </c>
    </row>
    <row r="444" spans="1:6" ht="35.4" x14ac:dyDescent="0.25">
      <c r="A444" s="438">
        <v>706935</v>
      </c>
      <c r="B444" s="415" t="s">
        <v>568</v>
      </c>
      <c r="C444" s="416" t="s">
        <v>68</v>
      </c>
      <c r="D444" s="322" t="s">
        <v>249</v>
      </c>
      <c r="E444" s="307"/>
      <c r="F444" s="556"/>
    </row>
    <row r="445" spans="1:6" ht="35.4" x14ac:dyDescent="0.25">
      <c r="A445" s="340">
        <v>706936</v>
      </c>
      <c r="B445" s="341" t="s">
        <v>872</v>
      </c>
      <c r="C445" s="343" t="s">
        <v>63</v>
      </c>
      <c r="D445" s="322" t="s">
        <v>248</v>
      </c>
      <c r="E445" s="379"/>
      <c r="F445" s="382"/>
    </row>
    <row r="446" spans="1:6" ht="35.4" x14ac:dyDescent="0.25">
      <c r="A446" s="268">
        <v>706938</v>
      </c>
      <c r="B446" s="269" t="s">
        <v>1537</v>
      </c>
      <c r="C446" s="270" t="s">
        <v>145</v>
      </c>
      <c r="D446" s="320" t="s">
        <v>247</v>
      </c>
      <c r="E446" s="297" t="s">
        <v>4546</v>
      </c>
      <c r="F446" s="312" t="s">
        <v>4547</v>
      </c>
    </row>
    <row r="447" spans="1:6" ht="35.4" x14ac:dyDescent="0.25">
      <c r="A447" s="275">
        <v>706940</v>
      </c>
      <c r="B447" s="276" t="s">
        <v>873</v>
      </c>
      <c r="C447" s="277" t="s">
        <v>266</v>
      </c>
      <c r="D447" s="322" t="s">
        <v>247</v>
      </c>
      <c r="E447" s="307"/>
      <c r="F447" s="329" t="s">
        <v>4543</v>
      </c>
    </row>
    <row r="448" spans="1:6" ht="35.4" x14ac:dyDescent="0.25">
      <c r="A448" s="294">
        <v>706941</v>
      </c>
      <c r="B448" s="269" t="s">
        <v>521</v>
      </c>
      <c r="C448" s="270" t="s">
        <v>82</v>
      </c>
      <c r="D448" s="320" t="s">
        <v>247</v>
      </c>
      <c r="E448" s="297" t="s">
        <v>4546</v>
      </c>
      <c r="F448" s="312" t="s">
        <v>4547</v>
      </c>
    </row>
    <row r="449" spans="1:6" ht="35.4" x14ac:dyDescent="0.25">
      <c r="A449" s="438">
        <v>706942</v>
      </c>
      <c r="B449" s="415" t="s">
        <v>1538</v>
      </c>
      <c r="C449" s="416" t="s">
        <v>1539</v>
      </c>
      <c r="D449" s="322" t="s">
        <v>249</v>
      </c>
      <c r="E449" s="307"/>
      <c r="F449" s="556"/>
    </row>
    <row r="450" spans="1:6" ht="35.4" x14ac:dyDescent="0.25">
      <c r="A450" s="438">
        <v>706945</v>
      </c>
      <c r="B450" s="415" t="s">
        <v>874</v>
      </c>
      <c r="C450" s="416" t="s">
        <v>162</v>
      </c>
      <c r="D450" s="322" t="s">
        <v>249</v>
      </c>
      <c r="E450" s="307" t="s">
        <v>4583</v>
      </c>
      <c r="F450" s="556"/>
    </row>
    <row r="451" spans="1:6" ht="35.4" x14ac:dyDescent="0.25">
      <c r="A451" s="366">
        <v>706950</v>
      </c>
      <c r="B451" s="367" t="s">
        <v>542</v>
      </c>
      <c r="C451" s="469" t="s">
        <v>66</v>
      </c>
      <c r="D451" s="322" t="s">
        <v>248</v>
      </c>
      <c r="E451" s="390"/>
      <c r="F451" s="376" t="s">
        <v>4547</v>
      </c>
    </row>
    <row r="452" spans="1:6" ht="35.4" x14ac:dyDescent="0.25">
      <c r="A452" s="268">
        <v>706952</v>
      </c>
      <c r="B452" s="269" t="s">
        <v>602</v>
      </c>
      <c r="C452" s="270" t="s">
        <v>99</v>
      </c>
      <c r="D452" s="320" t="s">
        <v>247</v>
      </c>
      <c r="E452" s="297" t="s">
        <v>4546</v>
      </c>
      <c r="F452" s="312" t="s">
        <v>4547</v>
      </c>
    </row>
    <row r="453" spans="1:6" ht="35.4" x14ac:dyDescent="0.25">
      <c r="A453" s="293">
        <v>706953</v>
      </c>
      <c r="B453" s="276" t="s">
        <v>524</v>
      </c>
      <c r="C453" s="277" t="s">
        <v>99</v>
      </c>
      <c r="D453" s="322" t="s">
        <v>247</v>
      </c>
      <c r="E453" s="297" t="s">
        <v>4546</v>
      </c>
      <c r="F453" s="330" t="s">
        <v>4543</v>
      </c>
    </row>
    <row r="454" spans="1:6" ht="35.4" x14ac:dyDescent="0.25">
      <c r="A454" s="455">
        <v>706955</v>
      </c>
      <c r="B454" s="436" t="s">
        <v>516</v>
      </c>
      <c r="C454" s="437" t="s">
        <v>66</v>
      </c>
      <c r="D454" s="322" t="s">
        <v>249</v>
      </c>
      <c r="E454" s="310" t="s">
        <v>4583</v>
      </c>
      <c r="F454" s="562" t="s">
        <v>4547</v>
      </c>
    </row>
    <row r="455" spans="1:6" ht="35.4" x14ac:dyDescent="0.25">
      <c r="A455" s="268">
        <v>706956</v>
      </c>
      <c r="B455" s="269" t="s">
        <v>1540</v>
      </c>
      <c r="C455" s="270" t="s">
        <v>1541</v>
      </c>
      <c r="D455" s="320" t="s">
        <v>247</v>
      </c>
      <c r="E455" s="297" t="s">
        <v>4546</v>
      </c>
      <c r="F455" s="312" t="s">
        <v>4547</v>
      </c>
    </row>
    <row r="456" spans="1:6" ht="35.4" x14ac:dyDescent="0.25">
      <c r="A456" s="294">
        <v>706957</v>
      </c>
      <c r="B456" s="295" t="s">
        <v>1542</v>
      </c>
      <c r="C456" s="296" t="s">
        <v>75</v>
      </c>
      <c r="D456" s="320" t="s">
        <v>247</v>
      </c>
      <c r="E456" s="297" t="s">
        <v>4546</v>
      </c>
      <c r="F456" s="312" t="s">
        <v>4547</v>
      </c>
    </row>
    <row r="457" spans="1:6" ht="35.4" x14ac:dyDescent="0.25">
      <c r="A457" s="366">
        <v>706958</v>
      </c>
      <c r="B457" s="367" t="s">
        <v>373</v>
      </c>
      <c r="C457" s="469" t="s">
        <v>315</v>
      </c>
      <c r="D457" s="322" t="s">
        <v>248</v>
      </c>
      <c r="E457" s="390"/>
      <c r="F457" s="376" t="s">
        <v>4547</v>
      </c>
    </row>
    <row r="458" spans="1:6" ht="35.4" x14ac:dyDescent="0.25">
      <c r="A458" s="294">
        <v>706963</v>
      </c>
      <c r="B458" s="269" t="s">
        <v>1543</v>
      </c>
      <c r="C458" s="270" t="s">
        <v>103</v>
      </c>
      <c r="D458" s="320" t="s">
        <v>247</v>
      </c>
      <c r="E458" s="297" t="s">
        <v>4546</v>
      </c>
      <c r="F458" s="312" t="s">
        <v>4547</v>
      </c>
    </row>
    <row r="459" spans="1:6" ht="35.4" x14ac:dyDescent="0.25">
      <c r="A459" s="268">
        <v>706964</v>
      </c>
      <c r="B459" s="269" t="s">
        <v>1544</v>
      </c>
      <c r="C459" s="270" t="s">
        <v>1545</v>
      </c>
      <c r="D459" s="320" t="s">
        <v>247</v>
      </c>
      <c r="E459" s="310"/>
      <c r="F459" s="312" t="s">
        <v>4547</v>
      </c>
    </row>
    <row r="460" spans="1:6" ht="35.4" x14ac:dyDescent="0.25">
      <c r="A460" s="346">
        <v>706966</v>
      </c>
      <c r="B460" s="354" t="s">
        <v>875</v>
      </c>
      <c r="C460" s="465" t="s">
        <v>68</v>
      </c>
      <c r="D460" s="322" t="s">
        <v>248</v>
      </c>
      <c r="E460" s="394"/>
      <c r="F460" s="376" t="s">
        <v>4547</v>
      </c>
    </row>
    <row r="461" spans="1:6" ht="35.4" x14ac:dyDescent="0.25">
      <c r="A461" s="438">
        <v>706979</v>
      </c>
      <c r="B461" s="415" t="s">
        <v>4592</v>
      </c>
      <c r="C461" s="416" t="s">
        <v>4593</v>
      </c>
      <c r="D461" s="322" t="s">
        <v>249</v>
      </c>
      <c r="E461" s="307"/>
      <c r="F461" s="556"/>
    </row>
    <row r="462" spans="1:6" ht="35.4" x14ac:dyDescent="0.25">
      <c r="A462" s="294">
        <v>706981</v>
      </c>
      <c r="B462" s="269" t="s">
        <v>603</v>
      </c>
      <c r="C462" s="270" t="s">
        <v>334</v>
      </c>
      <c r="D462" s="320" t="s">
        <v>247</v>
      </c>
      <c r="E462" s="299"/>
      <c r="F462" s="312" t="s">
        <v>4547</v>
      </c>
    </row>
    <row r="463" spans="1:6" ht="35.4" x14ac:dyDescent="0.25">
      <c r="A463" s="294">
        <v>706985</v>
      </c>
      <c r="B463" s="269" t="s">
        <v>876</v>
      </c>
      <c r="C463" s="270" t="s">
        <v>123</v>
      </c>
      <c r="D463" s="320" t="s">
        <v>247</v>
      </c>
      <c r="E463" s="297" t="s">
        <v>4546</v>
      </c>
      <c r="F463" s="312" t="s">
        <v>4547</v>
      </c>
    </row>
    <row r="464" spans="1:6" ht="35.4" x14ac:dyDescent="0.5">
      <c r="A464" s="340">
        <v>706988</v>
      </c>
      <c r="B464" s="341" t="s">
        <v>877</v>
      </c>
      <c r="C464" s="343" t="s">
        <v>61</v>
      </c>
      <c r="D464" s="322" t="s">
        <v>401</v>
      </c>
      <c r="E464" s="505"/>
      <c r="F464" s="333"/>
    </row>
    <row r="465" spans="1:6" ht="35.4" x14ac:dyDescent="0.25">
      <c r="A465" s="268">
        <v>706990</v>
      </c>
      <c r="B465" s="269" t="s">
        <v>878</v>
      </c>
      <c r="C465" s="270" t="s">
        <v>105</v>
      </c>
      <c r="D465" s="320" t="s">
        <v>247</v>
      </c>
      <c r="E465" s="297" t="s">
        <v>4546</v>
      </c>
      <c r="F465" s="312" t="s">
        <v>4547</v>
      </c>
    </row>
    <row r="466" spans="1:6" ht="35.4" x14ac:dyDescent="0.25">
      <c r="A466" s="293">
        <v>706991</v>
      </c>
      <c r="B466" s="276" t="s">
        <v>517</v>
      </c>
      <c r="C466" s="277" t="s">
        <v>87</v>
      </c>
      <c r="D466" s="322" t="s">
        <v>247</v>
      </c>
      <c r="E466" s="307"/>
      <c r="F466" s="329" t="s">
        <v>4543</v>
      </c>
    </row>
    <row r="467" spans="1:6" ht="35.4" x14ac:dyDescent="0.25">
      <c r="A467" s="438">
        <v>706992</v>
      </c>
      <c r="B467" s="415" t="s">
        <v>492</v>
      </c>
      <c r="C467" s="416" t="s">
        <v>68</v>
      </c>
      <c r="D467" s="322" t="s">
        <v>249</v>
      </c>
      <c r="E467" s="307" t="s">
        <v>4583</v>
      </c>
      <c r="F467" s="334"/>
    </row>
    <row r="468" spans="1:6" ht="35.4" x14ac:dyDescent="0.25">
      <c r="A468" s="294">
        <v>706993</v>
      </c>
      <c r="B468" s="269" t="s">
        <v>879</v>
      </c>
      <c r="C468" s="270" t="s">
        <v>89</v>
      </c>
      <c r="D468" s="320" t="s">
        <v>247</v>
      </c>
      <c r="E468" s="297" t="s">
        <v>4546</v>
      </c>
      <c r="F468" s="312" t="s">
        <v>4547</v>
      </c>
    </row>
    <row r="469" spans="1:6" ht="35.4" x14ac:dyDescent="0.25">
      <c r="A469" s="294">
        <v>706995</v>
      </c>
      <c r="B469" s="269" t="s">
        <v>880</v>
      </c>
      <c r="C469" s="270" t="s">
        <v>277</v>
      </c>
      <c r="D469" s="320" t="s">
        <v>247</v>
      </c>
      <c r="E469" s="297" t="s">
        <v>4546</v>
      </c>
      <c r="F469" s="312" t="s">
        <v>4547</v>
      </c>
    </row>
    <row r="470" spans="1:6" ht="35.4" x14ac:dyDescent="0.25">
      <c r="A470" s="294">
        <v>706997</v>
      </c>
      <c r="B470" s="269" t="s">
        <v>881</v>
      </c>
      <c r="C470" s="270" t="s">
        <v>882</v>
      </c>
      <c r="D470" s="320" t="s">
        <v>247</v>
      </c>
      <c r="E470" s="297" t="s">
        <v>4546</v>
      </c>
      <c r="F470" s="312" t="s">
        <v>4547</v>
      </c>
    </row>
    <row r="471" spans="1:6" ht="35.4" x14ac:dyDescent="0.25">
      <c r="A471" s="264">
        <v>706998</v>
      </c>
      <c r="B471" s="265" t="s">
        <v>604</v>
      </c>
      <c r="C471" s="266" t="s">
        <v>358</v>
      </c>
      <c r="D471" s="322" t="s">
        <v>247</v>
      </c>
      <c r="E471" s="297" t="s">
        <v>4546</v>
      </c>
      <c r="F471" s="561"/>
    </row>
    <row r="472" spans="1:6" ht="35.4" x14ac:dyDescent="0.25">
      <c r="A472" s="340">
        <v>707000</v>
      </c>
      <c r="B472" s="341" t="s">
        <v>605</v>
      </c>
      <c r="C472" s="343" t="s">
        <v>90</v>
      </c>
      <c r="D472" s="322" t="s">
        <v>248</v>
      </c>
      <c r="E472" s="379"/>
      <c r="F472" s="392"/>
    </row>
    <row r="473" spans="1:6" ht="35.4" x14ac:dyDescent="0.25">
      <c r="A473" s="340">
        <v>707003</v>
      </c>
      <c r="B473" s="341" t="s">
        <v>883</v>
      </c>
      <c r="C473" s="343" t="s">
        <v>884</v>
      </c>
      <c r="D473" s="322" t="s">
        <v>248</v>
      </c>
      <c r="E473" s="411"/>
      <c r="F473" s="334"/>
    </row>
    <row r="474" spans="1:6" ht="35.4" x14ac:dyDescent="0.25">
      <c r="A474" s="268">
        <v>707008</v>
      </c>
      <c r="B474" s="269" t="s">
        <v>1546</v>
      </c>
      <c r="C474" s="270" t="s">
        <v>1547</v>
      </c>
      <c r="D474" s="320" t="s">
        <v>247</v>
      </c>
      <c r="E474" s="297" t="s">
        <v>4546</v>
      </c>
      <c r="F474" s="312" t="s">
        <v>4547</v>
      </c>
    </row>
    <row r="475" spans="1:6" ht="35.4" x14ac:dyDescent="0.25">
      <c r="A475" s="294">
        <v>707013</v>
      </c>
      <c r="B475" s="269" t="s">
        <v>606</v>
      </c>
      <c r="C475" s="270" t="s">
        <v>66</v>
      </c>
      <c r="D475" s="320" t="s">
        <v>247</v>
      </c>
      <c r="E475" s="297" t="s">
        <v>4546</v>
      </c>
      <c r="F475" s="312" t="s">
        <v>4547</v>
      </c>
    </row>
    <row r="476" spans="1:6" ht="35.4" x14ac:dyDescent="0.25">
      <c r="A476" s="294">
        <v>707017</v>
      </c>
      <c r="B476" s="269" t="s">
        <v>885</v>
      </c>
      <c r="C476" s="270" t="s">
        <v>244</v>
      </c>
      <c r="D476" s="320" t="s">
        <v>247</v>
      </c>
      <c r="E476" s="297" t="s">
        <v>4546</v>
      </c>
      <c r="F476" s="312" t="s">
        <v>4547</v>
      </c>
    </row>
    <row r="477" spans="1:6" ht="35.4" x14ac:dyDescent="0.25">
      <c r="A477" s="294">
        <v>707025</v>
      </c>
      <c r="B477" s="269" t="s">
        <v>525</v>
      </c>
      <c r="C477" s="270" t="s">
        <v>64</v>
      </c>
      <c r="D477" s="320" t="s">
        <v>247</v>
      </c>
      <c r="E477" s="297" t="s">
        <v>4546</v>
      </c>
      <c r="F477" s="312" t="s">
        <v>4547</v>
      </c>
    </row>
    <row r="478" spans="1:6" ht="35.4" x14ac:dyDescent="0.5">
      <c r="A478" s="340">
        <v>707027</v>
      </c>
      <c r="B478" s="341" t="s">
        <v>299</v>
      </c>
      <c r="C478" s="343" t="s">
        <v>68</v>
      </c>
      <c r="D478" s="322" t="s">
        <v>401</v>
      </c>
      <c r="E478" s="505"/>
      <c r="F478" s="333"/>
    </row>
    <row r="479" spans="1:6" ht="35.4" x14ac:dyDescent="0.25">
      <c r="A479" s="275">
        <v>707028</v>
      </c>
      <c r="B479" s="276" t="s">
        <v>1548</v>
      </c>
      <c r="C479" s="277" t="s">
        <v>74</v>
      </c>
      <c r="D479" s="322" t="s">
        <v>247</v>
      </c>
      <c r="E479" s="298"/>
      <c r="F479" s="330" t="s">
        <v>4543</v>
      </c>
    </row>
    <row r="480" spans="1:6" ht="35.4" x14ac:dyDescent="0.25">
      <c r="A480" s="294">
        <v>707031</v>
      </c>
      <c r="B480" s="269" t="s">
        <v>329</v>
      </c>
      <c r="C480" s="270" t="s">
        <v>68</v>
      </c>
      <c r="D480" s="320" t="s">
        <v>247</v>
      </c>
      <c r="E480" s="297" t="s">
        <v>4546</v>
      </c>
      <c r="F480" s="312" t="s">
        <v>4547</v>
      </c>
    </row>
    <row r="481" spans="1:6" ht="35.4" x14ac:dyDescent="0.25">
      <c r="A481" s="438">
        <v>707032</v>
      </c>
      <c r="B481" s="415" t="s">
        <v>886</v>
      </c>
      <c r="C481" s="416" t="s">
        <v>69</v>
      </c>
      <c r="D481" s="322" t="s">
        <v>249</v>
      </c>
      <c r="E481" s="307"/>
      <c r="F481" s="556"/>
    </row>
    <row r="482" spans="1:6" ht="35.4" x14ac:dyDescent="0.25">
      <c r="A482" s="340">
        <v>707035</v>
      </c>
      <c r="B482" s="341" t="s">
        <v>489</v>
      </c>
      <c r="C482" s="343" t="s">
        <v>76</v>
      </c>
      <c r="D482" s="322" t="s">
        <v>403</v>
      </c>
      <c r="E482" s="307"/>
      <c r="F482" s="393" t="s">
        <v>4590</v>
      </c>
    </row>
    <row r="483" spans="1:6" ht="35.4" x14ac:dyDescent="0.25">
      <c r="A483" s="268">
        <v>707036</v>
      </c>
      <c r="B483" s="269" t="s">
        <v>887</v>
      </c>
      <c r="C483" s="270" t="s">
        <v>66</v>
      </c>
      <c r="D483" s="320" t="s">
        <v>247</v>
      </c>
      <c r="E483" s="297" t="s">
        <v>4546</v>
      </c>
      <c r="F483" s="312" t="s">
        <v>4547</v>
      </c>
    </row>
    <row r="484" spans="1:6" ht="35.4" x14ac:dyDescent="0.25">
      <c r="A484" s="340">
        <v>707041</v>
      </c>
      <c r="B484" s="341" t="s">
        <v>526</v>
      </c>
      <c r="C484" s="343" t="s">
        <v>341</v>
      </c>
      <c r="D484" s="322" t="s">
        <v>403</v>
      </c>
      <c r="E484" s="307"/>
      <c r="F484" s="393" t="s">
        <v>4590</v>
      </c>
    </row>
    <row r="485" spans="1:6" ht="35.4" x14ac:dyDescent="0.5">
      <c r="A485" s="340">
        <v>707042</v>
      </c>
      <c r="B485" s="341" t="s">
        <v>518</v>
      </c>
      <c r="C485" s="343" t="s">
        <v>108</v>
      </c>
      <c r="D485" s="322" t="s">
        <v>401</v>
      </c>
      <c r="E485" s="505"/>
      <c r="F485" s="333"/>
    </row>
    <row r="486" spans="1:6" ht="35.4" x14ac:dyDescent="0.25">
      <c r="A486" s="294">
        <v>707043</v>
      </c>
      <c r="B486" s="269" t="s">
        <v>519</v>
      </c>
      <c r="C486" s="270" t="s">
        <v>291</v>
      </c>
      <c r="D486" s="320" t="s">
        <v>247</v>
      </c>
      <c r="E486" s="299"/>
      <c r="F486" s="312" t="s">
        <v>4547</v>
      </c>
    </row>
    <row r="487" spans="1:6" ht="35.4" x14ac:dyDescent="0.25">
      <c r="A487" s="346">
        <v>707048</v>
      </c>
      <c r="B487" s="354" t="s">
        <v>888</v>
      </c>
      <c r="C487" s="465" t="s">
        <v>889</v>
      </c>
      <c r="D487" s="322" t="s">
        <v>248</v>
      </c>
      <c r="E487" s="390"/>
      <c r="F487" s="376" t="s">
        <v>4547</v>
      </c>
    </row>
    <row r="488" spans="1:6" ht="35.4" x14ac:dyDescent="0.25">
      <c r="A488" s="294">
        <v>707049</v>
      </c>
      <c r="B488" s="269" t="s">
        <v>890</v>
      </c>
      <c r="C488" s="270" t="s">
        <v>299</v>
      </c>
      <c r="D488" s="320" t="s">
        <v>247</v>
      </c>
      <c r="E488" s="297" t="s">
        <v>4546</v>
      </c>
      <c r="F488" s="312" t="s">
        <v>4547</v>
      </c>
    </row>
    <row r="489" spans="1:6" ht="35.4" x14ac:dyDescent="0.25">
      <c r="A489" s="294">
        <v>707051</v>
      </c>
      <c r="B489" s="269" t="s">
        <v>1549</v>
      </c>
      <c r="C489" s="270" t="s">
        <v>1550</v>
      </c>
      <c r="D489" s="320" t="s">
        <v>247</v>
      </c>
      <c r="E489" s="297" t="s">
        <v>4546</v>
      </c>
      <c r="F489" s="312" t="s">
        <v>4547</v>
      </c>
    </row>
    <row r="490" spans="1:6" ht="35.4" x14ac:dyDescent="0.25">
      <c r="A490" s="438">
        <v>707054</v>
      </c>
      <c r="B490" s="415" t="s">
        <v>607</v>
      </c>
      <c r="C490" s="416" t="s">
        <v>118</v>
      </c>
      <c r="D490" s="322" t="s">
        <v>249</v>
      </c>
      <c r="E490" s="307"/>
      <c r="F490" s="334"/>
    </row>
    <row r="491" spans="1:6" ht="35.4" x14ac:dyDescent="0.25">
      <c r="A491" s="340">
        <v>707055</v>
      </c>
      <c r="B491" s="341" t="s">
        <v>891</v>
      </c>
      <c r="C491" s="343" t="s">
        <v>892</v>
      </c>
      <c r="D491" s="322" t="s">
        <v>248</v>
      </c>
      <c r="E491" s="297" t="s">
        <v>4583</v>
      </c>
      <c r="F491" s="334"/>
    </row>
    <row r="492" spans="1:6" ht="35.4" x14ac:dyDescent="0.25">
      <c r="A492" s="268">
        <v>707056</v>
      </c>
      <c r="B492" s="269" t="s">
        <v>608</v>
      </c>
      <c r="C492" s="270" t="s">
        <v>269</v>
      </c>
      <c r="D492" s="320" t="s">
        <v>247</v>
      </c>
      <c r="E492" s="297" t="s">
        <v>4546</v>
      </c>
      <c r="F492" s="312" t="s">
        <v>4547</v>
      </c>
    </row>
    <row r="493" spans="1:6" ht="35.4" x14ac:dyDescent="0.5">
      <c r="A493" s="340">
        <v>707057</v>
      </c>
      <c r="B493" s="341" t="s">
        <v>893</v>
      </c>
      <c r="C493" s="343" t="s">
        <v>250</v>
      </c>
      <c r="D493" s="322" t="s">
        <v>401</v>
      </c>
      <c r="E493" s="505"/>
      <c r="F493" s="333"/>
    </row>
    <row r="494" spans="1:6" ht="35.4" x14ac:dyDescent="0.25">
      <c r="A494" s="340">
        <v>707061</v>
      </c>
      <c r="B494" s="341" t="s">
        <v>894</v>
      </c>
      <c r="C494" s="343" t="s">
        <v>102</v>
      </c>
      <c r="D494" s="298" t="s">
        <v>402</v>
      </c>
      <c r="E494" s="298"/>
      <c r="F494" s="393" t="s">
        <v>4581</v>
      </c>
    </row>
    <row r="495" spans="1:6" ht="35.4" x14ac:dyDescent="0.25">
      <c r="A495" s="294">
        <v>707065</v>
      </c>
      <c r="B495" s="269" t="s">
        <v>1551</v>
      </c>
      <c r="C495" s="270" t="s">
        <v>130</v>
      </c>
      <c r="D495" s="320" t="s">
        <v>247</v>
      </c>
      <c r="E495" s="299"/>
      <c r="F495" s="312" t="s">
        <v>4547</v>
      </c>
    </row>
    <row r="496" spans="1:6" ht="35.4" x14ac:dyDescent="0.25">
      <c r="A496" s="366">
        <v>707069</v>
      </c>
      <c r="B496" s="367" t="s">
        <v>895</v>
      </c>
      <c r="C496" s="469" t="s">
        <v>304</v>
      </c>
      <c r="D496" s="322" t="s">
        <v>248</v>
      </c>
      <c r="E496" s="390"/>
      <c r="F496" s="376" t="s">
        <v>4547</v>
      </c>
    </row>
    <row r="497" spans="1:6" ht="35.4" x14ac:dyDescent="0.25">
      <c r="A497" s="340">
        <v>707072</v>
      </c>
      <c r="B497" s="341" t="s">
        <v>609</v>
      </c>
      <c r="C497" s="343" t="s">
        <v>64</v>
      </c>
      <c r="D497" s="322" t="s">
        <v>248</v>
      </c>
      <c r="E497" s="379"/>
      <c r="F497" s="573"/>
    </row>
    <row r="498" spans="1:6" ht="35.4" x14ac:dyDescent="0.25">
      <c r="A498" s="294">
        <v>707073</v>
      </c>
      <c r="B498" s="269" t="s">
        <v>490</v>
      </c>
      <c r="C498" s="270" t="s">
        <v>129</v>
      </c>
      <c r="D498" s="320" t="s">
        <v>247</v>
      </c>
      <c r="E498" s="499" t="s">
        <v>4546</v>
      </c>
      <c r="F498" s="312" t="s">
        <v>4547</v>
      </c>
    </row>
    <row r="499" spans="1:6" ht="35.4" x14ac:dyDescent="0.25">
      <c r="A499" s="294">
        <v>707075</v>
      </c>
      <c r="B499" s="295" t="s">
        <v>1552</v>
      </c>
      <c r="C499" s="296" t="s">
        <v>64</v>
      </c>
      <c r="D499" s="320" t="s">
        <v>247</v>
      </c>
      <c r="E499" s="499" t="s">
        <v>4546</v>
      </c>
      <c r="F499" s="312" t="s">
        <v>4547</v>
      </c>
    </row>
    <row r="500" spans="1:6" ht="35.4" x14ac:dyDescent="0.25">
      <c r="A500" s="264">
        <v>707076</v>
      </c>
      <c r="B500" s="265" t="s">
        <v>622</v>
      </c>
      <c r="C500" s="266" t="s">
        <v>99</v>
      </c>
      <c r="D500" s="322" t="s">
        <v>247</v>
      </c>
      <c r="E500" s="499" t="s">
        <v>4546</v>
      </c>
      <c r="F500" s="561"/>
    </row>
    <row r="501" spans="1:6" ht="35.4" x14ac:dyDescent="0.25">
      <c r="A501" s="294">
        <v>707077</v>
      </c>
      <c r="B501" s="269" t="s">
        <v>527</v>
      </c>
      <c r="C501" s="270" t="s">
        <v>114</v>
      </c>
      <c r="D501" s="320" t="s">
        <v>247</v>
      </c>
      <c r="E501" s="499" t="s">
        <v>4546</v>
      </c>
      <c r="F501" s="312" t="s">
        <v>4547</v>
      </c>
    </row>
    <row r="502" spans="1:6" ht="35.4" x14ac:dyDescent="0.25">
      <c r="A502" s="346">
        <v>707078</v>
      </c>
      <c r="B502" s="354" t="s">
        <v>610</v>
      </c>
      <c r="C502" s="465" t="s">
        <v>289</v>
      </c>
      <c r="D502" s="322" t="s">
        <v>248</v>
      </c>
      <c r="E502" s="522"/>
      <c r="F502" s="376" t="s">
        <v>4547</v>
      </c>
    </row>
    <row r="503" spans="1:6" ht="35.4" x14ac:dyDescent="0.25">
      <c r="A503" s="366">
        <v>707079</v>
      </c>
      <c r="B503" s="367" t="s">
        <v>618</v>
      </c>
      <c r="C503" s="469" t="s">
        <v>99</v>
      </c>
      <c r="D503" s="322" t="s">
        <v>248</v>
      </c>
      <c r="E503" s="539"/>
      <c r="F503" s="376" t="s">
        <v>4547</v>
      </c>
    </row>
    <row r="504" spans="1:6" ht="35.4" x14ac:dyDescent="0.25">
      <c r="A504" s="294">
        <v>707081</v>
      </c>
      <c r="B504" s="269" t="s">
        <v>611</v>
      </c>
      <c r="C504" s="270" t="s">
        <v>68</v>
      </c>
      <c r="D504" s="320" t="s">
        <v>247</v>
      </c>
      <c r="E504" s="499" t="s">
        <v>4546</v>
      </c>
      <c r="F504" s="312" t="s">
        <v>4547</v>
      </c>
    </row>
    <row r="505" spans="1:6" ht="35.4" x14ac:dyDescent="0.25">
      <c r="A505" s="346">
        <v>707082</v>
      </c>
      <c r="B505" s="354" t="s">
        <v>896</v>
      </c>
      <c r="C505" s="465" t="s">
        <v>274</v>
      </c>
      <c r="D505" s="322" t="s">
        <v>248</v>
      </c>
      <c r="E505" s="522"/>
      <c r="F505" s="376" t="s">
        <v>4547</v>
      </c>
    </row>
    <row r="506" spans="1:6" ht="39.6" x14ac:dyDescent="0.25">
      <c r="A506" s="340">
        <v>707084</v>
      </c>
      <c r="B506" s="341" t="s">
        <v>612</v>
      </c>
      <c r="C506" s="343" t="s">
        <v>105</v>
      </c>
      <c r="D506" s="322" t="s">
        <v>248</v>
      </c>
      <c r="E506" s="498"/>
      <c r="F506" s="385"/>
    </row>
    <row r="507" spans="1:6" ht="35.4" x14ac:dyDescent="0.25">
      <c r="A507" s="268">
        <v>707086</v>
      </c>
      <c r="B507" s="269" t="s">
        <v>494</v>
      </c>
      <c r="C507" s="270" t="s">
        <v>68</v>
      </c>
      <c r="D507" s="320" t="s">
        <v>247</v>
      </c>
      <c r="E507" s="499" t="s">
        <v>4546</v>
      </c>
      <c r="F507" s="312" t="s">
        <v>4547</v>
      </c>
    </row>
    <row r="508" spans="1:6" ht="35.4" x14ac:dyDescent="0.25">
      <c r="A508" s="294">
        <v>707087</v>
      </c>
      <c r="B508" s="269" t="s">
        <v>613</v>
      </c>
      <c r="C508" s="270" t="s">
        <v>268</v>
      </c>
      <c r="D508" s="320" t="s">
        <v>247</v>
      </c>
      <c r="E508" s="499" t="s">
        <v>4546</v>
      </c>
      <c r="F508" s="312" t="s">
        <v>4547</v>
      </c>
    </row>
    <row r="509" spans="1:6" ht="35.4" x14ac:dyDescent="0.25">
      <c r="A509" s="268">
        <v>707088</v>
      </c>
      <c r="B509" s="269" t="s">
        <v>1553</v>
      </c>
      <c r="C509" s="270" t="s">
        <v>91</v>
      </c>
      <c r="D509" s="320" t="s">
        <v>247</v>
      </c>
      <c r="E509" s="501"/>
      <c r="F509" s="312" t="s">
        <v>4547</v>
      </c>
    </row>
    <row r="510" spans="1:6" ht="35.4" x14ac:dyDescent="0.25">
      <c r="A510" s="294">
        <v>707089</v>
      </c>
      <c r="B510" s="269" t="s">
        <v>897</v>
      </c>
      <c r="C510" s="270" t="s">
        <v>71</v>
      </c>
      <c r="D510" s="320" t="s">
        <v>247</v>
      </c>
      <c r="E510" s="499" t="s">
        <v>4546</v>
      </c>
      <c r="F510" s="312" t="s">
        <v>4547</v>
      </c>
    </row>
    <row r="511" spans="1:6" ht="35.4" x14ac:dyDescent="0.25">
      <c r="A511" s="294">
        <v>707093</v>
      </c>
      <c r="B511" s="269" t="s">
        <v>898</v>
      </c>
      <c r="C511" s="270" t="s">
        <v>252</v>
      </c>
      <c r="D511" s="320" t="s">
        <v>247</v>
      </c>
      <c r="E511" s="501"/>
      <c r="F511" s="312" t="s">
        <v>4547</v>
      </c>
    </row>
    <row r="512" spans="1:6" ht="35.4" x14ac:dyDescent="0.5">
      <c r="A512" s="340">
        <v>707095</v>
      </c>
      <c r="B512" s="341" t="s">
        <v>569</v>
      </c>
      <c r="C512" s="343" t="s">
        <v>68</v>
      </c>
      <c r="D512" s="322" t="s">
        <v>401</v>
      </c>
      <c r="E512" s="504"/>
      <c r="F512" s="333"/>
    </row>
    <row r="513" spans="1:6" ht="35.4" x14ac:dyDescent="0.25">
      <c r="A513" s="340">
        <v>707096</v>
      </c>
      <c r="B513" s="341" t="s">
        <v>899</v>
      </c>
      <c r="C513" s="343" t="s">
        <v>131</v>
      </c>
      <c r="D513" s="322" t="s">
        <v>248</v>
      </c>
      <c r="E513" s="499" t="s">
        <v>4583</v>
      </c>
      <c r="F513" s="334"/>
    </row>
    <row r="514" spans="1:6" ht="35.4" x14ac:dyDescent="0.25">
      <c r="A514" s="340">
        <v>707098</v>
      </c>
      <c r="B514" s="341" t="s">
        <v>900</v>
      </c>
      <c r="C514" s="343" t="s">
        <v>359</v>
      </c>
      <c r="D514" s="322" t="s">
        <v>248</v>
      </c>
      <c r="E514" s="498"/>
      <c r="F514" s="382"/>
    </row>
    <row r="515" spans="1:6" ht="35.4" x14ac:dyDescent="0.25">
      <c r="A515" s="268">
        <v>707102</v>
      </c>
      <c r="B515" s="269" t="s">
        <v>614</v>
      </c>
      <c r="C515" s="270" t="s">
        <v>124</v>
      </c>
      <c r="D515" s="320" t="s">
        <v>247</v>
      </c>
      <c r="E515" s="499" t="s">
        <v>4546</v>
      </c>
      <c r="F515" s="312" t="s">
        <v>4547</v>
      </c>
    </row>
    <row r="516" spans="1:6" ht="35.4" x14ac:dyDescent="0.25">
      <c r="A516" s="264">
        <v>707104</v>
      </c>
      <c r="B516" s="265" t="s">
        <v>901</v>
      </c>
      <c r="C516" s="266" t="s">
        <v>309</v>
      </c>
      <c r="D516" s="322" t="s">
        <v>247</v>
      </c>
      <c r="E516" s="499" t="s">
        <v>4546</v>
      </c>
      <c r="F516" s="323"/>
    </row>
    <row r="517" spans="1:6" ht="35.4" x14ac:dyDescent="0.25">
      <c r="A517" s="294">
        <v>707105</v>
      </c>
      <c r="B517" s="269" t="s">
        <v>1554</v>
      </c>
      <c r="C517" s="270" t="s">
        <v>99</v>
      </c>
      <c r="D517" s="320" t="s">
        <v>247</v>
      </c>
      <c r="E517" s="499" t="s">
        <v>4546</v>
      </c>
      <c r="F517" s="312" t="s">
        <v>4547</v>
      </c>
    </row>
    <row r="518" spans="1:6" ht="35.4" x14ac:dyDescent="0.25">
      <c r="A518" s="268">
        <v>707108</v>
      </c>
      <c r="B518" s="269" t="s">
        <v>1555</v>
      </c>
      <c r="C518" s="270" t="s">
        <v>70</v>
      </c>
      <c r="D518" s="320" t="s">
        <v>247</v>
      </c>
      <c r="E518" s="501"/>
      <c r="F518" s="312" t="s">
        <v>4547</v>
      </c>
    </row>
    <row r="519" spans="1:6" ht="35.4" x14ac:dyDescent="0.25">
      <c r="A519" s="294">
        <v>707111</v>
      </c>
      <c r="B519" s="269" t="s">
        <v>1556</v>
      </c>
      <c r="C519" s="270" t="s">
        <v>66</v>
      </c>
      <c r="D519" s="320" t="s">
        <v>247</v>
      </c>
      <c r="E519" s="501"/>
      <c r="F519" s="312" t="s">
        <v>4547</v>
      </c>
    </row>
    <row r="520" spans="1:6" ht="35.4" x14ac:dyDescent="0.25">
      <c r="A520" s="268">
        <v>707112</v>
      </c>
      <c r="B520" s="269" t="s">
        <v>902</v>
      </c>
      <c r="C520" s="270" t="s">
        <v>340</v>
      </c>
      <c r="D520" s="320" t="s">
        <v>247</v>
      </c>
      <c r="E520" s="499" t="s">
        <v>4546</v>
      </c>
      <c r="F520" s="312" t="s">
        <v>4547</v>
      </c>
    </row>
    <row r="521" spans="1:6" ht="35.4" x14ac:dyDescent="0.5">
      <c r="A521" s="340">
        <v>707114</v>
      </c>
      <c r="B521" s="341" t="s">
        <v>903</v>
      </c>
      <c r="C521" s="343" t="s">
        <v>146</v>
      </c>
      <c r="D521" s="322" t="s">
        <v>401</v>
      </c>
      <c r="E521" s="504"/>
      <c r="F521" s="333"/>
    </row>
    <row r="522" spans="1:6" ht="35.4" x14ac:dyDescent="0.25">
      <c r="A522" s="294">
        <v>707115</v>
      </c>
      <c r="B522" s="269" t="s">
        <v>1557</v>
      </c>
      <c r="C522" s="270" t="s">
        <v>125</v>
      </c>
      <c r="D522" s="320" t="s">
        <v>247</v>
      </c>
      <c r="E522" s="499" t="s">
        <v>4546</v>
      </c>
      <c r="F522" s="312" t="s">
        <v>4547</v>
      </c>
    </row>
    <row r="523" spans="1:6" ht="35.4" x14ac:dyDescent="0.25">
      <c r="A523" s="340">
        <v>707116</v>
      </c>
      <c r="B523" s="341" t="s">
        <v>619</v>
      </c>
      <c r="C523" s="343" t="s">
        <v>66</v>
      </c>
      <c r="D523" s="322" t="s">
        <v>248</v>
      </c>
      <c r="E523" s="498"/>
      <c r="F523" s="392"/>
    </row>
    <row r="524" spans="1:6" ht="35.4" x14ac:dyDescent="0.25">
      <c r="A524" s="264">
        <v>707118</v>
      </c>
      <c r="B524" s="265" t="s">
        <v>543</v>
      </c>
      <c r="C524" s="266" t="s">
        <v>83</v>
      </c>
      <c r="D524" s="322" t="s">
        <v>247</v>
      </c>
      <c r="E524" s="499" t="s">
        <v>4546</v>
      </c>
      <c r="F524" s="559"/>
    </row>
    <row r="525" spans="1:6" ht="35.4" x14ac:dyDescent="0.25">
      <c r="A525" s="346">
        <v>707124</v>
      </c>
      <c r="B525" s="354" t="s">
        <v>538</v>
      </c>
      <c r="C525" s="465" t="s">
        <v>376</v>
      </c>
      <c r="D525" s="322" t="s">
        <v>248</v>
      </c>
      <c r="E525" s="524" t="s">
        <v>4583</v>
      </c>
      <c r="F525" s="376" t="s">
        <v>4547</v>
      </c>
    </row>
    <row r="526" spans="1:6" ht="35.4" x14ac:dyDescent="0.25">
      <c r="A526" s="268">
        <v>707126</v>
      </c>
      <c r="B526" s="269" t="s">
        <v>623</v>
      </c>
      <c r="C526" s="270" t="s">
        <v>64</v>
      </c>
      <c r="D526" s="320" t="s">
        <v>247</v>
      </c>
      <c r="E526" s="499" t="s">
        <v>4546</v>
      </c>
      <c r="F526" s="312" t="s">
        <v>4547</v>
      </c>
    </row>
    <row r="527" spans="1:6" ht="35.4" x14ac:dyDescent="0.25">
      <c r="A527" s="340">
        <v>707127</v>
      </c>
      <c r="B527" s="341" t="s">
        <v>904</v>
      </c>
      <c r="C527" s="343" t="s">
        <v>105</v>
      </c>
      <c r="D527" s="322" t="s">
        <v>248</v>
      </c>
      <c r="E527" s="498"/>
      <c r="F527" s="334"/>
    </row>
    <row r="528" spans="1:6" ht="35.4" x14ac:dyDescent="0.25">
      <c r="A528" s="340">
        <v>707128</v>
      </c>
      <c r="B528" s="341" t="s">
        <v>905</v>
      </c>
      <c r="C528" s="343" t="s">
        <v>110</v>
      </c>
      <c r="D528" s="322" t="s">
        <v>248</v>
      </c>
      <c r="E528" s="499" t="s">
        <v>4583</v>
      </c>
      <c r="F528" s="321"/>
    </row>
    <row r="529" spans="1:6" ht="35.4" x14ac:dyDescent="0.25">
      <c r="A529" s="340">
        <v>707130</v>
      </c>
      <c r="B529" s="341" t="s">
        <v>615</v>
      </c>
      <c r="C529" s="343" t="s">
        <v>154</v>
      </c>
      <c r="D529" s="322" t="s">
        <v>248</v>
      </c>
      <c r="E529" s="498"/>
      <c r="F529" s="382"/>
    </row>
    <row r="530" spans="1:6" ht="35.4" x14ac:dyDescent="0.25">
      <c r="A530" s="264">
        <v>707132</v>
      </c>
      <c r="B530" s="265" t="s">
        <v>906</v>
      </c>
      <c r="C530" s="266" t="s">
        <v>99</v>
      </c>
      <c r="D530" s="322" t="s">
        <v>247</v>
      </c>
      <c r="E530" s="499" t="s">
        <v>4546</v>
      </c>
      <c r="F530" s="559"/>
    </row>
    <row r="531" spans="1:6" ht="35.4" x14ac:dyDescent="0.25">
      <c r="A531" s="294">
        <v>707133</v>
      </c>
      <c r="B531" s="269" t="s">
        <v>1558</v>
      </c>
      <c r="C531" s="270" t="s">
        <v>68</v>
      </c>
      <c r="D531" s="320" t="s">
        <v>247</v>
      </c>
      <c r="E531" s="499" t="s">
        <v>4546</v>
      </c>
      <c r="F531" s="312" t="s">
        <v>4547</v>
      </c>
    </row>
    <row r="532" spans="1:6" ht="35.4" x14ac:dyDescent="0.25">
      <c r="A532" s="340">
        <v>707135</v>
      </c>
      <c r="B532" s="341" t="s">
        <v>493</v>
      </c>
      <c r="C532" s="343" t="s">
        <v>324</v>
      </c>
      <c r="D532" s="322" t="s">
        <v>403</v>
      </c>
      <c r="E532" s="497"/>
      <c r="F532" s="393" t="s">
        <v>4590</v>
      </c>
    </row>
    <row r="533" spans="1:6" ht="35.4" x14ac:dyDescent="0.25">
      <c r="A533" s="294">
        <v>707137</v>
      </c>
      <c r="B533" s="269" t="s">
        <v>907</v>
      </c>
      <c r="C533" s="270" t="s">
        <v>90</v>
      </c>
      <c r="D533" s="320" t="s">
        <v>247</v>
      </c>
      <c r="E533" s="501"/>
      <c r="F533" s="312" t="s">
        <v>4547</v>
      </c>
    </row>
    <row r="534" spans="1:6" ht="35.4" x14ac:dyDescent="0.25">
      <c r="A534" s="300">
        <v>707147</v>
      </c>
      <c r="B534" s="301" t="s">
        <v>1582</v>
      </c>
      <c r="C534" s="302" t="s">
        <v>1583</v>
      </c>
      <c r="D534" s="320" t="s">
        <v>247</v>
      </c>
      <c r="E534" s="492"/>
      <c r="F534" s="312" t="s">
        <v>4547</v>
      </c>
    </row>
    <row r="535" spans="1:6" ht="35.4" x14ac:dyDescent="0.25">
      <c r="A535" s="304">
        <v>707148</v>
      </c>
      <c r="B535" s="305" t="s">
        <v>1584</v>
      </c>
      <c r="C535" s="306" t="s">
        <v>66</v>
      </c>
      <c r="D535" s="322" t="s">
        <v>247</v>
      </c>
      <c r="E535" s="497"/>
      <c r="F535" s="329" t="s">
        <v>4543</v>
      </c>
    </row>
    <row r="536" spans="1:6" ht="35.4" x14ac:dyDescent="0.25">
      <c r="A536" s="300">
        <v>707149</v>
      </c>
      <c r="B536" s="301" t="s">
        <v>1585</v>
      </c>
      <c r="C536" s="302" t="s">
        <v>86</v>
      </c>
      <c r="D536" s="320" t="s">
        <v>247</v>
      </c>
      <c r="E536" s="492"/>
      <c r="F536" s="312" t="s">
        <v>4547</v>
      </c>
    </row>
    <row r="537" spans="1:6" ht="40.200000000000003" x14ac:dyDescent="0.25">
      <c r="A537" s="264">
        <v>707150</v>
      </c>
      <c r="B537" s="265" t="s">
        <v>1586</v>
      </c>
      <c r="C537" s="266" t="s">
        <v>1587</v>
      </c>
      <c r="D537" s="322" t="s">
        <v>247</v>
      </c>
      <c r="E537" s="515"/>
      <c r="F537" s="546"/>
    </row>
    <row r="538" spans="1:6" ht="39.6" x14ac:dyDescent="0.25">
      <c r="A538" s="340">
        <v>707151</v>
      </c>
      <c r="B538" s="341" t="s">
        <v>1588</v>
      </c>
      <c r="C538" s="343" t="s">
        <v>70</v>
      </c>
      <c r="D538" s="322" t="s">
        <v>248</v>
      </c>
      <c r="E538" s="498"/>
      <c r="F538" s="385"/>
    </row>
    <row r="539" spans="1:6" ht="35.4" x14ac:dyDescent="0.25">
      <c r="A539" s="300">
        <v>707152</v>
      </c>
      <c r="B539" s="301" t="s">
        <v>1589</v>
      </c>
      <c r="C539" s="302" t="s">
        <v>372</v>
      </c>
      <c r="D539" s="320" t="s">
        <v>247</v>
      </c>
      <c r="E539" s="492"/>
      <c r="F539" s="312" t="s">
        <v>4547</v>
      </c>
    </row>
    <row r="540" spans="1:6" ht="35.4" x14ac:dyDescent="0.25">
      <c r="A540" s="300">
        <v>707153</v>
      </c>
      <c r="B540" s="269" t="s">
        <v>1590</v>
      </c>
      <c r="C540" s="270" t="s">
        <v>255</v>
      </c>
      <c r="D540" s="320" t="s">
        <v>247</v>
      </c>
      <c r="E540" s="492"/>
      <c r="F540" s="312" t="s">
        <v>4547</v>
      </c>
    </row>
    <row r="541" spans="1:6" ht="35.4" x14ac:dyDescent="0.25">
      <c r="A541" s="340">
        <v>707154</v>
      </c>
      <c r="B541" s="341" t="s">
        <v>1591</v>
      </c>
      <c r="C541" s="343" t="s">
        <v>1592</v>
      </c>
      <c r="D541" s="322" t="s">
        <v>248</v>
      </c>
      <c r="E541" s="535"/>
      <c r="F541" s="334"/>
    </row>
    <row r="542" spans="1:6" ht="35.4" x14ac:dyDescent="0.25">
      <c r="A542" s="300">
        <v>707155</v>
      </c>
      <c r="B542" s="301" t="s">
        <v>1593</v>
      </c>
      <c r="C542" s="302" t="s">
        <v>1587</v>
      </c>
      <c r="D542" s="320" t="s">
        <v>247</v>
      </c>
      <c r="E542" s="492"/>
      <c r="F542" s="312" t="s">
        <v>4547</v>
      </c>
    </row>
    <row r="543" spans="1:6" ht="35.4" x14ac:dyDescent="0.25">
      <c r="A543" s="300">
        <v>707156</v>
      </c>
      <c r="B543" s="269" t="s">
        <v>1594</v>
      </c>
      <c r="C543" s="270" t="s">
        <v>77</v>
      </c>
      <c r="D543" s="320" t="s">
        <v>247</v>
      </c>
      <c r="E543" s="492"/>
      <c r="F543" s="312" t="s">
        <v>4547</v>
      </c>
    </row>
    <row r="544" spans="1:6" ht="35.4" x14ac:dyDescent="0.25">
      <c r="A544" s="300">
        <v>707157</v>
      </c>
      <c r="B544" s="301" t="s">
        <v>1595</v>
      </c>
      <c r="C544" s="302" t="s">
        <v>271</v>
      </c>
      <c r="D544" s="320" t="s">
        <v>247</v>
      </c>
      <c r="E544" s="492"/>
      <c r="F544" s="312" t="s">
        <v>4547</v>
      </c>
    </row>
    <row r="545" spans="1:6" ht="35.4" x14ac:dyDescent="0.25">
      <c r="A545" s="340">
        <v>707158</v>
      </c>
      <c r="B545" s="341" t="s">
        <v>1596</v>
      </c>
      <c r="C545" s="343" t="s">
        <v>66</v>
      </c>
      <c r="D545" s="322" t="s">
        <v>248</v>
      </c>
      <c r="E545" s="498"/>
      <c r="F545" s="382"/>
    </row>
    <row r="546" spans="1:6" ht="35.4" x14ac:dyDescent="0.25">
      <c r="A546" s="340">
        <v>707159</v>
      </c>
      <c r="B546" s="341" t="s">
        <v>1597</v>
      </c>
      <c r="C546" s="343" t="s">
        <v>94</v>
      </c>
      <c r="D546" s="322" t="s">
        <v>403</v>
      </c>
      <c r="E546" s="497"/>
      <c r="F546" s="393" t="s">
        <v>4590</v>
      </c>
    </row>
    <row r="547" spans="1:6" ht="35.4" x14ac:dyDescent="0.25">
      <c r="A547" s="438">
        <v>707160</v>
      </c>
      <c r="B547" s="415" t="s">
        <v>1598</v>
      </c>
      <c r="C547" s="416" t="s">
        <v>64</v>
      </c>
      <c r="D547" s="322" t="s">
        <v>249</v>
      </c>
      <c r="E547" s="497" t="s">
        <v>4583</v>
      </c>
      <c r="F547" s="556"/>
    </row>
    <row r="548" spans="1:6" ht="35.4" x14ac:dyDescent="0.25">
      <c r="A548" s="438">
        <v>707162</v>
      </c>
      <c r="B548" s="415" t="s">
        <v>1599</v>
      </c>
      <c r="C548" s="416" t="s">
        <v>66</v>
      </c>
      <c r="D548" s="322" t="s">
        <v>249</v>
      </c>
      <c r="E548" s="497"/>
      <c r="F548" s="556"/>
    </row>
    <row r="549" spans="1:6" ht="35.4" x14ac:dyDescent="0.25">
      <c r="A549" s="300">
        <v>707163</v>
      </c>
      <c r="B549" s="301" t="s">
        <v>1600</v>
      </c>
      <c r="C549" s="302" t="s">
        <v>66</v>
      </c>
      <c r="D549" s="320" t="s">
        <v>247</v>
      </c>
      <c r="E549" s="492"/>
      <c r="F549" s="312" t="s">
        <v>4547</v>
      </c>
    </row>
    <row r="550" spans="1:6" ht="35.4" x14ac:dyDescent="0.25">
      <c r="A550" s="366">
        <v>707164</v>
      </c>
      <c r="B550" s="367" t="s">
        <v>1601</v>
      </c>
      <c r="C550" s="469" t="s">
        <v>320</v>
      </c>
      <c r="D550" s="322" t="s">
        <v>248</v>
      </c>
      <c r="E550" s="537"/>
      <c r="F550" s="376" t="s">
        <v>4547</v>
      </c>
    </row>
    <row r="551" spans="1:6" ht="35.4" x14ac:dyDescent="0.25">
      <c r="A551" s="300">
        <v>707165</v>
      </c>
      <c r="B551" s="301" t="s">
        <v>1602</v>
      </c>
      <c r="C551" s="302" t="s">
        <v>67</v>
      </c>
      <c r="D551" s="320" t="s">
        <v>247</v>
      </c>
      <c r="E551" s="492"/>
      <c r="F551" s="312" t="s">
        <v>4547</v>
      </c>
    </row>
    <row r="552" spans="1:6" ht="35.4" x14ac:dyDescent="0.25">
      <c r="A552" s="300">
        <v>707166</v>
      </c>
      <c r="B552" s="301" t="s">
        <v>1603</v>
      </c>
      <c r="C552" s="302" t="s">
        <v>265</v>
      </c>
      <c r="D552" s="320" t="s">
        <v>247</v>
      </c>
      <c r="E552" s="492"/>
      <c r="F552" s="312" t="s">
        <v>4547</v>
      </c>
    </row>
    <row r="553" spans="1:6" ht="35.4" x14ac:dyDescent="0.25">
      <c r="A553" s="300">
        <v>707167</v>
      </c>
      <c r="B553" s="269" t="s">
        <v>1604</v>
      </c>
      <c r="C553" s="270" t="s">
        <v>66</v>
      </c>
      <c r="D553" s="320" t="s">
        <v>247</v>
      </c>
      <c r="E553" s="510"/>
      <c r="F553" s="312" t="s">
        <v>4547</v>
      </c>
    </row>
    <row r="554" spans="1:6" ht="35.4" x14ac:dyDescent="0.25">
      <c r="A554" s="300">
        <v>707168</v>
      </c>
      <c r="B554" s="301" t="s">
        <v>1605</v>
      </c>
      <c r="C554" s="302" t="s">
        <v>139</v>
      </c>
      <c r="D554" s="320" t="s">
        <v>247</v>
      </c>
      <c r="E554" s="510"/>
      <c r="F554" s="312" t="s">
        <v>4547</v>
      </c>
    </row>
    <row r="555" spans="1:6" ht="35.4" x14ac:dyDescent="0.25">
      <c r="A555" s="300">
        <v>707169</v>
      </c>
      <c r="B555" s="301" t="s">
        <v>1606</v>
      </c>
      <c r="C555" s="302" t="s">
        <v>67</v>
      </c>
      <c r="D555" s="320" t="s">
        <v>247</v>
      </c>
      <c r="E555" s="492"/>
      <c r="F555" s="312" t="s">
        <v>4547</v>
      </c>
    </row>
    <row r="556" spans="1:6" ht="40.200000000000003" x14ac:dyDescent="0.25">
      <c r="A556" s="264">
        <v>707170</v>
      </c>
      <c r="B556" s="265" t="s">
        <v>1607</v>
      </c>
      <c r="C556" s="266" t="s">
        <v>375</v>
      </c>
      <c r="D556" s="322" t="s">
        <v>247</v>
      </c>
      <c r="E556" s="497"/>
      <c r="F556" s="546"/>
    </row>
    <row r="557" spans="1:6" ht="35.4" x14ac:dyDescent="0.25">
      <c r="A557" s="304">
        <v>707171</v>
      </c>
      <c r="B557" s="305" t="s">
        <v>1608</v>
      </c>
      <c r="C557" s="306" t="s">
        <v>66</v>
      </c>
      <c r="D557" s="322" t="s">
        <v>247</v>
      </c>
      <c r="E557" s="497"/>
      <c r="F557" s="330" t="s">
        <v>4543</v>
      </c>
    </row>
    <row r="558" spans="1:6" ht="35.4" x14ac:dyDescent="0.25">
      <c r="A558" s="300">
        <v>707172</v>
      </c>
      <c r="B558" s="301" t="s">
        <v>1609</v>
      </c>
      <c r="C558" s="302" t="s">
        <v>1610</v>
      </c>
      <c r="D558" s="320" t="s">
        <v>247</v>
      </c>
      <c r="E558" s="492"/>
      <c r="F558" s="312" t="s">
        <v>4547</v>
      </c>
    </row>
    <row r="559" spans="1:6" ht="35.4" x14ac:dyDescent="0.25">
      <c r="A559" s="300">
        <v>707173</v>
      </c>
      <c r="B559" s="269" t="s">
        <v>1611</v>
      </c>
      <c r="C559" s="270" t="s">
        <v>371</v>
      </c>
      <c r="D559" s="320" t="s">
        <v>247</v>
      </c>
      <c r="E559" s="510"/>
      <c r="F559" s="312" t="s">
        <v>4547</v>
      </c>
    </row>
    <row r="560" spans="1:6" ht="35.4" x14ac:dyDescent="0.25">
      <c r="A560" s="304">
        <v>707174</v>
      </c>
      <c r="B560" s="305" t="s">
        <v>1612</v>
      </c>
      <c r="C560" s="306" t="s">
        <v>69</v>
      </c>
      <c r="D560" s="322" t="s">
        <v>247</v>
      </c>
      <c r="E560" s="497"/>
      <c r="F560" s="329" t="s">
        <v>4543</v>
      </c>
    </row>
    <row r="561" spans="1:6" ht="35.4" x14ac:dyDescent="0.25">
      <c r="A561" s="300">
        <v>707175</v>
      </c>
      <c r="B561" s="301" t="s">
        <v>1613</v>
      </c>
      <c r="C561" s="302" t="s">
        <v>125</v>
      </c>
      <c r="D561" s="320" t="s">
        <v>247</v>
      </c>
      <c r="E561" s="492"/>
      <c r="F561" s="312" t="s">
        <v>4547</v>
      </c>
    </row>
    <row r="562" spans="1:6" ht="35.4" x14ac:dyDescent="0.25">
      <c r="A562" s="340">
        <v>707176</v>
      </c>
      <c r="B562" s="341" t="s">
        <v>1614</v>
      </c>
      <c r="C562" s="343" t="s">
        <v>1573</v>
      </c>
      <c r="D562" s="322" t="s">
        <v>248</v>
      </c>
      <c r="E562" s="499" t="s">
        <v>4583</v>
      </c>
      <c r="F562" s="334"/>
    </row>
    <row r="563" spans="1:6" ht="35.4" x14ac:dyDescent="0.25">
      <c r="A563" s="300">
        <v>707177</v>
      </c>
      <c r="B563" s="301" t="s">
        <v>1615</v>
      </c>
      <c r="C563" s="302" t="s">
        <v>99</v>
      </c>
      <c r="D563" s="320" t="s">
        <v>247</v>
      </c>
      <c r="E563" s="492"/>
      <c r="F563" s="312" t="s">
        <v>4547</v>
      </c>
    </row>
    <row r="564" spans="1:6" ht="35.4" x14ac:dyDescent="0.25">
      <c r="A564" s="300">
        <v>707178</v>
      </c>
      <c r="B564" s="301" t="s">
        <v>1616</v>
      </c>
      <c r="C564" s="302" t="s">
        <v>1617</v>
      </c>
      <c r="D564" s="320" t="s">
        <v>247</v>
      </c>
      <c r="E564" s="492"/>
      <c r="F564" s="312" t="s">
        <v>4547</v>
      </c>
    </row>
    <row r="565" spans="1:6" ht="35.4" x14ac:dyDescent="0.25">
      <c r="A565" s="300">
        <v>707179</v>
      </c>
      <c r="B565" s="301" t="s">
        <v>1618</v>
      </c>
      <c r="C565" s="302" t="s">
        <v>1619</v>
      </c>
      <c r="D565" s="320" t="s">
        <v>247</v>
      </c>
      <c r="E565" s="516"/>
      <c r="F565" s="544" t="s">
        <v>4547</v>
      </c>
    </row>
    <row r="566" spans="1:6" ht="35.4" x14ac:dyDescent="0.25">
      <c r="A566" s="300">
        <v>707180</v>
      </c>
      <c r="B566" s="301" t="s">
        <v>1620</v>
      </c>
      <c r="C566" s="302" t="s">
        <v>192</v>
      </c>
      <c r="D566" s="320" t="s">
        <v>247</v>
      </c>
      <c r="E566" s="518"/>
      <c r="F566" s="544" t="s">
        <v>4547</v>
      </c>
    </row>
    <row r="567" spans="1:6" ht="35.4" x14ac:dyDescent="0.25">
      <c r="A567" s="300">
        <v>707181</v>
      </c>
      <c r="B567" s="301" t="s">
        <v>1621</v>
      </c>
      <c r="C567" s="302" t="s">
        <v>66</v>
      </c>
      <c r="D567" s="320" t="s">
        <v>247</v>
      </c>
      <c r="E567" s="491"/>
      <c r="F567" s="312" t="s">
        <v>4547</v>
      </c>
    </row>
    <row r="568" spans="1:6" ht="35.4" x14ac:dyDescent="0.25">
      <c r="A568" s="300">
        <v>707182</v>
      </c>
      <c r="B568" s="301" t="s">
        <v>1622</v>
      </c>
      <c r="C568" s="302" t="s">
        <v>375</v>
      </c>
      <c r="D568" s="320" t="s">
        <v>247</v>
      </c>
      <c r="E568" s="491"/>
      <c r="F568" s="312" t="s">
        <v>4547</v>
      </c>
    </row>
    <row r="569" spans="1:6" ht="35.4" x14ac:dyDescent="0.25">
      <c r="A569" s="340">
        <v>707183</v>
      </c>
      <c r="B569" s="341" t="s">
        <v>1623</v>
      </c>
      <c r="C569" s="343" t="s">
        <v>115</v>
      </c>
      <c r="D569" s="322" t="s">
        <v>248</v>
      </c>
      <c r="E569" s="262" t="s">
        <v>4583</v>
      </c>
      <c r="F569" s="334"/>
    </row>
    <row r="570" spans="1:6" ht="35.4" x14ac:dyDescent="0.25">
      <c r="A570" s="300">
        <v>707184</v>
      </c>
      <c r="B570" s="301" t="s">
        <v>1624</v>
      </c>
      <c r="C570" s="302" t="s">
        <v>1625</v>
      </c>
      <c r="D570" s="320" t="s">
        <v>247</v>
      </c>
      <c r="E570" s="292"/>
      <c r="F570" s="312" t="s">
        <v>4547</v>
      </c>
    </row>
    <row r="571" spans="1:6" ht="35.4" x14ac:dyDescent="0.25">
      <c r="A571" s="300">
        <v>707185</v>
      </c>
      <c r="B571" s="301" t="s">
        <v>1626</v>
      </c>
      <c r="C571" s="302" t="s">
        <v>61</v>
      </c>
      <c r="D571" s="320" t="s">
        <v>247</v>
      </c>
      <c r="E571" s="491"/>
      <c r="F571" s="312" t="s">
        <v>4547</v>
      </c>
    </row>
    <row r="572" spans="1:6" ht="35.4" x14ac:dyDescent="0.25">
      <c r="A572" s="300">
        <v>707186</v>
      </c>
      <c r="B572" s="301" t="s">
        <v>1627</v>
      </c>
      <c r="C572" s="302" t="s">
        <v>300</v>
      </c>
      <c r="D572" s="320" t="s">
        <v>247</v>
      </c>
      <c r="E572" s="491"/>
      <c r="F572" s="312" t="s">
        <v>4547</v>
      </c>
    </row>
    <row r="573" spans="1:6" ht="35.4" x14ac:dyDescent="0.25">
      <c r="A573" s="300">
        <v>707188</v>
      </c>
      <c r="B573" s="301" t="s">
        <v>1628</v>
      </c>
      <c r="C573" s="302" t="s">
        <v>105</v>
      </c>
      <c r="D573" s="320" t="s">
        <v>247</v>
      </c>
      <c r="E573" s="491"/>
      <c r="F573" s="312" t="s">
        <v>4547</v>
      </c>
    </row>
    <row r="574" spans="1:6" ht="35.4" x14ac:dyDescent="0.25">
      <c r="A574" s="300">
        <v>707189</v>
      </c>
      <c r="B574" s="301" t="s">
        <v>856</v>
      </c>
      <c r="C574" s="302" t="s">
        <v>244</v>
      </c>
      <c r="D574" s="320" t="s">
        <v>247</v>
      </c>
      <c r="E574" s="491"/>
      <c r="F574" s="312" t="s">
        <v>4547</v>
      </c>
    </row>
    <row r="575" spans="1:6" ht="35.4" x14ac:dyDescent="0.25">
      <c r="A575" s="300">
        <v>707190</v>
      </c>
      <c r="B575" s="301" t="s">
        <v>1629</v>
      </c>
      <c r="C575" s="302" t="s">
        <v>101</v>
      </c>
      <c r="D575" s="320" t="s">
        <v>247</v>
      </c>
      <c r="E575" s="491"/>
      <c r="F575" s="312" t="s">
        <v>4547</v>
      </c>
    </row>
    <row r="576" spans="1:6" ht="35.4" x14ac:dyDescent="0.25">
      <c r="A576" s="300">
        <v>707191</v>
      </c>
      <c r="B576" s="301" t="s">
        <v>1630</v>
      </c>
      <c r="C576" s="302" t="s">
        <v>322</v>
      </c>
      <c r="D576" s="320" t="s">
        <v>247</v>
      </c>
      <c r="E576" s="292"/>
      <c r="F576" s="312" t="s">
        <v>4547</v>
      </c>
    </row>
    <row r="577" spans="1:6" ht="35.4" x14ac:dyDescent="0.25">
      <c r="A577" s="300">
        <v>707192</v>
      </c>
      <c r="B577" s="301" t="s">
        <v>1631</v>
      </c>
      <c r="C577" s="302" t="s">
        <v>87</v>
      </c>
      <c r="D577" s="320" t="s">
        <v>247</v>
      </c>
      <c r="E577" s="491"/>
      <c r="F577" s="312" t="s">
        <v>4547</v>
      </c>
    </row>
    <row r="578" spans="1:6" ht="35.4" x14ac:dyDescent="0.25">
      <c r="A578" s="340">
        <v>707193</v>
      </c>
      <c r="B578" s="341" t="s">
        <v>1632</v>
      </c>
      <c r="C578" s="343" t="s">
        <v>336</v>
      </c>
      <c r="D578" s="322" t="s">
        <v>403</v>
      </c>
      <c r="E578" s="290"/>
      <c r="F578" s="393" t="s">
        <v>4590</v>
      </c>
    </row>
    <row r="579" spans="1:6" ht="35.4" x14ac:dyDescent="0.25">
      <c r="A579" s="366">
        <v>707194</v>
      </c>
      <c r="B579" s="367" t="s">
        <v>1633</v>
      </c>
      <c r="C579" s="469" t="s">
        <v>264</v>
      </c>
      <c r="D579" s="322" t="s">
        <v>248</v>
      </c>
      <c r="E579" s="348"/>
      <c r="F579" s="582" t="s">
        <v>4547</v>
      </c>
    </row>
    <row r="580" spans="1:6" ht="35.4" x14ac:dyDescent="0.25">
      <c r="A580" s="300">
        <v>707195</v>
      </c>
      <c r="B580" s="301" t="s">
        <v>1634</v>
      </c>
      <c r="C580" s="302" t="s">
        <v>351</v>
      </c>
      <c r="D580" s="320" t="s">
        <v>247</v>
      </c>
      <c r="E580" s="292"/>
      <c r="F580" s="312" t="s">
        <v>4547</v>
      </c>
    </row>
    <row r="581" spans="1:6" ht="35.4" x14ac:dyDescent="0.25">
      <c r="A581" s="300">
        <v>707196</v>
      </c>
      <c r="B581" s="301" t="s">
        <v>1635</v>
      </c>
      <c r="C581" s="302" t="s">
        <v>67</v>
      </c>
      <c r="D581" s="320" t="s">
        <v>247</v>
      </c>
      <c r="E581" s="292"/>
      <c r="F581" s="312" t="s">
        <v>4547</v>
      </c>
    </row>
    <row r="582" spans="1:6" ht="35.4" x14ac:dyDescent="0.25">
      <c r="A582" s="340">
        <v>707197</v>
      </c>
      <c r="B582" s="341" t="s">
        <v>1636</v>
      </c>
      <c r="C582" s="343" t="s">
        <v>117</v>
      </c>
      <c r="D582" s="322" t="s">
        <v>248</v>
      </c>
      <c r="E582" s="344"/>
      <c r="F582" s="382"/>
    </row>
    <row r="583" spans="1:6" ht="35.4" x14ac:dyDescent="0.25">
      <c r="A583" s="300">
        <v>707198</v>
      </c>
      <c r="B583" s="301" t="s">
        <v>1637</v>
      </c>
      <c r="C583" s="302" t="s">
        <v>99</v>
      </c>
      <c r="D583" s="320" t="s">
        <v>247</v>
      </c>
      <c r="E583" s="292"/>
      <c r="F583" s="312" t="s">
        <v>4547</v>
      </c>
    </row>
    <row r="584" spans="1:6" ht="35.4" x14ac:dyDescent="0.25">
      <c r="A584" s="340">
        <v>707199</v>
      </c>
      <c r="B584" s="341" t="s">
        <v>1638</v>
      </c>
      <c r="C584" s="343" t="s">
        <v>90</v>
      </c>
      <c r="D584" s="322" t="s">
        <v>248</v>
      </c>
      <c r="E584" s="344"/>
      <c r="F584" s="382"/>
    </row>
    <row r="585" spans="1:6" ht="35.4" x14ac:dyDescent="0.25">
      <c r="A585" s="340">
        <v>707200</v>
      </c>
      <c r="B585" s="341" t="s">
        <v>1639</v>
      </c>
      <c r="C585" s="343" t="s">
        <v>357</v>
      </c>
      <c r="D585" s="322" t="s">
        <v>248</v>
      </c>
      <c r="E585" s="344"/>
      <c r="F585" s="392"/>
    </row>
    <row r="586" spans="1:6" ht="35.4" x14ac:dyDescent="0.25">
      <c r="A586" s="300">
        <v>707201</v>
      </c>
      <c r="B586" s="301" t="s">
        <v>1640</v>
      </c>
      <c r="C586" s="302" t="s">
        <v>61</v>
      </c>
      <c r="D586" s="320" t="s">
        <v>247</v>
      </c>
      <c r="E586" s="491"/>
      <c r="F586" s="312" t="s">
        <v>4547</v>
      </c>
    </row>
    <row r="587" spans="1:6" ht="35.4" x14ac:dyDescent="0.25">
      <c r="A587" s="340">
        <v>707202</v>
      </c>
      <c r="B587" s="341" t="s">
        <v>1641</v>
      </c>
      <c r="C587" s="343" t="s">
        <v>117</v>
      </c>
      <c r="D587" s="322" t="s">
        <v>248</v>
      </c>
      <c r="E587" s="262" t="s">
        <v>4583</v>
      </c>
      <c r="F587" s="334"/>
    </row>
    <row r="588" spans="1:6" ht="35.4" x14ac:dyDescent="0.25">
      <c r="A588" s="300">
        <v>707203</v>
      </c>
      <c r="B588" s="301" t="s">
        <v>1642</v>
      </c>
      <c r="C588" s="302" t="s">
        <v>93</v>
      </c>
      <c r="D588" s="320" t="s">
        <v>247</v>
      </c>
      <c r="E588" s="292"/>
      <c r="F588" s="312" t="s">
        <v>4547</v>
      </c>
    </row>
    <row r="589" spans="1:6" ht="35.4" x14ac:dyDescent="0.25">
      <c r="A589" s="300">
        <v>707204</v>
      </c>
      <c r="B589" s="301" t="s">
        <v>1643</v>
      </c>
      <c r="C589" s="302" t="s">
        <v>1644</v>
      </c>
      <c r="D589" s="320" t="s">
        <v>247</v>
      </c>
      <c r="E589" s="292"/>
      <c r="F589" s="312" t="s">
        <v>4547</v>
      </c>
    </row>
    <row r="590" spans="1:6" ht="36" thickBot="1" x14ac:dyDescent="0.3">
      <c r="A590" s="300">
        <v>707205</v>
      </c>
      <c r="B590" s="301" t="s">
        <v>1645</v>
      </c>
      <c r="C590" s="302" t="s">
        <v>87</v>
      </c>
      <c r="D590" s="320" t="s">
        <v>247</v>
      </c>
      <c r="E590" s="491"/>
      <c r="F590" s="312" t="s">
        <v>4547</v>
      </c>
    </row>
    <row r="591" spans="1:6" ht="35.4" x14ac:dyDescent="0.25">
      <c r="A591" s="450">
        <v>707206</v>
      </c>
      <c r="B591" s="463" t="s">
        <v>1646</v>
      </c>
      <c r="C591" s="463" t="s">
        <v>68</v>
      </c>
      <c r="D591" s="484" t="s">
        <v>247</v>
      </c>
      <c r="E591" s="292"/>
      <c r="F591" s="544" t="s">
        <v>4547</v>
      </c>
    </row>
    <row r="592" spans="1:6" ht="35.4" x14ac:dyDescent="0.25">
      <c r="A592" s="264">
        <v>707207</v>
      </c>
      <c r="B592" s="265" t="s">
        <v>1647</v>
      </c>
      <c r="C592" s="265" t="s">
        <v>99</v>
      </c>
      <c r="D592" s="343" t="s">
        <v>247</v>
      </c>
      <c r="E592" s="279"/>
      <c r="F592" s="548"/>
    </row>
    <row r="593" spans="1:6" ht="35.4" x14ac:dyDescent="0.25">
      <c r="A593" s="300">
        <v>707208</v>
      </c>
      <c r="B593" s="301" t="s">
        <v>1648</v>
      </c>
      <c r="C593" s="301" t="s">
        <v>83</v>
      </c>
      <c r="D593" s="481" t="s">
        <v>247</v>
      </c>
      <c r="E593" s="292"/>
      <c r="F593" s="544" t="s">
        <v>4547</v>
      </c>
    </row>
    <row r="594" spans="1:6" ht="35.4" x14ac:dyDescent="0.25">
      <c r="A594" s="264">
        <v>707209</v>
      </c>
      <c r="B594" s="265" t="s">
        <v>1649</v>
      </c>
      <c r="C594" s="265" t="s">
        <v>308</v>
      </c>
      <c r="D594" s="343" t="s">
        <v>247</v>
      </c>
      <c r="E594" s="279"/>
      <c r="F594" s="359"/>
    </row>
    <row r="595" spans="1:6" ht="35.4" x14ac:dyDescent="0.25">
      <c r="A595" s="264">
        <v>707210</v>
      </c>
      <c r="B595" s="265" t="s">
        <v>1650</v>
      </c>
      <c r="C595" s="265" t="s">
        <v>89</v>
      </c>
      <c r="D595" s="343" t="s">
        <v>247</v>
      </c>
      <c r="E595" s="279"/>
      <c r="F595" s="548"/>
    </row>
    <row r="596" spans="1:6" ht="35.4" x14ac:dyDescent="0.25">
      <c r="A596" s="304">
        <v>707211</v>
      </c>
      <c r="B596" s="305" t="s">
        <v>1651</v>
      </c>
      <c r="C596" s="305" t="s">
        <v>75</v>
      </c>
      <c r="D596" s="343" t="s">
        <v>247</v>
      </c>
      <c r="E596" s="279"/>
      <c r="F596" s="547" t="s">
        <v>4543</v>
      </c>
    </row>
    <row r="597" spans="1:6" ht="35.4" x14ac:dyDescent="0.25">
      <c r="A597" s="300">
        <v>707212</v>
      </c>
      <c r="B597" s="301" t="s">
        <v>1652</v>
      </c>
      <c r="C597" s="301" t="s">
        <v>86</v>
      </c>
      <c r="D597" s="481" t="s">
        <v>247</v>
      </c>
      <c r="E597" s="491"/>
      <c r="F597" s="544" t="s">
        <v>4547</v>
      </c>
    </row>
    <row r="598" spans="1:6" ht="35.4" x14ac:dyDescent="0.25">
      <c r="A598" s="340">
        <v>707213</v>
      </c>
      <c r="B598" s="341" t="s">
        <v>1653</v>
      </c>
      <c r="C598" s="341" t="s">
        <v>1587</v>
      </c>
      <c r="D598" s="343" t="s">
        <v>248</v>
      </c>
      <c r="E598" s="344"/>
      <c r="F598" s="422"/>
    </row>
    <row r="599" spans="1:6" ht="35.4" x14ac:dyDescent="0.25">
      <c r="A599" s="300">
        <v>707214</v>
      </c>
      <c r="B599" s="301" t="s">
        <v>1654</v>
      </c>
      <c r="C599" s="301" t="s">
        <v>87</v>
      </c>
      <c r="D599" s="481" t="s">
        <v>247</v>
      </c>
      <c r="E599" s="292"/>
      <c r="F599" s="544" t="s">
        <v>4547</v>
      </c>
    </row>
    <row r="600" spans="1:6" ht="35.4" x14ac:dyDescent="0.25">
      <c r="A600" s="400">
        <v>707215</v>
      </c>
      <c r="B600" s="401" t="s">
        <v>1655</v>
      </c>
      <c r="C600" s="401" t="s">
        <v>274</v>
      </c>
      <c r="D600" s="343" t="s">
        <v>248</v>
      </c>
      <c r="E600" s="262" t="s">
        <v>4583</v>
      </c>
      <c r="F600" s="352" t="s">
        <v>4543</v>
      </c>
    </row>
    <row r="601" spans="1:6" ht="35.4" x14ac:dyDescent="0.25">
      <c r="A601" s="300">
        <v>707216</v>
      </c>
      <c r="B601" s="301" t="s">
        <v>1656</v>
      </c>
      <c r="C601" s="301" t="s">
        <v>158</v>
      </c>
      <c r="D601" s="481" t="s">
        <v>247</v>
      </c>
      <c r="E601" s="491"/>
      <c r="F601" s="544" t="s">
        <v>4547</v>
      </c>
    </row>
    <row r="602" spans="1:6" ht="35.4" x14ac:dyDescent="0.25">
      <c r="A602" s="438">
        <v>707217</v>
      </c>
      <c r="B602" s="415" t="s">
        <v>1657</v>
      </c>
      <c r="C602" s="415" t="s">
        <v>332</v>
      </c>
      <c r="D602" s="343" t="s">
        <v>249</v>
      </c>
      <c r="E602" s="279"/>
      <c r="F602" s="417"/>
    </row>
    <row r="603" spans="1:6" ht="35.4" x14ac:dyDescent="0.25">
      <c r="A603" s="300">
        <v>707218</v>
      </c>
      <c r="B603" s="301" t="s">
        <v>1658</v>
      </c>
      <c r="C603" s="301" t="s">
        <v>1659</v>
      </c>
      <c r="D603" s="481" t="s">
        <v>247</v>
      </c>
      <c r="E603" s="491"/>
      <c r="F603" s="544" t="s">
        <v>4547</v>
      </c>
    </row>
    <row r="604" spans="1:6" ht="35.4" x14ac:dyDescent="0.25">
      <c r="A604" s="300">
        <v>707219</v>
      </c>
      <c r="B604" s="301" t="s">
        <v>871</v>
      </c>
      <c r="C604" s="301" t="s">
        <v>70</v>
      </c>
      <c r="D604" s="481" t="s">
        <v>247</v>
      </c>
      <c r="E604" s="491"/>
      <c r="F604" s="544" t="s">
        <v>4547</v>
      </c>
    </row>
    <row r="605" spans="1:6" ht="35.4" x14ac:dyDescent="0.25">
      <c r="A605" s="304">
        <v>707220</v>
      </c>
      <c r="B605" s="305" t="s">
        <v>1660</v>
      </c>
      <c r="C605" s="305" t="s">
        <v>65</v>
      </c>
      <c r="D605" s="343" t="s">
        <v>247</v>
      </c>
      <c r="E605" s="503"/>
      <c r="F605" s="550" t="s">
        <v>4543</v>
      </c>
    </row>
    <row r="606" spans="1:6" ht="35.4" x14ac:dyDescent="0.25">
      <c r="A606" s="438">
        <v>707221</v>
      </c>
      <c r="B606" s="415" t="s">
        <v>1661</v>
      </c>
      <c r="C606" s="415" t="s">
        <v>267</v>
      </c>
      <c r="D606" s="343" t="s">
        <v>249</v>
      </c>
      <c r="E606" s="279" t="s">
        <v>4583</v>
      </c>
      <c r="F606" s="417"/>
    </row>
    <row r="607" spans="1:6" ht="35.4" x14ac:dyDescent="0.25">
      <c r="A607" s="300">
        <v>707222</v>
      </c>
      <c r="B607" s="301" t="s">
        <v>1662</v>
      </c>
      <c r="C607" s="301" t="s">
        <v>1663</v>
      </c>
      <c r="D607" s="481" t="s">
        <v>247</v>
      </c>
      <c r="E607" s="292"/>
      <c r="F607" s="544" t="s">
        <v>4547</v>
      </c>
    </row>
    <row r="608" spans="1:6" ht="35.4" x14ac:dyDescent="0.25">
      <c r="A608" s="300">
        <v>707223</v>
      </c>
      <c r="B608" s="301" t="s">
        <v>1664</v>
      </c>
      <c r="C608" s="301" t="s">
        <v>87</v>
      </c>
      <c r="D608" s="481" t="s">
        <v>247</v>
      </c>
      <c r="E608" s="491"/>
      <c r="F608" s="544" t="s">
        <v>4547</v>
      </c>
    </row>
    <row r="609" spans="1:6" ht="35.4" x14ac:dyDescent="0.25">
      <c r="A609" s="300">
        <v>707224</v>
      </c>
      <c r="B609" s="301" t="s">
        <v>1665</v>
      </c>
      <c r="C609" s="301" t="s">
        <v>353</v>
      </c>
      <c r="D609" s="481" t="s">
        <v>247</v>
      </c>
      <c r="E609" s="491"/>
      <c r="F609" s="544" t="s">
        <v>4547</v>
      </c>
    </row>
    <row r="610" spans="1:6" ht="35.4" x14ac:dyDescent="0.25">
      <c r="A610" s="300">
        <v>707225</v>
      </c>
      <c r="B610" s="301" t="s">
        <v>1666</v>
      </c>
      <c r="C610" s="301" t="s">
        <v>576</v>
      </c>
      <c r="D610" s="481" t="s">
        <v>247</v>
      </c>
      <c r="E610" s="491"/>
      <c r="F610" s="544" t="s">
        <v>4547</v>
      </c>
    </row>
    <row r="611" spans="1:6" ht="35.4" x14ac:dyDescent="0.25">
      <c r="A611" s="300">
        <v>707226</v>
      </c>
      <c r="B611" s="301" t="s">
        <v>1667</v>
      </c>
      <c r="C611" s="301" t="s">
        <v>99</v>
      </c>
      <c r="D611" s="481" t="s">
        <v>247</v>
      </c>
      <c r="E611" s="491"/>
      <c r="F611" s="544" t="s">
        <v>4547</v>
      </c>
    </row>
    <row r="612" spans="1:6" ht="35.4" x14ac:dyDescent="0.25">
      <c r="A612" s="300">
        <v>707227</v>
      </c>
      <c r="B612" s="301" t="s">
        <v>1668</v>
      </c>
      <c r="C612" s="301" t="s">
        <v>116</v>
      </c>
      <c r="D612" s="481" t="s">
        <v>247</v>
      </c>
      <c r="E612" s="491"/>
      <c r="F612" s="544" t="s">
        <v>4547</v>
      </c>
    </row>
    <row r="613" spans="1:6" ht="35.4" x14ac:dyDescent="0.25">
      <c r="A613" s="340">
        <v>707228</v>
      </c>
      <c r="B613" s="341" t="s">
        <v>1669</v>
      </c>
      <c r="C613" s="341" t="s">
        <v>149</v>
      </c>
      <c r="D613" s="343" t="s">
        <v>248</v>
      </c>
      <c r="E613" s="344"/>
      <c r="F613" s="345"/>
    </row>
    <row r="614" spans="1:6" ht="35.4" x14ac:dyDescent="0.25">
      <c r="A614" s="300">
        <v>707229</v>
      </c>
      <c r="B614" s="301" t="s">
        <v>1670</v>
      </c>
      <c r="C614" s="301" t="s">
        <v>327</v>
      </c>
      <c r="D614" s="481" t="s">
        <v>247</v>
      </c>
      <c r="E614" s="491"/>
      <c r="F614" s="544" t="s">
        <v>4547</v>
      </c>
    </row>
    <row r="615" spans="1:6" ht="35.4" x14ac:dyDescent="0.25">
      <c r="A615" s="300">
        <v>707230</v>
      </c>
      <c r="B615" s="301" t="s">
        <v>1671</v>
      </c>
      <c r="C615" s="301" t="s">
        <v>66</v>
      </c>
      <c r="D615" s="481" t="s">
        <v>247</v>
      </c>
      <c r="E615" s="491"/>
      <c r="F615" s="544" t="s">
        <v>4547</v>
      </c>
    </row>
    <row r="616" spans="1:6" ht="35.4" x14ac:dyDescent="0.25">
      <c r="A616" s="300">
        <v>707231</v>
      </c>
      <c r="B616" s="301" t="s">
        <v>1672</v>
      </c>
      <c r="C616" s="301" t="s">
        <v>66</v>
      </c>
      <c r="D616" s="481" t="s">
        <v>247</v>
      </c>
      <c r="E616" s="292"/>
      <c r="F616" s="544" t="s">
        <v>4547</v>
      </c>
    </row>
    <row r="617" spans="1:6" ht="35.4" x14ac:dyDescent="0.25">
      <c r="A617" s="300">
        <v>707232</v>
      </c>
      <c r="B617" s="269" t="s">
        <v>1673</v>
      </c>
      <c r="C617" s="269" t="s">
        <v>75</v>
      </c>
      <c r="D617" s="481" t="s">
        <v>247</v>
      </c>
      <c r="E617" s="491"/>
      <c r="F617" s="544" t="s">
        <v>4547</v>
      </c>
    </row>
    <row r="618" spans="1:6" ht="35.4" x14ac:dyDescent="0.25">
      <c r="A618" s="264">
        <v>707233</v>
      </c>
      <c r="B618" s="265" t="s">
        <v>1674</v>
      </c>
      <c r="C618" s="265" t="s">
        <v>66</v>
      </c>
      <c r="D618" s="343" t="s">
        <v>247</v>
      </c>
      <c r="E618" s="503"/>
      <c r="F618" s="359"/>
    </row>
    <row r="619" spans="1:6" ht="35.4" x14ac:dyDescent="0.25">
      <c r="A619" s="438">
        <v>707234</v>
      </c>
      <c r="B619" s="415" t="s">
        <v>1675</v>
      </c>
      <c r="C619" s="415" t="s">
        <v>79</v>
      </c>
      <c r="D619" s="343" t="s">
        <v>249</v>
      </c>
      <c r="E619" s="279" t="s">
        <v>4583</v>
      </c>
      <c r="F619" s="417"/>
    </row>
    <row r="620" spans="1:6" ht="35.4" x14ac:dyDescent="0.25">
      <c r="A620" s="300">
        <v>707235</v>
      </c>
      <c r="B620" s="301" t="s">
        <v>1676</v>
      </c>
      <c r="C620" s="301" t="s">
        <v>287</v>
      </c>
      <c r="D620" s="481" t="s">
        <v>247</v>
      </c>
      <c r="E620" s="491"/>
      <c r="F620" s="544" t="s">
        <v>4547</v>
      </c>
    </row>
    <row r="621" spans="1:6" ht="35.4" x14ac:dyDescent="0.25">
      <c r="A621" s="300">
        <v>707236</v>
      </c>
      <c r="B621" s="301" t="s">
        <v>1677</v>
      </c>
      <c r="C621" s="301" t="s">
        <v>99</v>
      </c>
      <c r="D621" s="481" t="s">
        <v>247</v>
      </c>
      <c r="E621" s="491"/>
      <c r="F621" s="544" t="s">
        <v>4547</v>
      </c>
    </row>
    <row r="622" spans="1:6" ht="35.4" x14ac:dyDescent="0.25">
      <c r="A622" s="300">
        <v>707237</v>
      </c>
      <c r="B622" s="301" t="s">
        <v>1678</v>
      </c>
      <c r="C622" s="301" t="s">
        <v>99</v>
      </c>
      <c r="D622" s="481" t="s">
        <v>247</v>
      </c>
      <c r="E622" s="491"/>
      <c r="F622" s="544" t="s">
        <v>4547</v>
      </c>
    </row>
    <row r="623" spans="1:6" ht="35.4" x14ac:dyDescent="0.25">
      <c r="A623" s="438">
        <v>707238</v>
      </c>
      <c r="B623" s="415" t="s">
        <v>1679</v>
      </c>
      <c r="C623" s="415" t="s">
        <v>341</v>
      </c>
      <c r="D623" s="343" t="s">
        <v>249</v>
      </c>
      <c r="E623" s="279"/>
      <c r="F623" s="417"/>
    </row>
    <row r="624" spans="1:6" ht="35.4" x14ac:dyDescent="0.25">
      <c r="A624" s="300">
        <v>707239</v>
      </c>
      <c r="B624" s="301" t="s">
        <v>1680</v>
      </c>
      <c r="C624" s="301" t="s">
        <v>61</v>
      </c>
      <c r="D624" s="481" t="s">
        <v>247</v>
      </c>
      <c r="E624" s="491"/>
      <c r="F624" s="544" t="s">
        <v>4547</v>
      </c>
    </row>
    <row r="625" spans="1:6" ht="35.4" x14ac:dyDescent="0.25">
      <c r="A625" s="300">
        <v>707240</v>
      </c>
      <c r="B625" s="301" t="s">
        <v>1681</v>
      </c>
      <c r="C625" s="301" t="s">
        <v>134</v>
      </c>
      <c r="D625" s="481" t="s">
        <v>247</v>
      </c>
      <c r="E625" s="491"/>
      <c r="F625" s="544" t="s">
        <v>4547</v>
      </c>
    </row>
    <row r="626" spans="1:6" ht="35.4" x14ac:dyDescent="0.25">
      <c r="A626" s="300">
        <v>707241</v>
      </c>
      <c r="B626" s="301" t="s">
        <v>1682</v>
      </c>
      <c r="C626" s="301" t="s">
        <v>590</v>
      </c>
      <c r="D626" s="481" t="s">
        <v>247</v>
      </c>
      <c r="E626" s="491"/>
      <c r="F626" s="544" t="s">
        <v>4547</v>
      </c>
    </row>
    <row r="627" spans="1:6" ht="35.4" x14ac:dyDescent="0.25">
      <c r="A627" s="300">
        <v>707242</v>
      </c>
      <c r="B627" s="301" t="s">
        <v>1683</v>
      </c>
      <c r="C627" s="301" t="s">
        <v>1684</v>
      </c>
      <c r="D627" s="481" t="s">
        <v>247</v>
      </c>
      <c r="E627" s="491"/>
      <c r="F627" s="544" t="s">
        <v>4547</v>
      </c>
    </row>
    <row r="628" spans="1:6" ht="35.4" x14ac:dyDescent="0.25">
      <c r="A628" s="300">
        <v>707243</v>
      </c>
      <c r="B628" s="269" t="s">
        <v>1685</v>
      </c>
      <c r="C628" s="269" t="s">
        <v>97</v>
      </c>
      <c r="D628" s="481" t="s">
        <v>247</v>
      </c>
      <c r="E628" s="292"/>
      <c r="F628" s="544" t="s">
        <v>4547</v>
      </c>
    </row>
    <row r="629" spans="1:6" ht="35.4" x14ac:dyDescent="0.25">
      <c r="A629" s="300">
        <v>707244</v>
      </c>
      <c r="B629" s="301" t="s">
        <v>1686</v>
      </c>
      <c r="C629" s="301" t="s">
        <v>63</v>
      </c>
      <c r="D629" s="481" t="s">
        <v>247</v>
      </c>
      <c r="E629" s="292"/>
      <c r="F629" s="544" t="s">
        <v>4547</v>
      </c>
    </row>
    <row r="630" spans="1:6" ht="35.4" x14ac:dyDescent="0.25">
      <c r="A630" s="300">
        <v>707245</v>
      </c>
      <c r="B630" s="301" t="s">
        <v>1687</v>
      </c>
      <c r="C630" s="301" t="s">
        <v>161</v>
      </c>
      <c r="D630" s="481" t="s">
        <v>247</v>
      </c>
      <c r="E630" s="491"/>
      <c r="F630" s="544" t="s">
        <v>4547</v>
      </c>
    </row>
    <row r="631" spans="1:6" ht="35.4" x14ac:dyDescent="0.25">
      <c r="A631" s="340">
        <v>707246</v>
      </c>
      <c r="B631" s="341" t="s">
        <v>1688</v>
      </c>
      <c r="C631" s="341" t="s">
        <v>333</v>
      </c>
      <c r="D631" s="343" t="s">
        <v>403</v>
      </c>
      <c r="E631" s="279"/>
      <c r="F631" s="342" t="s">
        <v>4590</v>
      </c>
    </row>
    <row r="632" spans="1:6" ht="35.4" x14ac:dyDescent="0.25">
      <c r="A632" s="340">
        <v>707247</v>
      </c>
      <c r="B632" s="341" t="s">
        <v>1689</v>
      </c>
      <c r="C632" s="341" t="s">
        <v>100</v>
      </c>
      <c r="D632" s="343" t="s">
        <v>248</v>
      </c>
      <c r="E632" s="344"/>
      <c r="F632" s="583"/>
    </row>
    <row r="633" spans="1:6" ht="35.4" x14ac:dyDescent="0.25">
      <c r="A633" s="300">
        <v>707248</v>
      </c>
      <c r="B633" s="301" t="s">
        <v>1690</v>
      </c>
      <c r="C633" s="301" t="s">
        <v>99</v>
      </c>
      <c r="D633" s="481" t="s">
        <v>247</v>
      </c>
      <c r="E633" s="491"/>
      <c r="F633" s="544" t="s">
        <v>4547</v>
      </c>
    </row>
    <row r="634" spans="1:6" ht="35.4" x14ac:dyDescent="0.25">
      <c r="A634" s="300">
        <v>707249</v>
      </c>
      <c r="B634" s="301" t="s">
        <v>1691</v>
      </c>
      <c r="C634" s="301" t="s">
        <v>577</v>
      </c>
      <c r="D634" s="481" t="s">
        <v>247</v>
      </c>
      <c r="E634" s="292"/>
      <c r="F634" s="544" t="s">
        <v>4547</v>
      </c>
    </row>
    <row r="635" spans="1:6" ht="35.4" x14ac:dyDescent="0.25">
      <c r="A635" s="300">
        <v>707250</v>
      </c>
      <c r="B635" s="301" t="s">
        <v>1692</v>
      </c>
      <c r="C635" s="301" t="s">
        <v>337</v>
      </c>
      <c r="D635" s="481" t="s">
        <v>247</v>
      </c>
      <c r="E635" s="292"/>
      <c r="F635" s="544" t="s">
        <v>4547</v>
      </c>
    </row>
    <row r="636" spans="1:6" ht="35.4" x14ac:dyDescent="0.25">
      <c r="A636" s="340">
        <v>707251</v>
      </c>
      <c r="B636" s="341" t="s">
        <v>516</v>
      </c>
      <c r="C636" s="341" t="s">
        <v>333</v>
      </c>
      <c r="D636" s="343" t="s">
        <v>403</v>
      </c>
      <c r="E636" s="279"/>
      <c r="F636" s="342" t="s">
        <v>4590</v>
      </c>
    </row>
    <row r="637" spans="1:6" ht="35.4" x14ac:dyDescent="0.25">
      <c r="A637" s="300">
        <v>707252</v>
      </c>
      <c r="B637" s="301" t="s">
        <v>1693</v>
      </c>
      <c r="C637" s="301" t="s">
        <v>67</v>
      </c>
      <c r="D637" s="481" t="s">
        <v>247</v>
      </c>
      <c r="E637" s="491"/>
      <c r="F637" s="544" t="s">
        <v>4547</v>
      </c>
    </row>
    <row r="638" spans="1:6" ht="35.4" x14ac:dyDescent="0.25">
      <c r="A638" s="300">
        <v>707253</v>
      </c>
      <c r="B638" s="301" t="s">
        <v>530</v>
      </c>
      <c r="C638" s="301" t="s">
        <v>342</v>
      </c>
      <c r="D638" s="481" t="s">
        <v>247</v>
      </c>
      <c r="E638" s="292"/>
      <c r="F638" s="544" t="s">
        <v>4547</v>
      </c>
    </row>
    <row r="639" spans="1:6" ht="35.4" x14ac:dyDescent="0.25">
      <c r="A639" s="300">
        <v>707254</v>
      </c>
      <c r="B639" s="301" t="s">
        <v>1694</v>
      </c>
      <c r="C639" s="301" t="s">
        <v>61</v>
      </c>
      <c r="D639" s="481" t="s">
        <v>247</v>
      </c>
      <c r="E639" s="491"/>
      <c r="F639" s="544" t="s">
        <v>4547</v>
      </c>
    </row>
    <row r="640" spans="1:6" ht="35.4" x14ac:dyDescent="0.25">
      <c r="A640" s="300">
        <v>707255</v>
      </c>
      <c r="B640" s="301" t="s">
        <v>1695</v>
      </c>
      <c r="C640" s="301" t="s">
        <v>79</v>
      </c>
      <c r="D640" s="481" t="s">
        <v>247</v>
      </c>
      <c r="E640" s="292"/>
      <c r="F640" s="544" t="s">
        <v>4547</v>
      </c>
    </row>
    <row r="641" spans="1:6" ht="35.4" x14ac:dyDescent="0.25">
      <c r="A641" s="300">
        <v>707256</v>
      </c>
      <c r="B641" s="301" t="s">
        <v>1696</v>
      </c>
      <c r="C641" s="301" t="s">
        <v>66</v>
      </c>
      <c r="D641" s="481" t="s">
        <v>247</v>
      </c>
      <c r="E641" s="491"/>
      <c r="F641" s="544" t="s">
        <v>4547</v>
      </c>
    </row>
    <row r="642" spans="1:6" ht="35.4" x14ac:dyDescent="0.25">
      <c r="A642" s="300">
        <v>707257</v>
      </c>
      <c r="B642" s="301" t="s">
        <v>1697</v>
      </c>
      <c r="C642" s="301" t="s">
        <v>158</v>
      </c>
      <c r="D642" s="481" t="s">
        <v>247</v>
      </c>
      <c r="E642" s="491"/>
      <c r="F642" s="544" t="s">
        <v>4547</v>
      </c>
    </row>
    <row r="643" spans="1:6" ht="35.4" x14ac:dyDescent="0.25">
      <c r="A643" s="300">
        <v>707258</v>
      </c>
      <c r="B643" s="301" t="s">
        <v>1698</v>
      </c>
      <c r="C643" s="301" t="s">
        <v>1699</v>
      </c>
      <c r="D643" s="481" t="s">
        <v>247</v>
      </c>
      <c r="E643" s="292"/>
      <c r="F643" s="544" t="s">
        <v>4547</v>
      </c>
    </row>
    <row r="644" spans="1:6" ht="35.4" x14ac:dyDescent="0.25">
      <c r="A644" s="300">
        <v>707259</v>
      </c>
      <c r="B644" s="301" t="s">
        <v>1700</v>
      </c>
      <c r="C644" s="301" t="s">
        <v>68</v>
      </c>
      <c r="D644" s="481" t="s">
        <v>247</v>
      </c>
      <c r="E644" s="292"/>
      <c r="F644" s="544" t="s">
        <v>4547</v>
      </c>
    </row>
    <row r="645" spans="1:6" ht="35.4" x14ac:dyDescent="0.25">
      <c r="A645" s="300">
        <v>707260</v>
      </c>
      <c r="B645" s="301" t="s">
        <v>1701</v>
      </c>
      <c r="C645" s="301" t="s">
        <v>66</v>
      </c>
      <c r="D645" s="481" t="s">
        <v>247</v>
      </c>
      <c r="E645" s="292"/>
      <c r="F645" s="544" t="s">
        <v>4547</v>
      </c>
    </row>
    <row r="646" spans="1:6" ht="35.4" x14ac:dyDescent="0.25">
      <c r="A646" s="366">
        <v>707261</v>
      </c>
      <c r="B646" s="354" t="s">
        <v>1702</v>
      </c>
      <c r="C646" s="354" t="s">
        <v>71</v>
      </c>
      <c r="D646" s="343" t="s">
        <v>248</v>
      </c>
      <c r="E646" s="348"/>
      <c r="F646" s="349" t="s">
        <v>4547</v>
      </c>
    </row>
    <row r="647" spans="1:6" ht="35.4" x14ac:dyDescent="0.25">
      <c r="A647" s="300">
        <v>707262</v>
      </c>
      <c r="B647" s="301" t="s">
        <v>1703</v>
      </c>
      <c r="C647" s="301" t="s">
        <v>144</v>
      </c>
      <c r="D647" s="481" t="s">
        <v>247</v>
      </c>
      <c r="E647" s="491"/>
      <c r="F647" s="544" t="s">
        <v>4547</v>
      </c>
    </row>
    <row r="648" spans="1:6" ht="35.4" x14ac:dyDescent="0.25">
      <c r="A648" s="300">
        <v>707263</v>
      </c>
      <c r="B648" s="301" t="s">
        <v>1704</v>
      </c>
      <c r="C648" s="301" t="s">
        <v>75</v>
      </c>
      <c r="D648" s="481" t="s">
        <v>247</v>
      </c>
      <c r="E648" s="491"/>
      <c r="F648" s="544" t="s">
        <v>4547</v>
      </c>
    </row>
    <row r="649" spans="1:6" ht="35.4" x14ac:dyDescent="0.25">
      <c r="A649" s="300">
        <v>707264</v>
      </c>
      <c r="B649" s="301" t="s">
        <v>1705</v>
      </c>
      <c r="C649" s="301" t="s">
        <v>99</v>
      </c>
      <c r="D649" s="481" t="s">
        <v>247</v>
      </c>
      <c r="E649" s="491"/>
      <c r="F649" s="544" t="s">
        <v>4547</v>
      </c>
    </row>
    <row r="650" spans="1:6" ht="35.4" x14ac:dyDescent="0.25">
      <c r="A650" s="300">
        <v>707265</v>
      </c>
      <c r="B650" s="301" t="s">
        <v>1706</v>
      </c>
      <c r="C650" s="301" t="s">
        <v>90</v>
      </c>
      <c r="D650" s="481" t="s">
        <v>247</v>
      </c>
      <c r="E650" s="491"/>
      <c r="F650" s="273" t="s">
        <v>4547</v>
      </c>
    </row>
    <row r="651" spans="1:6" ht="35.4" x14ac:dyDescent="0.25">
      <c r="A651" s="300">
        <v>707266</v>
      </c>
      <c r="B651" s="301" t="s">
        <v>1707</v>
      </c>
      <c r="C651" s="301" t="s">
        <v>1708</v>
      </c>
      <c r="D651" s="481" t="s">
        <v>247</v>
      </c>
      <c r="E651" s="491"/>
      <c r="F651" s="273" t="s">
        <v>4547</v>
      </c>
    </row>
    <row r="652" spans="1:6" ht="35.4" x14ac:dyDescent="0.25">
      <c r="A652" s="300">
        <v>707267</v>
      </c>
      <c r="B652" s="269" t="s">
        <v>1709</v>
      </c>
      <c r="C652" s="269" t="s">
        <v>117</v>
      </c>
      <c r="D652" s="481" t="s">
        <v>247</v>
      </c>
      <c r="E652" s="521"/>
      <c r="F652" s="273" t="s">
        <v>4547</v>
      </c>
    </row>
    <row r="653" spans="1:6" ht="35.4" x14ac:dyDescent="0.25">
      <c r="A653" s="366">
        <v>707268</v>
      </c>
      <c r="B653" s="367" t="s">
        <v>1710</v>
      </c>
      <c r="C653" s="367" t="s">
        <v>1711</v>
      </c>
      <c r="D653" s="343" t="s">
        <v>248</v>
      </c>
      <c r="E653" s="540"/>
      <c r="F653" s="368" t="s">
        <v>4547</v>
      </c>
    </row>
    <row r="654" spans="1:6" ht="35.4" x14ac:dyDescent="0.25">
      <c r="A654" s="300">
        <v>707269</v>
      </c>
      <c r="B654" s="301" t="s">
        <v>1712</v>
      </c>
      <c r="C654" s="301" t="s">
        <v>1713</v>
      </c>
      <c r="D654" s="481" t="s">
        <v>247</v>
      </c>
      <c r="E654" s="531"/>
      <c r="F654" s="273" t="s">
        <v>4547</v>
      </c>
    </row>
    <row r="655" spans="1:6" ht="35.4" x14ac:dyDescent="0.25">
      <c r="A655" s="264">
        <v>707270</v>
      </c>
      <c r="B655" s="265" t="s">
        <v>4560</v>
      </c>
      <c r="C655" s="265" t="s">
        <v>86</v>
      </c>
      <c r="D655" s="343" t="s">
        <v>247</v>
      </c>
      <c r="E655" s="503"/>
      <c r="F655" s="280"/>
    </row>
    <row r="656" spans="1:6" ht="35.4" x14ac:dyDescent="0.25">
      <c r="A656" s="300">
        <v>707271</v>
      </c>
      <c r="B656" s="301" t="s">
        <v>1714</v>
      </c>
      <c r="C656" s="301" t="s">
        <v>68</v>
      </c>
      <c r="D656" s="481" t="s">
        <v>247</v>
      </c>
      <c r="E656" s="518"/>
      <c r="F656" s="544" t="s">
        <v>4547</v>
      </c>
    </row>
    <row r="657" spans="1:6" ht="35.4" x14ac:dyDescent="0.25">
      <c r="A657" s="304">
        <v>707272</v>
      </c>
      <c r="B657" s="305" t="s">
        <v>1715</v>
      </c>
      <c r="C657" s="305" t="s">
        <v>133</v>
      </c>
      <c r="D657" s="343" t="s">
        <v>247</v>
      </c>
      <c r="E657" s="279"/>
      <c r="F657" s="547" t="s">
        <v>4543</v>
      </c>
    </row>
    <row r="658" spans="1:6" ht="35.4" x14ac:dyDescent="0.25">
      <c r="A658" s="300">
        <v>707273</v>
      </c>
      <c r="B658" s="269" t="s">
        <v>1716</v>
      </c>
      <c r="C658" s="269" t="s">
        <v>85</v>
      </c>
      <c r="D658" s="481" t="s">
        <v>247</v>
      </c>
      <c r="E658" s="491"/>
      <c r="F658" s="544" t="s">
        <v>4547</v>
      </c>
    </row>
    <row r="659" spans="1:6" ht="35.4" x14ac:dyDescent="0.25">
      <c r="A659" s="300">
        <v>707274</v>
      </c>
      <c r="B659" s="301" t="s">
        <v>1717</v>
      </c>
      <c r="C659" s="301" t="s">
        <v>71</v>
      </c>
      <c r="D659" s="481" t="s">
        <v>247</v>
      </c>
      <c r="E659" s="516"/>
      <c r="F659" s="567" t="s">
        <v>4547</v>
      </c>
    </row>
    <row r="660" spans="1:6" ht="35.4" x14ac:dyDescent="0.25">
      <c r="A660" s="300">
        <v>707276</v>
      </c>
      <c r="B660" s="301" t="s">
        <v>1718</v>
      </c>
      <c r="C660" s="301" t="s">
        <v>114</v>
      </c>
      <c r="D660" s="481" t="s">
        <v>247</v>
      </c>
      <c r="E660" s="491"/>
      <c r="F660" s="544" t="s">
        <v>4547</v>
      </c>
    </row>
    <row r="661" spans="1:6" ht="35.4" x14ac:dyDescent="0.25">
      <c r="A661" s="300">
        <v>707277</v>
      </c>
      <c r="B661" s="301" t="s">
        <v>1719</v>
      </c>
      <c r="C661" s="301" t="s">
        <v>80</v>
      </c>
      <c r="D661" s="481" t="s">
        <v>247</v>
      </c>
      <c r="E661" s="516"/>
      <c r="F661" s="544" t="s">
        <v>4547</v>
      </c>
    </row>
    <row r="662" spans="1:6" ht="35.4" x14ac:dyDescent="0.25">
      <c r="A662" s="300">
        <v>707278</v>
      </c>
      <c r="B662" s="269" t="s">
        <v>1720</v>
      </c>
      <c r="C662" s="269" t="s">
        <v>82</v>
      </c>
      <c r="D662" s="481" t="s">
        <v>247</v>
      </c>
      <c r="E662" s="491"/>
      <c r="F662" s="544" t="s">
        <v>4547</v>
      </c>
    </row>
    <row r="663" spans="1:6" ht="35.4" x14ac:dyDescent="0.25">
      <c r="A663" s="340">
        <v>707279</v>
      </c>
      <c r="B663" s="341" t="s">
        <v>1721</v>
      </c>
      <c r="C663" s="341" t="s">
        <v>135</v>
      </c>
      <c r="D663" s="343" t="s">
        <v>248</v>
      </c>
      <c r="E663" s="344"/>
      <c r="F663" s="345"/>
    </row>
    <row r="664" spans="1:6" ht="35.4" x14ac:dyDescent="0.25">
      <c r="A664" s="300">
        <v>707280</v>
      </c>
      <c r="B664" s="301" t="s">
        <v>1722</v>
      </c>
      <c r="C664" s="301" t="s">
        <v>588</v>
      </c>
      <c r="D664" s="481" t="s">
        <v>247</v>
      </c>
      <c r="E664" s="491"/>
      <c r="F664" s="544" t="s">
        <v>4547</v>
      </c>
    </row>
    <row r="665" spans="1:6" ht="35.4" x14ac:dyDescent="0.25">
      <c r="A665" s="300">
        <v>707281</v>
      </c>
      <c r="B665" s="301" t="s">
        <v>1723</v>
      </c>
      <c r="C665" s="301" t="s">
        <v>278</v>
      </c>
      <c r="D665" s="481" t="s">
        <v>247</v>
      </c>
      <c r="E665" s="491"/>
      <c r="F665" s="544" t="s">
        <v>4547</v>
      </c>
    </row>
    <row r="666" spans="1:6" ht="35.4" x14ac:dyDescent="0.25">
      <c r="A666" s="300">
        <v>707282</v>
      </c>
      <c r="B666" s="301" t="s">
        <v>1724</v>
      </c>
      <c r="C666" s="301" t="s">
        <v>1644</v>
      </c>
      <c r="D666" s="481" t="s">
        <v>247</v>
      </c>
      <c r="E666" s="292"/>
      <c r="F666" s="544" t="s">
        <v>4547</v>
      </c>
    </row>
    <row r="667" spans="1:6" ht="35.4" x14ac:dyDescent="0.25">
      <c r="A667" s="300">
        <v>707283</v>
      </c>
      <c r="B667" s="301" t="s">
        <v>570</v>
      </c>
      <c r="C667" s="301" t="s">
        <v>99</v>
      </c>
      <c r="D667" s="481" t="s">
        <v>247</v>
      </c>
      <c r="E667" s="491"/>
      <c r="F667" s="544" t="s">
        <v>4547</v>
      </c>
    </row>
    <row r="668" spans="1:6" ht="35.4" x14ac:dyDescent="0.25">
      <c r="A668" s="264">
        <v>707284</v>
      </c>
      <c r="B668" s="265" t="s">
        <v>1725</v>
      </c>
      <c r="C668" s="265" t="s">
        <v>71</v>
      </c>
      <c r="D668" s="343" t="s">
        <v>247</v>
      </c>
      <c r="E668" s="279"/>
      <c r="F668" s="577"/>
    </row>
    <row r="669" spans="1:6" ht="35.4" x14ac:dyDescent="0.25">
      <c r="A669" s="300">
        <v>707285</v>
      </c>
      <c r="B669" s="301" t="s">
        <v>1726</v>
      </c>
      <c r="C669" s="301" t="s">
        <v>135</v>
      </c>
      <c r="D669" s="481" t="s">
        <v>247</v>
      </c>
      <c r="E669" s="292"/>
      <c r="F669" s="544" t="s">
        <v>4547</v>
      </c>
    </row>
    <row r="670" spans="1:6" ht="35.4" x14ac:dyDescent="0.25">
      <c r="A670" s="340">
        <v>707286</v>
      </c>
      <c r="B670" s="341" t="s">
        <v>1727</v>
      </c>
      <c r="C670" s="341" t="s">
        <v>69</v>
      </c>
      <c r="D670" s="343" t="s">
        <v>248</v>
      </c>
      <c r="E670" s="344"/>
      <c r="F670" s="345"/>
    </row>
    <row r="671" spans="1:6" ht="35.4" x14ac:dyDescent="0.25">
      <c r="A671" s="300">
        <v>707287</v>
      </c>
      <c r="B671" s="301" t="s">
        <v>1728</v>
      </c>
      <c r="C671" s="301" t="s">
        <v>1729</v>
      </c>
      <c r="D671" s="481" t="s">
        <v>247</v>
      </c>
      <c r="E671" s="491"/>
      <c r="F671" s="273" t="s">
        <v>4547</v>
      </c>
    </row>
    <row r="672" spans="1:6" ht="35.4" x14ac:dyDescent="0.25">
      <c r="A672" s="300">
        <v>707288</v>
      </c>
      <c r="B672" s="301" t="s">
        <v>1730</v>
      </c>
      <c r="C672" s="301" t="s">
        <v>1731</v>
      </c>
      <c r="D672" s="481" t="s">
        <v>247</v>
      </c>
      <c r="E672" s="518"/>
      <c r="F672" s="544" t="s">
        <v>4547</v>
      </c>
    </row>
    <row r="673" spans="1:6" ht="35.4" x14ac:dyDescent="0.25">
      <c r="A673" s="300">
        <v>707289</v>
      </c>
      <c r="B673" s="301" t="s">
        <v>1732</v>
      </c>
      <c r="C673" s="301" t="s">
        <v>117</v>
      </c>
      <c r="D673" s="481" t="s">
        <v>247</v>
      </c>
      <c r="E673" s="491"/>
      <c r="F673" s="544" t="s">
        <v>4547</v>
      </c>
    </row>
    <row r="674" spans="1:6" ht="35.4" x14ac:dyDescent="0.25">
      <c r="A674" s="300">
        <v>707290</v>
      </c>
      <c r="B674" s="269" t="s">
        <v>1733</v>
      </c>
      <c r="C674" s="269" t="s">
        <v>139</v>
      </c>
      <c r="D674" s="481" t="s">
        <v>247</v>
      </c>
      <c r="E674" s="491"/>
      <c r="F674" s="544" t="s">
        <v>4547</v>
      </c>
    </row>
    <row r="675" spans="1:6" ht="35.4" x14ac:dyDescent="0.25">
      <c r="A675" s="300">
        <v>707291</v>
      </c>
      <c r="B675" s="269" t="s">
        <v>1734</v>
      </c>
      <c r="C675" s="269" t="s">
        <v>110</v>
      </c>
      <c r="D675" s="481" t="s">
        <v>247</v>
      </c>
      <c r="E675" s="292"/>
      <c r="F675" s="312" t="s">
        <v>4547</v>
      </c>
    </row>
    <row r="676" spans="1:6" ht="35.4" x14ac:dyDescent="0.25">
      <c r="A676" s="300">
        <v>707292</v>
      </c>
      <c r="B676" s="301" t="s">
        <v>1735</v>
      </c>
      <c r="C676" s="301" t="s">
        <v>1736</v>
      </c>
      <c r="D676" s="481" t="s">
        <v>247</v>
      </c>
      <c r="E676" s="303"/>
      <c r="F676" s="312" t="s">
        <v>4547</v>
      </c>
    </row>
    <row r="677" spans="1:6" ht="35.4" x14ac:dyDescent="0.25">
      <c r="A677" s="300">
        <v>707293</v>
      </c>
      <c r="B677" s="301" t="s">
        <v>1737</v>
      </c>
      <c r="C677" s="301" t="s">
        <v>88</v>
      </c>
      <c r="D677" s="481" t="s">
        <v>247</v>
      </c>
      <c r="E677" s="303"/>
      <c r="F677" s="273" t="s">
        <v>4547</v>
      </c>
    </row>
    <row r="678" spans="1:6" ht="35.4" x14ac:dyDescent="0.25">
      <c r="A678" s="300">
        <v>707294</v>
      </c>
      <c r="B678" s="301" t="s">
        <v>1738</v>
      </c>
      <c r="C678" s="301" t="s">
        <v>77</v>
      </c>
      <c r="D678" s="481" t="s">
        <v>247</v>
      </c>
      <c r="E678" s="303"/>
      <c r="F678" s="312" t="s">
        <v>4547</v>
      </c>
    </row>
    <row r="679" spans="1:6" ht="35.4" x14ac:dyDescent="0.25">
      <c r="A679" s="264">
        <v>707295</v>
      </c>
      <c r="B679" s="265" t="s">
        <v>1739</v>
      </c>
      <c r="C679" s="265" t="s">
        <v>69</v>
      </c>
      <c r="D679" s="343" t="s">
        <v>247</v>
      </c>
      <c r="E679" s="307"/>
      <c r="F679" s="563"/>
    </row>
    <row r="680" spans="1:6" ht="35.4" x14ac:dyDescent="0.25">
      <c r="A680" s="300">
        <v>707296</v>
      </c>
      <c r="B680" s="301" t="s">
        <v>1740</v>
      </c>
      <c r="C680" s="301" t="s">
        <v>68</v>
      </c>
      <c r="D680" s="481" t="s">
        <v>247</v>
      </c>
      <c r="E680" s="303"/>
      <c r="F680" s="312" t="s">
        <v>4547</v>
      </c>
    </row>
    <row r="681" spans="1:6" ht="35.4" x14ac:dyDescent="0.25">
      <c r="A681" s="300">
        <v>707297</v>
      </c>
      <c r="B681" s="301" t="s">
        <v>1741</v>
      </c>
      <c r="C681" s="301" t="s">
        <v>64</v>
      </c>
      <c r="D681" s="481" t="s">
        <v>247</v>
      </c>
      <c r="E681" s="303"/>
      <c r="F681" s="312" t="s">
        <v>4547</v>
      </c>
    </row>
    <row r="682" spans="1:6" ht="35.4" x14ac:dyDescent="0.25">
      <c r="A682" s="300">
        <v>707298</v>
      </c>
      <c r="B682" s="301" t="s">
        <v>1742</v>
      </c>
      <c r="C682" s="301" t="s">
        <v>277</v>
      </c>
      <c r="D682" s="481" t="s">
        <v>247</v>
      </c>
      <c r="E682" s="303"/>
      <c r="F682" s="312" t="s">
        <v>4547</v>
      </c>
    </row>
    <row r="683" spans="1:6" ht="35.4" x14ac:dyDescent="0.25">
      <c r="A683" s="300">
        <v>707299</v>
      </c>
      <c r="B683" s="269" t="s">
        <v>1743</v>
      </c>
      <c r="C683" s="269" t="s">
        <v>96</v>
      </c>
      <c r="D683" s="481" t="s">
        <v>247</v>
      </c>
      <c r="E683" s="303"/>
      <c r="F683" s="312" t="s">
        <v>4547</v>
      </c>
    </row>
    <row r="684" spans="1:6" ht="35.4" x14ac:dyDescent="0.25">
      <c r="A684" s="438">
        <v>707300</v>
      </c>
      <c r="B684" s="415" t="s">
        <v>1744</v>
      </c>
      <c r="C684" s="415" t="s">
        <v>87</v>
      </c>
      <c r="D684" s="343" t="s">
        <v>249</v>
      </c>
      <c r="E684" s="307" t="s">
        <v>4583</v>
      </c>
      <c r="F684" s="556"/>
    </row>
    <row r="685" spans="1:6" ht="35.4" x14ac:dyDescent="0.25">
      <c r="A685" s="300">
        <v>707301</v>
      </c>
      <c r="B685" s="301" t="s">
        <v>1745</v>
      </c>
      <c r="C685" s="301" t="s">
        <v>89</v>
      </c>
      <c r="D685" s="481" t="s">
        <v>247</v>
      </c>
      <c r="E685" s="310"/>
      <c r="F685" s="312" t="s">
        <v>4547</v>
      </c>
    </row>
    <row r="686" spans="1:6" ht="35.4" x14ac:dyDescent="0.25">
      <c r="A686" s="300">
        <v>707302</v>
      </c>
      <c r="B686" s="301" t="s">
        <v>1746</v>
      </c>
      <c r="C686" s="301" t="s">
        <v>64</v>
      </c>
      <c r="D686" s="481" t="s">
        <v>247</v>
      </c>
      <c r="E686" s="303"/>
      <c r="F686" s="312" t="s">
        <v>4547</v>
      </c>
    </row>
    <row r="687" spans="1:6" ht="35.4" x14ac:dyDescent="0.25">
      <c r="A687" s="340">
        <v>707303</v>
      </c>
      <c r="B687" s="341" t="s">
        <v>1747</v>
      </c>
      <c r="C687" s="341" t="s">
        <v>141</v>
      </c>
      <c r="D687" s="343" t="s">
        <v>403</v>
      </c>
      <c r="E687" s="307"/>
      <c r="F687" s="393" t="s">
        <v>4590</v>
      </c>
    </row>
    <row r="688" spans="1:6" ht="35.4" x14ac:dyDescent="0.25">
      <c r="A688" s="264">
        <v>707304</v>
      </c>
      <c r="B688" s="265" t="s">
        <v>1748</v>
      </c>
      <c r="C688" s="265" t="s">
        <v>105</v>
      </c>
      <c r="D688" s="343" t="s">
        <v>247</v>
      </c>
      <c r="E688" s="307"/>
      <c r="F688" s="321"/>
    </row>
    <row r="689" spans="1:6" ht="35.4" x14ac:dyDescent="0.25">
      <c r="A689" s="264">
        <v>707305</v>
      </c>
      <c r="B689" s="265" t="s">
        <v>1749</v>
      </c>
      <c r="C689" s="265" t="s">
        <v>66</v>
      </c>
      <c r="D689" s="343" t="s">
        <v>247</v>
      </c>
      <c r="E689" s="308"/>
      <c r="F689" s="321"/>
    </row>
    <row r="690" spans="1:6" ht="35.4" x14ac:dyDescent="0.25">
      <c r="A690" s="300">
        <v>707306</v>
      </c>
      <c r="B690" s="301" t="s">
        <v>1750</v>
      </c>
      <c r="C690" s="301" t="s">
        <v>100</v>
      </c>
      <c r="D690" s="481" t="s">
        <v>247</v>
      </c>
      <c r="E690" s="303"/>
      <c r="F690" s="312" t="s">
        <v>4547</v>
      </c>
    </row>
    <row r="691" spans="1:6" ht="35.4" x14ac:dyDescent="0.25">
      <c r="A691" s="264">
        <v>707307</v>
      </c>
      <c r="B691" s="265" t="s">
        <v>1568</v>
      </c>
      <c r="C691" s="265" t="s">
        <v>1569</v>
      </c>
      <c r="D691" s="343" t="s">
        <v>247</v>
      </c>
      <c r="E691" s="307"/>
      <c r="F691" s="563"/>
    </row>
    <row r="692" spans="1:6" ht="35.4" x14ac:dyDescent="0.25">
      <c r="A692" s="300">
        <v>707308</v>
      </c>
      <c r="B692" s="301" t="s">
        <v>1751</v>
      </c>
      <c r="C692" s="301" t="s">
        <v>66</v>
      </c>
      <c r="D692" s="481" t="s">
        <v>247</v>
      </c>
      <c r="E692" s="310"/>
      <c r="F692" s="312" t="s">
        <v>4547</v>
      </c>
    </row>
    <row r="693" spans="1:6" ht="35.4" x14ac:dyDescent="0.25">
      <c r="A693" s="340">
        <v>707309</v>
      </c>
      <c r="B693" s="341" t="s">
        <v>1752</v>
      </c>
      <c r="C693" s="341" t="s">
        <v>353</v>
      </c>
      <c r="D693" s="343" t="s">
        <v>248</v>
      </c>
      <c r="E693" s="379"/>
      <c r="F693" s="334"/>
    </row>
    <row r="694" spans="1:6" ht="35.4" x14ac:dyDescent="0.25">
      <c r="A694" s="300">
        <v>707310</v>
      </c>
      <c r="B694" s="301" t="s">
        <v>1753</v>
      </c>
      <c r="C694" s="301" t="s">
        <v>66</v>
      </c>
      <c r="D694" s="481" t="s">
        <v>247</v>
      </c>
      <c r="E694" s="303"/>
      <c r="F694" s="312" t="s">
        <v>4547</v>
      </c>
    </row>
    <row r="695" spans="1:6" ht="35.4" x14ac:dyDescent="0.25">
      <c r="A695" s="300">
        <v>707311</v>
      </c>
      <c r="B695" s="301" t="s">
        <v>1754</v>
      </c>
      <c r="C695" s="301" t="s">
        <v>68</v>
      </c>
      <c r="D695" s="481" t="s">
        <v>247</v>
      </c>
      <c r="E695" s="310"/>
      <c r="F695" s="312" t="s">
        <v>4547</v>
      </c>
    </row>
    <row r="696" spans="1:6" ht="40.200000000000003" x14ac:dyDescent="0.25">
      <c r="A696" s="264">
        <v>707312</v>
      </c>
      <c r="B696" s="265" t="s">
        <v>1755</v>
      </c>
      <c r="C696" s="265" t="s">
        <v>1756</v>
      </c>
      <c r="D696" s="343" t="s">
        <v>247</v>
      </c>
      <c r="E696" s="307"/>
      <c r="F696" s="546"/>
    </row>
    <row r="697" spans="1:6" ht="35.4" x14ac:dyDescent="0.25">
      <c r="A697" s="264">
        <v>707313</v>
      </c>
      <c r="B697" s="265" t="s">
        <v>1757</v>
      </c>
      <c r="C697" s="265" t="s">
        <v>1758</v>
      </c>
      <c r="D697" s="343" t="s">
        <v>247</v>
      </c>
      <c r="E697" s="308"/>
      <c r="F697" s="570"/>
    </row>
    <row r="698" spans="1:6" ht="35.4" x14ac:dyDescent="0.25">
      <c r="A698" s="400">
        <v>707314</v>
      </c>
      <c r="B698" s="401" t="s">
        <v>1759</v>
      </c>
      <c r="C698" s="401" t="s">
        <v>68</v>
      </c>
      <c r="D698" s="343" t="s">
        <v>249</v>
      </c>
      <c r="E698" s="307"/>
      <c r="F698" s="584" t="s">
        <v>4543</v>
      </c>
    </row>
    <row r="699" spans="1:6" ht="35.4" x14ac:dyDescent="0.25">
      <c r="A699" s="300">
        <v>707315</v>
      </c>
      <c r="B699" s="301" t="s">
        <v>1760</v>
      </c>
      <c r="C699" s="301" t="s">
        <v>87</v>
      </c>
      <c r="D699" s="481" t="s">
        <v>247</v>
      </c>
      <c r="E699" s="303"/>
      <c r="F699" s="312" t="s">
        <v>4547</v>
      </c>
    </row>
    <row r="700" spans="1:6" ht="35.4" x14ac:dyDescent="0.25">
      <c r="A700" s="340">
        <v>707316</v>
      </c>
      <c r="B700" s="341" t="s">
        <v>1761</v>
      </c>
      <c r="C700" s="341" t="s">
        <v>95</v>
      </c>
      <c r="D700" s="343" t="s">
        <v>248</v>
      </c>
      <c r="E700" s="379"/>
      <c r="F700" s="281"/>
    </row>
    <row r="701" spans="1:6" ht="35.4" x14ac:dyDescent="0.25">
      <c r="A701" s="300">
        <v>707317</v>
      </c>
      <c r="B701" s="301" t="s">
        <v>1762</v>
      </c>
      <c r="C701" s="301" t="s">
        <v>1763</v>
      </c>
      <c r="D701" s="481" t="s">
        <v>247</v>
      </c>
      <c r="E701" s="303"/>
      <c r="F701" s="312" t="s">
        <v>4547</v>
      </c>
    </row>
    <row r="702" spans="1:6" ht="35.4" x14ac:dyDescent="0.25">
      <c r="A702" s="300">
        <v>707318</v>
      </c>
      <c r="B702" s="301" t="s">
        <v>1764</v>
      </c>
      <c r="C702" s="301" t="s">
        <v>134</v>
      </c>
      <c r="D702" s="481" t="s">
        <v>247</v>
      </c>
      <c r="E702" s="303"/>
      <c r="F702" s="312" t="s">
        <v>4547</v>
      </c>
    </row>
    <row r="703" spans="1:6" ht="35.4" x14ac:dyDescent="0.25">
      <c r="A703" s="340">
        <v>707319</v>
      </c>
      <c r="B703" s="341" t="s">
        <v>1765</v>
      </c>
      <c r="C703" s="341" t="s">
        <v>117</v>
      </c>
      <c r="D703" s="343" t="s">
        <v>248</v>
      </c>
      <c r="E703" s="379"/>
      <c r="F703" s="334"/>
    </row>
    <row r="704" spans="1:6" ht="40.200000000000003" x14ac:dyDescent="0.25">
      <c r="A704" s="264">
        <v>707320</v>
      </c>
      <c r="B704" s="265" t="s">
        <v>1766</v>
      </c>
      <c r="C704" s="265" t="s">
        <v>1767</v>
      </c>
      <c r="D704" s="343" t="s">
        <v>247</v>
      </c>
      <c r="E704" s="308"/>
      <c r="F704" s="546"/>
    </row>
    <row r="705" spans="1:6" ht="35.4" x14ac:dyDescent="0.25">
      <c r="A705" s="300">
        <v>707321</v>
      </c>
      <c r="B705" s="301" t="s">
        <v>1768</v>
      </c>
      <c r="C705" s="301" t="s">
        <v>294</v>
      </c>
      <c r="D705" s="481" t="s">
        <v>247</v>
      </c>
      <c r="E705" s="303"/>
      <c r="F705" s="312" t="s">
        <v>4547</v>
      </c>
    </row>
    <row r="706" spans="1:6" ht="35.4" x14ac:dyDescent="0.25">
      <c r="A706" s="340">
        <v>707322</v>
      </c>
      <c r="B706" s="341" t="s">
        <v>1769</v>
      </c>
      <c r="C706" s="341" t="s">
        <v>83</v>
      </c>
      <c r="D706" s="343" t="s">
        <v>248</v>
      </c>
      <c r="E706" s="379"/>
      <c r="F706" s="382"/>
    </row>
    <row r="707" spans="1:6" ht="35.4" x14ac:dyDescent="0.25">
      <c r="A707" s="300">
        <v>707323</v>
      </c>
      <c r="B707" s="301" t="s">
        <v>1770</v>
      </c>
      <c r="C707" s="301" t="s">
        <v>108</v>
      </c>
      <c r="D707" s="481" t="s">
        <v>247</v>
      </c>
      <c r="E707" s="310"/>
      <c r="F707" s="312" t="s">
        <v>4547</v>
      </c>
    </row>
    <row r="708" spans="1:6" ht="35.4" x14ac:dyDescent="0.25">
      <c r="A708" s="300">
        <v>707324</v>
      </c>
      <c r="B708" s="301" t="s">
        <v>1771</v>
      </c>
      <c r="C708" s="301" t="s">
        <v>1772</v>
      </c>
      <c r="D708" s="481" t="s">
        <v>247</v>
      </c>
      <c r="E708" s="491"/>
      <c r="F708" s="273" t="s">
        <v>4547</v>
      </c>
    </row>
    <row r="709" spans="1:6" ht="35.4" x14ac:dyDescent="0.25">
      <c r="A709" s="300">
        <v>707325</v>
      </c>
      <c r="B709" s="301" t="s">
        <v>1773</v>
      </c>
      <c r="C709" s="301" t="s">
        <v>64</v>
      </c>
      <c r="D709" s="481" t="s">
        <v>247</v>
      </c>
      <c r="E709" s="491"/>
      <c r="F709" s="273" t="s">
        <v>4547</v>
      </c>
    </row>
    <row r="710" spans="1:6" ht="35.4" x14ac:dyDescent="0.25">
      <c r="A710" s="300">
        <v>707326</v>
      </c>
      <c r="B710" s="301" t="s">
        <v>1774</v>
      </c>
      <c r="C710" s="301" t="s">
        <v>69</v>
      </c>
      <c r="D710" s="481" t="s">
        <v>247</v>
      </c>
      <c r="E710" s="491"/>
      <c r="F710" s="273" t="s">
        <v>4547</v>
      </c>
    </row>
    <row r="711" spans="1:6" ht="35.4" x14ac:dyDescent="0.25">
      <c r="A711" s="304">
        <v>707327</v>
      </c>
      <c r="B711" s="305" t="s">
        <v>1775</v>
      </c>
      <c r="C711" s="305" t="s">
        <v>99</v>
      </c>
      <c r="D711" s="343" t="s">
        <v>247</v>
      </c>
      <c r="E711" s="279"/>
      <c r="F711" s="291" t="s">
        <v>4543</v>
      </c>
    </row>
    <row r="712" spans="1:6" ht="35.4" x14ac:dyDescent="0.25">
      <c r="A712" s="300">
        <v>707328</v>
      </c>
      <c r="B712" s="301" t="s">
        <v>1776</v>
      </c>
      <c r="C712" s="301" t="s">
        <v>112</v>
      </c>
      <c r="D712" s="481" t="s">
        <v>247</v>
      </c>
      <c r="E712" s="491"/>
      <c r="F712" s="273" t="s">
        <v>4547</v>
      </c>
    </row>
    <row r="713" spans="1:6" ht="35.4" x14ac:dyDescent="0.25">
      <c r="A713" s="300">
        <v>707329</v>
      </c>
      <c r="B713" s="301" t="s">
        <v>1777</v>
      </c>
      <c r="C713" s="301" t="s">
        <v>139</v>
      </c>
      <c r="D713" s="481" t="s">
        <v>247</v>
      </c>
      <c r="E713" s="491"/>
      <c r="F713" s="273" t="s">
        <v>4547</v>
      </c>
    </row>
    <row r="714" spans="1:6" ht="35.4" x14ac:dyDescent="0.25">
      <c r="A714" s="300">
        <v>707330</v>
      </c>
      <c r="B714" s="301" t="s">
        <v>1778</v>
      </c>
      <c r="C714" s="301" t="s">
        <v>128</v>
      </c>
      <c r="D714" s="481" t="s">
        <v>247</v>
      </c>
      <c r="E714" s="491"/>
      <c r="F714" s="273" t="s">
        <v>4547</v>
      </c>
    </row>
    <row r="715" spans="1:6" ht="35.4" x14ac:dyDescent="0.25">
      <c r="A715" s="300">
        <v>707331</v>
      </c>
      <c r="B715" s="301" t="s">
        <v>1779</v>
      </c>
      <c r="C715" s="301" t="s">
        <v>260</v>
      </c>
      <c r="D715" s="481" t="s">
        <v>247</v>
      </c>
      <c r="E715" s="292"/>
      <c r="F715" s="273" t="s">
        <v>4547</v>
      </c>
    </row>
    <row r="716" spans="1:6" ht="35.4" x14ac:dyDescent="0.25">
      <c r="A716" s="340">
        <v>707332</v>
      </c>
      <c r="B716" s="341" t="s">
        <v>1780</v>
      </c>
      <c r="C716" s="341" t="s">
        <v>103</v>
      </c>
      <c r="D716" s="343" t="s">
        <v>248</v>
      </c>
      <c r="E716" s="262" t="s">
        <v>4583</v>
      </c>
      <c r="F716" s="281"/>
    </row>
    <row r="717" spans="1:6" ht="35.4" x14ac:dyDescent="0.25">
      <c r="A717" s="264">
        <v>707333</v>
      </c>
      <c r="B717" s="265" t="s">
        <v>1781</v>
      </c>
      <c r="C717" s="265" t="s">
        <v>100</v>
      </c>
      <c r="D717" s="343" t="s">
        <v>247</v>
      </c>
      <c r="E717" s="279"/>
      <c r="F717" s="280"/>
    </row>
    <row r="718" spans="1:6" ht="35.4" x14ac:dyDescent="0.25">
      <c r="A718" s="340">
        <v>707334</v>
      </c>
      <c r="B718" s="341" t="s">
        <v>1782</v>
      </c>
      <c r="C718" s="341" t="s">
        <v>192</v>
      </c>
      <c r="D718" s="343" t="s">
        <v>403</v>
      </c>
      <c r="E718" s="279"/>
      <c r="F718" s="263" t="s">
        <v>4590</v>
      </c>
    </row>
    <row r="719" spans="1:6" ht="35.4" x14ac:dyDescent="0.25">
      <c r="A719" s="300">
        <v>707335</v>
      </c>
      <c r="B719" s="301" t="s">
        <v>1783</v>
      </c>
      <c r="C719" s="301" t="s">
        <v>84</v>
      </c>
      <c r="D719" s="481" t="s">
        <v>247</v>
      </c>
      <c r="E719" s="491"/>
      <c r="F719" s="273" t="s">
        <v>4547</v>
      </c>
    </row>
    <row r="720" spans="1:6" ht="35.4" x14ac:dyDescent="0.25">
      <c r="A720" s="300">
        <v>707336</v>
      </c>
      <c r="B720" s="301" t="s">
        <v>1784</v>
      </c>
      <c r="C720" s="301" t="s">
        <v>69</v>
      </c>
      <c r="D720" s="481" t="s">
        <v>247</v>
      </c>
      <c r="E720" s="491"/>
      <c r="F720" s="273" t="s">
        <v>4547</v>
      </c>
    </row>
    <row r="721" spans="1:6" ht="35.4" x14ac:dyDescent="0.25">
      <c r="A721" s="300">
        <v>707337</v>
      </c>
      <c r="B721" s="301" t="s">
        <v>1785</v>
      </c>
      <c r="C721" s="301" t="s">
        <v>66</v>
      </c>
      <c r="D721" s="481" t="s">
        <v>247</v>
      </c>
      <c r="E721" s="491"/>
      <c r="F721" s="273" t="s">
        <v>4547</v>
      </c>
    </row>
    <row r="722" spans="1:6" ht="35.4" x14ac:dyDescent="0.25">
      <c r="A722" s="300">
        <v>707338</v>
      </c>
      <c r="B722" s="301" t="s">
        <v>1786</v>
      </c>
      <c r="C722" s="301" t="s">
        <v>1787</v>
      </c>
      <c r="D722" s="481" t="s">
        <v>247</v>
      </c>
      <c r="E722" s="491"/>
      <c r="F722" s="273" t="s">
        <v>4547</v>
      </c>
    </row>
    <row r="723" spans="1:6" ht="35.4" x14ac:dyDescent="0.25">
      <c r="A723" s="264">
        <v>707339</v>
      </c>
      <c r="B723" s="265" t="s">
        <v>4561</v>
      </c>
      <c r="C723" s="265" t="s">
        <v>66</v>
      </c>
      <c r="D723" s="343" t="s">
        <v>247</v>
      </c>
      <c r="E723" s="279"/>
      <c r="F723" s="280"/>
    </row>
    <row r="724" spans="1:6" ht="35.4" x14ac:dyDescent="0.25">
      <c r="A724" s="300">
        <v>707340</v>
      </c>
      <c r="B724" s="301" t="s">
        <v>1788</v>
      </c>
      <c r="C724" s="301" t="s">
        <v>64</v>
      </c>
      <c r="D724" s="481" t="s">
        <v>247</v>
      </c>
      <c r="E724" s="491"/>
      <c r="F724" s="273" t="s">
        <v>4547</v>
      </c>
    </row>
    <row r="725" spans="1:6" ht="35.4" x14ac:dyDescent="0.25">
      <c r="A725" s="304">
        <v>707341</v>
      </c>
      <c r="B725" s="305" t="s">
        <v>1789</v>
      </c>
      <c r="C725" s="305" t="s">
        <v>89</v>
      </c>
      <c r="D725" s="343" t="s">
        <v>247</v>
      </c>
      <c r="E725" s="279"/>
      <c r="F725" s="313" t="s">
        <v>4543</v>
      </c>
    </row>
    <row r="726" spans="1:6" ht="35.4" x14ac:dyDescent="0.25">
      <c r="A726" s="300">
        <v>707342</v>
      </c>
      <c r="B726" s="301" t="s">
        <v>1790</v>
      </c>
      <c r="C726" s="301" t="s">
        <v>89</v>
      </c>
      <c r="D726" s="481" t="s">
        <v>247</v>
      </c>
      <c r="E726" s="491"/>
      <c r="F726" s="273" t="s">
        <v>4547</v>
      </c>
    </row>
    <row r="727" spans="1:6" ht="35.4" x14ac:dyDescent="0.25">
      <c r="A727" s="264">
        <v>707343</v>
      </c>
      <c r="B727" s="265" t="s">
        <v>1791</v>
      </c>
      <c r="C727" s="265" t="s">
        <v>80</v>
      </c>
      <c r="D727" s="343" t="s">
        <v>247</v>
      </c>
      <c r="E727" s="503"/>
      <c r="F727" s="280"/>
    </row>
    <row r="728" spans="1:6" ht="35.4" x14ac:dyDescent="0.25">
      <c r="A728" s="340">
        <v>707344</v>
      </c>
      <c r="B728" s="341" t="s">
        <v>1792</v>
      </c>
      <c r="C728" s="341" t="s">
        <v>67</v>
      </c>
      <c r="D728" s="343" t="s">
        <v>248</v>
      </c>
      <c r="E728" s="344"/>
      <c r="F728" s="370"/>
    </row>
    <row r="729" spans="1:6" ht="35.4" x14ac:dyDescent="0.25">
      <c r="A729" s="300">
        <v>707345</v>
      </c>
      <c r="B729" s="301" t="s">
        <v>1793</v>
      </c>
      <c r="C729" s="301" t="s">
        <v>66</v>
      </c>
      <c r="D729" s="481" t="s">
        <v>247</v>
      </c>
      <c r="E729" s="491"/>
      <c r="F729" s="273" t="s">
        <v>4547</v>
      </c>
    </row>
    <row r="730" spans="1:6" ht="35.4" x14ac:dyDescent="0.25">
      <c r="A730" s="300">
        <v>707347</v>
      </c>
      <c r="B730" s="301" t="s">
        <v>1794</v>
      </c>
      <c r="C730" s="301" t="s">
        <v>520</v>
      </c>
      <c r="D730" s="481" t="s">
        <v>247</v>
      </c>
      <c r="E730" s="292"/>
      <c r="F730" s="273" t="s">
        <v>4547</v>
      </c>
    </row>
    <row r="731" spans="1:6" ht="35.4" x14ac:dyDescent="0.25">
      <c r="A731" s="300">
        <v>707348</v>
      </c>
      <c r="B731" s="301" t="s">
        <v>1795</v>
      </c>
      <c r="C731" s="301" t="s">
        <v>67</v>
      </c>
      <c r="D731" s="481" t="s">
        <v>247</v>
      </c>
      <c r="E731" s="491"/>
      <c r="F731" s="273" t="s">
        <v>4547</v>
      </c>
    </row>
    <row r="732" spans="1:6" ht="35.4" x14ac:dyDescent="0.25">
      <c r="A732" s="340">
        <v>707349</v>
      </c>
      <c r="B732" s="341" t="s">
        <v>1796</v>
      </c>
      <c r="C732" s="341" t="s">
        <v>158</v>
      </c>
      <c r="D732" s="343" t="s">
        <v>248</v>
      </c>
      <c r="E732" s="262" t="s">
        <v>4583</v>
      </c>
      <c r="F732" s="281"/>
    </row>
    <row r="733" spans="1:6" ht="35.4" x14ac:dyDescent="0.25">
      <c r="A733" s="300">
        <v>707350</v>
      </c>
      <c r="B733" s="301" t="s">
        <v>1797</v>
      </c>
      <c r="C733" s="301" t="s">
        <v>1798</v>
      </c>
      <c r="D733" s="481" t="s">
        <v>247</v>
      </c>
      <c r="E733" s="491"/>
      <c r="F733" s="273" t="s">
        <v>4547</v>
      </c>
    </row>
    <row r="734" spans="1:6" ht="35.4" x14ac:dyDescent="0.25">
      <c r="A734" s="340">
        <v>707351</v>
      </c>
      <c r="B734" s="341" t="s">
        <v>1799</v>
      </c>
      <c r="C734" s="341" t="s">
        <v>134</v>
      </c>
      <c r="D734" s="343" t="s">
        <v>248</v>
      </c>
      <c r="E734" s="344"/>
      <c r="F734" s="281"/>
    </row>
    <row r="735" spans="1:6" ht="40.200000000000003" x14ac:dyDescent="0.25">
      <c r="A735" s="264">
        <v>707352</v>
      </c>
      <c r="B735" s="265" t="s">
        <v>1800</v>
      </c>
      <c r="C735" s="265" t="s">
        <v>86</v>
      </c>
      <c r="D735" s="343" t="s">
        <v>247</v>
      </c>
      <c r="E735" s="503"/>
      <c r="F735" s="309"/>
    </row>
    <row r="736" spans="1:6" ht="34.799999999999997" x14ac:dyDescent="0.25">
      <c r="A736" s="314">
        <v>707353</v>
      </c>
      <c r="B736" s="315" t="s">
        <v>1801</v>
      </c>
      <c r="C736" s="315" t="s">
        <v>323</v>
      </c>
      <c r="D736" s="490" t="s">
        <v>247</v>
      </c>
      <c r="E736" s="533"/>
      <c r="F736" s="316" t="s">
        <v>4562</v>
      </c>
    </row>
    <row r="737" spans="1:6" ht="35.4" x14ac:dyDescent="0.25">
      <c r="A737" s="300">
        <v>707354</v>
      </c>
      <c r="B737" s="269" t="s">
        <v>1802</v>
      </c>
      <c r="C737" s="269" t="s">
        <v>72</v>
      </c>
      <c r="D737" s="481" t="s">
        <v>247</v>
      </c>
      <c r="E737" s="491"/>
      <c r="F737" s="273" t="s">
        <v>4547</v>
      </c>
    </row>
    <row r="738" spans="1:6" ht="35.4" x14ac:dyDescent="0.25">
      <c r="A738" s="300">
        <v>707355</v>
      </c>
      <c r="B738" s="269" t="s">
        <v>1803</v>
      </c>
      <c r="C738" s="269" t="s">
        <v>66</v>
      </c>
      <c r="D738" s="481" t="s">
        <v>247</v>
      </c>
      <c r="E738" s="491"/>
      <c r="F738" s="273" t="s">
        <v>4547</v>
      </c>
    </row>
    <row r="739" spans="1:6" ht="35.4" x14ac:dyDescent="0.25">
      <c r="A739" s="300">
        <v>707356</v>
      </c>
      <c r="B739" s="269" t="s">
        <v>1804</v>
      </c>
      <c r="C739" s="269" t="s">
        <v>83</v>
      </c>
      <c r="D739" s="481" t="s">
        <v>247</v>
      </c>
      <c r="E739" s="491"/>
      <c r="F739" s="273" t="s">
        <v>4547</v>
      </c>
    </row>
    <row r="740" spans="1:6" ht="35.4" x14ac:dyDescent="0.25">
      <c r="A740" s="275">
        <v>707357</v>
      </c>
      <c r="B740" s="276" t="s">
        <v>4309</v>
      </c>
      <c r="C740" s="276" t="s">
        <v>4310</v>
      </c>
      <c r="D740" s="343" t="s">
        <v>247</v>
      </c>
      <c r="E740" s="279"/>
      <c r="F740" s="289" t="s">
        <v>4543</v>
      </c>
    </row>
    <row r="741" spans="1:6" ht="35.4" x14ac:dyDescent="0.25">
      <c r="A741" s="317">
        <v>707358</v>
      </c>
      <c r="B741" s="318" t="s">
        <v>3663</v>
      </c>
      <c r="C741" s="318" t="s">
        <v>68</v>
      </c>
      <c r="D741" s="481" t="s">
        <v>247</v>
      </c>
      <c r="E741" s="536"/>
      <c r="F741" s="273" t="s">
        <v>4547</v>
      </c>
    </row>
    <row r="742" spans="1:6" ht="35.4" x14ac:dyDescent="0.25">
      <c r="A742" s="264">
        <v>707359</v>
      </c>
      <c r="B742" s="265" t="s">
        <v>3666</v>
      </c>
      <c r="C742" s="265" t="s">
        <v>3667</v>
      </c>
      <c r="D742" s="343" t="s">
        <v>247</v>
      </c>
      <c r="E742" s="500"/>
      <c r="F742" s="285"/>
    </row>
    <row r="743" spans="1:6" ht="35.4" x14ac:dyDescent="0.25">
      <c r="A743" s="264">
        <v>707360</v>
      </c>
      <c r="B743" s="265" t="s">
        <v>4563</v>
      </c>
      <c r="C743" s="265" t="s">
        <v>66</v>
      </c>
      <c r="D743" s="343" t="s">
        <v>247</v>
      </c>
      <c r="E743" s="500"/>
      <c r="F743" s="285"/>
    </row>
    <row r="744" spans="1:6" ht="35.4" x14ac:dyDescent="0.25">
      <c r="A744" s="264">
        <v>707361</v>
      </c>
      <c r="B744" s="265" t="s">
        <v>3673</v>
      </c>
      <c r="C744" s="265" t="s">
        <v>68</v>
      </c>
      <c r="D744" s="343" t="s">
        <v>247</v>
      </c>
      <c r="E744" s="500"/>
      <c r="F744" s="285"/>
    </row>
    <row r="745" spans="1:6" ht="35.4" x14ac:dyDescent="0.25">
      <c r="A745" s="317">
        <v>707362</v>
      </c>
      <c r="B745" s="318" t="s">
        <v>3675</v>
      </c>
      <c r="C745" s="318" t="s">
        <v>257</v>
      </c>
      <c r="D745" s="481" t="s">
        <v>247</v>
      </c>
      <c r="E745" s="495"/>
      <c r="F745" s="273" t="s">
        <v>4547</v>
      </c>
    </row>
    <row r="746" spans="1:6" ht="35.4" x14ac:dyDescent="0.25">
      <c r="A746" s="317">
        <v>707363</v>
      </c>
      <c r="B746" s="318" t="s">
        <v>3677</v>
      </c>
      <c r="C746" s="318" t="s">
        <v>87</v>
      </c>
      <c r="D746" s="481" t="s">
        <v>247</v>
      </c>
      <c r="E746" s="495"/>
      <c r="F746" s="273" t="s">
        <v>4547</v>
      </c>
    </row>
    <row r="747" spans="1:6" ht="35.4" x14ac:dyDescent="0.25">
      <c r="A747" s="317">
        <v>707364</v>
      </c>
      <c r="B747" s="318" t="s">
        <v>3680</v>
      </c>
      <c r="C747" s="318" t="s">
        <v>3681</v>
      </c>
      <c r="D747" s="481" t="s">
        <v>247</v>
      </c>
      <c r="E747" s="495"/>
      <c r="F747" s="273" t="s">
        <v>4547</v>
      </c>
    </row>
    <row r="748" spans="1:6" ht="35.4" x14ac:dyDescent="0.55000000000000004">
      <c r="A748" s="317">
        <v>707365</v>
      </c>
      <c r="B748" s="318" t="s">
        <v>3683</v>
      </c>
      <c r="C748" s="318" t="s">
        <v>3684</v>
      </c>
      <c r="D748" s="481" t="s">
        <v>247</v>
      </c>
      <c r="E748" s="542"/>
      <c r="F748" s="273" t="s">
        <v>4547</v>
      </c>
    </row>
    <row r="749" spans="1:6" ht="35.4" x14ac:dyDescent="0.25">
      <c r="A749" s="340">
        <v>707366</v>
      </c>
      <c r="B749" s="341" t="s">
        <v>3685</v>
      </c>
      <c r="C749" s="341" t="s">
        <v>3686</v>
      </c>
      <c r="D749" s="343" t="s">
        <v>248</v>
      </c>
      <c r="E749" s="262" t="s">
        <v>4583</v>
      </c>
      <c r="F749" s="281"/>
    </row>
    <row r="750" spans="1:6" ht="35.4" x14ac:dyDescent="0.25">
      <c r="A750" s="317">
        <v>707367</v>
      </c>
      <c r="B750" s="318" t="s">
        <v>3687</v>
      </c>
      <c r="C750" s="318" t="s">
        <v>355</v>
      </c>
      <c r="D750" s="481" t="s">
        <v>247</v>
      </c>
      <c r="E750" s="495"/>
      <c r="F750" s="273" t="s">
        <v>4547</v>
      </c>
    </row>
    <row r="751" spans="1:6" ht="35.4" x14ac:dyDescent="0.25">
      <c r="A751" s="340">
        <v>707368</v>
      </c>
      <c r="B751" s="341" t="s">
        <v>3689</v>
      </c>
      <c r="C751" s="341" t="s">
        <v>137</v>
      </c>
      <c r="D751" s="343" t="s">
        <v>248</v>
      </c>
      <c r="E751" s="402"/>
      <c r="F751" s="281"/>
    </row>
    <row r="752" spans="1:6" ht="35.4" x14ac:dyDescent="0.25">
      <c r="A752" s="317">
        <v>707369</v>
      </c>
      <c r="B752" s="318" t="s">
        <v>3691</v>
      </c>
      <c r="C752" s="318" t="s">
        <v>3692</v>
      </c>
      <c r="D752" s="481" t="s">
        <v>247</v>
      </c>
      <c r="E752" s="512"/>
      <c r="F752" s="273" t="s">
        <v>4547</v>
      </c>
    </row>
    <row r="753" spans="1:6" ht="35.4" x14ac:dyDescent="0.25">
      <c r="A753" s="264">
        <v>707370</v>
      </c>
      <c r="B753" s="265" t="s">
        <v>3695</v>
      </c>
      <c r="C753" s="265" t="s">
        <v>286</v>
      </c>
      <c r="D753" s="343" t="s">
        <v>247</v>
      </c>
      <c r="E753" s="529"/>
      <c r="F753" s="285"/>
    </row>
    <row r="754" spans="1:6" ht="35.4" x14ac:dyDescent="0.25">
      <c r="A754" s="340">
        <v>707371</v>
      </c>
      <c r="B754" s="341" t="s">
        <v>3697</v>
      </c>
      <c r="C754" s="341" t="s">
        <v>64</v>
      </c>
      <c r="D754" s="343" t="s">
        <v>248</v>
      </c>
      <c r="E754" s="403"/>
      <c r="F754" s="281"/>
    </row>
    <row r="755" spans="1:6" ht="35.4" x14ac:dyDescent="0.25">
      <c r="A755" s="317">
        <v>707372</v>
      </c>
      <c r="B755" s="318" t="s">
        <v>3699</v>
      </c>
      <c r="C755" s="318" t="s">
        <v>3700</v>
      </c>
      <c r="D755" s="481" t="s">
        <v>247</v>
      </c>
      <c r="E755" s="512"/>
      <c r="F755" s="273" t="s">
        <v>4547</v>
      </c>
    </row>
    <row r="756" spans="1:6" ht="35.4" x14ac:dyDescent="0.25">
      <c r="A756" s="317">
        <v>707373</v>
      </c>
      <c r="B756" s="318" t="s">
        <v>3701</v>
      </c>
      <c r="C756" s="318" t="s">
        <v>69</v>
      </c>
      <c r="D756" s="481" t="s">
        <v>247</v>
      </c>
      <c r="E756" s="495"/>
      <c r="F756" s="273" t="s">
        <v>4547</v>
      </c>
    </row>
    <row r="757" spans="1:6" ht="35.4" x14ac:dyDescent="0.25">
      <c r="A757" s="264">
        <v>707374</v>
      </c>
      <c r="B757" s="265" t="s">
        <v>3702</v>
      </c>
      <c r="C757" s="265" t="s">
        <v>3703</v>
      </c>
      <c r="D757" s="343" t="s">
        <v>247</v>
      </c>
      <c r="E757" s="500"/>
      <c r="F757" s="285"/>
    </row>
    <row r="758" spans="1:6" ht="35.4" x14ac:dyDescent="0.25">
      <c r="A758" s="264">
        <v>707375</v>
      </c>
      <c r="B758" s="265" t="s">
        <v>3705</v>
      </c>
      <c r="C758" s="265" t="s">
        <v>353</v>
      </c>
      <c r="D758" s="343" t="s">
        <v>247</v>
      </c>
      <c r="E758" s="500"/>
      <c r="F758" s="311"/>
    </row>
    <row r="759" spans="1:6" ht="35.4" x14ac:dyDescent="0.25">
      <c r="A759" s="317">
        <v>707377</v>
      </c>
      <c r="B759" s="318" t="s">
        <v>3709</v>
      </c>
      <c r="C759" s="318" t="s">
        <v>96</v>
      </c>
      <c r="D759" s="481" t="s">
        <v>247</v>
      </c>
      <c r="E759" s="495"/>
      <c r="F759" s="273" t="s">
        <v>4547</v>
      </c>
    </row>
    <row r="760" spans="1:6" ht="35.4" x14ac:dyDescent="0.25">
      <c r="A760" s="264">
        <v>707378</v>
      </c>
      <c r="B760" s="265" t="s">
        <v>4564</v>
      </c>
      <c r="C760" s="265" t="s">
        <v>3713</v>
      </c>
      <c r="D760" s="343" t="s">
        <v>247</v>
      </c>
      <c r="E760" s="500"/>
      <c r="F760" s="280"/>
    </row>
    <row r="761" spans="1:6" ht="35.4" x14ac:dyDescent="0.25">
      <c r="A761" s="264">
        <v>707379</v>
      </c>
      <c r="B761" s="265" t="s">
        <v>3714</v>
      </c>
      <c r="C761" s="265" t="s">
        <v>99</v>
      </c>
      <c r="D761" s="343" t="s">
        <v>247</v>
      </c>
      <c r="E761" s="500"/>
      <c r="F761" s="285"/>
    </row>
    <row r="762" spans="1:6" ht="35.4" x14ac:dyDescent="0.25">
      <c r="A762" s="264">
        <v>707380</v>
      </c>
      <c r="B762" s="265" t="s">
        <v>3715</v>
      </c>
      <c r="C762" s="265" t="s">
        <v>3716</v>
      </c>
      <c r="D762" s="343" t="s">
        <v>247</v>
      </c>
      <c r="E762" s="500"/>
      <c r="F762" s="285"/>
    </row>
    <row r="763" spans="1:6" ht="35.4" x14ac:dyDescent="0.25">
      <c r="A763" s="264">
        <v>707381</v>
      </c>
      <c r="B763" s="265" t="s">
        <v>3718</v>
      </c>
      <c r="C763" s="265" t="s">
        <v>140</v>
      </c>
      <c r="D763" s="343" t="s">
        <v>247</v>
      </c>
      <c r="E763" s="500"/>
      <c r="F763" s="285"/>
    </row>
    <row r="764" spans="1:6" ht="35.4" x14ac:dyDescent="0.25">
      <c r="A764" s="264">
        <v>707382</v>
      </c>
      <c r="B764" s="265" t="s">
        <v>3720</v>
      </c>
      <c r="C764" s="265" t="s">
        <v>62</v>
      </c>
      <c r="D764" s="343" t="s">
        <v>247</v>
      </c>
      <c r="E764" s="500"/>
      <c r="F764" s="280"/>
    </row>
    <row r="765" spans="1:6" ht="35.4" x14ac:dyDescent="0.25">
      <c r="A765" s="317">
        <v>707383</v>
      </c>
      <c r="B765" s="318" t="s">
        <v>3722</v>
      </c>
      <c r="C765" s="318" t="s">
        <v>98</v>
      </c>
      <c r="D765" s="481" t="s">
        <v>247</v>
      </c>
      <c r="E765" s="512"/>
      <c r="F765" s="273" t="s">
        <v>4547</v>
      </c>
    </row>
    <row r="766" spans="1:6" ht="35.4" x14ac:dyDescent="0.25">
      <c r="A766" s="264">
        <v>707384</v>
      </c>
      <c r="B766" s="265" t="s">
        <v>3725</v>
      </c>
      <c r="C766" s="265" t="s">
        <v>66</v>
      </c>
      <c r="D766" s="343" t="s">
        <v>247</v>
      </c>
      <c r="E766" s="500"/>
      <c r="F766" s="285"/>
    </row>
    <row r="767" spans="1:6" ht="35.4" x14ac:dyDescent="0.25">
      <c r="A767" s="317">
        <v>707385</v>
      </c>
      <c r="B767" s="318" t="s">
        <v>3726</v>
      </c>
      <c r="C767" s="318" t="s">
        <v>66</v>
      </c>
      <c r="D767" s="481" t="s">
        <v>247</v>
      </c>
      <c r="E767" s="494"/>
      <c r="F767" s="273" t="s">
        <v>4547</v>
      </c>
    </row>
    <row r="768" spans="1:6" ht="35.4" x14ac:dyDescent="0.25">
      <c r="A768" s="317">
        <v>707386</v>
      </c>
      <c r="B768" s="318" t="s">
        <v>3728</v>
      </c>
      <c r="C768" s="318" t="s">
        <v>99</v>
      </c>
      <c r="D768" s="481" t="s">
        <v>247</v>
      </c>
      <c r="E768" s="494"/>
      <c r="F768" s="273" t="s">
        <v>4547</v>
      </c>
    </row>
    <row r="769" spans="1:6" ht="35.4" x14ac:dyDescent="0.25">
      <c r="A769" s="264">
        <v>707387</v>
      </c>
      <c r="B769" s="265" t="s">
        <v>3729</v>
      </c>
      <c r="C769" s="265" t="s">
        <v>3730</v>
      </c>
      <c r="D769" s="343" t="s">
        <v>247</v>
      </c>
      <c r="E769" s="405"/>
      <c r="F769" s="285"/>
    </row>
    <row r="770" spans="1:6" ht="35.4" x14ac:dyDescent="0.25">
      <c r="A770" s="264">
        <v>707388</v>
      </c>
      <c r="B770" s="265" t="s">
        <v>3731</v>
      </c>
      <c r="C770" s="265" t="s">
        <v>3732</v>
      </c>
      <c r="D770" s="343" t="s">
        <v>247</v>
      </c>
      <c r="E770" s="405"/>
      <c r="F770" s="285"/>
    </row>
    <row r="771" spans="1:6" ht="35.4" x14ac:dyDescent="0.25">
      <c r="A771" s="317">
        <v>707389</v>
      </c>
      <c r="B771" s="318" t="s">
        <v>3734</v>
      </c>
      <c r="C771" s="318" t="s">
        <v>308</v>
      </c>
      <c r="D771" s="481" t="s">
        <v>247</v>
      </c>
      <c r="E771" s="494"/>
      <c r="F771" s="273" t="s">
        <v>4547</v>
      </c>
    </row>
    <row r="772" spans="1:6" ht="35.4" x14ac:dyDescent="0.25">
      <c r="A772" s="340">
        <v>707390</v>
      </c>
      <c r="B772" s="341" t="s">
        <v>3735</v>
      </c>
      <c r="C772" s="341" t="s">
        <v>69</v>
      </c>
      <c r="D772" s="343" t="s">
        <v>248</v>
      </c>
      <c r="E772" s="404"/>
      <c r="F772" s="281"/>
    </row>
    <row r="773" spans="1:6" ht="35.4" x14ac:dyDescent="0.25">
      <c r="A773" s="264">
        <v>707391</v>
      </c>
      <c r="B773" s="265" t="s">
        <v>3736</v>
      </c>
      <c r="C773" s="265" t="s">
        <v>68</v>
      </c>
      <c r="D773" s="343" t="s">
        <v>247</v>
      </c>
      <c r="E773" s="405"/>
      <c r="F773" s="285"/>
    </row>
    <row r="774" spans="1:6" ht="35.4" x14ac:dyDescent="0.25">
      <c r="A774" s="317">
        <v>707392</v>
      </c>
      <c r="B774" s="318" t="s">
        <v>3738</v>
      </c>
      <c r="C774" s="318" t="s">
        <v>3739</v>
      </c>
      <c r="D774" s="481" t="s">
        <v>247</v>
      </c>
      <c r="E774" s="494"/>
      <c r="F774" s="273" t="s">
        <v>4547</v>
      </c>
    </row>
    <row r="775" spans="1:6" ht="35.4" x14ac:dyDescent="0.25">
      <c r="A775" s="340">
        <v>707393</v>
      </c>
      <c r="B775" s="341" t="s">
        <v>3741</v>
      </c>
      <c r="C775" s="341" t="s">
        <v>3742</v>
      </c>
      <c r="D775" s="343" t="s">
        <v>248</v>
      </c>
      <c r="E775" s="262" t="s">
        <v>4583</v>
      </c>
      <c r="F775" s="281"/>
    </row>
    <row r="776" spans="1:6" ht="35.4" x14ac:dyDescent="0.25">
      <c r="A776" s="326">
        <v>707395</v>
      </c>
      <c r="B776" s="327" t="s">
        <v>3746</v>
      </c>
      <c r="C776" s="327" t="s">
        <v>265</v>
      </c>
      <c r="D776" s="343" t="s">
        <v>247</v>
      </c>
      <c r="E776" s="405"/>
      <c r="F776" s="289" t="s">
        <v>4543</v>
      </c>
    </row>
    <row r="777" spans="1:6" ht="35.4" x14ac:dyDescent="0.25">
      <c r="A777" s="317">
        <v>707396</v>
      </c>
      <c r="B777" s="318" t="s">
        <v>3747</v>
      </c>
      <c r="C777" s="318" t="s">
        <v>103</v>
      </c>
      <c r="D777" s="481" t="s">
        <v>247</v>
      </c>
      <c r="E777" s="494"/>
      <c r="F777" s="273" t="s">
        <v>4547</v>
      </c>
    </row>
    <row r="778" spans="1:6" ht="35.4" x14ac:dyDescent="0.25">
      <c r="A778" s="340">
        <v>707397</v>
      </c>
      <c r="B778" s="341" t="s">
        <v>3750</v>
      </c>
      <c r="C778" s="341" t="s">
        <v>244</v>
      </c>
      <c r="D778" s="343" t="s">
        <v>248</v>
      </c>
      <c r="E778" s="404"/>
      <c r="F778" s="281"/>
    </row>
    <row r="779" spans="1:6" ht="35.4" x14ac:dyDescent="0.25">
      <c r="A779" s="317">
        <v>707398</v>
      </c>
      <c r="B779" s="318" t="s">
        <v>3751</v>
      </c>
      <c r="C779" s="318" t="s">
        <v>89</v>
      </c>
      <c r="D779" s="481" t="s">
        <v>247</v>
      </c>
      <c r="E779" s="494"/>
      <c r="F779" s="273" t="s">
        <v>4547</v>
      </c>
    </row>
    <row r="780" spans="1:6" ht="35.4" x14ac:dyDescent="0.25">
      <c r="A780" s="264">
        <v>707399</v>
      </c>
      <c r="B780" s="265" t="s">
        <v>3753</v>
      </c>
      <c r="C780" s="265" t="s">
        <v>87</v>
      </c>
      <c r="D780" s="343" t="s">
        <v>247</v>
      </c>
      <c r="E780" s="405"/>
      <c r="F780" s="280"/>
    </row>
    <row r="781" spans="1:6" ht="35.4" x14ac:dyDescent="0.25">
      <c r="A781" s="317">
        <v>707400</v>
      </c>
      <c r="B781" s="318" t="s">
        <v>3757</v>
      </c>
      <c r="C781" s="318" t="s">
        <v>286</v>
      </c>
      <c r="D781" s="481" t="s">
        <v>247</v>
      </c>
      <c r="E781" s="494"/>
      <c r="F781" s="273" t="s">
        <v>4547</v>
      </c>
    </row>
    <row r="782" spans="1:6" ht="35.4" x14ac:dyDescent="0.25">
      <c r="A782" s="317">
        <v>707401</v>
      </c>
      <c r="B782" s="318" t="s">
        <v>3758</v>
      </c>
      <c r="C782" s="318" t="s">
        <v>3759</v>
      </c>
      <c r="D782" s="481" t="s">
        <v>247</v>
      </c>
      <c r="E782" s="494"/>
      <c r="F782" s="273" t="s">
        <v>4547</v>
      </c>
    </row>
    <row r="783" spans="1:6" ht="35.4" x14ac:dyDescent="0.25">
      <c r="A783" s="264">
        <v>707402</v>
      </c>
      <c r="B783" s="265" t="s">
        <v>3760</v>
      </c>
      <c r="C783" s="464" t="s">
        <v>64</v>
      </c>
      <c r="D783" s="343" t="s">
        <v>247</v>
      </c>
      <c r="E783" s="405"/>
      <c r="F783" s="360"/>
    </row>
    <row r="784" spans="1:6" ht="35.4" x14ac:dyDescent="0.25">
      <c r="A784" s="317">
        <v>707403</v>
      </c>
      <c r="B784" s="318" t="s">
        <v>3763</v>
      </c>
      <c r="C784" s="477" t="s">
        <v>87</v>
      </c>
      <c r="D784" s="481" t="s">
        <v>247</v>
      </c>
      <c r="E784" s="494"/>
      <c r="F784" s="544" t="s">
        <v>4547</v>
      </c>
    </row>
    <row r="785" spans="1:6" ht="35.4" x14ac:dyDescent="0.25">
      <c r="A785" s="317">
        <v>707404</v>
      </c>
      <c r="B785" s="318" t="s">
        <v>3765</v>
      </c>
      <c r="C785" s="477" t="s">
        <v>294</v>
      </c>
      <c r="D785" s="481" t="s">
        <v>247</v>
      </c>
      <c r="E785" s="494"/>
      <c r="F785" s="544" t="s">
        <v>4547</v>
      </c>
    </row>
    <row r="786" spans="1:6" ht="35.4" x14ac:dyDescent="0.25">
      <c r="A786" s="264">
        <v>707405</v>
      </c>
      <c r="B786" s="265" t="s">
        <v>3768</v>
      </c>
      <c r="C786" s="464" t="s">
        <v>3769</v>
      </c>
      <c r="D786" s="343" t="s">
        <v>247</v>
      </c>
      <c r="E786" s="405"/>
      <c r="F786" s="359"/>
    </row>
    <row r="787" spans="1:6" ht="35.4" x14ac:dyDescent="0.25">
      <c r="A787" s="264">
        <v>707406</v>
      </c>
      <c r="B787" s="265" t="s">
        <v>3770</v>
      </c>
      <c r="C787" s="464" t="s">
        <v>75</v>
      </c>
      <c r="D787" s="343" t="s">
        <v>247</v>
      </c>
      <c r="E787" s="325"/>
      <c r="F787" s="360"/>
    </row>
    <row r="788" spans="1:6" ht="36" thickBot="1" x14ac:dyDescent="0.3">
      <c r="A788" s="317">
        <v>707407</v>
      </c>
      <c r="B788" s="318" t="s">
        <v>3772</v>
      </c>
      <c r="C788" s="477" t="s">
        <v>125</v>
      </c>
      <c r="D788" s="481" t="s">
        <v>247</v>
      </c>
      <c r="E788" s="324"/>
      <c r="F788" s="544" t="s">
        <v>4547</v>
      </c>
    </row>
    <row r="789" spans="1:6" ht="35.4" x14ac:dyDescent="0.25">
      <c r="A789" s="461">
        <v>707408</v>
      </c>
      <c r="B789" s="462" t="s">
        <v>3773</v>
      </c>
      <c r="C789" s="338" t="s">
        <v>66</v>
      </c>
      <c r="D789" s="489" t="s">
        <v>402</v>
      </c>
      <c r="E789" s="405"/>
      <c r="F789" s="342" t="s">
        <v>4581</v>
      </c>
    </row>
    <row r="790" spans="1:6" ht="35.4" x14ac:dyDescent="0.25">
      <c r="A790" s="454">
        <v>707409</v>
      </c>
      <c r="B790" s="265" t="s">
        <v>3775</v>
      </c>
      <c r="C790" s="266" t="s">
        <v>1528</v>
      </c>
      <c r="D790" s="417" t="s">
        <v>247</v>
      </c>
      <c r="E790" s="405"/>
      <c r="F790" s="360"/>
    </row>
    <row r="791" spans="1:6" ht="35.4" x14ac:dyDescent="0.25">
      <c r="A791" s="451">
        <v>707410</v>
      </c>
      <c r="B791" s="318" t="s">
        <v>3776</v>
      </c>
      <c r="C791" s="319" t="s">
        <v>68</v>
      </c>
      <c r="D791" s="482" t="s">
        <v>247</v>
      </c>
      <c r="E791" s="494"/>
      <c r="F791" s="544" t="s">
        <v>4547</v>
      </c>
    </row>
    <row r="792" spans="1:6" ht="35.4" x14ac:dyDescent="0.25">
      <c r="A792" s="451">
        <v>707411</v>
      </c>
      <c r="B792" s="318" t="s">
        <v>3779</v>
      </c>
      <c r="C792" s="319" t="s">
        <v>66</v>
      </c>
      <c r="D792" s="482" t="s">
        <v>247</v>
      </c>
      <c r="E792" s="494"/>
      <c r="F792" s="544" t="s">
        <v>4547</v>
      </c>
    </row>
    <row r="793" spans="1:6" ht="35.4" x14ac:dyDescent="0.25">
      <c r="A793" s="460">
        <v>707413</v>
      </c>
      <c r="B793" s="354" t="s">
        <v>4314</v>
      </c>
      <c r="C793" s="465" t="s">
        <v>246</v>
      </c>
      <c r="D793" s="417" t="s">
        <v>248</v>
      </c>
      <c r="E793" s="262" t="s">
        <v>4582</v>
      </c>
      <c r="F793" s="349" t="s">
        <v>4547</v>
      </c>
    </row>
    <row r="794" spans="1:6" ht="35.4" x14ac:dyDescent="0.25">
      <c r="A794" s="451">
        <v>707414</v>
      </c>
      <c r="B794" s="318" t="s">
        <v>3783</v>
      </c>
      <c r="C794" s="319" t="s">
        <v>117</v>
      </c>
      <c r="D794" s="482" t="s">
        <v>247</v>
      </c>
      <c r="E794" s="494"/>
      <c r="F794" s="544" t="s">
        <v>4547</v>
      </c>
    </row>
    <row r="795" spans="1:6" ht="35.4" x14ac:dyDescent="0.25">
      <c r="A795" s="454">
        <v>707415</v>
      </c>
      <c r="B795" s="265" t="s">
        <v>3788</v>
      </c>
      <c r="C795" s="266" t="s">
        <v>3789</v>
      </c>
      <c r="D795" s="417" t="s">
        <v>247</v>
      </c>
      <c r="E795" s="405"/>
      <c r="F795" s="360"/>
    </row>
    <row r="796" spans="1:6" ht="35.4" x14ac:dyDescent="0.25">
      <c r="A796" s="453">
        <v>707416</v>
      </c>
      <c r="B796" s="327" t="s">
        <v>3796</v>
      </c>
      <c r="C796" s="328" t="s">
        <v>3742</v>
      </c>
      <c r="D796" s="417" t="s">
        <v>247</v>
      </c>
      <c r="E796" s="405"/>
      <c r="F796" s="550" t="s">
        <v>4543</v>
      </c>
    </row>
    <row r="797" spans="1:6" ht="35.4" x14ac:dyDescent="0.25">
      <c r="A797" s="423">
        <v>707417</v>
      </c>
      <c r="B797" s="341" t="s">
        <v>3800</v>
      </c>
      <c r="C797" s="343" t="s">
        <v>70</v>
      </c>
      <c r="D797" s="417" t="s">
        <v>248</v>
      </c>
      <c r="E797" s="404"/>
      <c r="F797" s="361"/>
    </row>
    <row r="798" spans="1:6" ht="35.4" x14ac:dyDescent="0.25">
      <c r="A798" s="451">
        <v>707418</v>
      </c>
      <c r="B798" s="318" t="s">
        <v>3805</v>
      </c>
      <c r="C798" s="319" t="s">
        <v>68</v>
      </c>
      <c r="D798" s="482" t="s">
        <v>247</v>
      </c>
      <c r="E798" s="494"/>
      <c r="F798" s="544" t="s">
        <v>4547</v>
      </c>
    </row>
    <row r="799" spans="1:6" ht="35.4" x14ac:dyDescent="0.25">
      <c r="A799" s="451">
        <v>707419</v>
      </c>
      <c r="B799" s="318" t="s">
        <v>3809</v>
      </c>
      <c r="C799" s="319" t="s">
        <v>116</v>
      </c>
      <c r="D799" s="482" t="s">
        <v>247</v>
      </c>
      <c r="E799" s="494"/>
      <c r="F799" s="544" t="s">
        <v>4547</v>
      </c>
    </row>
    <row r="800" spans="1:6" ht="35.4" x14ac:dyDescent="0.25">
      <c r="A800" s="451">
        <v>707420</v>
      </c>
      <c r="B800" s="318" t="s">
        <v>3814</v>
      </c>
      <c r="C800" s="319" t="s">
        <v>3815</v>
      </c>
      <c r="D800" s="482" t="s">
        <v>247</v>
      </c>
      <c r="E800" s="494"/>
      <c r="F800" s="544" t="s">
        <v>4547</v>
      </c>
    </row>
    <row r="801" spans="1:6" ht="35.4" x14ac:dyDescent="0.25">
      <c r="A801" s="453">
        <v>707421</v>
      </c>
      <c r="B801" s="327" t="s">
        <v>1527</v>
      </c>
      <c r="C801" s="328" t="s">
        <v>1528</v>
      </c>
      <c r="D801" s="417" t="s">
        <v>247</v>
      </c>
      <c r="E801" s="405"/>
      <c r="F801" s="547" t="s">
        <v>4543</v>
      </c>
    </row>
    <row r="802" spans="1:6" ht="35.4" x14ac:dyDescent="0.25">
      <c r="A802" s="451">
        <v>707422</v>
      </c>
      <c r="B802" s="318" t="s">
        <v>3820</v>
      </c>
      <c r="C802" s="319" t="s">
        <v>251</v>
      </c>
      <c r="D802" s="482" t="s">
        <v>247</v>
      </c>
      <c r="E802" s="494"/>
      <c r="F802" s="544" t="s">
        <v>4547</v>
      </c>
    </row>
    <row r="803" spans="1:6" ht="35.4" x14ac:dyDescent="0.25">
      <c r="A803" s="451">
        <v>707423</v>
      </c>
      <c r="B803" s="318" t="s">
        <v>3825</v>
      </c>
      <c r="C803" s="319" t="s">
        <v>3826</v>
      </c>
      <c r="D803" s="482" t="s">
        <v>247</v>
      </c>
      <c r="E803" s="494"/>
      <c r="F803" s="544" t="s">
        <v>4547</v>
      </c>
    </row>
    <row r="804" spans="1:6" ht="35.4" x14ac:dyDescent="0.25">
      <c r="A804" s="451">
        <v>707424</v>
      </c>
      <c r="B804" s="318" t="s">
        <v>3831</v>
      </c>
      <c r="C804" s="319" t="s">
        <v>68</v>
      </c>
      <c r="D804" s="482" t="s">
        <v>247</v>
      </c>
      <c r="E804" s="494"/>
      <c r="F804" s="544" t="s">
        <v>4547</v>
      </c>
    </row>
    <row r="805" spans="1:6" ht="35.4" x14ac:dyDescent="0.25">
      <c r="A805" s="423">
        <v>707425</v>
      </c>
      <c r="B805" s="341" t="s">
        <v>3836</v>
      </c>
      <c r="C805" s="343" t="s">
        <v>66</v>
      </c>
      <c r="D805" s="488" t="s">
        <v>402</v>
      </c>
      <c r="E805" s="405"/>
      <c r="F805" s="342" t="s">
        <v>4581</v>
      </c>
    </row>
    <row r="806" spans="1:6" ht="35.4" x14ac:dyDescent="0.25">
      <c r="A806" s="423">
        <v>707426</v>
      </c>
      <c r="B806" s="341" t="s">
        <v>3841</v>
      </c>
      <c r="C806" s="343" t="s">
        <v>99</v>
      </c>
      <c r="D806" s="417" t="s">
        <v>248</v>
      </c>
      <c r="E806" s="404"/>
      <c r="F806" s="361"/>
    </row>
    <row r="807" spans="1:6" ht="35.4" x14ac:dyDescent="0.25">
      <c r="A807" s="451">
        <v>707427</v>
      </c>
      <c r="B807" s="318" t="s">
        <v>3847</v>
      </c>
      <c r="C807" s="319" t="s">
        <v>87</v>
      </c>
      <c r="D807" s="482" t="s">
        <v>247</v>
      </c>
      <c r="E807" s="494"/>
      <c r="F807" s="544" t="s">
        <v>4547</v>
      </c>
    </row>
    <row r="808" spans="1:6" ht="35.4" x14ac:dyDescent="0.25">
      <c r="A808" s="454">
        <v>707428</v>
      </c>
      <c r="B808" s="265" t="s">
        <v>3850</v>
      </c>
      <c r="C808" s="266" t="s">
        <v>3851</v>
      </c>
      <c r="D808" s="417" t="s">
        <v>247</v>
      </c>
      <c r="E808" s="405"/>
      <c r="F808" s="360"/>
    </row>
    <row r="809" spans="1:6" ht="35.4" x14ac:dyDescent="0.25">
      <c r="A809" s="454">
        <v>707429</v>
      </c>
      <c r="B809" s="265" t="s">
        <v>3855</v>
      </c>
      <c r="C809" s="266" t="s">
        <v>66</v>
      </c>
      <c r="D809" s="417" t="s">
        <v>247</v>
      </c>
      <c r="E809" s="405"/>
      <c r="F809" s="359"/>
    </row>
    <row r="810" spans="1:6" ht="35.4" x14ac:dyDescent="0.25">
      <c r="A810" s="453">
        <v>707430</v>
      </c>
      <c r="B810" s="327" t="s">
        <v>3858</v>
      </c>
      <c r="C810" s="328" t="s">
        <v>3859</v>
      </c>
      <c r="D810" s="417" t="s">
        <v>247</v>
      </c>
      <c r="E810" s="405"/>
      <c r="F810" s="550" t="s">
        <v>4543</v>
      </c>
    </row>
    <row r="811" spans="1:6" ht="35.4" x14ac:dyDescent="0.25">
      <c r="A811" s="451">
        <v>707431</v>
      </c>
      <c r="B811" s="318" t="s">
        <v>3864</v>
      </c>
      <c r="C811" s="319" t="s">
        <v>3865</v>
      </c>
      <c r="D811" s="482" t="s">
        <v>247</v>
      </c>
      <c r="E811" s="494"/>
      <c r="F811" s="544" t="s">
        <v>4547</v>
      </c>
    </row>
    <row r="812" spans="1:6" ht="35.4" x14ac:dyDescent="0.25">
      <c r="A812" s="451">
        <v>707432</v>
      </c>
      <c r="B812" s="318" t="s">
        <v>3869</v>
      </c>
      <c r="C812" s="319" t="s">
        <v>155</v>
      </c>
      <c r="D812" s="482" t="s">
        <v>247</v>
      </c>
      <c r="E812" s="494"/>
      <c r="F812" s="544" t="s">
        <v>4547</v>
      </c>
    </row>
    <row r="813" spans="1:6" ht="35.4" x14ac:dyDescent="0.25">
      <c r="A813" s="454">
        <v>707433</v>
      </c>
      <c r="B813" s="265" t="s">
        <v>3874</v>
      </c>
      <c r="C813" s="266" t="s">
        <v>65</v>
      </c>
      <c r="D813" s="417" t="s">
        <v>247</v>
      </c>
      <c r="E813" s="405"/>
      <c r="F813" s="359"/>
    </row>
    <row r="814" spans="1:6" ht="35.4" x14ac:dyDescent="0.25">
      <c r="A814" s="423">
        <v>707434</v>
      </c>
      <c r="B814" s="341" t="s">
        <v>3878</v>
      </c>
      <c r="C814" s="343" t="s">
        <v>276</v>
      </c>
      <c r="D814" s="417" t="s">
        <v>248</v>
      </c>
      <c r="E814" s="404"/>
      <c r="F814" s="361"/>
    </row>
    <row r="815" spans="1:6" ht="35.4" x14ac:dyDescent="0.25">
      <c r="A815" s="451">
        <v>707435</v>
      </c>
      <c r="B815" s="301" t="s">
        <v>3880</v>
      </c>
      <c r="C815" s="302" t="s">
        <v>3881</v>
      </c>
      <c r="D815" s="482" t="s">
        <v>247</v>
      </c>
      <c r="E815" s="494"/>
      <c r="F815" s="544" t="s">
        <v>4547</v>
      </c>
    </row>
    <row r="816" spans="1:6" ht="35.4" x14ac:dyDescent="0.25">
      <c r="A816" s="451">
        <v>707436</v>
      </c>
      <c r="B816" s="318" t="s">
        <v>3886</v>
      </c>
      <c r="C816" s="319" t="s">
        <v>123</v>
      </c>
      <c r="D816" s="482" t="s">
        <v>247</v>
      </c>
      <c r="E816" s="494"/>
      <c r="F816" s="544" t="s">
        <v>4547</v>
      </c>
    </row>
    <row r="817" spans="1:6" ht="35.4" x14ac:dyDescent="0.25">
      <c r="A817" s="454">
        <v>707437</v>
      </c>
      <c r="B817" s="265" t="s">
        <v>3890</v>
      </c>
      <c r="C817" s="266" t="s">
        <v>3891</v>
      </c>
      <c r="D817" s="417" t="s">
        <v>247</v>
      </c>
      <c r="E817" s="526"/>
      <c r="F817" s="359"/>
    </row>
    <row r="818" spans="1:6" ht="35.4" x14ac:dyDescent="0.25">
      <c r="A818" s="423">
        <v>707438</v>
      </c>
      <c r="B818" s="341" t="s">
        <v>3897</v>
      </c>
      <c r="C818" s="343" t="s">
        <v>1708</v>
      </c>
      <c r="D818" s="488" t="s">
        <v>402</v>
      </c>
      <c r="E818" s="405"/>
      <c r="F818" s="342" t="s">
        <v>4581</v>
      </c>
    </row>
    <row r="819" spans="1:6" ht="35.4" x14ac:dyDescent="0.25">
      <c r="A819" s="451">
        <v>707439</v>
      </c>
      <c r="B819" s="318" t="s">
        <v>3903</v>
      </c>
      <c r="C819" s="319" t="s">
        <v>347</v>
      </c>
      <c r="D819" s="482" t="s">
        <v>247</v>
      </c>
      <c r="E819" s="494"/>
      <c r="F819" s="544" t="s">
        <v>4547</v>
      </c>
    </row>
    <row r="820" spans="1:6" ht="35.4" x14ac:dyDescent="0.25">
      <c r="A820" s="451">
        <v>707440</v>
      </c>
      <c r="B820" s="318" t="s">
        <v>3906</v>
      </c>
      <c r="C820" s="319" t="s">
        <v>119</v>
      </c>
      <c r="D820" s="482" t="s">
        <v>247</v>
      </c>
      <c r="E820" s="494"/>
      <c r="F820" s="544" t="s">
        <v>4547</v>
      </c>
    </row>
    <row r="821" spans="1:6" ht="35.4" x14ac:dyDescent="0.25">
      <c r="A821" s="451">
        <v>707441</v>
      </c>
      <c r="B821" s="318" t="s">
        <v>3910</v>
      </c>
      <c r="C821" s="319" t="s">
        <v>66</v>
      </c>
      <c r="D821" s="482" t="s">
        <v>247</v>
      </c>
      <c r="E821" s="494"/>
      <c r="F821" s="544" t="s">
        <v>4547</v>
      </c>
    </row>
    <row r="822" spans="1:6" ht="35.4" x14ac:dyDescent="0.25">
      <c r="A822" s="451">
        <v>707442</v>
      </c>
      <c r="B822" s="318" t="s">
        <v>3915</v>
      </c>
      <c r="C822" s="319" t="s">
        <v>64</v>
      </c>
      <c r="D822" s="482" t="s">
        <v>247</v>
      </c>
      <c r="E822" s="494"/>
      <c r="F822" s="544" t="s">
        <v>4547</v>
      </c>
    </row>
    <row r="823" spans="1:6" ht="35.4" x14ac:dyDescent="0.25">
      <c r="A823" s="454">
        <v>707443</v>
      </c>
      <c r="B823" s="265" t="s">
        <v>3917</v>
      </c>
      <c r="C823" s="266" t="s">
        <v>61</v>
      </c>
      <c r="D823" s="417" t="s">
        <v>247</v>
      </c>
      <c r="E823" s="405"/>
      <c r="F823" s="359"/>
    </row>
    <row r="824" spans="1:6" ht="35.4" x14ac:dyDescent="0.25">
      <c r="A824" s="453">
        <v>707444</v>
      </c>
      <c r="B824" s="327" t="s">
        <v>4565</v>
      </c>
      <c r="C824" s="328" t="s">
        <v>343</v>
      </c>
      <c r="D824" s="417" t="s">
        <v>247</v>
      </c>
      <c r="E824" s="405"/>
      <c r="F824" s="550" t="s">
        <v>4543</v>
      </c>
    </row>
    <row r="825" spans="1:6" ht="35.4" x14ac:dyDescent="0.25">
      <c r="A825" s="451">
        <v>707445</v>
      </c>
      <c r="B825" s="318" t="s">
        <v>3926</v>
      </c>
      <c r="C825" s="319" t="s">
        <v>3927</v>
      </c>
      <c r="D825" s="482" t="s">
        <v>247</v>
      </c>
      <c r="E825" s="494"/>
      <c r="F825" s="544" t="s">
        <v>4547</v>
      </c>
    </row>
    <row r="826" spans="1:6" ht="35.4" x14ac:dyDescent="0.25">
      <c r="A826" s="454">
        <v>707446</v>
      </c>
      <c r="B826" s="265" t="s">
        <v>3934</v>
      </c>
      <c r="C826" s="266" t="s">
        <v>3935</v>
      </c>
      <c r="D826" s="417" t="s">
        <v>247</v>
      </c>
      <c r="E826" s="405"/>
      <c r="F826" s="359"/>
    </row>
    <row r="827" spans="1:6" ht="35.4" x14ac:dyDescent="0.25">
      <c r="A827" s="423">
        <v>707447</v>
      </c>
      <c r="B827" s="341" t="s">
        <v>3942</v>
      </c>
      <c r="C827" s="343" t="s">
        <v>61</v>
      </c>
      <c r="D827" s="417" t="s">
        <v>248</v>
      </c>
      <c r="E827" s="404"/>
      <c r="F827" s="361"/>
    </row>
    <row r="828" spans="1:6" ht="35.4" x14ac:dyDescent="0.25">
      <c r="A828" s="451">
        <v>707448</v>
      </c>
      <c r="B828" s="318" t="s">
        <v>3946</v>
      </c>
      <c r="C828" s="319" t="s">
        <v>112</v>
      </c>
      <c r="D828" s="482" t="s">
        <v>247</v>
      </c>
      <c r="E828" s="494"/>
      <c r="F828" s="544" t="s">
        <v>4547</v>
      </c>
    </row>
    <row r="829" spans="1:6" ht="35.4" x14ac:dyDescent="0.25">
      <c r="A829" s="454">
        <v>707449</v>
      </c>
      <c r="B829" s="265" t="s">
        <v>3951</v>
      </c>
      <c r="C829" s="266" t="s">
        <v>69</v>
      </c>
      <c r="D829" s="417" t="s">
        <v>247</v>
      </c>
      <c r="E829" s="405"/>
      <c r="F829" s="360"/>
    </row>
    <row r="830" spans="1:6" ht="35.4" x14ac:dyDescent="0.25">
      <c r="A830" s="451">
        <v>707450</v>
      </c>
      <c r="B830" s="318" t="s">
        <v>4566</v>
      </c>
      <c r="C830" s="319" t="s">
        <v>66</v>
      </c>
      <c r="D830" s="482" t="s">
        <v>247</v>
      </c>
      <c r="E830" s="494"/>
      <c r="F830" s="544" t="s">
        <v>4547</v>
      </c>
    </row>
    <row r="831" spans="1:6" ht="35.4" x14ac:dyDescent="0.25">
      <c r="A831" s="451">
        <v>707451</v>
      </c>
      <c r="B831" s="318" t="s">
        <v>3960</v>
      </c>
      <c r="C831" s="319" t="s">
        <v>64</v>
      </c>
      <c r="D831" s="482" t="s">
        <v>247</v>
      </c>
      <c r="E831" s="494"/>
      <c r="F831" s="544" t="s">
        <v>4547</v>
      </c>
    </row>
    <row r="832" spans="1:6" ht="35.4" x14ac:dyDescent="0.25">
      <c r="A832" s="451">
        <v>707452</v>
      </c>
      <c r="B832" s="318" t="s">
        <v>3965</v>
      </c>
      <c r="C832" s="319" t="s">
        <v>111</v>
      </c>
      <c r="D832" s="482" t="s">
        <v>247</v>
      </c>
      <c r="E832" s="494"/>
      <c r="F832" s="544" t="s">
        <v>4547</v>
      </c>
    </row>
    <row r="833" spans="1:6" ht="35.4" x14ac:dyDescent="0.25">
      <c r="A833" s="454">
        <v>707453</v>
      </c>
      <c r="B833" s="265" t="s">
        <v>3969</v>
      </c>
      <c r="C833" s="266" t="s">
        <v>151</v>
      </c>
      <c r="D833" s="417" t="s">
        <v>247</v>
      </c>
      <c r="E833" s="405"/>
      <c r="F833" s="360"/>
    </row>
    <row r="834" spans="1:6" ht="35.4" x14ac:dyDescent="0.25">
      <c r="A834" s="453">
        <v>707454</v>
      </c>
      <c r="B834" s="327" t="s">
        <v>4567</v>
      </c>
      <c r="C834" s="328" t="s">
        <v>263</v>
      </c>
      <c r="D834" s="417" t="s">
        <v>247</v>
      </c>
      <c r="E834" s="405"/>
      <c r="F834" s="547" t="s">
        <v>4543</v>
      </c>
    </row>
    <row r="835" spans="1:6" ht="35.4" x14ac:dyDescent="0.25">
      <c r="A835" s="451">
        <v>707455</v>
      </c>
      <c r="B835" s="318" t="s">
        <v>3976</v>
      </c>
      <c r="C835" s="319" t="s">
        <v>94</v>
      </c>
      <c r="D835" s="482" t="s">
        <v>247</v>
      </c>
      <c r="E835" s="494"/>
      <c r="F835" s="544" t="s">
        <v>4547</v>
      </c>
    </row>
    <row r="836" spans="1:6" ht="35.4" x14ac:dyDescent="0.25">
      <c r="A836" s="451">
        <v>707456</v>
      </c>
      <c r="B836" s="318" t="s">
        <v>3981</v>
      </c>
      <c r="C836" s="319" t="s">
        <v>3982</v>
      </c>
      <c r="D836" s="482" t="s">
        <v>247</v>
      </c>
      <c r="E836" s="494"/>
      <c r="F836" s="544" t="s">
        <v>4547</v>
      </c>
    </row>
    <row r="837" spans="1:6" ht="35.4" x14ac:dyDescent="0.25">
      <c r="A837" s="451">
        <v>707457</v>
      </c>
      <c r="B837" s="318" t="s">
        <v>3986</v>
      </c>
      <c r="C837" s="319" t="s">
        <v>3987</v>
      </c>
      <c r="D837" s="482" t="s">
        <v>247</v>
      </c>
      <c r="E837" s="494"/>
      <c r="F837" s="544" t="s">
        <v>4547</v>
      </c>
    </row>
    <row r="838" spans="1:6" ht="35.4" x14ac:dyDescent="0.25">
      <c r="A838" s="423">
        <v>707458</v>
      </c>
      <c r="B838" s="341" t="s">
        <v>3993</v>
      </c>
      <c r="C838" s="343" t="s">
        <v>3994</v>
      </c>
      <c r="D838" s="417" t="s">
        <v>248</v>
      </c>
      <c r="E838" s="404"/>
      <c r="F838" s="361"/>
    </row>
    <row r="839" spans="1:6" ht="35.4" x14ac:dyDescent="0.25">
      <c r="A839" s="451">
        <v>707459</v>
      </c>
      <c r="B839" s="318" t="s">
        <v>3999</v>
      </c>
      <c r="C839" s="319" t="s">
        <v>265</v>
      </c>
      <c r="D839" s="482" t="s">
        <v>247</v>
      </c>
      <c r="E839" s="494"/>
      <c r="F839" s="544" t="s">
        <v>4547</v>
      </c>
    </row>
    <row r="840" spans="1:6" ht="35.4" x14ac:dyDescent="0.25">
      <c r="A840" s="451">
        <v>707460</v>
      </c>
      <c r="B840" s="318" t="s">
        <v>4002</v>
      </c>
      <c r="C840" s="319" t="s">
        <v>78</v>
      </c>
      <c r="D840" s="482" t="s">
        <v>247</v>
      </c>
      <c r="E840" s="494"/>
      <c r="F840" s="544" t="s">
        <v>4547</v>
      </c>
    </row>
    <row r="841" spans="1:6" ht="35.4" x14ac:dyDescent="0.25">
      <c r="A841" s="451">
        <v>707462</v>
      </c>
      <c r="B841" s="318" t="s">
        <v>363</v>
      </c>
      <c r="C841" s="319" t="s">
        <v>4005</v>
      </c>
      <c r="D841" s="482" t="s">
        <v>247</v>
      </c>
      <c r="E841" s="494"/>
      <c r="F841" s="544" t="s">
        <v>4547</v>
      </c>
    </row>
    <row r="842" spans="1:6" ht="35.4" x14ac:dyDescent="0.25">
      <c r="A842" s="454">
        <v>707463</v>
      </c>
      <c r="B842" s="265" t="s">
        <v>516</v>
      </c>
      <c r="C842" s="266" t="s">
        <v>94</v>
      </c>
      <c r="D842" s="417" t="s">
        <v>247</v>
      </c>
      <c r="E842" s="405"/>
      <c r="F842" s="360"/>
    </row>
    <row r="843" spans="1:6" ht="35.4" x14ac:dyDescent="0.25">
      <c r="A843" s="423">
        <v>707464</v>
      </c>
      <c r="B843" s="341" t="s">
        <v>4015</v>
      </c>
      <c r="C843" s="343" t="s">
        <v>99</v>
      </c>
      <c r="D843" s="488" t="s">
        <v>402</v>
      </c>
      <c r="E843" s="405"/>
      <c r="F843" s="342" t="s">
        <v>4581</v>
      </c>
    </row>
    <row r="844" spans="1:6" ht="35.4" x14ac:dyDescent="0.25">
      <c r="A844" s="451">
        <v>707465</v>
      </c>
      <c r="B844" s="318" t="s">
        <v>4020</v>
      </c>
      <c r="C844" s="319" t="s">
        <v>4021</v>
      </c>
      <c r="D844" s="482" t="s">
        <v>247</v>
      </c>
      <c r="E844" s="494"/>
      <c r="F844" s="544" t="s">
        <v>4547</v>
      </c>
    </row>
    <row r="845" spans="1:6" ht="35.4" x14ac:dyDescent="0.25">
      <c r="A845" s="451">
        <v>707466</v>
      </c>
      <c r="B845" s="318" t="s">
        <v>4025</v>
      </c>
      <c r="C845" s="319" t="s">
        <v>1523</v>
      </c>
      <c r="D845" s="482" t="s">
        <v>247</v>
      </c>
      <c r="E845" s="494"/>
      <c r="F845" s="544" t="s">
        <v>4547</v>
      </c>
    </row>
    <row r="846" spans="1:6" ht="35.4" x14ac:dyDescent="0.25">
      <c r="A846" s="451">
        <v>707467</v>
      </c>
      <c r="B846" s="318" t="s">
        <v>4030</v>
      </c>
      <c r="C846" s="319" t="s">
        <v>121</v>
      </c>
      <c r="D846" s="482" t="s">
        <v>247</v>
      </c>
      <c r="E846" s="494"/>
      <c r="F846" s="544" t="s">
        <v>4547</v>
      </c>
    </row>
    <row r="847" spans="1:6" ht="98.4" x14ac:dyDescent="0.25">
      <c r="A847" s="414">
        <v>707468</v>
      </c>
      <c r="B847" s="415" t="s">
        <v>4298</v>
      </c>
      <c r="C847" s="416" t="s">
        <v>1121</v>
      </c>
      <c r="D847" s="417" t="s">
        <v>249</v>
      </c>
      <c r="E847" s="514" t="s">
        <v>4594</v>
      </c>
      <c r="F847" s="417"/>
    </row>
    <row r="848" spans="1:6" ht="35.4" x14ac:dyDescent="0.25">
      <c r="A848" s="453">
        <v>707469</v>
      </c>
      <c r="B848" s="327" t="s">
        <v>4568</v>
      </c>
      <c r="C848" s="328" t="s">
        <v>87</v>
      </c>
      <c r="D848" s="417" t="s">
        <v>247</v>
      </c>
      <c r="E848" s="405"/>
      <c r="F848" s="550" t="s">
        <v>4543</v>
      </c>
    </row>
    <row r="849" spans="1:6" ht="35.4" x14ac:dyDescent="0.25">
      <c r="A849" s="451">
        <v>707470</v>
      </c>
      <c r="B849" s="318" t="s">
        <v>4040</v>
      </c>
      <c r="C849" s="319" t="s">
        <v>4041</v>
      </c>
      <c r="D849" s="482" t="s">
        <v>247</v>
      </c>
      <c r="E849" s="494"/>
      <c r="F849" s="544" t="s">
        <v>4547</v>
      </c>
    </row>
    <row r="850" spans="1:6" ht="35.4" x14ac:dyDescent="0.25">
      <c r="A850" s="453">
        <v>707471</v>
      </c>
      <c r="B850" s="327" t="s">
        <v>4049</v>
      </c>
      <c r="C850" s="328" t="s">
        <v>244</v>
      </c>
      <c r="D850" s="417" t="s">
        <v>247</v>
      </c>
      <c r="E850" s="405"/>
      <c r="F850" s="550" t="s">
        <v>4543</v>
      </c>
    </row>
    <row r="851" spans="1:6" ht="35.4" x14ac:dyDescent="0.25">
      <c r="A851" s="451">
        <v>707472</v>
      </c>
      <c r="B851" s="318" t="s">
        <v>4054</v>
      </c>
      <c r="C851" s="319" t="s">
        <v>267</v>
      </c>
      <c r="D851" s="482" t="s">
        <v>247</v>
      </c>
      <c r="E851" s="494"/>
      <c r="F851" s="544" t="s">
        <v>4547</v>
      </c>
    </row>
    <row r="852" spans="1:6" ht="35.4" x14ac:dyDescent="0.25">
      <c r="A852" s="451">
        <v>707473</v>
      </c>
      <c r="B852" s="318" t="s">
        <v>4060</v>
      </c>
      <c r="C852" s="319" t="s">
        <v>62</v>
      </c>
      <c r="D852" s="482" t="s">
        <v>247</v>
      </c>
      <c r="E852" s="494"/>
      <c r="F852" s="544" t="s">
        <v>4547</v>
      </c>
    </row>
    <row r="853" spans="1:6" ht="35.4" x14ac:dyDescent="0.25">
      <c r="A853" s="418">
        <v>707474</v>
      </c>
      <c r="B853" s="407" t="s">
        <v>4064</v>
      </c>
      <c r="C853" s="435" t="s">
        <v>290</v>
      </c>
      <c r="D853" s="417" t="s">
        <v>248</v>
      </c>
      <c r="E853" s="398" t="s">
        <v>4583</v>
      </c>
      <c r="F853" s="349" t="s">
        <v>4547</v>
      </c>
    </row>
    <row r="854" spans="1:6" ht="39.6" x14ac:dyDescent="0.25">
      <c r="A854" s="423">
        <v>707475</v>
      </c>
      <c r="B854" s="341" t="s">
        <v>4067</v>
      </c>
      <c r="C854" s="343" t="s">
        <v>87</v>
      </c>
      <c r="D854" s="417" t="s">
        <v>248</v>
      </c>
      <c r="E854" s="404"/>
      <c r="F854" s="410"/>
    </row>
    <row r="855" spans="1:6" ht="35.4" x14ac:dyDescent="0.25">
      <c r="A855" s="451">
        <v>707476</v>
      </c>
      <c r="B855" s="318" t="s">
        <v>4069</v>
      </c>
      <c r="C855" s="319" t="s">
        <v>95</v>
      </c>
      <c r="D855" s="482" t="s">
        <v>247</v>
      </c>
      <c r="E855" s="494"/>
      <c r="F855" s="544" t="s">
        <v>4547</v>
      </c>
    </row>
    <row r="856" spans="1:6" ht="35.4" x14ac:dyDescent="0.25">
      <c r="A856" s="454">
        <v>707477</v>
      </c>
      <c r="B856" s="265" t="s">
        <v>4073</v>
      </c>
      <c r="C856" s="266" t="s">
        <v>4074</v>
      </c>
      <c r="D856" s="417" t="s">
        <v>247</v>
      </c>
      <c r="E856" s="405"/>
      <c r="F856" s="360"/>
    </row>
    <row r="857" spans="1:6" ht="35.4" x14ac:dyDescent="0.25">
      <c r="A857" s="451">
        <v>707478</v>
      </c>
      <c r="B857" s="318" t="s">
        <v>4079</v>
      </c>
      <c r="C857" s="319" t="s">
        <v>4080</v>
      </c>
      <c r="D857" s="482" t="s">
        <v>247</v>
      </c>
      <c r="E857" s="494"/>
      <c r="F857" s="544" t="s">
        <v>4547</v>
      </c>
    </row>
    <row r="858" spans="1:6" ht="35.4" x14ac:dyDescent="0.25">
      <c r="A858" s="451">
        <v>707479</v>
      </c>
      <c r="B858" s="318" t="s">
        <v>4086</v>
      </c>
      <c r="C858" s="319" t="s">
        <v>111</v>
      </c>
      <c r="D858" s="482" t="s">
        <v>247</v>
      </c>
      <c r="E858" s="494"/>
      <c r="F858" s="544" t="s">
        <v>4547</v>
      </c>
    </row>
    <row r="859" spans="1:6" ht="35.4" x14ac:dyDescent="0.25">
      <c r="A859" s="451">
        <v>707480</v>
      </c>
      <c r="B859" s="318" t="s">
        <v>4090</v>
      </c>
      <c r="C859" s="319" t="s">
        <v>150</v>
      </c>
      <c r="D859" s="482" t="s">
        <v>247</v>
      </c>
      <c r="E859" s="494"/>
      <c r="F859" s="544" t="s">
        <v>4547</v>
      </c>
    </row>
    <row r="860" spans="1:6" ht="35.4" x14ac:dyDescent="0.25">
      <c r="A860" s="451">
        <v>707481</v>
      </c>
      <c r="B860" s="318" t="s">
        <v>4094</v>
      </c>
      <c r="C860" s="319" t="s">
        <v>66</v>
      </c>
      <c r="D860" s="482" t="s">
        <v>247</v>
      </c>
      <c r="E860" s="494"/>
      <c r="F860" s="544" t="s">
        <v>4547</v>
      </c>
    </row>
    <row r="861" spans="1:6" ht="35.4" x14ac:dyDescent="0.25">
      <c r="A861" s="451">
        <v>707482</v>
      </c>
      <c r="B861" s="301" t="s">
        <v>4100</v>
      </c>
      <c r="C861" s="302" t="s">
        <v>99</v>
      </c>
      <c r="D861" s="482" t="s">
        <v>247</v>
      </c>
      <c r="E861" s="494"/>
      <c r="F861" s="544" t="s">
        <v>4547</v>
      </c>
    </row>
    <row r="862" spans="1:6" ht="35.4" x14ac:dyDescent="0.25">
      <c r="A862" s="451">
        <v>707483</v>
      </c>
      <c r="B862" s="318" t="s">
        <v>4105</v>
      </c>
      <c r="C862" s="319" t="s">
        <v>66</v>
      </c>
      <c r="D862" s="482" t="s">
        <v>247</v>
      </c>
      <c r="E862" s="494"/>
      <c r="F862" s="544" t="s">
        <v>4547</v>
      </c>
    </row>
    <row r="863" spans="1:6" ht="35.4" x14ac:dyDescent="0.25">
      <c r="A863" s="451">
        <v>707484</v>
      </c>
      <c r="B863" s="318" t="s">
        <v>4108</v>
      </c>
      <c r="C863" s="319" t="s">
        <v>4109</v>
      </c>
      <c r="D863" s="482" t="s">
        <v>247</v>
      </c>
      <c r="E863" s="494"/>
      <c r="F863" s="273" t="s">
        <v>4547</v>
      </c>
    </row>
    <row r="864" spans="1:6" ht="35.4" x14ac:dyDescent="0.25">
      <c r="A864" s="451">
        <v>707485</v>
      </c>
      <c r="B864" s="318" t="s">
        <v>4113</v>
      </c>
      <c r="C864" s="319" t="s">
        <v>4114</v>
      </c>
      <c r="D864" s="482" t="s">
        <v>247</v>
      </c>
      <c r="E864" s="494"/>
      <c r="F864" s="273" t="s">
        <v>4547</v>
      </c>
    </row>
    <row r="865" spans="1:6" ht="35.4" x14ac:dyDescent="0.25">
      <c r="A865" s="453">
        <v>707486</v>
      </c>
      <c r="B865" s="327" t="s">
        <v>4119</v>
      </c>
      <c r="C865" s="328" t="s">
        <v>139</v>
      </c>
      <c r="D865" s="417" t="s">
        <v>247</v>
      </c>
      <c r="E865" s="405"/>
      <c r="F865" s="291" t="s">
        <v>4543</v>
      </c>
    </row>
    <row r="866" spans="1:6" ht="35.4" x14ac:dyDescent="0.25">
      <c r="A866" s="454">
        <v>707487</v>
      </c>
      <c r="B866" s="265" t="s">
        <v>4124</v>
      </c>
      <c r="C866" s="266" t="s">
        <v>99</v>
      </c>
      <c r="D866" s="417" t="s">
        <v>247</v>
      </c>
      <c r="E866" s="405"/>
      <c r="F866" s="285"/>
    </row>
    <row r="867" spans="1:6" ht="35.4" x14ac:dyDescent="0.25">
      <c r="A867" s="454">
        <v>707488</v>
      </c>
      <c r="B867" s="265" t="s">
        <v>4569</v>
      </c>
      <c r="C867" s="266" t="s">
        <v>88</v>
      </c>
      <c r="D867" s="417" t="s">
        <v>247</v>
      </c>
      <c r="E867" s="405"/>
      <c r="F867" s="280"/>
    </row>
    <row r="868" spans="1:6" ht="35.4" x14ac:dyDescent="0.25">
      <c r="A868" s="459">
        <v>707489</v>
      </c>
      <c r="B868" s="401" t="s">
        <v>4299</v>
      </c>
      <c r="C868" s="478" t="s">
        <v>120</v>
      </c>
      <c r="D868" s="417" t="s">
        <v>248</v>
      </c>
      <c r="E868" s="396" t="s">
        <v>4586</v>
      </c>
      <c r="F868" s="313" t="s">
        <v>4543</v>
      </c>
    </row>
    <row r="869" spans="1:6" ht="35.4" x14ac:dyDescent="0.25">
      <c r="A869" s="453">
        <v>707491</v>
      </c>
      <c r="B869" s="327" t="s">
        <v>4129</v>
      </c>
      <c r="C869" s="328" t="s">
        <v>99</v>
      </c>
      <c r="D869" s="417" t="s">
        <v>247</v>
      </c>
      <c r="E869" s="405"/>
      <c r="F869" s="291" t="s">
        <v>4543</v>
      </c>
    </row>
    <row r="870" spans="1:6" ht="35.4" x14ac:dyDescent="0.25">
      <c r="A870" s="451">
        <v>707492</v>
      </c>
      <c r="B870" s="318" t="s">
        <v>4570</v>
      </c>
      <c r="C870" s="319" t="s">
        <v>113</v>
      </c>
      <c r="D870" s="482" t="s">
        <v>247</v>
      </c>
      <c r="E870" s="494"/>
      <c r="F870" s="273" t="s">
        <v>4547</v>
      </c>
    </row>
    <row r="871" spans="1:6" ht="35.4" x14ac:dyDescent="0.25">
      <c r="A871" s="451">
        <v>707493</v>
      </c>
      <c r="B871" s="318" t="s">
        <v>4571</v>
      </c>
      <c r="C871" s="319" t="s">
        <v>99</v>
      </c>
      <c r="D871" s="482" t="s">
        <v>247</v>
      </c>
      <c r="E871" s="494"/>
      <c r="F871" s="273" t="s">
        <v>4547</v>
      </c>
    </row>
    <row r="872" spans="1:6" ht="35.4" x14ac:dyDescent="0.25">
      <c r="A872" s="454">
        <v>707494</v>
      </c>
      <c r="B872" s="265" t="s">
        <v>4572</v>
      </c>
      <c r="C872" s="266" t="s">
        <v>124</v>
      </c>
      <c r="D872" s="417" t="s">
        <v>247</v>
      </c>
      <c r="E872" s="405"/>
      <c r="F872" s="280"/>
    </row>
    <row r="873" spans="1:6" ht="35.4" x14ac:dyDescent="0.25">
      <c r="A873" s="451">
        <v>707495</v>
      </c>
      <c r="B873" s="318" t="s">
        <v>4147</v>
      </c>
      <c r="C873" s="319" t="s">
        <v>126</v>
      </c>
      <c r="D873" s="482" t="s">
        <v>247</v>
      </c>
      <c r="E873" s="494"/>
      <c r="F873" s="273" t="s">
        <v>4547</v>
      </c>
    </row>
    <row r="874" spans="1:6" ht="35.4" x14ac:dyDescent="0.25">
      <c r="A874" s="451">
        <v>707496</v>
      </c>
      <c r="B874" s="318" t="s">
        <v>4150</v>
      </c>
      <c r="C874" s="319" t="s">
        <v>334</v>
      </c>
      <c r="D874" s="482" t="s">
        <v>247</v>
      </c>
      <c r="E874" s="494"/>
      <c r="F874" s="273" t="s">
        <v>4547</v>
      </c>
    </row>
    <row r="875" spans="1:6" ht="35.4" x14ac:dyDescent="0.25">
      <c r="A875" s="454">
        <v>707497</v>
      </c>
      <c r="B875" s="265" t="s">
        <v>4153</v>
      </c>
      <c r="C875" s="266" t="s">
        <v>145</v>
      </c>
      <c r="D875" s="417" t="s">
        <v>247</v>
      </c>
      <c r="E875" s="405"/>
      <c r="F875" s="285"/>
    </row>
    <row r="876" spans="1:6" ht="35.4" x14ac:dyDescent="0.25">
      <c r="A876" s="451">
        <v>707498</v>
      </c>
      <c r="B876" s="318" t="s">
        <v>4157</v>
      </c>
      <c r="C876" s="319" t="s">
        <v>68</v>
      </c>
      <c r="D876" s="482" t="s">
        <v>247</v>
      </c>
      <c r="E876" s="494"/>
      <c r="F876" s="273" t="s">
        <v>4547</v>
      </c>
    </row>
    <row r="877" spans="1:6" ht="35.4" x14ac:dyDescent="0.25">
      <c r="A877" s="429">
        <v>707499</v>
      </c>
      <c r="B877" s="409" t="s">
        <v>4159</v>
      </c>
      <c r="C877" s="480" t="s">
        <v>4160</v>
      </c>
      <c r="D877" s="417" t="s">
        <v>248</v>
      </c>
      <c r="E877" s="404"/>
      <c r="F877" s="313" t="s">
        <v>4543</v>
      </c>
    </row>
    <row r="878" spans="1:6" ht="35.4" x14ac:dyDescent="0.25">
      <c r="A878" s="451">
        <v>707500</v>
      </c>
      <c r="B878" s="318" t="s">
        <v>4164</v>
      </c>
      <c r="C878" s="319" t="s">
        <v>192</v>
      </c>
      <c r="D878" s="482" t="s">
        <v>247</v>
      </c>
      <c r="E878" s="494"/>
      <c r="F878" s="273" t="s">
        <v>4547</v>
      </c>
    </row>
    <row r="879" spans="1:6" ht="35.4" x14ac:dyDescent="0.25">
      <c r="A879" s="453">
        <v>707501</v>
      </c>
      <c r="B879" s="327" t="s">
        <v>4168</v>
      </c>
      <c r="C879" s="328" t="s">
        <v>99</v>
      </c>
      <c r="D879" s="417" t="s">
        <v>247</v>
      </c>
      <c r="E879" s="405"/>
      <c r="F879" s="291" t="s">
        <v>4543</v>
      </c>
    </row>
    <row r="880" spans="1:6" ht="35.4" x14ac:dyDescent="0.25">
      <c r="A880" s="451">
        <v>707502</v>
      </c>
      <c r="B880" s="318" t="s">
        <v>4172</v>
      </c>
      <c r="C880" s="319" t="s">
        <v>324</v>
      </c>
      <c r="D880" s="482" t="s">
        <v>247</v>
      </c>
      <c r="E880" s="494"/>
      <c r="F880" s="273" t="s">
        <v>4547</v>
      </c>
    </row>
    <row r="881" spans="1:6" ht="39.6" x14ac:dyDescent="0.25">
      <c r="A881" s="423">
        <v>707504</v>
      </c>
      <c r="B881" s="341" t="s">
        <v>4177</v>
      </c>
      <c r="C881" s="343" t="s">
        <v>66</v>
      </c>
      <c r="D881" s="417" t="s">
        <v>248</v>
      </c>
      <c r="E881" s="404"/>
      <c r="F881" s="397"/>
    </row>
    <row r="882" spans="1:6" ht="35.4" x14ac:dyDescent="0.25">
      <c r="A882" s="453">
        <v>707505</v>
      </c>
      <c r="B882" s="327" t="s">
        <v>4184</v>
      </c>
      <c r="C882" s="328" t="s">
        <v>68</v>
      </c>
      <c r="D882" s="417" t="s">
        <v>247</v>
      </c>
      <c r="E882" s="405"/>
      <c r="F882" s="289" t="s">
        <v>4543</v>
      </c>
    </row>
    <row r="883" spans="1:6" ht="35.4" x14ac:dyDescent="0.25">
      <c r="A883" s="454">
        <v>707506</v>
      </c>
      <c r="B883" s="265" t="s">
        <v>4187</v>
      </c>
      <c r="C883" s="266" t="s">
        <v>103</v>
      </c>
      <c r="D883" s="417" t="s">
        <v>247</v>
      </c>
      <c r="E883" s="405"/>
      <c r="F883" s="285"/>
    </row>
    <row r="884" spans="1:6" ht="35.4" x14ac:dyDescent="0.25">
      <c r="A884" s="451">
        <v>707507</v>
      </c>
      <c r="B884" s="318" t="s">
        <v>4573</v>
      </c>
      <c r="C884" s="319" t="s">
        <v>68</v>
      </c>
      <c r="D884" s="482" t="s">
        <v>247</v>
      </c>
      <c r="E884" s="494"/>
      <c r="F884" s="273" t="s">
        <v>4547</v>
      </c>
    </row>
    <row r="885" spans="1:6" ht="35.4" x14ac:dyDescent="0.25">
      <c r="A885" s="451">
        <v>707508</v>
      </c>
      <c r="B885" s="318" t="s">
        <v>1769</v>
      </c>
      <c r="C885" s="319" t="s">
        <v>133</v>
      </c>
      <c r="D885" s="482" t="s">
        <v>247</v>
      </c>
      <c r="E885" s="494"/>
      <c r="F885" s="273" t="s">
        <v>4547</v>
      </c>
    </row>
    <row r="886" spans="1:6" ht="35.4" x14ac:dyDescent="0.25">
      <c r="A886" s="451">
        <v>707509</v>
      </c>
      <c r="B886" s="318" t="s">
        <v>4195</v>
      </c>
      <c r="C886" s="319" t="s">
        <v>64</v>
      </c>
      <c r="D886" s="482" t="s">
        <v>247</v>
      </c>
      <c r="E886" s="494"/>
      <c r="F886" s="273" t="s">
        <v>4547</v>
      </c>
    </row>
    <row r="887" spans="1:6" ht="35.4" x14ac:dyDescent="0.25">
      <c r="A887" s="451">
        <v>707510</v>
      </c>
      <c r="B887" s="318" t="s">
        <v>4197</v>
      </c>
      <c r="C887" s="319" t="s">
        <v>4198</v>
      </c>
      <c r="D887" s="482" t="s">
        <v>247</v>
      </c>
      <c r="E887" s="494"/>
      <c r="F887" s="273" t="s">
        <v>4547</v>
      </c>
    </row>
    <row r="888" spans="1:6" ht="35.4" x14ac:dyDescent="0.25">
      <c r="A888" s="451">
        <v>707511</v>
      </c>
      <c r="B888" s="318" t="s">
        <v>4203</v>
      </c>
      <c r="C888" s="319" t="s">
        <v>61</v>
      </c>
      <c r="D888" s="482" t="s">
        <v>247</v>
      </c>
      <c r="E888" s="494"/>
      <c r="F888" s="544" t="s">
        <v>4547</v>
      </c>
    </row>
    <row r="889" spans="1:6" ht="35.4" x14ac:dyDescent="0.25">
      <c r="A889" s="454">
        <v>707512</v>
      </c>
      <c r="B889" s="265" t="s">
        <v>4207</v>
      </c>
      <c r="C889" s="266" t="s">
        <v>99</v>
      </c>
      <c r="D889" s="417" t="s">
        <v>247</v>
      </c>
      <c r="E889" s="405"/>
      <c r="F889" s="360"/>
    </row>
    <row r="890" spans="1:6" ht="35.4" x14ac:dyDescent="0.25">
      <c r="A890" s="451">
        <v>707513</v>
      </c>
      <c r="B890" s="318" t="s">
        <v>4574</v>
      </c>
      <c r="C890" s="319" t="s">
        <v>4211</v>
      </c>
      <c r="D890" s="482" t="s">
        <v>247</v>
      </c>
      <c r="E890" s="494"/>
      <c r="F890" s="544" t="s">
        <v>4547</v>
      </c>
    </row>
    <row r="891" spans="1:6" ht="35.4" x14ac:dyDescent="0.25">
      <c r="A891" s="454">
        <v>707514</v>
      </c>
      <c r="B891" s="265" t="s">
        <v>4217</v>
      </c>
      <c r="C891" s="266" t="s">
        <v>75</v>
      </c>
      <c r="D891" s="417" t="s">
        <v>247</v>
      </c>
      <c r="E891" s="405"/>
      <c r="F891" s="359"/>
    </row>
    <row r="892" spans="1:6" ht="35.4" x14ac:dyDescent="0.25">
      <c r="A892" s="451">
        <v>707515</v>
      </c>
      <c r="B892" s="318" t="s">
        <v>4222</v>
      </c>
      <c r="C892" s="319" t="s">
        <v>157</v>
      </c>
      <c r="D892" s="482" t="s">
        <v>247</v>
      </c>
      <c r="E892" s="494"/>
      <c r="F892" s="544" t="s">
        <v>4547</v>
      </c>
    </row>
    <row r="893" spans="1:6" ht="35.4" x14ac:dyDescent="0.25">
      <c r="A893" s="454">
        <v>707516</v>
      </c>
      <c r="B893" s="265" t="s">
        <v>4225</v>
      </c>
      <c r="C893" s="266" t="s">
        <v>152</v>
      </c>
      <c r="D893" s="417" t="s">
        <v>247</v>
      </c>
      <c r="E893" s="405"/>
      <c r="F893" s="360"/>
    </row>
    <row r="894" spans="1:6" ht="35.4" x14ac:dyDescent="0.25">
      <c r="A894" s="454">
        <v>707517</v>
      </c>
      <c r="B894" s="265" t="s">
        <v>4228</v>
      </c>
      <c r="C894" s="266" t="s">
        <v>66</v>
      </c>
      <c r="D894" s="417" t="s">
        <v>247</v>
      </c>
      <c r="E894" s="405"/>
      <c r="F894" s="360"/>
    </row>
    <row r="895" spans="1:6" ht="35.4" x14ac:dyDescent="0.25">
      <c r="A895" s="451">
        <v>707518</v>
      </c>
      <c r="B895" s="318" t="s">
        <v>4230</v>
      </c>
      <c r="C895" s="319" t="s">
        <v>313</v>
      </c>
      <c r="D895" s="482" t="s">
        <v>247</v>
      </c>
      <c r="E895" s="494"/>
      <c r="F895" s="544" t="s">
        <v>4547</v>
      </c>
    </row>
    <row r="896" spans="1:6" ht="35.4" x14ac:dyDescent="0.25">
      <c r="A896" s="451">
        <v>707519</v>
      </c>
      <c r="B896" s="318" t="s">
        <v>4234</v>
      </c>
      <c r="C896" s="319" t="s">
        <v>70</v>
      </c>
      <c r="D896" s="482" t="s">
        <v>247</v>
      </c>
      <c r="E896" s="494"/>
      <c r="F896" s="544" t="s">
        <v>4547</v>
      </c>
    </row>
    <row r="897" spans="1:6" ht="35.4" x14ac:dyDescent="0.25">
      <c r="A897" s="451">
        <v>707520</v>
      </c>
      <c r="B897" s="318" t="s">
        <v>4236</v>
      </c>
      <c r="C897" s="319" t="s">
        <v>160</v>
      </c>
      <c r="D897" s="482" t="s">
        <v>247</v>
      </c>
      <c r="E897" s="494"/>
      <c r="F897" s="544" t="s">
        <v>4547</v>
      </c>
    </row>
    <row r="898" spans="1:6" ht="35.4" x14ac:dyDescent="0.25">
      <c r="A898" s="451">
        <v>707521</v>
      </c>
      <c r="B898" s="318" t="s">
        <v>4239</v>
      </c>
      <c r="C898" s="319" t="s">
        <v>66</v>
      </c>
      <c r="D898" s="482" t="s">
        <v>247</v>
      </c>
      <c r="E898" s="494"/>
      <c r="F898" s="544" t="s">
        <v>4547</v>
      </c>
    </row>
    <row r="899" spans="1:6" ht="35.4" x14ac:dyDescent="0.25">
      <c r="A899" s="423">
        <v>707522</v>
      </c>
      <c r="B899" s="341" t="s">
        <v>4241</v>
      </c>
      <c r="C899" s="343" t="s">
        <v>4242</v>
      </c>
      <c r="D899" s="417" t="s">
        <v>248</v>
      </c>
      <c r="E899" s="404"/>
      <c r="F899" s="361"/>
    </row>
    <row r="900" spans="1:6" ht="35.4" x14ac:dyDescent="0.25">
      <c r="A900" s="454">
        <v>707523</v>
      </c>
      <c r="B900" s="265" t="s">
        <v>4249</v>
      </c>
      <c r="C900" s="266" t="s">
        <v>4250</v>
      </c>
      <c r="D900" s="417" t="s">
        <v>247</v>
      </c>
      <c r="E900" s="405"/>
      <c r="F900" s="360"/>
    </row>
    <row r="901" spans="1:6" ht="35.4" x14ac:dyDescent="0.25">
      <c r="A901" s="451">
        <v>707524</v>
      </c>
      <c r="B901" s="318" t="s">
        <v>4252</v>
      </c>
      <c r="C901" s="319" t="s">
        <v>120</v>
      </c>
      <c r="D901" s="482" t="s">
        <v>247</v>
      </c>
      <c r="E901" s="494"/>
      <c r="F901" s="544" t="s">
        <v>4547</v>
      </c>
    </row>
    <row r="902" spans="1:6" ht="35.4" x14ac:dyDescent="0.25">
      <c r="A902" s="454">
        <v>707525</v>
      </c>
      <c r="B902" s="265" t="s">
        <v>4258</v>
      </c>
      <c r="C902" s="266" t="s">
        <v>4259</v>
      </c>
      <c r="D902" s="417" t="s">
        <v>247</v>
      </c>
      <c r="E902" s="405"/>
      <c r="F902" s="359"/>
    </row>
    <row r="903" spans="1:6" ht="35.4" x14ac:dyDescent="0.25">
      <c r="A903" s="423">
        <v>707526</v>
      </c>
      <c r="B903" s="341" t="s">
        <v>4262</v>
      </c>
      <c r="C903" s="343" t="s">
        <v>3815</v>
      </c>
      <c r="D903" s="417" t="s">
        <v>248</v>
      </c>
      <c r="E903" s="404"/>
      <c r="F903" s="361"/>
    </row>
    <row r="904" spans="1:6" ht="35.4" x14ac:dyDescent="0.25">
      <c r="A904" s="423">
        <v>707527</v>
      </c>
      <c r="B904" s="341" t="s">
        <v>4300</v>
      </c>
      <c r="C904" s="343" t="s">
        <v>71</v>
      </c>
      <c r="D904" s="417" t="s">
        <v>248</v>
      </c>
      <c r="E904" s="396" t="s">
        <v>4586</v>
      </c>
      <c r="F904" s="345"/>
    </row>
    <row r="905" spans="1:6" ht="35.4" x14ac:dyDescent="0.25">
      <c r="A905" s="451">
        <v>707528</v>
      </c>
      <c r="B905" s="318" t="s">
        <v>4268</v>
      </c>
      <c r="C905" s="319" t="s">
        <v>297</v>
      </c>
      <c r="D905" s="482" t="s">
        <v>247</v>
      </c>
      <c r="E905" s="494"/>
      <c r="F905" s="544" t="s">
        <v>4547</v>
      </c>
    </row>
    <row r="906" spans="1:6" ht="35.4" x14ac:dyDescent="0.25">
      <c r="A906" s="451">
        <v>707529</v>
      </c>
      <c r="B906" s="318" t="s">
        <v>4270</v>
      </c>
      <c r="C906" s="319" t="s">
        <v>3732</v>
      </c>
      <c r="D906" s="482" t="s">
        <v>247</v>
      </c>
      <c r="E906" s="494"/>
      <c r="F906" s="544" t="s">
        <v>4547</v>
      </c>
    </row>
    <row r="907" spans="1:6" ht="35.4" x14ac:dyDescent="0.25">
      <c r="A907" s="451">
        <v>707530</v>
      </c>
      <c r="B907" s="318" t="s">
        <v>4274</v>
      </c>
      <c r="C907" s="319" t="s">
        <v>267</v>
      </c>
      <c r="D907" s="482" t="s">
        <v>247</v>
      </c>
      <c r="E907" s="494"/>
      <c r="F907" s="544" t="s">
        <v>4547</v>
      </c>
    </row>
    <row r="908" spans="1:6" ht="35.4" x14ac:dyDescent="0.25">
      <c r="A908" s="454">
        <v>707531</v>
      </c>
      <c r="B908" s="265" t="s">
        <v>4279</v>
      </c>
      <c r="C908" s="266" t="s">
        <v>83</v>
      </c>
      <c r="D908" s="417" t="s">
        <v>247</v>
      </c>
      <c r="E908" s="405"/>
      <c r="F908" s="359"/>
    </row>
    <row r="909" spans="1:6" ht="35.4" x14ac:dyDescent="0.25">
      <c r="A909" s="451">
        <v>707532</v>
      </c>
      <c r="B909" s="318" t="s">
        <v>4284</v>
      </c>
      <c r="C909" s="319" t="s">
        <v>258</v>
      </c>
      <c r="D909" s="482" t="s">
        <v>247</v>
      </c>
      <c r="E909" s="494"/>
      <c r="F909" s="544" t="s">
        <v>4547</v>
      </c>
    </row>
    <row r="910" spans="1:6" ht="35.4" x14ac:dyDescent="0.25">
      <c r="A910" s="451">
        <v>707533</v>
      </c>
      <c r="B910" s="318" t="s">
        <v>4291</v>
      </c>
      <c r="C910" s="319" t="s">
        <v>69</v>
      </c>
      <c r="D910" s="482" t="s">
        <v>247</v>
      </c>
      <c r="E910" s="494"/>
      <c r="F910" s="544" t="s">
        <v>4547</v>
      </c>
    </row>
    <row r="911" spans="1:6" ht="35.4" x14ac:dyDescent="0.25">
      <c r="A911" s="451">
        <v>707534</v>
      </c>
      <c r="B911" s="318" t="s">
        <v>4294</v>
      </c>
      <c r="C911" s="319" t="s">
        <v>4295</v>
      </c>
      <c r="D911" s="482" t="s">
        <v>247</v>
      </c>
      <c r="E911" s="494"/>
      <c r="F911" s="544" t="s">
        <v>4547</v>
      </c>
    </row>
    <row r="912" spans="1:6" ht="35.4" x14ac:dyDescent="0.25">
      <c r="A912" s="451">
        <v>707535</v>
      </c>
      <c r="B912" s="318" t="s">
        <v>4311</v>
      </c>
      <c r="C912" s="319" t="s">
        <v>68</v>
      </c>
      <c r="D912" s="482" t="s">
        <v>247</v>
      </c>
      <c r="E912" s="494"/>
      <c r="F912" s="544" t="s">
        <v>4547</v>
      </c>
    </row>
    <row r="913" spans="1:6" ht="35.4" x14ac:dyDescent="0.6">
      <c r="A913" s="456">
        <v>707536</v>
      </c>
      <c r="B913" s="331" t="s">
        <v>4377</v>
      </c>
      <c r="C913" s="306" t="s">
        <v>66</v>
      </c>
      <c r="D913" s="485" t="s">
        <v>247</v>
      </c>
      <c r="E913" s="511"/>
      <c r="F913" s="547" t="s">
        <v>4543</v>
      </c>
    </row>
    <row r="914" spans="1:6" ht="35.4" x14ac:dyDescent="0.25">
      <c r="A914" s="454">
        <v>707537</v>
      </c>
      <c r="B914" s="265" t="s">
        <v>4575</v>
      </c>
      <c r="C914" s="266" t="s">
        <v>87</v>
      </c>
      <c r="D914" s="417" t="s">
        <v>247</v>
      </c>
      <c r="E914" s="290"/>
      <c r="F914" s="337"/>
    </row>
    <row r="915" spans="1:6" ht="35.4" x14ac:dyDescent="0.25">
      <c r="A915" s="264">
        <v>707538</v>
      </c>
      <c r="B915" s="265" t="s">
        <v>4378</v>
      </c>
      <c r="C915" s="464" t="s">
        <v>4379</v>
      </c>
      <c r="D915" s="417" t="s">
        <v>247</v>
      </c>
      <c r="E915" s="290"/>
      <c r="F915" s="337"/>
    </row>
    <row r="916" spans="1:6" ht="35.4" x14ac:dyDescent="0.25">
      <c r="A916" s="264">
        <v>707539</v>
      </c>
      <c r="B916" s="265" t="s">
        <v>4380</v>
      </c>
      <c r="C916" s="464" t="s">
        <v>66</v>
      </c>
      <c r="D916" s="417" t="s">
        <v>247</v>
      </c>
      <c r="E916" s="290"/>
      <c r="F916" s="337"/>
    </row>
    <row r="917" spans="1:6" ht="35.4" x14ac:dyDescent="0.25">
      <c r="A917" s="264">
        <v>707540</v>
      </c>
      <c r="B917" s="265" t="s">
        <v>4381</v>
      </c>
      <c r="C917" s="464" t="s">
        <v>68</v>
      </c>
      <c r="D917" s="417" t="s">
        <v>247</v>
      </c>
      <c r="E917" s="290"/>
      <c r="F917" s="337"/>
    </row>
    <row r="918" spans="1:6" ht="35.4" x14ac:dyDescent="0.25">
      <c r="A918" s="264">
        <v>707541</v>
      </c>
      <c r="B918" s="265" t="s">
        <v>4382</v>
      </c>
      <c r="C918" s="464" t="s">
        <v>61</v>
      </c>
      <c r="D918" s="417" t="s">
        <v>247</v>
      </c>
      <c r="E918" s="290"/>
      <c r="F918" s="337"/>
    </row>
    <row r="919" spans="1:6" ht="35.4" x14ac:dyDescent="0.25">
      <c r="A919" s="264">
        <v>707542</v>
      </c>
      <c r="B919" s="265" t="s">
        <v>4383</v>
      </c>
      <c r="C919" s="464" t="s">
        <v>67</v>
      </c>
      <c r="D919" s="417" t="s">
        <v>247</v>
      </c>
      <c r="E919" s="335"/>
      <c r="F919" s="337"/>
    </row>
    <row r="920" spans="1:6" ht="35.4" x14ac:dyDescent="0.25">
      <c r="A920" s="264">
        <v>707543</v>
      </c>
      <c r="B920" s="265" t="s">
        <v>4384</v>
      </c>
      <c r="C920" s="464" t="s">
        <v>68</v>
      </c>
      <c r="D920" s="417" t="s">
        <v>247</v>
      </c>
      <c r="E920" s="290"/>
      <c r="F920" s="337"/>
    </row>
    <row r="921" spans="1:6" ht="35.4" x14ac:dyDescent="0.25">
      <c r="A921" s="264">
        <v>707544</v>
      </c>
      <c r="B921" s="265" t="s">
        <v>4385</v>
      </c>
      <c r="C921" s="464" t="s">
        <v>337</v>
      </c>
      <c r="D921" s="417" t="s">
        <v>247</v>
      </c>
      <c r="E921" s="290"/>
      <c r="F921" s="337"/>
    </row>
    <row r="922" spans="1:6" ht="35.4" x14ac:dyDescent="0.25">
      <c r="A922" s="264">
        <v>707545</v>
      </c>
      <c r="B922" s="265" t="s">
        <v>4386</v>
      </c>
      <c r="C922" s="464" t="s">
        <v>89</v>
      </c>
      <c r="D922" s="417" t="s">
        <v>247</v>
      </c>
      <c r="E922" s="541"/>
      <c r="F922" s="337"/>
    </row>
    <row r="923" spans="1:6" ht="35.4" x14ac:dyDescent="0.25">
      <c r="A923" s="264">
        <v>707546</v>
      </c>
      <c r="B923" s="265" t="s">
        <v>4387</v>
      </c>
      <c r="C923" s="464" t="s">
        <v>66</v>
      </c>
      <c r="D923" s="417" t="s">
        <v>247</v>
      </c>
      <c r="E923" s="336"/>
      <c r="F923" s="337"/>
    </row>
    <row r="924" spans="1:6" ht="35.4" x14ac:dyDescent="0.25">
      <c r="A924" s="264">
        <v>707547</v>
      </c>
      <c r="B924" s="265" t="s">
        <v>4388</v>
      </c>
      <c r="C924" s="464" t="s">
        <v>99</v>
      </c>
      <c r="D924" s="417" t="s">
        <v>247</v>
      </c>
      <c r="E924" s="336"/>
      <c r="F924" s="337"/>
    </row>
    <row r="925" spans="1:6" ht="35.4" x14ac:dyDescent="0.25">
      <c r="A925" s="264">
        <v>707548</v>
      </c>
      <c r="B925" s="265" t="s">
        <v>4389</v>
      </c>
      <c r="C925" s="464" t="s">
        <v>4390</v>
      </c>
      <c r="D925" s="417" t="s">
        <v>247</v>
      </c>
      <c r="E925" s="290"/>
      <c r="F925" s="337"/>
    </row>
    <row r="926" spans="1:6" ht="35.4" x14ac:dyDescent="0.25">
      <c r="A926" s="264">
        <v>707549</v>
      </c>
      <c r="B926" s="265" t="s">
        <v>4391</v>
      </c>
      <c r="C926" s="464" t="s">
        <v>68</v>
      </c>
      <c r="D926" s="417" t="s">
        <v>247</v>
      </c>
      <c r="E926" s="290"/>
      <c r="F926" s="337"/>
    </row>
    <row r="927" spans="1:6" ht="35.4" x14ac:dyDescent="0.25">
      <c r="A927" s="264">
        <v>707550</v>
      </c>
      <c r="B927" s="265" t="s">
        <v>4392</v>
      </c>
      <c r="C927" s="464" t="s">
        <v>71</v>
      </c>
      <c r="D927" s="417" t="s">
        <v>247</v>
      </c>
      <c r="E927" s="290"/>
      <c r="F927" s="337"/>
    </row>
    <row r="928" spans="1:6" ht="35.4" x14ac:dyDescent="0.25">
      <c r="A928" s="264">
        <v>707551</v>
      </c>
      <c r="B928" s="265" t="s">
        <v>4393</v>
      </c>
      <c r="C928" s="464" t="s">
        <v>333</v>
      </c>
      <c r="D928" s="417" t="s">
        <v>247</v>
      </c>
      <c r="E928" s="332"/>
      <c r="F928" s="337"/>
    </row>
    <row r="929" spans="1:6" ht="35.4" x14ac:dyDescent="0.25">
      <c r="A929" s="264">
        <v>707552</v>
      </c>
      <c r="B929" s="265" t="s">
        <v>4394</v>
      </c>
      <c r="C929" s="464" t="s">
        <v>70</v>
      </c>
      <c r="D929" s="417" t="s">
        <v>247</v>
      </c>
      <c r="E929" s="332"/>
      <c r="F929" s="337"/>
    </row>
    <row r="930" spans="1:6" ht="36" thickBot="1" x14ac:dyDescent="0.3">
      <c r="A930" s="264">
        <v>707553</v>
      </c>
      <c r="B930" s="265" t="s">
        <v>4395</v>
      </c>
      <c r="C930" s="464" t="s">
        <v>66</v>
      </c>
      <c r="D930" s="417" t="s">
        <v>247</v>
      </c>
      <c r="E930" s="332"/>
      <c r="F930" s="337"/>
    </row>
    <row r="931" spans="1:6" ht="36" thickBot="1" x14ac:dyDescent="0.3">
      <c r="A931" s="264">
        <v>707554</v>
      </c>
      <c r="B931" s="265" t="s">
        <v>4396</v>
      </c>
      <c r="C931" s="464" t="s">
        <v>66</v>
      </c>
      <c r="D931" s="439" t="s">
        <v>247</v>
      </c>
      <c r="E931" s="523"/>
      <c r="F931" s="575"/>
    </row>
    <row r="932" spans="1:6" ht="36" thickBot="1" x14ac:dyDescent="0.65">
      <c r="A932" s="304">
        <v>707555</v>
      </c>
      <c r="B932" s="331" t="s">
        <v>4397</v>
      </c>
      <c r="C932" s="474" t="s">
        <v>4398</v>
      </c>
      <c r="D932" s="486" t="s">
        <v>247</v>
      </c>
      <c r="E932" s="290"/>
      <c r="F932" s="560" t="s">
        <v>4543</v>
      </c>
    </row>
    <row r="933" spans="1:6" ht="36" thickBot="1" x14ac:dyDescent="0.3">
      <c r="A933" s="264">
        <v>707556</v>
      </c>
      <c r="B933" s="265" t="s">
        <v>4399</v>
      </c>
      <c r="C933" s="464" t="s">
        <v>135</v>
      </c>
      <c r="D933" s="439" t="s">
        <v>247</v>
      </c>
      <c r="E933" s="290"/>
      <c r="F933" s="575"/>
    </row>
    <row r="934" spans="1:6" ht="36" thickBot="1" x14ac:dyDescent="0.3">
      <c r="A934" s="264">
        <v>707557</v>
      </c>
      <c r="B934" s="265" t="s">
        <v>4400</v>
      </c>
      <c r="C934" s="464" t="s">
        <v>66</v>
      </c>
      <c r="D934" s="439" t="s">
        <v>247</v>
      </c>
      <c r="E934" s="290"/>
      <c r="F934" s="575"/>
    </row>
    <row r="935" spans="1:6" ht="35.4" x14ac:dyDescent="0.25">
      <c r="A935" s="264">
        <v>707558</v>
      </c>
      <c r="B935" s="265" t="s">
        <v>4401</v>
      </c>
      <c r="C935" s="464" t="s">
        <v>1121</v>
      </c>
      <c r="D935" s="439" t="s">
        <v>247</v>
      </c>
      <c r="E935" s="290"/>
      <c r="F935" s="575"/>
    </row>
    <row r="936" spans="1:6" ht="35.4" x14ac:dyDescent="0.25">
      <c r="A936" s="264">
        <v>707559</v>
      </c>
      <c r="B936" s="265" t="s">
        <v>4402</v>
      </c>
      <c r="C936" s="464" t="s">
        <v>4403</v>
      </c>
      <c r="D936" s="439" t="s">
        <v>247</v>
      </c>
      <c r="E936" s="290"/>
      <c r="F936" s="337"/>
    </row>
    <row r="937" spans="1:6" ht="35.4" x14ac:dyDescent="0.25">
      <c r="A937" s="264">
        <v>707560</v>
      </c>
      <c r="B937" s="265" t="s">
        <v>4404</v>
      </c>
      <c r="C937" s="464" t="s">
        <v>89</v>
      </c>
      <c r="D937" s="439" t="s">
        <v>247</v>
      </c>
      <c r="E937" s="290"/>
      <c r="F937" s="337"/>
    </row>
    <row r="938" spans="1:6" ht="35.4" x14ac:dyDescent="0.25">
      <c r="A938" s="264">
        <v>707561</v>
      </c>
      <c r="B938" s="265" t="s">
        <v>4405</v>
      </c>
      <c r="C938" s="464" t="s">
        <v>158</v>
      </c>
      <c r="D938" s="439" t="s">
        <v>247</v>
      </c>
      <c r="E938" s="290"/>
      <c r="F938" s="337"/>
    </row>
    <row r="939" spans="1:6" ht="35.4" x14ac:dyDescent="0.25">
      <c r="A939" s="264">
        <v>707562</v>
      </c>
      <c r="B939" s="265" t="s">
        <v>4406</v>
      </c>
      <c r="C939" s="464" t="s">
        <v>192</v>
      </c>
      <c r="D939" s="439" t="s">
        <v>247</v>
      </c>
      <c r="E939" s="290"/>
      <c r="F939" s="337"/>
    </row>
    <row r="940" spans="1:6" ht="35.4" x14ac:dyDescent="0.25">
      <c r="A940" s="264">
        <v>707563</v>
      </c>
      <c r="B940" s="265" t="s">
        <v>4407</v>
      </c>
      <c r="C940" s="464" t="s">
        <v>100</v>
      </c>
      <c r="D940" s="439" t="s">
        <v>247</v>
      </c>
      <c r="E940" s="290"/>
      <c r="F940" s="337"/>
    </row>
    <row r="941" spans="1:6" ht="35.4" x14ac:dyDescent="0.25">
      <c r="A941" s="264">
        <v>707564</v>
      </c>
      <c r="B941" s="265" t="s">
        <v>4408</v>
      </c>
      <c r="C941" s="464" t="s">
        <v>4409</v>
      </c>
      <c r="D941" s="439" t="s">
        <v>247</v>
      </c>
      <c r="E941" s="290"/>
      <c r="F941" s="337"/>
    </row>
    <row r="942" spans="1:6" ht="35.4" x14ac:dyDescent="0.25">
      <c r="A942" s="264">
        <v>707565</v>
      </c>
      <c r="B942" s="265" t="s">
        <v>4410</v>
      </c>
      <c r="C942" s="464" t="s">
        <v>68</v>
      </c>
      <c r="D942" s="439" t="s">
        <v>247</v>
      </c>
      <c r="E942" s="290"/>
      <c r="F942" s="337"/>
    </row>
    <row r="943" spans="1:6" ht="35.4" x14ac:dyDescent="0.25">
      <c r="A943" s="264">
        <v>707566</v>
      </c>
      <c r="B943" s="265" t="s">
        <v>4411</v>
      </c>
      <c r="C943" s="464" t="s">
        <v>89</v>
      </c>
      <c r="D943" s="439" t="s">
        <v>247</v>
      </c>
      <c r="E943" s="290"/>
      <c r="F943" s="337"/>
    </row>
    <row r="944" spans="1:6" ht="35.4" x14ac:dyDescent="0.25">
      <c r="A944" s="264">
        <v>707567</v>
      </c>
      <c r="B944" s="265" t="s">
        <v>4412</v>
      </c>
      <c r="C944" s="464" t="s">
        <v>66</v>
      </c>
      <c r="D944" s="439" t="s">
        <v>247</v>
      </c>
      <c r="E944" s="290"/>
      <c r="F944" s="441" t="s">
        <v>4576</v>
      </c>
    </row>
    <row r="945" spans="1:6" ht="35.4" x14ac:dyDescent="0.25">
      <c r="A945" s="264">
        <v>707568</v>
      </c>
      <c r="B945" s="265" t="s">
        <v>4413</v>
      </c>
      <c r="C945" s="464" t="s">
        <v>270</v>
      </c>
      <c r="D945" s="439" t="s">
        <v>247</v>
      </c>
      <c r="E945" s="290"/>
      <c r="F945" s="337"/>
    </row>
    <row r="946" spans="1:6" ht="35.4" x14ac:dyDescent="0.25">
      <c r="A946" s="264">
        <v>707569</v>
      </c>
      <c r="B946" s="265" t="s">
        <v>4414</v>
      </c>
      <c r="C946" s="464" t="s">
        <v>4415</v>
      </c>
      <c r="D946" s="439" t="s">
        <v>247</v>
      </c>
      <c r="E946" s="290"/>
      <c r="F946" s="337"/>
    </row>
    <row r="947" spans="1:6" ht="35.4" x14ac:dyDescent="0.25">
      <c r="A947" s="264">
        <v>707570</v>
      </c>
      <c r="B947" s="265" t="s">
        <v>4416</v>
      </c>
      <c r="C947" s="464" t="s">
        <v>64</v>
      </c>
      <c r="D947" s="439" t="s">
        <v>247</v>
      </c>
      <c r="E947" s="290"/>
      <c r="F947" s="337"/>
    </row>
    <row r="948" spans="1:6" ht="35.4" x14ac:dyDescent="0.25">
      <c r="A948" s="264">
        <v>707571</v>
      </c>
      <c r="B948" s="265" t="s">
        <v>4417</v>
      </c>
      <c r="C948" s="464" t="s">
        <v>82</v>
      </c>
      <c r="D948" s="439" t="s">
        <v>247</v>
      </c>
      <c r="E948" s="290"/>
      <c r="F948" s="337"/>
    </row>
    <row r="949" spans="1:6" ht="35.4" x14ac:dyDescent="0.25">
      <c r="A949" s="264">
        <v>707572</v>
      </c>
      <c r="B949" s="265" t="s">
        <v>4418</v>
      </c>
      <c r="C949" s="464" t="s">
        <v>66</v>
      </c>
      <c r="D949" s="439" t="s">
        <v>247</v>
      </c>
      <c r="E949" s="290"/>
      <c r="F949" s="337"/>
    </row>
    <row r="950" spans="1:6" ht="35.4" x14ac:dyDescent="0.25">
      <c r="A950" s="264">
        <v>707573</v>
      </c>
      <c r="B950" s="265" t="s">
        <v>4419</v>
      </c>
      <c r="C950" s="464" t="s">
        <v>92</v>
      </c>
      <c r="D950" s="439" t="s">
        <v>247</v>
      </c>
      <c r="E950" s="290"/>
      <c r="F950" s="337"/>
    </row>
    <row r="951" spans="1:6" ht="35.4" x14ac:dyDescent="0.25">
      <c r="A951" s="264">
        <v>707574</v>
      </c>
      <c r="B951" s="265" t="s">
        <v>4420</v>
      </c>
      <c r="C951" s="464" t="s">
        <v>119</v>
      </c>
      <c r="D951" s="439" t="s">
        <v>247</v>
      </c>
      <c r="E951" s="290"/>
      <c r="F951" s="337"/>
    </row>
    <row r="952" spans="1:6" ht="35.4" x14ac:dyDescent="0.25">
      <c r="A952" s="264">
        <v>707575</v>
      </c>
      <c r="B952" s="265" t="s">
        <v>4421</v>
      </c>
      <c r="C952" s="464" t="s">
        <v>4422</v>
      </c>
      <c r="D952" s="439" t="s">
        <v>247</v>
      </c>
      <c r="E952" s="290"/>
      <c r="F952" s="337"/>
    </row>
    <row r="953" spans="1:6" ht="35.4" x14ac:dyDescent="0.25">
      <c r="A953" s="264">
        <v>707576</v>
      </c>
      <c r="B953" s="265" t="s">
        <v>4423</v>
      </c>
      <c r="C953" s="464" t="s">
        <v>64</v>
      </c>
      <c r="D953" s="439" t="s">
        <v>247</v>
      </c>
      <c r="E953" s="290"/>
      <c r="F953" s="337"/>
    </row>
    <row r="954" spans="1:6" ht="35.4" x14ac:dyDescent="0.25">
      <c r="A954" s="264">
        <v>707577</v>
      </c>
      <c r="B954" s="265" t="s">
        <v>4424</v>
      </c>
      <c r="C954" s="464" t="s">
        <v>82</v>
      </c>
      <c r="D954" s="439" t="s">
        <v>247</v>
      </c>
      <c r="E954" s="290"/>
      <c r="F954" s="337"/>
    </row>
    <row r="955" spans="1:6" ht="35.4" x14ac:dyDescent="0.25">
      <c r="A955" s="264">
        <v>707578</v>
      </c>
      <c r="B955" s="265" t="s">
        <v>4425</v>
      </c>
      <c r="C955" s="464" t="s">
        <v>103</v>
      </c>
      <c r="D955" s="439" t="s">
        <v>247</v>
      </c>
      <c r="E955" s="290"/>
      <c r="F955" s="337"/>
    </row>
    <row r="956" spans="1:6" ht="35.4" x14ac:dyDescent="0.25">
      <c r="A956" s="264">
        <v>707579</v>
      </c>
      <c r="B956" s="265" t="s">
        <v>4426</v>
      </c>
      <c r="C956" s="464" t="s">
        <v>94</v>
      </c>
      <c r="D956" s="439" t="s">
        <v>247</v>
      </c>
      <c r="E956" s="290"/>
      <c r="F956" s="361"/>
    </row>
    <row r="957" spans="1:6" ht="35.4" x14ac:dyDescent="0.25">
      <c r="A957" s="264">
        <v>707580</v>
      </c>
      <c r="B957" s="265" t="s">
        <v>4427</v>
      </c>
      <c r="C957" s="464" t="s">
        <v>4428</v>
      </c>
      <c r="D957" s="439" t="s">
        <v>247</v>
      </c>
      <c r="E957" s="290"/>
      <c r="F957" s="337"/>
    </row>
    <row r="958" spans="1:6" ht="35.4" x14ac:dyDescent="0.25">
      <c r="A958" s="264">
        <v>707581</v>
      </c>
      <c r="B958" s="265" t="s">
        <v>4429</v>
      </c>
      <c r="C958" s="464" t="s">
        <v>99</v>
      </c>
      <c r="D958" s="439" t="s">
        <v>247</v>
      </c>
      <c r="E958" s="290"/>
      <c r="F958" s="578"/>
    </row>
    <row r="959" spans="1:6" ht="35.4" x14ac:dyDescent="0.25">
      <c r="A959" s="264">
        <v>707582</v>
      </c>
      <c r="B959" s="265" t="s">
        <v>4430</v>
      </c>
      <c r="C959" s="464" t="s">
        <v>278</v>
      </c>
      <c r="D959" s="439" t="s">
        <v>247</v>
      </c>
      <c r="E959" s="290"/>
      <c r="F959" s="337"/>
    </row>
    <row r="960" spans="1:6" ht="35.4" x14ac:dyDescent="0.25">
      <c r="A960" s="264">
        <v>707583</v>
      </c>
      <c r="B960" s="265" t="s">
        <v>4431</v>
      </c>
      <c r="C960" s="464" t="s">
        <v>126</v>
      </c>
      <c r="D960" s="439" t="s">
        <v>247</v>
      </c>
      <c r="E960" s="290"/>
      <c r="F960" s="337"/>
    </row>
    <row r="961" spans="1:6" ht="35.4" x14ac:dyDescent="0.25">
      <c r="A961" s="264">
        <v>707584</v>
      </c>
      <c r="B961" s="265" t="s">
        <v>4432</v>
      </c>
      <c r="C961" s="464" t="s">
        <v>77</v>
      </c>
      <c r="D961" s="439" t="s">
        <v>247</v>
      </c>
      <c r="E961" s="290"/>
      <c r="F961" s="361"/>
    </row>
    <row r="962" spans="1:6" ht="35.4" x14ac:dyDescent="0.25">
      <c r="A962" s="264">
        <v>707585</v>
      </c>
      <c r="B962" s="265" t="s">
        <v>4433</v>
      </c>
      <c r="C962" s="464" t="s">
        <v>130</v>
      </c>
      <c r="D962" s="439" t="s">
        <v>247</v>
      </c>
      <c r="E962" s="290"/>
      <c r="F962" s="337"/>
    </row>
    <row r="963" spans="1:6" ht="35.4" x14ac:dyDescent="0.25">
      <c r="A963" s="264">
        <v>707586</v>
      </c>
      <c r="B963" s="265" t="s">
        <v>4434</v>
      </c>
      <c r="C963" s="464" t="s">
        <v>66</v>
      </c>
      <c r="D963" s="439" t="s">
        <v>247</v>
      </c>
      <c r="E963" s="290"/>
      <c r="F963" s="337"/>
    </row>
    <row r="964" spans="1:6" ht="35.4" x14ac:dyDescent="0.25">
      <c r="A964" s="264">
        <v>707587</v>
      </c>
      <c r="B964" s="265" t="s">
        <v>4435</v>
      </c>
      <c r="C964" s="464" t="s">
        <v>4436</v>
      </c>
      <c r="D964" s="439" t="s">
        <v>247</v>
      </c>
      <c r="E964" s="290"/>
      <c r="F964" s="337"/>
    </row>
    <row r="965" spans="1:6" ht="35.4" x14ac:dyDescent="0.25">
      <c r="A965" s="264">
        <v>707588</v>
      </c>
      <c r="B965" s="265" t="s">
        <v>4437</v>
      </c>
      <c r="C965" s="464" t="s">
        <v>101</v>
      </c>
      <c r="D965" s="439" t="s">
        <v>247</v>
      </c>
      <c r="E965" s="290"/>
      <c r="F965" s="337"/>
    </row>
    <row r="966" spans="1:6" ht="35.4" x14ac:dyDescent="0.25">
      <c r="A966" s="264">
        <v>707589</v>
      </c>
      <c r="B966" s="265" t="s">
        <v>4438</v>
      </c>
      <c r="C966" s="464" t="s">
        <v>99</v>
      </c>
      <c r="D966" s="439" t="s">
        <v>247</v>
      </c>
      <c r="E966" s="290"/>
      <c r="F966" s="337"/>
    </row>
    <row r="967" spans="1:6" ht="35.4" x14ac:dyDescent="0.25">
      <c r="A967" s="264">
        <v>707590</v>
      </c>
      <c r="B967" s="265" t="s">
        <v>4439</v>
      </c>
      <c r="C967" s="464" t="s">
        <v>4440</v>
      </c>
      <c r="D967" s="439" t="s">
        <v>247</v>
      </c>
      <c r="E967" s="290"/>
      <c r="F967" s="337"/>
    </row>
    <row r="968" spans="1:6" ht="35.4" x14ac:dyDescent="0.25">
      <c r="A968" s="264">
        <v>707591</v>
      </c>
      <c r="B968" s="265" t="s">
        <v>4441</v>
      </c>
      <c r="C968" s="464" t="s">
        <v>66</v>
      </c>
      <c r="D968" s="439" t="s">
        <v>247</v>
      </c>
      <c r="E968" s="290"/>
      <c r="F968" s="337"/>
    </row>
    <row r="969" spans="1:6" ht="35.4" x14ac:dyDescent="0.25">
      <c r="A969" s="264">
        <v>707592</v>
      </c>
      <c r="B969" s="265" t="s">
        <v>4442</v>
      </c>
      <c r="C969" s="464" t="s">
        <v>4443</v>
      </c>
      <c r="D969" s="439" t="s">
        <v>247</v>
      </c>
      <c r="E969" s="290"/>
      <c r="F969" s="337"/>
    </row>
    <row r="970" spans="1:6" ht="35.4" x14ac:dyDescent="0.6">
      <c r="A970" s="304">
        <v>707593</v>
      </c>
      <c r="B970" s="331" t="s">
        <v>4444</v>
      </c>
      <c r="C970" s="474" t="s">
        <v>132</v>
      </c>
      <c r="D970" s="486" t="s">
        <v>247</v>
      </c>
      <c r="E970" s="290"/>
      <c r="F970" s="547" t="s">
        <v>4543</v>
      </c>
    </row>
    <row r="971" spans="1:6" ht="35.4" x14ac:dyDescent="0.25">
      <c r="A971" s="264">
        <v>707594</v>
      </c>
      <c r="B971" s="265" t="s">
        <v>4445</v>
      </c>
      <c r="C971" s="464" t="s">
        <v>82</v>
      </c>
      <c r="D971" s="439" t="s">
        <v>247</v>
      </c>
      <c r="E971" s="290"/>
      <c r="F971" s="337"/>
    </row>
    <row r="972" spans="1:6" ht="35.4" x14ac:dyDescent="0.25">
      <c r="A972" s="264">
        <v>707595</v>
      </c>
      <c r="B972" s="265" t="s">
        <v>4446</v>
      </c>
      <c r="C972" s="464" t="s">
        <v>4447</v>
      </c>
      <c r="D972" s="439" t="s">
        <v>247</v>
      </c>
      <c r="E972" s="290"/>
      <c r="F972" s="337"/>
    </row>
    <row r="973" spans="1:6" ht="35.4" x14ac:dyDescent="0.25">
      <c r="A973" s="264">
        <v>707596</v>
      </c>
      <c r="B973" s="265" t="s">
        <v>4448</v>
      </c>
      <c r="C973" s="464" t="s">
        <v>4449</v>
      </c>
      <c r="D973" s="439" t="s">
        <v>247</v>
      </c>
      <c r="E973" s="290"/>
      <c r="F973" s="337"/>
    </row>
    <row r="974" spans="1:6" ht="35.4" x14ac:dyDescent="0.25">
      <c r="A974" s="264">
        <v>707597</v>
      </c>
      <c r="B974" s="265" t="s">
        <v>4450</v>
      </c>
      <c r="C974" s="464" t="s">
        <v>61</v>
      </c>
      <c r="D974" s="439" t="s">
        <v>247</v>
      </c>
      <c r="E974" s="290"/>
      <c r="F974" s="337"/>
    </row>
    <row r="975" spans="1:6" ht="35.4" x14ac:dyDescent="0.25">
      <c r="A975" s="264">
        <v>707598</v>
      </c>
      <c r="B975" s="265" t="s">
        <v>4451</v>
      </c>
      <c r="C975" s="464" t="s">
        <v>63</v>
      </c>
      <c r="D975" s="439" t="s">
        <v>247</v>
      </c>
      <c r="E975" s="290"/>
      <c r="F975" s="337"/>
    </row>
    <row r="976" spans="1:6" ht="35.4" x14ac:dyDescent="0.25">
      <c r="A976" s="264">
        <v>707599</v>
      </c>
      <c r="B976" s="265" t="s">
        <v>4452</v>
      </c>
      <c r="C976" s="464" t="s">
        <v>4021</v>
      </c>
      <c r="D976" s="439" t="s">
        <v>247</v>
      </c>
      <c r="E976" s="290"/>
      <c r="F976" s="337"/>
    </row>
    <row r="977" spans="1:6" ht="35.4" x14ac:dyDescent="0.25">
      <c r="A977" s="264">
        <v>707600</v>
      </c>
      <c r="B977" s="265" t="s">
        <v>4453</v>
      </c>
      <c r="C977" s="464" t="s">
        <v>87</v>
      </c>
      <c r="D977" s="439" t="s">
        <v>247</v>
      </c>
      <c r="E977" s="290"/>
      <c r="F977" s="337"/>
    </row>
    <row r="978" spans="1:6" ht="35.4" x14ac:dyDescent="0.25">
      <c r="A978" s="264">
        <v>707601</v>
      </c>
      <c r="B978" s="265" t="s">
        <v>4454</v>
      </c>
      <c r="C978" s="464" t="s">
        <v>4455</v>
      </c>
      <c r="D978" s="439" t="s">
        <v>247</v>
      </c>
      <c r="E978" s="290"/>
      <c r="F978" s="337"/>
    </row>
    <row r="979" spans="1:6" ht="35.4" x14ac:dyDescent="0.25">
      <c r="A979" s="264">
        <v>707602</v>
      </c>
      <c r="B979" s="265" t="s">
        <v>4456</v>
      </c>
      <c r="C979" s="464" t="s">
        <v>4457</v>
      </c>
      <c r="D979" s="439" t="s">
        <v>247</v>
      </c>
      <c r="E979" s="290"/>
      <c r="F979" s="337"/>
    </row>
    <row r="980" spans="1:6" ht="35.4" x14ac:dyDescent="0.25">
      <c r="A980" s="264">
        <v>707603</v>
      </c>
      <c r="B980" s="265" t="s">
        <v>4458</v>
      </c>
      <c r="C980" s="464" t="s">
        <v>1851</v>
      </c>
      <c r="D980" s="439" t="s">
        <v>247</v>
      </c>
      <c r="E980" s="290"/>
      <c r="F980" s="337"/>
    </row>
    <row r="981" spans="1:6" ht="35.4" x14ac:dyDescent="0.25">
      <c r="A981" s="264">
        <v>707604</v>
      </c>
      <c r="B981" s="265" t="s">
        <v>4459</v>
      </c>
      <c r="C981" s="464" t="s">
        <v>4460</v>
      </c>
      <c r="D981" s="439" t="s">
        <v>247</v>
      </c>
      <c r="E981" s="290"/>
      <c r="F981" s="337"/>
    </row>
    <row r="982" spans="1:6" ht="35.4" x14ac:dyDescent="0.25">
      <c r="A982" s="264">
        <v>707605</v>
      </c>
      <c r="B982" s="265" t="s">
        <v>4461</v>
      </c>
      <c r="C982" s="464" t="s">
        <v>104</v>
      </c>
      <c r="D982" s="439" t="s">
        <v>247</v>
      </c>
      <c r="E982" s="290"/>
      <c r="F982" s="337"/>
    </row>
    <row r="983" spans="1:6" ht="35.4" x14ac:dyDescent="0.25">
      <c r="A983" s="264">
        <v>707606</v>
      </c>
      <c r="B983" s="265" t="s">
        <v>4462</v>
      </c>
      <c r="C983" s="464" t="s">
        <v>70</v>
      </c>
      <c r="D983" s="439" t="s">
        <v>247</v>
      </c>
      <c r="E983" s="290"/>
      <c r="F983" s="337"/>
    </row>
    <row r="984" spans="1:6" ht="35.4" x14ac:dyDescent="0.25">
      <c r="A984" s="264">
        <v>707607</v>
      </c>
      <c r="B984" s="265" t="s">
        <v>4463</v>
      </c>
      <c r="C984" s="464" t="s">
        <v>114</v>
      </c>
      <c r="D984" s="439" t="s">
        <v>247</v>
      </c>
      <c r="E984" s="290"/>
      <c r="F984" s="337"/>
    </row>
    <row r="985" spans="1:6" ht="35.4" x14ac:dyDescent="0.25">
      <c r="A985" s="264">
        <v>707608</v>
      </c>
      <c r="B985" s="265" t="s">
        <v>4464</v>
      </c>
      <c r="C985" s="464" t="s">
        <v>63</v>
      </c>
      <c r="D985" s="439" t="s">
        <v>247</v>
      </c>
      <c r="E985" s="290"/>
      <c r="F985" s="337"/>
    </row>
    <row r="986" spans="1:6" ht="35.4" x14ac:dyDescent="0.25">
      <c r="A986" s="264">
        <v>707609</v>
      </c>
      <c r="B986" s="265" t="s">
        <v>4465</v>
      </c>
      <c r="C986" s="464" t="s">
        <v>334</v>
      </c>
      <c r="D986" s="439" t="s">
        <v>247</v>
      </c>
      <c r="E986" s="290"/>
      <c r="F986" s="337"/>
    </row>
    <row r="987" spans="1:6" ht="35.4" x14ac:dyDescent="0.6">
      <c r="A987" s="304">
        <v>707610</v>
      </c>
      <c r="B987" s="331" t="s">
        <v>4466</v>
      </c>
      <c r="C987" s="474" t="s">
        <v>4467</v>
      </c>
      <c r="D987" s="486" t="s">
        <v>247</v>
      </c>
      <c r="E987" s="290"/>
      <c r="F987" s="547" t="s">
        <v>4543</v>
      </c>
    </row>
    <row r="988" spans="1:6" ht="35.4" x14ac:dyDescent="0.25">
      <c r="A988" s="264">
        <v>707611</v>
      </c>
      <c r="B988" s="265" t="s">
        <v>4468</v>
      </c>
      <c r="C988" s="464" t="s">
        <v>66</v>
      </c>
      <c r="D988" s="439" t="s">
        <v>247</v>
      </c>
      <c r="E988" s="290"/>
      <c r="F988" s="337"/>
    </row>
    <row r="989" spans="1:6" ht="35.4" x14ac:dyDescent="0.6">
      <c r="A989" s="304">
        <v>707612</v>
      </c>
      <c r="B989" s="331" t="s">
        <v>4469</v>
      </c>
      <c r="C989" s="474" t="s">
        <v>99</v>
      </c>
      <c r="D989" s="486" t="s">
        <v>247</v>
      </c>
      <c r="E989" s="290"/>
      <c r="F989" s="547" t="s">
        <v>4543</v>
      </c>
    </row>
    <row r="990" spans="1:6" ht="35.4" x14ac:dyDescent="0.25">
      <c r="A990" s="264">
        <v>707613</v>
      </c>
      <c r="B990" s="265" t="s">
        <v>4470</v>
      </c>
      <c r="C990" s="464" t="s">
        <v>4471</v>
      </c>
      <c r="D990" s="439" t="s">
        <v>247</v>
      </c>
      <c r="E990" s="290"/>
      <c r="F990" s="337"/>
    </row>
    <row r="991" spans="1:6" ht="35.4" x14ac:dyDescent="0.25">
      <c r="A991" s="264">
        <v>707614</v>
      </c>
      <c r="B991" s="265" t="s">
        <v>4577</v>
      </c>
      <c r="C991" s="464" t="s">
        <v>64</v>
      </c>
      <c r="D991" s="439" t="s">
        <v>247</v>
      </c>
      <c r="E991" s="290"/>
      <c r="F991" s="337"/>
    </row>
    <row r="992" spans="1:6" ht="35.4" x14ac:dyDescent="0.25">
      <c r="A992" s="264">
        <v>707615</v>
      </c>
      <c r="B992" s="265" t="s">
        <v>4472</v>
      </c>
      <c r="C992" s="464" t="s">
        <v>99</v>
      </c>
      <c r="D992" s="439" t="s">
        <v>247</v>
      </c>
      <c r="E992" s="290"/>
      <c r="F992" s="580"/>
    </row>
    <row r="993" spans="1:6" ht="35.4" x14ac:dyDescent="0.25">
      <c r="A993" s="264">
        <v>707616</v>
      </c>
      <c r="B993" s="265" t="s">
        <v>1689</v>
      </c>
      <c r="C993" s="464" t="s">
        <v>66</v>
      </c>
      <c r="D993" s="439" t="s">
        <v>247</v>
      </c>
      <c r="E993" s="290"/>
      <c r="F993" s="337"/>
    </row>
    <row r="994" spans="1:6" ht="35.4" x14ac:dyDescent="0.25">
      <c r="A994" s="264">
        <v>707617</v>
      </c>
      <c r="B994" s="265" t="s">
        <v>4473</v>
      </c>
      <c r="C994" s="464" t="s">
        <v>69</v>
      </c>
      <c r="D994" s="439" t="s">
        <v>247</v>
      </c>
      <c r="E994" s="290"/>
      <c r="F994" s="337"/>
    </row>
    <row r="995" spans="1:6" ht="35.4" x14ac:dyDescent="0.25">
      <c r="A995" s="264">
        <v>707618</v>
      </c>
      <c r="B995" s="265" t="s">
        <v>4474</v>
      </c>
      <c r="C995" s="464" t="s">
        <v>83</v>
      </c>
      <c r="D995" s="439" t="s">
        <v>247</v>
      </c>
      <c r="E995" s="290"/>
      <c r="F995" s="337"/>
    </row>
    <row r="996" spans="1:6" ht="35.4" x14ac:dyDescent="0.25">
      <c r="A996" s="264">
        <v>707619</v>
      </c>
      <c r="B996" s="265" t="s">
        <v>4475</v>
      </c>
      <c r="C996" s="464" t="s">
        <v>4476</v>
      </c>
      <c r="D996" s="439" t="s">
        <v>247</v>
      </c>
      <c r="E996" s="290"/>
      <c r="F996" s="337"/>
    </row>
    <row r="997" spans="1:6" ht="35.4" x14ac:dyDescent="0.25">
      <c r="A997" s="264">
        <v>707620</v>
      </c>
      <c r="B997" s="265" t="s">
        <v>4477</v>
      </c>
      <c r="C997" s="464" t="s">
        <v>122</v>
      </c>
      <c r="D997" s="439" t="s">
        <v>247</v>
      </c>
      <c r="E997" s="290"/>
      <c r="F997" s="337"/>
    </row>
    <row r="998" spans="1:6" ht="35.4" x14ac:dyDescent="0.25">
      <c r="A998" s="264">
        <v>707621</v>
      </c>
      <c r="B998" s="265" t="s">
        <v>4478</v>
      </c>
      <c r="C998" s="464" t="s">
        <v>66</v>
      </c>
      <c r="D998" s="439" t="s">
        <v>247</v>
      </c>
      <c r="E998" s="290"/>
      <c r="F998" s="337"/>
    </row>
    <row r="999" spans="1:6" ht="35.4" x14ac:dyDescent="0.25">
      <c r="A999" s="264">
        <v>707622</v>
      </c>
      <c r="B999" s="265" t="s">
        <v>4479</v>
      </c>
      <c r="C999" s="464" t="s">
        <v>83</v>
      </c>
      <c r="D999" s="439" t="s">
        <v>247</v>
      </c>
      <c r="E999" s="290"/>
      <c r="F999" s="337"/>
    </row>
    <row r="1000" spans="1:6" ht="35.4" x14ac:dyDescent="0.25">
      <c r="A1000" s="264">
        <v>707623</v>
      </c>
      <c r="B1000" s="265" t="s">
        <v>4480</v>
      </c>
      <c r="C1000" s="464" t="s">
        <v>68</v>
      </c>
      <c r="D1000" s="439" t="s">
        <v>247</v>
      </c>
      <c r="E1000" s="290"/>
      <c r="F1000" s="337"/>
    </row>
    <row r="1001" spans="1:6" ht="35.4" x14ac:dyDescent="0.6">
      <c r="A1001" s="304">
        <v>707624</v>
      </c>
      <c r="B1001" s="331" t="s">
        <v>4481</v>
      </c>
      <c r="C1001" s="474" t="s">
        <v>68</v>
      </c>
      <c r="D1001" s="486" t="s">
        <v>247</v>
      </c>
      <c r="E1001" s="290"/>
      <c r="F1001" s="547" t="s">
        <v>4543</v>
      </c>
    </row>
    <row r="1002" spans="1:6" ht="35.4" x14ac:dyDescent="0.25">
      <c r="A1002" s="264">
        <v>707625</v>
      </c>
      <c r="B1002" s="265" t="s">
        <v>4482</v>
      </c>
      <c r="C1002" s="464" t="s">
        <v>66</v>
      </c>
      <c r="D1002" s="439" t="s">
        <v>247</v>
      </c>
      <c r="E1002" s="290"/>
      <c r="F1002" s="337"/>
    </row>
    <row r="1003" spans="1:6" ht="35.4" x14ac:dyDescent="0.25">
      <c r="A1003" s="264">
        <v>707626</v>
      </c>
      <c r="B1003" s="265" t="s">
        <v>4483</v>
      </c>
      <c r="C1003" s="464" t="s">
        <v>99</v>
      </c>
      <c r="D1003" s="439" t="s">
        <v>247</v>
      </c>
      <c r="E1003" s="290"/>
      <c r="F1003" s="337"/>
    </row>
    <row r="1004" spans="1:6" ht="35.4" x14ac:dyDescent="0.25">
      <c r="A1004" s="264">
        <v>707627</v>
      </c>
      <c r="B1004" s="265" t="s">
        <v>4484</v>
      </c>
      <c r="C1004" s="464" t="s">
        <v>105</v>
      </c>
      <c r="D1004" s="439" t="s">
        <v>247</v>
      </c>
      <c r="E1004" s="290"/>
      <c r="F1004" s="337"/>
    </row>
    <row r="1005" spans="1:6" ht="35.4" x14ac:dyDescent="0.6">
      <c r="A1005" s="304">
        <v>707628</v>
      </c>
      <c r="B1005" s="331" t="s">
        <v>4485</v>
      </c>
      <c r="C1005" s="474" t="s">
        <v>270</v>
      </c>
      <c r="D1005" s="486" t="s">
        <v>247</v>
      </c>
      <c r="E1005" s="290"/>
      <c r="F1005" s="547" t="s">
        <v>4543</v>
      </c>
    </row>
    <row r="1006" spans="1:6" ht="35.4" x14ac:dyDescent="0.25">
      <c r="A1006" s="264">
        <v>707629</v>
      </c>
      <c r="B1006" s="265" t="s">
        <v>4486</v>
      </c>
      <c r="C1006" s="464" t="s">
        <v>4403</v>
      </c>
      <c r="D1006" s="439" t="s">
        <v>247</v>
      </c>
      <c r="E1006" s="290"/>
      <c r="F1006" s="337"/>
    </row>
    <row r="1007" spans="1:6" ht="35.4" x14ac:dyDescent="0.25">
      <c r="A1007" s="264">
        <v>707630</v>
      </c>
      <c r="B1007" s="265" t="s">
        <v>4487</v>
      </c>
      <c r="C1007" s="464" t="s">
        <v>4488</v>
      </c>
      <c r="D1007" s="439" t="s">
        <v>247</v>
      </c>
      <c r="E1007" s="290"/>
      <c r="F1007" s="337"/>
    </row>
    <row r="1008" spans="1:6" ht="35.4" x14ac:dyDescent="0.25">
      <c r="A1008" s="264">
        <v>707631</v>
      </c>
      <c r="B1008" s="265" t="s">
        <v>4489</v>
      </c>
      <c r="C1008" s="464" t="s">
        <v>99</v>
      </c>
      <c r="D1008" s="439" t="s">
        <v>247</v>
      </c>
      <c r="E1008" s="290"/>
      <c r="F1008" s="337"/>
    </row>
    <row r="1009" spans="1:6" ht="35.4" x14ac:dyDescent="0.25">
      <c r="A1009" s="264">
        <v>707632</v>
      </c>
      <c r="B1009" s="265" t="s">
        <v>4490</v>
      </c>
      <c r="C1009" s="464" t="s">
        <v>64</v>
      </c>
      <c r="D1009" s="439" t="s">
        <v>247</v>
      </c>
      <c r="E1009" s="290"/>
      <c r="F1009" s="337"/>
    </row>
    <row r="1010" spans="1:6" ht="35.4" x14ac:dyDescent="0.25">
      <c r="A1010" s="264">
        <v>707633</v>
      </c>
      <c r="B1010" s="265" t="s">
        <v>4491</v>
      </c>
      <c r="C1010" s="464" t="s">
        <v>3732</v>
      </c>
      <c r="D1010" s="439" t="s">
        <v>247</v>
      </c>
      <c r="E1010" s="290"/>
      <c r="F1010" s="337"/>
    </row>
    <row r="1011" spans="1:6" ht="35.4" x14ac:dyDescent="0.25">
      <c r="A1011" s="264">
        <v>707634</v>
      </c>
      <c r="B1011" s="265" t="s">
        <v>4492</v>
      </c>
      <c r="C1011" s="464" t="s">
        <v>1569</v>
      </c>
      <c r="D1011" s="439" t="s">
        <v>247</v>
      </c>
      <c r="E1011" s="290"/>
      <c r="F1011" s="337"/>
    </row>
    <row r="1012" spans="1:6" ht="35.4" x14ac:dyDescent="0.25">
      <c r="A1012" s="275">
        <v>707635</v>
      </c>
      <c r="B1012" s="276" t="s">
        <v>4493</v>
      </c>
      <c r="C1012" s="475" t="s">
        <v>4371</v>
      </c>
      <c r="D1012" s="487" t="s">
        <v>247</v>
      </c>
      <c r="E1012" s="290"/>
      <c r="F1012" s="547" t="s">
        <v>4543</v>
      </c>
    </row>
    <row r="1013" spans="1:6" ht="35.4" x14ac:dyDescent="0.25">
      <c r="A1013" s="264">
        <v>707636</v>
      </c>
      <c r="B1013" s="265" t="s">
        <v>4494</v>
      </c>
      <c r="C1013" s="464" t="s">
        <v>89</v>
      </c>
      <c r="D1013" s="439" t="s">
        <v>247</v>
      </c>
      <c r="E1013" s="290"/>
      <c r="F1013" s="337"/>
    </row>
    <row r="1014" spans="1:6" ht="35.4" x14ac:dyDescent="0.25">
      <c r="A1014" s="264">
        <v>707637</v>
      </c>
      <c r="B1014" s="265" t="s">
        <v>4495</v>
      </c>
      <c r="C1014" s="464" t="s">
        <v>260</v>
      </c>
      <c r="D1014" s="439" t="s">
        <v>247</v>
      </c>
      <c r="E1014" s="290"/>
      <c r="F1014" s="337"/>
    </row>
    <row r="1015" spans="1:6" ht="35.4" x14ac:dyDescent="0.25">
      <c r="A1015" s="264">
        <v>707638</v>
      </c>
      <c r="B1015" s="265" t="s">
        <v>4467</v>
      </c>
      <c r="C1015" s="464" t="s">
        <v>87</v>
      </c>
      <c r="D1015" s="439" t="s">
        <v>247</v>
      </c>
      <c r="E1015" s="290"/>
      <c r="F1015" s="337"/>
    </row>
    <row r="1016" spans="1:6" ht="35.4" x14ac:dyDescent="0.25">
      <c r="A1016" s="264">
        <v>707639</v>
      </c>
      <c r="B1016" s="265" t="s">
        <v>4496</v>
      </c>
      <c r="C1016" s="464" t="s">
        <v>4497</v>
      </c>
      <c r="D1016" s="439" t="s">
        <v>247</v>
      </c>
      <c r="E1016" s="290"/>
      <c r="F1016" s="337"/>
    </row>
    <row r="1017" spans="1:6" ht="35.4" x14ac:dyDescent="0.25">
      <c r="A1017" s="264">
        <v>707640</v>
      </c>
      <c r="B1017" s="265" t="s">
        <v>4498</v>
      </c>
      <c r="C1017" s="464" t="s">
        <v>158</v>
      </c>
      <c r="D1017" s="439" t="s">
        <v>247</v>
      </c>
      <c r="E1017" s="290"/>
      <c r="F1017" s="337"/>
    </row>
    <row r="1018" spans="1:6" ht="35.4" x14ac:dyDescent="0.25">
      <c r="A1018" s="264">
        <v>707641</v>
      </c>
      <c r="B1018" s="265" t="s">
        <v>4499</v>
      </c>
      <c r="C1018" s="464" t="s">
        <v>4500</v>
      </c>
      <c r="D1018" s="439" t="s">
        <v>247</v>
      </c>
      <c r="E1018" s="290"/>
      <c r="F1018" s="337"/>
    </row>
    <row r="1019" spans="1:6" ht="35.4" x14ac:dyDescent="0.25">
      <c r="A1019" s="264">
        <v>707642</v>
      </c>
      <c r="B1019" s="265" t="s">
        <v>4501</v>
      </c>
      <c r="C1019" s="464" t="s">
        <v>66</v>
      </c>
      <c r="D1019" s="439" t="s">
        <v>247</v>
      </c>
      <c r="E1019" s="290"/>
      <c r="F1019" s="337"/>
    </row>
    <row r="1020" spans="1:6" ht="35.4" x14ac:dyDescent="0.25">
      <c r="A1020" s="264">
        <v>707643</v>
      </c>
      <c r="B1020" s="265" t="s">
        <v>4502</v>
      </c>
      <c r="C1020" s="464" t="s">
        <v>68</v>
      </c>
      <c r="D1020" s="439" t="s">
        <v>247</v>
      </c>
      <c r="E1020" s="290"/>
      <c r="F1020" s="337"/>
    </row>
    <row r="1021" spans="1:6" ht="35.4" x14ac:dyDescent="0.25">
      <c r="A1021" s="264">
        <v>707644</v>
      </c>
      <c r="B1021" s="265" t="s">
        <v>4503</v>
      </c>
      <c r="C1021" s="464" t="s">
        <v>4371</v>
      </c>
      <c r="D1021" s="439" t="s">
        <v>247</v>
      </c>
      <c r="E1021" s="290"/>
      <c r="F1021" s="337"/>
    </row>
    <row r="1022" spans="1:6" ht="35.4" x14ac:dyDescent="0.25">
      <c r="A1022" s="264">
        <v>707645</v>
      </c>
      <c r="B1022" s="265" t="s">
        <v>4504</v>
      </c>
      <c r="C1022" s="464" t="s">
        <v>4505</v>
      </c>
      <c r="D1022" s="439" t="s">
        <v>247</v>
      </c>
      <c r="E1022" s="290"/>
      <c r="F1022" s="337"/>
    </row>
    <row r="1023" spans="1:6" ht="35.4" x14ac:dyDescent="0.25">
      <c r="A1023" s="264">
        <v>707646</v>
      </c>
      <c r="B1023" s="265" t="s">
        <v>4506</v>
      </c>
      <c r="C1023" s="464" t="s">
        <v>86</v>
      </c>
      <c r="D1023" s="439" t="s">
        <v>247</v>
      </c>
      <c r="E1023" s="290"/>
      <c r="F1023" s="337"/>
    </row>
    <row r="1024" spans="1:6" ht="35.4" x14ac:dyDescent="0.25">
      <c r="A1024" s="264">
        <v>707647</v>
      </c>
      <c r="B1024" s="265" t="s">
        <v>4507</v>
      </c>
      <c r="C1024" s="464" t="s">
        <v>4310</v>
      </c>
      <c r="D1024" s="439" t="s">
        <v>247</v>
      </c>
      <c r="E1024" s="290"/>
      <c r="F1024" s="337"/>
    </row>
    <row r="1025" spans="1:6" ht="35.4" x14ac:dyDescent="0.25">
      <c r="A1025" s="264">
        <v>707648</v>
      </c>
      <c r="B1025" s="265" t="s">
        <v>4508</v>
      </c>
      <c r="C1025" s="464" t="s">
        <v>66</v>
      </c>
      <c r="D1025" s="439" t="s">
        <v>247</v>
      </c>
      <c r="E1025" s="290"/>
      <c r="F1025" s="337"/>
    </row>
    <row r="1026" spans="1:6" ht="35.4" x14ac:dyDescent="0.25">
      <c r="A1026" s="264">
        <v>707649</v>
      </c>
      <c r="B1026" s="265" t="s">
        <v>4509</v>
      </c>
      <c r="C1026" s="464" t="s">
        <v>4403</v>
      </c>
      <c r="D1026" s="439" t="s">
        <v>247</v>
      </c>
      <c r="E1026" s="290"/>
      <c r="F1026" s="337"/>
    </row>
    <row r="1027" spans="1:6" ht="35.4" x14ac:dyDescent="0.25">
      <c r="A1027" s="264">
        <v>707650</v>
      </c>
      <c r="B1027" s="265" t="s">
        <v>4510</v>
      </c>
      <c r="C1027" s="464" t="s">
        <v>71</v>
      </c>
      <c r="D1027" s="439" t="s">
        <v>247</v>
      </c>
      <c r="E1027" s="290"/>
      <c r="F1027" s="337"/>
    </row>
    <row r="1028" spans="1:6" ht="35.4" x14ac:dyDescent="0.25">
      <c r="A1028" s="264">
        <v>707651</v>
      </c>
      <c r="B1028" s="265" t="s">
        <v>4511</v>
      </c>
      <c r="C1028" s="472" t="s">
        <v>116</v>
      </c>
      <c r="D1028" s="439" t="s">
        <v>247</v>
      </c>
      <c r="E1028" s="290"/>
      <c r="F1028" s="337"/>
    </row>
    <row r="1029" spans="1:6" ht="35.4" x14ac:dyDescent="0.25">
      <c r="A1029" s="264">
        <v>707652</v>
      </c>
      <c r="B1029" s="265" t="s">
        <v>4512</v>
      </c>
      <c r="C1029" s="472" t="s">
        <v>66</v>
      </c>
      <c r="D1029" s="439" t="s">
        <v>247</v>
      </c>
      <c r="E1029" s="290"/>
      <c r="F1029" s="337"/>
    </row>
    <row r="1030" spans="1:6" ht="35.4" x14ac:dyDescent="0.25">
      <c r="A1030" s="264">
        <v>707653</v>
      </c>
      <c r="B1030" s="265" t="s">
        <v>4513</v>
      </c>
      <c r="C1030" s="472" t="s">
        <v>140</v>
      </c>
      <c r="D1030" s="439" t="s">
        <v>247</v>
      </c>
      <c r="E1030" s="290"/>
      <c r="F1030" s="337"/>
    </row>
    <row r="1031" spans="1:6" ht="35.4" x14ac:dyDescent="0.25">
      <c r="A1031" s="264">
        <v>707654</v>
      </c>
      <c r="B1031" s="265" t="s">
        <v>4514</v>
      </c>
      <c r="C1031" s="472" t="s">
        <v>4515</v>
      </c>
      <c r="D1031" s="439" t="s">
        <v>247</v>
      </c>
      <c r="E1031" s="290"/>
      <c r="F1031" s="337"/>
    </row>
    <row r="1032" spans="1:6" ht="35.4" x14ac:dyDescent="0.25">
      <c r="A1032" s="264">
        <v>707655</v>
      </c>
      <c r="B1032" s="265" t="s">
        <v>4516</v>
      </c>
      <c r="C1032" s="472" t="s">
        <v>4517</v>
      </c>
      <c r="D1032" s="439" t="s">
        <v>247</v>
      </c>
      <c r="E1032" s="290"/>
      <c r="F1032" s="337"/>
    </row>
    <row r="1033" spans="1:6" ht="35.4" x14ac:dyDescent="0.25">
      <c r="A1033" s="264">
        <v>707656</v>
      </c>
      <c r="B1033" s="265" t="s">
        <v>4518</v>
      </c>
      <c r="C1033" s="472" t="s">
        <v>324</v>
      </c>
      <c r="D1033" s="439" t="s">
        <v>247</v>
      </c>
      <c r="E1033" s="290"/>
      <c r="F1033" s="337"/>
    </row>
    <row r="1034" spans="1:6" ht="35.4" x14ac:dyDescent="0.25">
      <c r="A1034" s="264">
        <v>707657</v>
      </c>
      <c r="B1034" s="265" t="s">
        <v>4519</v>
      </c>
      <c r="C1034" s="472" t="s">
        <v>61</v>
      </c>
      <c r="D1034" s="439" t="s">
        <v>247</v>
      </c>
      <c r="E1034" s="290"/>
      <c r="F1034" s="337"/>
    </row>
    <row r="1035" spans="1:6" ht="35.4" x14ac:dyDescent="0.25">
      <c r="A1035" s="264">
        <v>707658</v>
      </c>
      <c r="B1035" s="265" t="s">
        <v>4520</v>
      </c>
      <c r="C1035" s="472" t="s">
        <v>4521</v>
      </c>
      <c r="D1035" s="439" t="s">
        <v>247</v>
      </c>
      <c r="E1035" s="290"/>
      <c r="F1035" s="337"/>
    </row>
    <row r="1036" spans="1:6" ht="35.4" x14ac:dyDescent="0.25">
      <c r="A1036" s="264">
        <v>707659</v>
      </c>
      <c r="B1036" s="265" t="s">
        <v>4522</v>
      </c>
      <c r="C1036" s="472" t="s">
        <v>66</v>
      </c>
      <c r="D1036" s="439" t="s">
        <v>247</v>
      </c>
      <c r="E1036" s="290"/>
      <c r="F1036" s="337"/>
    </row>
    <row r="1037" spans="1:6" ht="35.4" x14ac:dyDescent="0.25">
      <c r="A1037" s="264">
        <v>707660</v>
      </c>
      <c r="B1037" s="265" t="s">
        <v>4523</v>
      </c>
      <c r="C1037" s="472" t="s">
        <v>270</v>
      </c>
      <c r="D1037" s="439" t="s">
        <v>247</v>
      </c>
      <c r="E1037" s="290"/>
      <c r="F1037" s="337"/>
    </row>
    <row r="1038" spans="1:6" ht="35.4" x14ac:dyDescent="0.25">
      <c r="A1038" s="264">
        <v>707661</v>
      </c>
      <c r="B1038" s="265" t="s">
        <v>4524</v>
      </c>
      <c r="C1038" s="472" t="s">
        <v>83</v>
      </c>
      <c r="D1038" s="439" t="s">
        <v>247</v>
      </c>
      <c r="E1038" s="290"/>
      <c r="F1038" s="337"/>
    </row>
    <row r="1039" spans="1:6" ht="35.4" x14ac:dyDescent="0.25">
      <c r="A1039" s="264">
        <v>707662</v>
      </c>
      <c r="B1039" s="265" t="s">
        <v>4525</v>
      </c>
      <c r="C1039" s="472" t="s">
        <v>4526</v>
      </c>
      <c r="D1039" s="439" t="s">
        <v>247</v>
      </c>
      <c r="E1039" s="290"/>
      <c r="F1039" s="337"/>
    </row>
    <row r="1040" spans="1:6" ht="35.4" x14ac:dyDescent="0.25">
      <c r="A1040" s="264">
        <v>707663</v>
      </c>
      <c r="B1040" s="265" t="s">
        <v>4527</v>
      </c>
      <c r="C1040" s="464" t="s">
        <v>68</v>
      </c>
      <c r="D1040" s="439" t="s">
        <v>247</v>
      </c>
      <c r="E1040" s="290"/>
      <c r="F1040" s="337"/>
    </row>
    <row r="1041" spans="1:6" ht="35.4" x14ac:dyDescent="0.25">
      <c r="A1041" s="264">
        <v>707664</v>
      </c>
      <c r="B1041" s="265" t="s">
        <v>4528</v>
      </c>
      <c r="C1041" s="464" t="s">
        <v>276</v>
      </c>
      <c r="D1041" s="439" t="s">
        <v>247</v>
      </c>
      <c r="E1041" s="290"/>
      <c r="F1041" s="337"/>
    </row>
    <row r="1042" spans="1:6" ht="35.4" x14ac:dyDescent="0.6">
      <c r="A1042" s="304">
        <v>707665</v>
      </c>
      <c r="B1042" s="331" t="s">
        <v>4529</v>
      </c>
      <c r="C1042" s="474" t="s">
        <v>96</v>
      </c>
      <c r="D1042" s="486" t="s">
        <v>247</v>
      </c>
      <c r="E1042" s="290"/>
      <c r="F1042" s="547" t="s">
        <v>4543</v>
      </c>
    </row>
    <row r="1043" spans="1:6" ht="35.4" x14ac:dyDescent="0.25">
      <c r="A1043" s="264">
        <v>707666</v>
      </c>
      <c r="B1043" s="265" t="s">
        <v>4530</v>
      </c>
      <c r="C1043" s="464" t="s">
        <v>115</v>
      </c>
      <c r="D1043" s="439" t="s">
        <v>247</v>
      </c>
      <c r="E1043" s="290"/>
      <c r="F1043" s="337"/>
    </row>
    <row r="1044" spans="1:6" ht="35.4" x14ac:dyDescent="0.25">
      <c r="A1044" s="264">
        <v>707667</v>
      </c>
      <c r="B1044" s="265" t="s">
        <v>4531</v>
      </c>
      <c r="C1044" s="464" t="s">
        <v>92</v>
      </c>
      <c r="D1044" s="439" t="s">
        <v>247</v>
      </c>
      <c r="E1044" s="290"/>
      <c r="F1044" s="337"/>
    </row>
    <row r="1045" spans="1:6" ht="35.4" x14ac:dyDescent="0.25">
      <c r="A1045" s="264">
        <v>707668</v>
      </c>
      <c r="B1045" s="265" t="s">
        <v>4532</v>
      </c>
      <c r="C1045" s="464" t="s">
        <v>99</v>
      </c>
      <c r="D1045" s="439" t="s">
        <v>247</v>
      </c>
      <c r="E1045" s="290"/>
      <c r="F1045" s="337"/>
    </row>
    <row r="1046" spans="1:6" ht="35.4" x14ac:dyDescent="0.25">
      <c r="A1046" s="264">
        <v>707669</v>
      </c>
      <c r="B1046" s="265" t="s">
        <v>4533</v>
      </c>
      <c r="C1046" s="464" t="s">
        <v>86</v>
      </c>
      <c r="D1046" s="439" t="s">
        <v>247</v>
      </c>
      <c r="E1046" s="290"/>
      <c r="F1046" s="337"/>
    </row>
    <row r="1047" spans="1:6" ht="35.4" x14ac:dyDescent="0.25">
      <c r="A1047" s="264">
        <v>707670</v>
      </c>
      <c r="B1047" s="265" t="s">
        <v>4534</v>
      </c>
      <c r="C1047" s="464" t="s">
        <v>99</v>
      </c>
      <c r="D1047" s="439" t="s">
        <v>247</v>
      </c>
      <c r="E1047" s="290"/>
      <c r="F1047" s="337"/>
    </row>
    <row r="1048" spans="1:6" ht="35.4" x14ac:dyDescent="0.25">
      <c r="A1048" s="264">
        <v>707671</v>
      </c>
      <c r="B1048" s="265" t="s">
        <v>4535</v>
      </c>
      <c r="C1048" s="464" t="s">
        <v>68</v>
      </c>
      <c r="D1048" s="439" t="s">
        <v>247</v>
      </c>
      <c r="E1048" s="290"/>
      <c r="F1048" s="337"/>
    </row>
    <row r="1049" spans="1:6" ht="35.4" x14ac:dyDescent="0.25">
      <c r="A1049" s="264">
        <v>707672</v>
      </c>
      <c r="B1049" s="265" t="s">
        <v>4536</v>
      </c>
      <c r="C1049" s="464" t="s">
        <v>62</v>
      </c>
      <c r="D1049" s="439" t="s">
        <v>247</v>
      </c>
      <c r="E1049" s="290"/>
      <c r="F1049" s="337"/>
    </row>
    <row r="1050" spans="1:6" ht="35.4" x14ac:dyDescent="0.25">
      <c r="A1050" s="264">
        <v>707673</v>
      </c>
      <c r="B1050" s="265" t="s">
        <v>4537</v>
      </c>
      <c r="C1050" s="464" t="s">
        <v>110</v>
      </c>
      <c r="D1050" s="439" t="s">
        <v>247</v>
      </c>
      <c r="E1050" s="290"/>
      <c r="F1050" s="337"/>
    </row>
    <row r="1051" spans="1:6" ht="35.4" x14ac:dyDescent="0.25">
      <c r="A1051" s="264">
        <v>707674</v>
      </c>
      <c r="B1051" s="265" t="s">
        <v>4538</v>
      </c>
      <c r="C1051" s="464" t="s">
        <v>4539</v>
      </c>
      <c r="D1051" s="439" t="s">
        <v>247</v>
      </c>
      <c r="E1051" s="290"/>
      <c r="F1051" s="337"/>
    </row>
    <row r="1052" spans="1:6" ht="35.4" x14ac:dyDescent="0.25">
      <c r="A1052" s="264">
        <v>707675</v>
      </c>
      <c r="B1052" s="265" t="s">
        <v>4540</v>
      </c>
      <c r="C1052" s="464" t="s">
        <v>100</v>
      </c>
      <c r="D1052" s="439" t="s">
        <v>247</v>
      </c>
      <c r="E1052" s="290"/>
      <c r="F1052" s="337"/>
    </row>
    <row r="1053" spans="1:6" ht="35.4" x14ac:dyDescent="0.25">
      <c r="A1053" s="264">
        <v>707676</v>
      </c>
      <c r="B1053" s="265" t="s">
        <v>4541</v>
      </c>
      <c r="C1053" s="464" t="s">
        <v>124</v>
      </c>
      <c r="D1053" s="439" t="s">
        <v>247</v>
      </c>
      <c r="E1053" s="262" t="s">
        <v>4546</v>
      </c>
      <c r="F1053" s="337" t="s">
        <v>4578</v>
      </c>
    </row>
    <row r="1054" spans="1:6" ht="35.4" x14ac:dyDescent="0.25">
      <c r="A1054" s="264">
        <v>707677</v>
      </c>
      <c r="B1054" s="265" t="s">
        <v>4542</v>
      </c>
      <c r="C1054" s="464" t="s">
        <v>297</v>
      </c>
      <c r="D1054" s="439" t="s">
        <v>247</v>
      </c>
      <c r="E1054" s="290"/>
      <c r="F1054" s="337"/>
    </row>
  </sheetData>
  <autoFilter ref="A1:F1" xr:uid="{00000000-0009-0000-0000-000007000000}">
    <sortState xmlns:xlrd2="http://schemas.microsoft.com/office/spreadsheetml/2017/richdata2" ref="A2:F1054">
      <sortCondition ref="A1"/>
    </sortState>
  </autoFilter>
  <conditionalFormatting sqref="A2:A239">
    <cfRule type="duplicateValues" dxfId="3097" priority="3645"/>
    <cfRule type="duplicateValues" dxfId="3096" priority="3298" stopIfTrue="1"/>
    <cfRule type="duplicateValues" dxfId="3095" priority="3644"/>
    <cfRule type="duplicateValues" dxfId="3094" priority="3290" stopIfTrue="1"/>
    <cfRule type="duplicateValues" dxfId="3093" priority="3289" stopIfTrue="1"/>
    <cfRule type="duplicateValues" dxfId="3092" priority="3296" stopIfTrue="1"/>
    <cfRule type="duplicateValues" dxfId="3091" priority="3294" stopIfTrue="1"/>
    <cfRule type="duplicateValues" dxfId="3090" priority="3300" stopIfTrue="1"/>
    <cfRule type="duplicateValues" dxfId="3089" priority="3301"/>
    <cfRule type="duplicateValues" dxfId="3088" priority="3293" stopIfTrue="1"/>
    <cfRule type="duplicateValues" dxfId="3087" priority="3297" stopIfTrue="1"/>
    <cfRule type="duplicateValues" dxfId="3086" priority="3292" stopIfTrue="1"/>
    <cfRule type="duplicateValues" dxfId="3085" priority="3291" stopIfTrue="1"/>
    <cfRule type="duplicateValues" dxfId="3084" priority="3295" stopIfTrue="1"/>
    <cfRule type="duplicateValues" dxfId="3083" priority="3299" stopIfTrue="1"/>
    <cfRule type="duplicateValues" dxfId="3082" priority="3646"/>
  </conditionalFormatting>
  <conditionalFormatting sqref="A2:A590">
    <cfRule type="duplicateValues" dxfId="3081" priority="3022"/>
    <cfRule type="duplicateValues" dxfId="3080" priority="3023"/>
    <cfRule type="duplicateValues" dxfId="3079" priority="3288"/>
  </conditionalFormatting>
  <conditionalFormatting sqref="A240:A269">
    <cfRule type="duplicateValues" dxfId="3078" priority="3622" stopIfTrue="1"/>
    <cfRule type="duplicateValues" dxfId="3077" priority="3624" stopIfTrue="1"/>
    <cfRule type="duplicateValues" dxfId="3076" priority="3625" stopIfTrue="1"/>
    <cfRule type="duplicateValues" dxfId="3075" priority="3633"/>
    <cfRule type="duplicateValues" dxfId="3074" priority="3634"/>
    <cfRule type="duplicateValues" dxfId="3073" priority="3635"/>
    <cfRule type="duplicateValues" dxfId="3072" priority="3626" stopIfTrue="1"/>
    <cfRule type="duplicateValues" dxfId="3071" priority="3621" stopIfTrue="1"/>
    <cfRule type="duplicateValues" dxfId="3070" priority="3620" stopIfTrue="1"/>
    <cfRule type="duplicateValues" dxfId="3069" priority="3619" stopIfTrue="1"/>
    <cfRule type="duplicateValues" dxfId="3068" priority="3618" stopIfTrue="1"/>
    <cfRule type="duplicateValues" dxfId="3067" priority="3627" stopIfTrue="1"/>
    <cfRule type="duplicateValues" dxfId="3066" priority="3628" stopIfTrue="1"/>
    <cfRule type="duplicateValues" dxfId="3065" priority="3643"/>
    <cfRule type="duplicateValues" dxfId="3064" priority="3642"/>
    <cfRule type="duplicateValues" dxfId="3063" priority="3641"/>
    <cfRule type="duplicateValues" dxfId="3062" priority="3640"/>
    <cfRule type="duplicateValues" dxfId="3061" priority="3639"/>
    <cfRule type="duplicateValues" dxfId="3060" priority="3638"/>
    <cfRule type="duplicateValues" dxfId="3059" priority="3637"/>
    <cfRule type="duplicateValues" dxfId="3058" priority="3616" stopIfTrue="1"/>
    <cfRule type="duplicateValues" dxfId="3057" priority="3615" stopIfTrue="1"/>
    <cfRule type="duplicateValues" dxfId="3056" priority="3614" stopIfTrue="1"/>
    <cfRule type="duplicateValues" dxfId="3055" priority="3608" stopIfTrue="1"/>
    <cfRule type="duplicateValues" dxfId="3054" priority="3613" stopIfTrue="1"/>
    <cfRule type="duplicateValues" dxfId="3053" priority="3623" stopIfTrue="1"/>
    <cfRule type="duplicateValues" dxfId="3052" priority="3636"/>
    <cfRule type="duplicateValues" dxfId="3051" priority="3609" stopIfTrue="1"/>
    <cfRule type="duplicateValues" dxfId="3050" priority="3610" stopIfTrue="1"/>
    <cfRule type="duplicateValues" dxfId="3049" priority="3611" stopIfTrue="1"/>
    <cfRule type="duplicateValues" dxfId="3048" priority="3612" stopIfTrue="1"/>
    <cfRule type="duplicateValues" dxfId="3047" priority="3617" stopIfTrue="1"/>
  </conditionalFormatting>
  <conditionalFormatting sqref="A249:A269 A240:A247">
    <cfRule type="duplicateValues" dxfId="3046" priority="3632" stopIfTrue="1"/>
    <cfRule type="duplicateValues" dxfId="3045" priority="3630" stopIfTrue="1"/>
    <cfRule type="duplicateValues" dxfId="3044" priority="3631" stopIfTrue="1"/>
  </conditionalFormatting>
  <conditionalFormatting sqref="A249:A269">
    <cfRule type="duplicateValues" dxfId="3043" priority="3629" stopIfTrue="1"/>
  </conditionalFormatting>
  <conditionalFormatting sqref="A270:A277">
    <cfRule type="duplicateValues" dxfId="3042" priority="3607"/>
    <cfRule type="duplicateValues" dxfId="3041" priority="3606"/>
    <cfRule type="duplicateValues" dxfId="3040" priority="3605"/>
  </conditionalFormatting>
  <conditionalFormatting sqref="A278:A465">
    <cfRule type="duplicateValues" dxfId="3039" priority="3203" stopIfTrue="1"/>
    <cfRule type="duplicateValues" dxfId="3038" priority="3202" stopIfTrue="1"/>
    <cfRule type="duplicateValues" dxfId="3037" priority="3201" stopIfTrue="1"/>
  </conditionalFormatting>
  <conditionalFormatting sqref="A278:A491">
    <cfRule type="duplicateValues" dxfId="3036" priority="3204" stopIfTrue="1"/>
    <cfRule type="duplicateValues" dxfId="3035" priority="3206" stopIfTrue="1"/>
    <cfRule type="duplicateValues" dxfId="3034" priority="3205" stopIfTrue="1"/>
  </conditionalFormatting>
  <conditionalFormatting sqref="A278:A497">
    <cfRule type="duplicateValues" dxfId="3033" priority="3198" stopIfTrue="1"/>
    <cfRule type="duplicateValues" dxfId="3032" priority="3199" stopIfTrue="1"/>
    <cfRule type="duplicateValues" dxfId="3031" priority="3200" stopIfTrue="1"/>
  </conditionalFormatting>
  <conditionalFormatting sqref="A278:A564">
    <cfRule type="duplicateValues" dxfId="3030" priority="3193" stopIfTrue="1"/>
    <cfRule type="duplicateValues" dxfId="3029" priority="3186" stopIfTrue="1"/>
    <cfRule type="duplicateValues" dxfId="3028" priority="3187" stopIfTrue="1"/>
    <cfRule type="duplicateValues" dxfId="3027" priority="3190" stopIfTrue="1"/>
    <cfRule type="duplicateValues" dxfId="3026" priority="3197" stopIfTrue="1"/>
    <cfRule type="duplicateValues" dxfId="3025" priority="3207"/>
    <cfRule type="duplicateValues" dxfId="3024" priority="3196" stopIfTrue="1"/>
    <cfRule type="duplicateValues" dxfId="3023" priority="3195" stopIfTrue="1"/>
    <cfRule type="duplicateValues" dxfId="3022" priority="3194" stopIfTrue="1"/>
    <cfRule type="duplicateValues" dxfId="3021" priority="3191" stopIfTrue="1"/>
    <cfRule type="duplicateValues" dxfId="3020" priority="3189" stopIfTrue="1"/>
    <cfRule type="duplicateValues" dxfId="3019" priority="3192" stopIfTrue="1"/>
    <cfRule type="duplicateValues" dxfId="3018" priority="3188" stopIfTrue="1"/>
  </conditionalFormatting>
  <conditionalFormatting sqref="A278:A590">
    <cfRule type="duplicateValues" dxfId="3017" priority="3016"/>
    <cfRule type="duplicateValues" dxfId="3016" priority="3017"/>
    <cfRule type="duplicateValues" dxfId="3015" priority="3015"/>
  </conditionalFormatting>
  <conditionalFormatting sqref="A466:A489">
    <cfRule type="duplicateValues" dxfId="3014" priority="3475" stopIfTrue="1"/>
    <cfRule type="duplicateValues" dxfId="3013" priority="3474" stopIfTrue="1"/>
    <cfRule type="duplicateValues" dxfId="3012" priority="3476" stopIfTrue="1"/>
  </conditionalFormatting>
  <conditionalFormatting sqref="A467:A488">
    <cfRule type="duplicateValues" dxfId="3011" priority="3477" stopIfTrue="1"/>
    <cfRule type="duplicateValues" dxfId="3010" priority="3478" stopIfTrue="1"/>
    <cfRule type="duplicateValues" dxfId="3009" priority="3479" stopIfTrue="1"/>
  </conditionalFormatting>
  <conditionalFormatting sqref="A490:A491">
    <cfRule type="duplicateValues" dxfId="3008" priority="3515" stopIfTrue="1"/>
    <cfRule type="duplicateValues" dxfId="3007" priority="3516" stopIfTrue="1"/>
    <cfRule type="duplicateValues" dxfId="3006" priority="3517" stopIfTrue="1"/>
  </conditionalFormatting>
  <conditionalFormatting sqref="A492">
    <cfRule type="duplicateValues" dxfId="3005" priority="3513" stopIfTrue="1"/>
    <cfRule type="duplicateValues" dxfId="3004" priority="3514" stopIfTrue="1"/>
    <cfRule type="duplicateValues" dxfId="3003" priority="3512" stopIfTrue="1"/>
  </conditionalFormatting>
  <conditionalFormatting sqref="A493">
    <cfRule type="duplicateValues" dxfId="3002" priority="3511" stopIfTrue="1"/>
    <cfRule type="duplicateValues" dxfId="3001" priority="3510" stopIfTrue="1"/>
    <cfRule type="duplicateValues" dxfId="3000" priority="3509" stopIfTrue="1"/>
  </conditionalFormatting>
  <conditionalFormatting sqref="A494">
    <cfRule type="duplicateValues" dxfId="2999" priority="3507" stopIfTrue="1"/>
    <cfRule type="duplicateValues" dxfId="2998" priority="3501" stopIfTrue="1"/>
    <cfRule type="duplicateValues" dxfId="2997" priority="3503" stopIfTrue="1"/>
    <cfRule type="duplicateValues" dxfId="2996" priority="3506" stopIfTrue="1"/>
    <cfRule type="duplicateValues" dxfId="2995" priority="3505" stopIfTrue="1"/>
    <cfRule type="duplicateValues" dxfId="2994" priority="3504" stopIfTrue="1"/>
    <cfRule type="duplicateValues" dxfId="2993" priority="3502" stopIfTrue="1"/>
    <cfRule type="duplicateValues" dxfId="2992" priority="3500" stopIfTrue="1"/>
    <cfRule type="duplicateValues" dxfId="2991" priority="3499" stopIfTrue="1"/>
    <cfRule type="duplicateValues" dxfId="2990" priority="3498" stopIfTrue="1"/>
    <cfRule type="duplicateValues" dxfId="2989" priority="3497" stopIfTrue="1"/>
    <cfRule type="duplicateValues" dxfId="2988" priority="3508" stopIfTrue="1"/>
  </conditionalFormatting>
  <conditionalFormatting sqref="A495">
    <cfRule type="duplicateValues" dxfId="2987" priority="3494" stopIfTrue="1"/>
    <cfRule type="duplicateValues" dxfId="2986" priority="3496" stopIfTrue="1"/>
    <cfRule type="duplicateValues" dxfId="2985" priority="3495" stopIfTrue="1"/>
  </conditionalFormatting>
  <conditionalFormatting sqref="A496">
    <cfRule type="duplicateValues" dxfId="2984" priority="3492" stopIfTrue="1"/>
    <cfRule type="duplicateValues" dxfId="2983" priority="3491" stopIfTrue="1"/>
    <cfRule type="duplicateValues" dxfId="2982" priority="3493" stopIfTrue="1"/>
  </conditionalFormatting>
  <conditionalFormatting sqref="A497">
    <cfRule type="duplicateValues" dxfId="2981" priority="3490" stopIfTrue="1"/>
    <cfRule type="duplicateValues" dxfId="2980" priority="3489" stopIfTrue="1"/>
    <cfRule type="duplicateValues" dxfId="2979" priority="3486" stopIfTrue="1"/>
    <cfRule type="duplicateValues" dxfId="2978" priority="3488" stopIfTrue="1"/>
    <cfRule type="duplicateValues" dxfId="2977" priority="3487" stopIfTrue="1"/>
    <cfRule type="duplicateValues" dxfId="2976" priority="3485" stopIfTrue="1"/>
  </conditionalFormatting>
  <conditionalFormatting sqref="A498:A500">
    <cfRule type="duplicateValues" dxfId="2975" priority="3480"/>
  </conditionalFormatting>
  <conditionalFormatting sqref="A498:A549">
    <cfRule type="duplicateValues" dxfId="2974" priority="3327" stopIfTrue="1"/>
    <cfRule type="duplicateValues" dxfId="2973" priority="3329" stopIfTrue="1"/>
    <cfRule type="duplicateValues" dxfId="2972" priority="3328" stopIfTrue="1"/>
  </conditionalFormatting>
  <conditionalFormatting sqref="A498:A564">
    <cfRule type="duplicateValues" dxfId="2971" priority="3324" stopIfTrue="1"/>
    <cfRule type="duplicateValues" dxfId="2970" priority="3325" stopIfTrue="1"/>
    <cfRule type="duplicateValues" dxfId="2969" priority="3326" stopIfTrue="1"/>
  </conditionalFormatting>
  <conditionalFormatting sqref="A501:A564">
    <cfRule type="duplicateValues" dxfId="2968" priority="3330"/>
  </conditionalFormatting>
  <conditionalFormatting sqref="A531:A532">
    <cfRule type="duplicateValues" dxfId="2967" priority="3481"/>
  </conditionalFormatting>
  <conditionalFormatting sqref="A549">
    <cfRule type="duplicateValues" dxfId="2966" priority="3482" stopIfTrue="1"/>
    <cfRule type="duplicateValues" dxfId="2965" priority="3484" stopIfTrue="1"/>
    <cfRule type="duplicateValues" dxfId="2964" priority="3483" stopIfTrue="1"/>
  </conditionalFormatting>
  <conditionalFormatting sqref="A565">
    <cfRule type="duplicateValues" dxfId="2963" priority="3463" stopIfTrue="1"/>
  </conditionalFormatting>
  <conditionalFormatting sqref="A565:A566">
    <cfRule type="duplicateValues" dxfId="2962" priority="3462" stopIfTrue="1"/>
    <cfRule type="duplicateValues" dxfId="2961" priority="3444"/>
    <cfRule type="duplicateValues" dxfId="2960" priority="3443" stopIfTrue="1"/>
    <cfRule type="duplicateValues" dxfId="2959" priority="3442" stopIfTrue="1"/>
    <cfRule type="duplicateValues" dxfId="2958" priority="3441" stopIfTrue="1"/>
    <cfRule type="duplicateValues" dxfId="2957" priority="3440"/>
    <cfRule type="duplicateValues" dxfId="2956" priority="3457"/>
    <cfRule type="duplicateValues" dxfId="2955" priority="3458" stopIfTrue="1"/>
    <cfRule type="duplicateValues" dxfId="2954" priority="3459"/>
    <cfRule type="duplicateValues" dxfId="2953" priority="3460"/>
    <cfRule type="duplicateValues" dxfId="2952" priority="3461"/>
    <cfRule type="duplicateValues" dxfId="2951" priority="3456" stopIfTrue="1"/>
    <cfRule type="duplicateValues" dxfId="2950" priority="3455" stopIfTrue="1"/>
    <cfRule type="duplicateValues" dxfId="2949" priority="3454" stopIfTrue="1"/>
    <cfRule type="duplicateValues" dxfId="2948" priority="3453" stopIfTrue="1"/>
    <cfRule type="duplicateValues" dxfId="2947" priority="3452" stopIfTrue="1"/>
    <cfRule type="duplicateValues" dxfId="2946" priority="3451" stopIfTrue="1"/>
    <cfRule type="duplicateValues" dxfId="2945" priority="3450" stopIfTrue="1"/>
    <cfRule type="duplicateValues" dxfId="2944" priority="3449" stopIfTrue="1"/>
    <cfRule type="duplicateValues" dxfId="2943" priority="3448" stopIfTrue="1"/>
    <cfRule type="duplicateValues" dxfId="2942" priority="3447" stopIfTrue="1"/>
    <cfRule type="duplicateValues" dxfId="2941" priority="3446" stopIfTrue="1"/>
    <cfRule type="duplicateValues" dxfId="2940" priority="3445" stopIfTrue="1"/>
  </conditionalFormatting>
  <conditionalFormatting sqref="A566">
    <cfRule type="duplicateValues" dxfId="2939" priority="3397" stopIfTrue="1"/>
    <cfRule type="duplicateValues" dxfId="2938" priority="3398" stopIfTrue="1"/>
    <cfRule type="duplicateValues" dxfId="2937" priority="3396" stopIfTrue="1"/>
    <cfRule type="duplicateValues" dxfId="2936" priority="3395" stopIfTrue="1"/>
  </conditionalFormatting>
  <conditionalFormatting sqref="A567:A589">
    <cfRule type="duplicateValues" dxfId="2935" priority="3332" stopIfTrue="1"/>
    <cfRule type="duplicateValues" dxfId="2934" priority="3331" stopIfTrue="1"/>
    <cfRule type="duplicateValues" dxfId="2933" priority="3343" stopIfTrue="1"/>
    <cfRule type="duplicateValues" dxfId="2932" priority="3333" stopIfTrue="1"/>
    <cfRule type="duplicateValues" dxfId="2931" priority="3342" stopIfTrue="1"/>
    <cfRule type="duplicateValues" dxfId="2930" priority="3341" stopIfTrue="1"/>
    <cfRule type="duplicateValues" dxfId="2929" priority="3340"/>
    <cfRule type="duplicateValues" dxfId="2928" priority="3339" stopIfTrue="1"/>
    <cfRule type="duplicateValues" dxfId="2927" priority="3338" stopIfTrue="1"/>
    <cfRule type="duplicateValues" dxfId="2926" priority="3337" stopIfTrue="1"/>
    <cfRule type="duplicateValues" dxfId="2925" priority="3336" stopIfTrue="1"/>
    <cfRule type="duplicateValues" dxfId="2924" priority="3335" stopIfTrue="1"/>
    <cfRule type="duplicateValues" dxfId="2923" priority="3334" stopIfTrue="1"/>
  </conditionalFormatting>
  <conditionalFormatting sqref="A567:A590 A278:A564">
    <cfRule type="duplicateValues" dxfId="2922" priority="3019"/>
  </conditionalFormatting>
  <conditionalFormatting sqref="A567:A590">
    <cfRule type="duplicateValues" dxfId="2921" priority="3018"/>
  </conditionalFormatting>
  <conditionalFormatting sqref="A590 A278:A564">
    <cfRule type="duplicateValues" dxfId="2920" priority="3021"/>
  </conditionalFormatting>
  <conditionalFormatting sqref="A590">
    <cfRule type="duplicateValues" dxfId="2919" priority="3372" stopIfTrue="1"/>
    <cfRule type="duplicateValues" dxfId="2918" priority="3366" stopIfTrue="1"/>
    <cfRule type="duplicateValues" dxfId="2917" priority="3367" stopIfTrue="1"/>
    <cfRule type="duplicateValues" dxfId="2916" priority="3368" stopIfTrue="1"/>
    <cfRule type="duplicateValues" dxfId="2915" priority="3370" stopIfTrue="1"/>
    <cfRule type="duplicateValues" dxfId="2914" priority="3374" stopIfTrue="1"/>
    <cfRule type="duplicateValues" dxfId="2913" priority="3020"/>
    <cfRule type="duplicateValues" dxfId="2912" priority="3377" stopIfTrue="1"/>
    <cfRule type="duplicateValues" dxfId="2911" priority="3371" stopIfTrue="1"/>
    <cfRule type="duplicateValues" dxfId="2910" priority="3376" stopIfTrue="1"/>
    <cfRule type="duplicateValues" dxfId="2909" priority="3375" stopIfTrue="1"/>
    <cfRule type="duplicateValues" dxfId="2908" priority="3369" stopIfTrue="1"/>
    <cfRule type="duplicateValues" dxfId="2907" priority="3373" stopIfTrue="1"/>
  </conditionalFormatting>
  <conditionalFormatting sqref="A591:A707">
    <cfRule type="duplicateValues" dxfId="2906" priority="2600"/>
    <cfRule type="duplicateValues" dxfId="2905" priority="2019" stopIfTrue="1"/>
    <cfRule type="duplicateValues" dxfId="2904" priority="2020" stopIfTrue="1"/>
    <cfRule type="duplicateValues" dxfId="2903" priority="2021" stopIfTrue="1"/>
    <cfRule type="duplicateValues" dxfId="2902" priority="2022" stopIfTrue="1"/>
    <cfRule type="duplicateValues" dxfId="2901" priority="2029"/>
    <cfRule type="duplicateValues" dxfId="2900" priority="2027" stopIfTrue="1"/>
    <cfRule type="duplicateValues" dxfId="2899" priority="2026" stopIfTrue="1"/>
    <cfRule type="duplicateValues" dxfId="2898" priority="2025" stopIfTrue="1"/>
    <cfRule type="duplicateValues" dxfId="2897" priority="2024" stopIfTrue="1"/>
    <cfRule type="duplicateValues" dxfId="2896" priority="2023" stopIfTrue="1"/>
    <cfRule type="duplicateValues" dxfId="2895" priority="2028" stopIfTrue="1"/>
    <cfRule type="duplicateValues" dxfId="2894" priority="2015"/>
    <cfRule type="duplicateValues" dxfId="2893" priority="2016"/>
    <cfRule type="duplicateValues" dxfId="2892" priority="2017" stopIfTrue="1"/>
    <cfRule type="duplicateValues" dxfId="2891" priority="2018" stopIfTrue="1"/>
  </conditionalFormatting>
  <conditionalFormatting sqref="A591:A788">
    <cfRule type="duplicateValues" dxfId="2890" priority="1870"/>
    <cfRule type="duplicateValues" dxfId="2889" priority="1859"/>
  </conditionalFormatting>
  <conditionalFormatting sqref="A708 A713:A743 A745:A782">
    <cfRule type="duplicateValues" dxfId="2888" priority="2273"/>
  </conditionalFormatting>
  <conditionalFormatting sqref="A708 A713:A782">
    <cfRule type="duplicateValues" dxfId="2887" priority="2217"/>
  </conditionalFormatting>
  <conditionalFormatting sqref="A708 A745:A764 A713:A743">
    <cfRule type="duplicateValues" dxfId="2886" priority="2475" stopIfTrue="1"/>
  </conditionalFormatting>
  <conditionalFormatting sqref="A708">
    <cfRule type="duplicateValues" dxfId="2885" priority="2272"/>
    <cfRule type="duplicateValues" dxfId="2884" priority="2474"/>
    <cfRule type="duplicateValues" dxfId="2883" priority="2353" stopIfTrue="1"/>
  </conditionalFormatting>
  <conditionalFormatting sqref="A708:A782">
    <cfRule type="duplicateValues" dxfId="2882" priority="2129"/>
    <cfRule type="duplicateValues" dxfId="2881" priority="2180"/>
  </conditionalFormatting>
  <conditionalFormatting sqref="A709:A712">
    <cfRule type="duplicateValues" dxfId="2880" priority="2114" stopIfTrue="1"/>
    <cfRule type="duplicateValues" dxfId="2879" priority="2115" stopIfTrue="1"/>
    <cfRule type="duplicateValues" dxfId="2878" priority="2116" stopIfTrue="1"/>
    <cfRule type="duplicateValues" dxfId="2877" priority="2117"/>
    <cfRule type="duplicateValues" dxfId="2876" priority="2118" stopIfTrue="1"/>
    <cfRule type="duplicateValues" dxfId="2875" priority="2110" stopIfTrue="1"/>
    <cfRule type="duplicateValues" dxfId="2874" priority="2106" stopIfTrue="1"/>
    <cfRule type="duplicateValues" dxfId="2873" priority="2107" stopIfTrue="1"/>
    <cfRule type="duplicateValues" dxfId="2872" priority="2108" stopIfTrue="1"/>
    <cfRule type="duplicateValues" dxfId="2871" priority="2109" stopIfTrue="1"/>
    <cfRule type="duplicateValues" dxfId="2870" priority="2111" stopIfTrue="1"/>
    <cfRule type="duplicateValues" dxfId="2869" priority="2112" stopIfTrue="1"/>
    <cfRule type="duplicateValues" dxfId="2868" priority="2113" stopIfTrue="1"/>
  </conditionalFormatting>
  <conditionalFormatting sqref="A713:A714 A708">
    <cfRule type="duplicateValues" dxfId="2867" priority="2084" stopIfTrue="1"/>
    <cfRule type="duplicateValues" dxfId="2866" priority="2085" stopIfTrue="1"/>
    <cfRule type="duplicateValues" dxfId="2865" priority="2087" stopIfTrue="1"/>
    <cfRule type="duplicateValues" dxfId="2864" priority="2086" stopIfTrue="1"/>
    <cfRule type="duplicateValues" dxfId="2863" priority="2095" stopIfTrue="1"/>
    <cfRule type="duplicateValues" dxfId="2862" priority="2094" stopIfTrue="1"/>
    <cfRule type="duplicateValues" dxfId="2861" priority="2093" stopIfTrue="1"/>
    <cfRule type="duplicateValues" dxfId="2860" priority="2092" stopIfTrue="1"/>
    <cfRule type="duplicateValues" dxfId="2859" priority="2088" stopIfTrue="1"/>
    <cfRule type="duplicateValues" dxfId="2858" priority="2089" stopIfTrue="1"/>
    <cfRule type="duplicateValues" dxfId="2857" priority="2090" stopIfTrue="1"/>
    <cfRule type="duplicateValues" dxfId="2856" priority="2091" stopIfTrue="1"/>
  </conditionalFormatting>
  <conditionalFormatting sqref="A713:A724 A708">
    <cfRule type="duplicateValues" dxfId="2855" priority="2031"/>
  </conditionalFormatting>
  <conditionalFormatting sqref="A715:A718">
    <cfRule type="duplicateValues" dxfId="2854" priority="2063" stopIfTrue="1"/>
  </conditionalFormatting>
  <conditionalFormatting sqref="A715:A721">
    <cfRule type="duplicateValues" dxfId="2853" priority="2042" stopIfTrue="1"/>
  </conditionalFormatting>
  <conditionalFormatting sqref="A715:A743 A745:A764">
    <cfRule type="duplicateValues" dxfId="2852" priority="2468" stopIfTrue="1"/>
    <cfRule type="duplicateValues" dxfId="2851" priority="2473" stopIfTrue="1"/>
    <cfRule type="duplicateValues" dxfId="2850" priority="2472" stopIfTrue="1"/>
    <cfRule type="duplicateValues" dxfId="2849" priority="2471" stopIfTrue="1"/>
    <cfRule type="duplicateValues" dxfId="2848" priority="2470" stopIfTrue="1"/>
    <cfRule type="duplicateValues" dxfId="2847" priority="2469" stopIfTrue="1"/>
    <cfRule type="duplicateValues" dxfId="2846" priority="2467" stopIfTrue="1"/>
    <cfRule type="duplicateValues" dxfId="2845" priority="2466" stopIfTrue="1"/>
    <cfRule type="duplicateValues" dxfId="2844" priority="2465" stopIfTrue="1"/>
    <cfRule type="duplicateValues" dxfId="2843" priority="2463" stopIfTrue="1"/>
    <cfRule type="duplicateValues" dxfId="2842" priority="2462" stopIfTrue="1"/>
    <cfRule type="duplicateValues" dxfId="2841" priority="2464" stopIfTrue="1"/>
  </conditionalFormatting>
  <conditionalFormatting sqref="A719">
    <cfRule type="duplicateValues" dxfId="2840" priority="2267" stopIfTrue="1"/>
    <cfRule type="duplicateValues" dxfId="2839" priority="2304" stopIfTrue="1"/>
  </conditionalFormatting>
  <conditionalFormatting sqref="A723:A743">
    <cfRule type="duplicateValues" dxfId="2838" priority="2030" stopIfTrue="1"/>
  </conditionalFormatting>
  <conditionalFormatting sqref="A744">
    <cfRule type="duplicateValues" dxfId="2837" priority="2243" stopIfTrue="1"/>
    <cfRule type="duplicateValues" dxfId="2836" priority="2244" stopIfTrue="1"/>
    <cfRule type="duplicateValues" dxfId="2835" priority="2228" stopIfTrue="1"/>
    <cfRule type="duplicateValues" dxfId="2834" priority="2222"/>
    <cfRule type="duplicateValues" dxfId="2833" priority="2221"/>
    <cfRule type="duplicateValues" dxfId="2832" priority="2220"/>
    <cfRule type="duplicateValues" dxfId="2831" priority="2219"/>
    <cfRule type="duplicateValues" dxfId="2830" priority="2218"/>
    <cfRule type="duplicateValues" dxfId="2829" priority="2245" stopIfTrue="1"/>
    <cfRule type="duplicateValues" dxfId="2828" priority="2246" stopIfTrue="1"/>
    <cfRule type="duplicateValues" dxfId="2827" priority="2247" stopIfTrue="1"/>
    <cfRule type="duplicateValues" dxfId="2826" priority="2248" stopIfTrue="1"/>
    <cfRule type="duplicateValues" dxfId="2825" priority="2249" stopIfTrue="1"/>
    <cfRule type="duplicateValues" dxfId="2824" priority="2226" stopIfTrue="1"/>
    <cfRule type="duplicateValues" dxfId="2823" priority="2250"/>
    <cfRule type="duplicateValues" dxfId="2822" priority="2227" stopIfTrue="1"/>
    <cfRule type="duplicateValues" dxfId="2821" priority="2229" stopIfTrue="1"/>
    <cfRule type="duplicateValues" dxfId="2820" priority="2230" stopIfTrue="1"/>
    <cfRule type="duplicateValues" dxfId="2819" priority="2224"/>
    <cfRule type="duplicateValues" dxfId="2818" priority="2231"/>
    <cfRule type="duplicateValues" dxfId="2817" priority="2232" stopIfTrue="1"/>
    <cfRule type="duplicateValues" dxfId="2816" priority="2233" stopIfTrue="1"/>
    <cfRule type="duplicateValues" dxfId="2815" priority="2234" stopIfTrue="1"/>
    <cfRule type="duplicateValues" dxfId="2814" priority="2235" stopIfTrue="1"/>
    <cfRule type="duplicateValues" dxfId="2813" priority="2223"/>
    <cfRule type="duplicateValues" dxfId="2812" priority="2236"/>
    <cfRule type="duplicateValues" dxfId="2811" priority="2237"/>
    <cfRule type="duplicateValues" dxfId="2810" priority="2238" stopIfTrue="1"/>
    <cfRule type="duplicateValues" dxfId="2809" priority="2239" stopIfTrue="1"/>
    <cfRule type="duplicateValues" dxfId="2808" priority="2225" stopIfTrue="1"/>
    <cfRule type="duplicateValues" dxfId="2807" priority="2240" stopIfTrue="1"/>
    <cfRule type="duplicateValues" dxfId="2806" priority="2241" stopIfTrue="1"/>
    <cfRule type="duplicateValues" dxfId="2805" priority="2242" stopIfTrue="1"/>
    <cfRule type="duplicateValues" dxfId="2804" priority="2251" stopIfTrue="1"/>
  </conditionalFormatting>
  <conditionalFormatting sqref="A745:A747 A708 A713:A743">
    <cfRule type="duplicateValues" dxfId="2803" priority="2254"/>
  </conditionalFormatting>
  <conditionalFormatting sqref="A745:A749 A715:A743">
    <cfRule type="duplicateValues" dxfId="2802" priority="2262" stopIfTrue="1"/>
    <cfRule type="duplicateValues" dxfId="2801" priority="2263" stopIfTrue="1"/>
    <cfRule type="duplicateValues" dxfId="2800" priority="2264" stopIfTrue="1"/>
  </conditionalFormatting>
  <conditionalFormatting sqref="A745:A749 A722:A743">
    <cfRule type="duplicateValues" dxfId="2799" priority="2266" stopIfTrue="1"/>
  </conditionalFormatting>
  <conditionalFormatting sqref="A745:A753 A708 A713:A743">
    <cfRule type="duplicateValues" dxfId="2798" priority="2255"/>
  </conditionalFormatting>
  <conditionalFormatting sqref="A745:A762 A715:A743">
    <cfRule type="duplicateValues" dxfId="2797" priority="2259" stopIfTrue="1"/>
    <cfRule type="duplicateValues" dxfId="2796" priority="2260" stopIfTrue="1"/>
    <cfRule type="duplicateValues" dxfId="2795" priority="2261" stopIfTrue="1"/>
  </conditionalFormatting>
  <conditionalFormatting sqref="A745:A762 A723:A743 A719">
    <cfRule type="duplicateValues" dxfId="2794" priority="2268" stopIfTrue="1"/>
  </conditionalFormatting>
  <conditionalFormatting sqref="A745:A762 A723:A743">
    <cfRule type="duplicateValues" dxfId="2793" priority="2269" stopIfTrue="1"/>
  </conditionalFormatting>
  <conditionalFormatting sqref="A745:A773 A708 A713:A743">
    <cfRule type="duplicateValues" dxfId="2792" priority="2256"/>
  </conditionalFormatting>
  <conditionalFormatting sqref="A745:A782 A708 A713:A743">
    <cfRule type="duplicateValues" dxfId="2791" priority="2265"/>
  </conditionalFormatting>
  <conditionalFormatting sqref="A745:A782">
    <cfRule type="duplicateValues" dxfId="2790" priority="2253"/>
    <cfRule type="duplicateValues" dxfId="2789" priority="2258"/>
    <cfRule type="duplicateValues" dxfId="2788" priority="2257"/>
    <cfRule type="duplicateValues" dxfId="2787" priority="2252"/>
  </conditionalFormatting>
  <conditionalFormatting sqref="A748:A749">
    <cfRule type="duplicateValues" dxfId="2786" priority="2533" stopIfTrue="1"/>
    <cfRule type="duplicateValues" dxfId="2785" priority="2532" stopIfTrue="1"/>
    <cfRule type="duplicateValues" dxfId="2784" priority="2534" stopIfTrue="1"/>
  </conditionalFormatting>
  <conditionalFormatting sqref="A762">
    <cfRule type="duplicateValues" dxfId="2783" priority="2529" stopIfTrue="1"/>
    <cfRule type="duplicateValues" dxfId="2782" priority="2530" stopIfTrue="1"/>
    <cfRule type="duplicateValues" dxfId="2781" priority="2531" stopIfTrue="1"/>
  </conditionalFormatting>
  <conditionalFormatting sqref="A765">
    <cfRule type="duplicateValues" dxfId="2780" priority="2454" stopIfTrue="1"/>
  </conditionalFormatting>
  <conditionalFormatting sqref="A765:A767">
    <cfRule type="duplicateValues" dxfId="2779" priority="2442" stopIfTrue="1"/>
    <cfRule type="duplicateValues" dxfId="2778" priority="2443" stopIfTrue="1"/>
    <cfRule type="duplicateValues" dxfId="2777" priority="2444" stopIfTrue="1"/>
    <cfRule type="duplicateValues" dxfId="2776" priority="2450" stopIfTrue="1"/>
    <cfRule type="duplicateValues" dxfId="2775" priority="2448" stopIfTrue="1"/>
    <cfRule type="duplicateValues" dxfId="2774" priority="2446" stopIfTrue="1"/>
    <cfRule type="duplicateValues" dxfId="2773" priority="2451" stopIfTrue="1"/>
    <cfRule type="duplicateValues" dxfId="2772" priority="2452" stopIfTrue="1"/>
    <cfRule type="duplicateValues" dxfId="2771" priority="2453" stopIfTrue="1"/>
    <cfRule type="duplicateValues" dxfId="2770" priority="2445" stopIfTrue="1"/>
    <cfRule type="duplicateValues" dxfId="2769" priority="2447" stopIfTrue="1"/>
    <cfRule type="duplicateValues" dxfId="2768" priority="2449" stopIfTrue="1"/>
  </conditionalFormatting>
  <conditionalFormatting sqref="A765:A779">
    <cfRule type="duplicateValues" dxfId="2767" priority="2318" stopIfTrue="1"/>
    <cfRule type="duplicateValues" dxfId="2766" priority="2317"/>
  </conditionalFormatting>
  <conditionalFormatting sqref="A768">
    <cfRule type="duplicateValues" dxfId="2765" priority="2384" stopIfTrue="1"/>
  </conditionalFormatting>
  <conditionalFormatting sqref="A768:A769">
    <cfRule type="duplicateValues" dxfId="2764" priority="2455" stopIfTrue="1"/>
  </conditionalFormatting>
  <conditionalFormatting sqref="A768:A773">
    <cfRule type="duplicateValues" dxfId="2763" priority="2320" stopIfTrue="1"/>
    <cfRule type="duplicateValues" dxfId="2762" priority="2321" stopIfTrue="1"/>
    <cfRule type="duplicateValues" dxfId="2761" priority="2322" stopIfTrue="1"/>
  </conditionalFormatting>
  <conditionalFormatting sqref="A768:A778">
    <cfRule type="duplicateValues" dxfId="2760" priority="2316" stopIfTrue="1"/>
    <cfRule type="duplicateValues" dxfId="2759" priority="2314" stopIfTrue="1"/>
    <cfRule type="duplicateValues" dxfId="2758" priority="2315" stopIfTrue="1"/>
  </conditionalFormatting>
  <conditionalFormatting sqref="A768:A779">
    <cfRule type="duplicateValues" dxfId="2757" priority="2309" stopIfTrue="1"/>
    <cfRule type="duplicateValues" dxfId="2756" priority="2310" stopIfTrue="1"/>
    <cfRule type="duplicateValues" dxfId="2755" priority="2311" stopIfTrue="1"/>
    <cfRule type="duplicateValues" dxfId="2754" priority="2312" stopIfTrue="1"/>
    <cfRule type="duplicateValues" dxfId="2753" priority="2313" stopIfTrue="1"/>
    <cfRule type="duplicateValues" dxfId="2752" priority="2326" stopIfTrue="1"/>
    <cfRule type="duplicateValues" dxfId="2751" priority="2325" stopIfTrue="1"/>
    <cfRule type="duplicateValues" dxfId="2750" priority="2305" stopIfTrue="1"/>
    <cfRule type="duplicateValues" dxfId="2749" priority="2306" stopIfTrue="1"/>
    <cfRule type="duplicateValues" dxfId="2748" priority="2307" stopIfTrue="1"/>
    <cfRule type="duplicateValues" dxfId="2747" priority="2324" stopIfTrue="1"/>
    <cfRule type="duplicateValues" dxfId="2746" priority="2308" stopIfTrue="1"/>
  </conditionalFormatting>
  <conditionalFormatting sqref="A770:A773">
    <cfRule type="duplicateValues" dxfId="2745" priority="2323" stopIfTrue="1"/>
  </conditionalFormatting>
  <conditionalFormatting sqref="A771:A778">
    <cfRule type="duplicateValues" dxfId="2744" priority="2319" stopIfTrue="1"/>
  </conditionalFormatting>
  <conditionalFormatting sqref="A780">
    <cfRule type="duplicateValues" dxfId="2743" priority="2385" stopIfTrue="1"/>
    <cfRule type="duplicateValues" dxfId="2742" priority="2386" stopIfTrue="1"/>
    <cfRule type="duplicateValues" dxfId="2741" priority="2387" stopIfTrue="1"/>
    <cfRule type="duplicateValues" dxfId="2740" priority="2457" stopIfTrue="1"/>
    <cfRule type="duplicateValues" dxfId="2739" priority="2461" stopIfTrue="1"/>
    <cfRule type="duplicateValues" dxfId="2738" priority="2456" stopIfTrue="1"/>
  </conditionalFormatting>
  <conditionalFormatting sqref="A780:A782">
    <cfRule type="duplicateValues" dxfId="2737" priority="2335" stopIfTrue="1"/>
    <cfRule type="duplicateValues" dxfId="2736" priority="2334" stopIfTrue="1"/>
    <cfRule type="duplicateValues" dxfId="2735" priority="2333" stopIfTrue="1"/>
    <cfRule type="duplicateValues" dxfId="2734" priority="2332" stopIfTrue="1"/>
    <cfRule type="duplicateValues" dxfId="2733" priority="2331" stopIfTrue="1"/>
    <cfRule type="duplicateValues" dxfId="2732" priority="2330" stopIfTrue="1"/>
    <cfRule type="duplicateValues" dxfId="2731" priority="2329" stopIfTrue="1"/>
    <cfRule type="duplicateValues" dxfId="2730" priority="2328" stopIfTrue="1"/>
    <cfRule type="duplicateValues" dxfId="2729" priority="2327" stopIfTrue="1"/>
    <cfRule type="duplicateValues" dxfId="2728" priority="2270" stopIfTrue="1"/>
    <cfRule type="duplicateValues" dxfId="2727" priority="2458" stopIfTrue="1"/>
    <cfRule type="duplicateValues" dxfId="2726" priority="2337" stopIfTrue="1"/>
    <cfRule type="duplicateValues" dxfId="2725" priority="2460" stopIfTrue="1"/>
    <cfRule type="duplicateValues" dxfId="2724" priority="2459" stopIfTrue="1"/>
    <cfRule type="duplicateValues" dxfId="2723" priority="2352" stopIfTrue="1"/>
    <cfRule type="duplicateValues" dxfId="2722" priority="2351" stopIfTrue="1"/>
    <cfRule type="duplicateValues" dxfId="2721" priority="2350" stopIfTrue="1"/>
    <cfRule type="duplicateValues" dxfId="2720" priority="2349" stopIfTrue="1"/>
    <cfRule type="duplicateValues" dxfId="2719" priority="2348" stopIfTrue="1"/>
    <cfRule type="duplicateValues" dxfId="2718" priority="2347" stopIfTrue="1"/>
    <cfRule type="duplicateValues" dxfId="2717" priority="2346" stopIfTrue="1"/>
    <cfRule type="duplicateValues" dxfId="2716" priority="2345" stopIfTrue="1"/>
    <cfRule type="duplicateValues" dxfId="2715" priority="2344" stopIfTrue="1"/>
    <cfRule type="duplicateValues" dxfId="2714" priority="2343"/>
    <cfRule type="duplicateValues" dxfId="2713" priority="2342" stopIfTrue="1"/>
    <cfRule type="duplicateValues" dxfId="2712" priority="2341" stopIfTrue="1"/>
    <cfRule type="duplicateValues" dxfId="2711" priority="2340" stopIfTrue="1"/>
    <cfRule type="duplicateValues" dxfId="2710" priority="2339" stopIfTrue="1"/>
    <cfRule type="duplicateValues" dxfId="2709" priority="2338" stopIfTrue="1"/>
    <cfRule type="duplicateValues" dxfId="2708" priority="2336" stopIfTrue="1"/>
  </conditionalFormatting>
  <conditionalFormatting sqref="A781:A782">
    <cfRule type="duplicateValues" dxfId="2707" priority="2271" stopIfTrue="1"/>
  </conditionalFormatting>
  <conditionalFormatting sqref="A783:A788">
    <cfRule type="duplicateValues" dxfId="2706" priority="1965" stopIfTrue="1"/>
    <cfRule type="duplicateValues" dxfId="2705" priority="1954" stopIfTrue="1"/>
    <cfRule type="duplicateValues" dxfId="2704" priority="1955" stopIfTrue="1"/>
    <cfRule type="duplicateValues" dxfId="2703" priority="1956" stopIfTrue="1"/>
    <cfRule type="duplicateValues" dxfId="2702" priority="1966"/>
    <cfRule type="duplicateValues" dxfId="2701" priority="1964" stopIfTrue="1"/>
    <cfRule type="duplicateValues" dxfId="2700" priority="1959" stopIfTrue="1"/>
    <cfRule type="duplicateValues" dxfId="2699" priority="1963" stopIfTrue="1"/>
    <cfRule type="duplicateValues" dxfId="2698" priority="1962" stopIfTrue="1"/>
    <cfRule type="duplicateValues" dxfId="2697" priority="1961" stopIfTrue="1"/>
    <cfRule type="duplicateValues" dxfId="2696" priority="1960" stopIfTrue="1"/>
    <cfRule type="duplicateValues" dxfId="2695" priority="1957" stopIfTrue="1"/>
    <cfRule type="duplicateValues" dxfId="2694" priority="1958" stopIfTrue="1"/>
    <cfRule type="duplicateValues" dxfId="2693" priority="1969"/>
    <cfRule type="duplicateValues" dxfId="2692" priority="1967"/>
    <cfRule type="duplicateValues" dxfId="2691" priority="1968"/>
  </conditionalFormatting>
  <conditionalFormatting sqref="A789:A790">
    <cfRule type="duplicateValues" dxfId="2690" priority="1550" stopIfTrue="1"/>
    <cfRule type="duplicateValues" dxfId="2689" priority="1545" stopIfTrue="1"/>
    <cfRule type="duplicateValues" dxfId="2688" priority="1823"/>
    <cfRule type="duplicateValues" dxfId="2687" priority="1546" stopIfTrue="1"/>
    <cfRule type="duplicateValues" dxfId="2686" priority="1544" stopIfTrue="1"/>
    <cfRule type="duplicateValues" dxfId="2685" priority="1822"/>
    <cfRule type="duplicateValues" dxfId="2684" priority="1547" stopIfTrue="1"/>
    <cfRule type="duplicateValues" dxfId="2683" priority="1558" stopIfTrue="1"/>
    <cfRule type="duplicateValues" dxfId="2682" priority="1548" stopIfTrue="1"/>
    <cfRule type="duplicateValues" dxfId="2681" priority="1559" stopIfTrue="1"/>
    <cfRule type="duplicateValues" dxfId="2680" priority="1560"/>
    <cfRule type="duplicateValues" dxfId="2679" priority="1549" stopIfTrue="1"/>
    <cfRule type="duplicateValues" dxfId="2678" priority="1557"/>
    <cfRule type="duplicateValues" dxfId="2677" priority="1556" stopIfTrue="1"/>
    <cfRule type="duplicateValues" dxfId="2676" priority="1555" stopIfTrue="1"/>
    <cfRule type="duplicateValues" dxfId="2675" priority="1554" stopIfTrue="1"/>
    <cfRule type="duplicateValues" dxfId="2674" priority="1553" stopIfTrue="1"/>
    <cfRule type="duplicateValues" dxfId="2673" priority="1552" stopIfTrue="1"/>
    <cfRule type="duplicateValues" dxfId="2672" priority="1551" stopIfTrue="1"/>
  </conditionalFormatting>
  <conditionalFormatting sqref="A789:A888">
    <cfRule type="duplicateValues" dxfId="2671" priority="1543"/>
    <cfRule type="duplicateValues" dxfId="2670" priority="1220"/>
    <cfRule type="duplicateValues" dxfId="2669" priority="1542"/>
    <cfRule type="duplicateValues" dxfId="2668" priority="1541"/>
    <cfRule type="duplicateValues" dxfId="2667" priority="1540"/>
  </conditionalFormatting>
  <conditionalFormatting sqref="A789:A930">
    <cfRule type="duplicateValues" dxfId="2666" priority="1048"/>
    <cfRule type="duplicateValues" dxfId="2665" priority="1049"/>
  </conditionalFormatting>
  <conditionalFormatting sqref="A791:A888">
    <cfRule type="duplicateValues" dxfId="2664" priority="1218" stopIfTrue="1"/>
    <cfRule type="duplicateValues" dxfId="2663" priority="1219"/>
    <cfRule type="duplicateValues" dxfId="2662" priority="1216" stopIfTrue="1"/>
    <cfRule type="duplicateValues" dxfId="2661" priority="1214" stopIfTrue="1"/>
    <cfRule type="duplicateValues" dxfId="2660" priority="1213" stopIfTrue="1"/>
    <cfRule type="duplicateValues" dxfId="2659" priority="1212" stopIfTrue="1"/>
    <cfRule type="duplicateValues" dxfId="2658" priority="1211" stopIfTrue="1"/>
    <cfRule type="duplicateValues" dxfId="2657" priority="1210" stopIfTrue="1"/>
    <cfRule type="duplicateValues" dxfId="2656" priority="1209" stopIfTrue="1"/>
    <cfRule type="duplicateValues" dxfId="2655" priority="1215" stopIfTrue="1"/>
    <cfRule type="duplicateValues" dxfId="2654" priority="1207" stopIfTrue="1"/>
    <cfRule type="duplicateValues" dxfId="2653" priority="1217" stopIfTrue="1"/>
    <cfRule type="duplicateValues" dxfId="2652" priority="1208" stopIfTrue="1"/>
  </conditionalFormatting>
  <conditionalFormatting sqref="A889:A890">
    <cfRule type="duplicateValues" dxfId="2651" priority="1225" stopIfTrue="1"/>
    <cfRule type="duplicateValues" dxfId="2650" priority="1222" stopIfTrue="1"/>
    <cfRule type="duplicateValues" dxfId="2649" priority="1223" stopIfTrue="1"/>
    <cfRule type="duplicateValues" dxfId="2648" priority="1221" stopIfTrue="1"/>
    <cfRule type="duplicateValues" dxfId="2647" priority="1224" stopIfTrue="1"/>
    <cfRule type="duplicateValues" dxfId="2646" priority="1232" stopIfTrue="1"/>
    <cfRule type="duplicateValues" dxfId="2645" priority="1231" stopIfTrue="1"/>
    <cfRule type="duplicateValues" dxfId="2644" priority="1230" stopIfTrue="1"/>
    <cfRule type="duplicateValues" dxfId="2643" priority="1229" stopIfTrue="1"/>
    <cfRule type="duplicateValues" dxfId="2642" priority="1228" stopIfTrue="1"/>
    <cfRule type="duplicateValues" dxfId="2641" priority="1227" stopIfTrue="1"/>
    <cfRule type="duplicateValues" dxfId="2640" priority="1226" stopIfTrue="1"/>
  </conditionalFormatting>
  <conditionalFormatting sqref="A889:A914">
    <cfRule type="duplicateValues" dxfId="2639" priority="1299"/>
    <cfRule type="duplicateValues" dxfId="2638" priority="1300"/>
  </conditionalFormatting>
  <conditionalFormatting sqref="A891:A894">
    <cfRule type="duplicateValues" dxfId="2637" priority="1264" stopIfTrue="1"/>
  </conditionalFormatting>
  <conditionalFormatting sqref="A891:A898">
    <cfRule type="duplicateValues" dxfId="2636" priority="1263" stopIfTrue="1"/>
  </conditionalFormatting>
  <conditionalFormatting sqref="A894 A898">
    <cfRule type="duplicateValues" dxfId="2635" priority="1262" stopIfTrue="1"/>
  </conditionalFormatting>
  <conditionalFormatting sqref="A898 A894">
    <cfRule type="duplicateValues" dxfId="2634" priority="1456" stopIfTrue="1"/>
  </conditionalFormatting>
  <conditionalFormatting sqref="A899">
    <cfRule type="duplicateValues" dxfId="2633" priority="1347" stopIfTrue="1"/>
    <cfRule type="duplicateValues" dxfId="2632" priority="1326"/>
    <cfRule type="duplicateValues" dxfId="2631" priority="1325"/>
    <cfRule type="duplicateValues" dxfId="2630" priority="1346" stopIfTrue="1"/>
    <cfRule type="duplicateValues" dxfId="2629" priority="1345" stopIfTrue="1"/>
    <cfRule type="duplicateValues" dxfId="2628" priority="1344" stopIfTrue="1"/>
    <cfRule type="duplicateValues" dxfId="2627" priority="1343" stopIfTrue="1"/>
    <cfRule type="duplicateValues" dxfId="2626" priority="1342" stopIfTrue="1"/>
    <cfRule type="duplicateValues" dxfId="2625" priority="1341" stopIfTrue="1"/>
    <cfRule type="duplicateValues" dxfId="2624" priority="1340" stopIfTrue="1"/>
    <cfRule type="duplicateValues" dxfId="2623" priority="1339" stopIfTrue="1"/>
    <cfRule type="duplicateValues" dxfId="2622" priority="1338" stopIfTrue="1"/>
    <cfRule type="duplicateValues" dxfId="2621" priority="1337" stopIfTrue="1"/>
    <cfRule type="duplicateValues" dxfId="2620" priority="1336" stopIfTrue="1"/>
    <cfRule type="duplicateValues" dxfId="2619" priority="1335" stopIfTrue="1"/>
    <cfRule type="duplicateValues" dxfId="2618" priority="1334" stopIfTrue="1"/>
    <cfRule type="duplicateValues" dxfId="2617" priority="1333"/>
    <cfRule type="duplicateValues" dxfId="2616" priority="1331"/>
    <cfRule type="duplicateValues" dxfId="2615" priority="1330"/>
    <cfRule type="duplicateValues" dxfId="2614" priority="1329"/>
    <cfRule type="duplicateValues" dxfId="2613" priority="1328"/>
    <cfRule type="duplicateValues" dxfId="2612" priority="1327"/>
    <cfRule type="duplicateValues" dxfId="2611" priority="1352" stopIfTrue="1"/>
    <cfRule type="duplicateValues" dxfId="2610" priority="1332"/>
    <cfRule type="duplicateValues" dxfId="2609" priority="1356"/>
    <cfRule type="duplicateValues" dxfId="2608" priority="1355"/>
    <cfRule type="duplicateValues" dxfId="2607" priority="1354"/>
    <cfRule type="duplicateValues" dxfId="2606" priority="1353" stopIfTrue="1"/>
    <cfRule type="duplicateValues" dxfId="2605" priority="1351" stopIfTrue="1"/>
    <cfRule type="duplicateValues" dxfId="2604" priority="1350" stopIfTrue="1"/>
    <cfRule type="duplicateValues" dxfId="2603" priority="1349" stopIfTrue="1"/>
    <cfRule type="duplicateValues" dxfId="2602" priority="1348" stopIfTrue="1"/>
  </conditionalFormatting>
  <conditionalFormatting sqref="A900:A905 A889:A898">
    <cfRule type="duplicateValues" dxfId="2601" priority="1261"/>
  </conditionalFormatting>
  <conditionalFormatting sqref="A900:A906 A889:A898">
    <cfRule type="duplicateValues" dxfId="2600" priority="1260"/>
  </conditionalFormatting>
  <conditionalFormatting sqref="A900:A914 A889:A898">
    <cfRule type="duplicateValues" dxfId="2599" priority="1359"/>
  </conditionalFormatting>
  <conditionalFormatting sqref="A900:A914 A891:A898">
    <cfRule type="duplicateValues" dxfId="2598" priority="1257" stopIfTrue="1"/>
    <cfRule type="duplicateValues" dxfId="2597" priority="1248" stopIfTrue="1"/>
    <cfRule type="duplicateValues" dxfId="2596" priority="1246" stopIfTrue="1"/>
    <cfRule type="duplicateValues" dxfId="2595" priority="1245" stopIfTrue="1"/>
    <cfRule type="duplicateValues" dxfId="2594" priority="1244" stopIfTrue="1"/>
    <cfRule type="duplicateValues" dxfId="2593" priority="1256" stopIfTrue="1"/>
    <cfRule type="duplicateValues" dxfId="2592" priority="1255" stopIfTrue="1"/>
    <cfRule type="duplicateValues" dxfId="2591" priority="1240" stopIfTrue="1"/>
    <cfRule type="duplicateValues" dxfId="2590" priority="1243" stopIfTrue="1"/>
    <cfRule type="duplicateValues" dxfId="2589" priority="1247" stopIfTrue="1"/>
    <cfRule type="duplicateValues" dxfId="2588" priority="1241" stopIfTrue="1"/>
    <cfRule type="duplicateValues" dxfId="2587" priority="1242" stopIfTrue="1"/>
  </conditionalFormatting>
  <conditionalFormatting sqref="A900:A914">
    <cfRule type="duplicateValues" dxfId="2586" priority="1358"/>
    <cfRule type="duplicateValues" dxfId="2585" priority="1239" stopIfTrue="1"/>
    <cfRule type="duplicateValues" dxfId="2584" priority="1238" stopIfTrue="1"/>
    <cfRule type="duplicateValues" dxfId="2583" priority="1253" stopIfTrue="1"/>
    <cfRule type="duplicateValues" dxfId="2582" priority="1254" stopIfTrue="1"/>
    <cfRule type="duplicateValues" dxfId="2581" priority="1252" stopIfTrue="1"/>
    <cfRule type="duplicateValues" dxfId="2580" priority="1251" stopIfTrue="1"/>
    <cfRule type="duplicateValues" dxfId="2579" priority="1250"/>
    <cfRule type="duplicateValues" dxfId="2578" priority="1249"/>
    <cfRule type="duplicateValues" dxfId="2577" priority="1357"/>
    <cfRule type="duplicateValues" dxfId="2576" priority="1237" stopIfTrue="1"/>
    <cfRule type="duplicateValues" dxfId="2575" priority="1236" stopIfTrue="1"/>
    <cfRule type="duplicateValues" dxfId="2574" priority="1235"/>
    <cfRule type="duplicateValues" dxfId="2573" priority="1234"/>
    <cfRule type="duplicateValues" dxfId="2572" priority="1233"/>
  </conditionalFormatting>
  <conditionalFormatting sqref="A902:A914 A894 A898">
    <cfRule type="duplicateValues" dxfId="2571" priority="1258" stopIfTrue="1"/>
  </conditionalFormatting>
  <conditionalFormatting sqref="A902:A914">
    <cfRule type="duplicateValues" dxfId="2570" priority="1259" stopIfTrue="1"/>
  </conditionalFormatting>
  <conditionalFormatting sqref="A915:A930">
    <cfRule type="duplicateValues" dxfId="2569" priority="1090"/>
    <cfRule type="duplicateValues" dxfId="2568" priority="1091"/>
    <cfRule type="duplicateValues" dxfId="2567" priority="1089" stopIfTrue="1"/>
    <cfRule type="duplicateValues" dxfId="2566" priority="1080" stopIfTrue="1"/>
    <cfRule type="duplicateValues" dxfId="2565" priority="1088" stopIfTrue="1"/>
    <cfRule type="duplicateValues" dxfId="2564" priority="1087" stopIfTrue="1"/>
    <cfRule type="duplicateValues" dxfId="2563" priority="1086" stopIfTrue="1"/>
    <cfRule type="duplicateValues" dxfId="2562" priority="1085" stopIfTrue="1"/>
    <cfRule type="duplicateValues" dxfId="2561" priority="1084" stopIfTrue="1"/>
    <cfRule type="duplicateValues" dxfId="2560" priority="1092"/>
    <cfRule type="duplicateValues" dxfId="2559" priority="1078" stopIfTrue="1"/>
    <cfRule type="duplicateValues" dxfId="2558" priority="1082" stopIfTrue="1"/>
    <cfRule type="duplicateValues" dxfId="2557" priority="1081" stopIfTrue="1"/>
    <cfRule type="duplicateValues" dxfId="2556" priority="1079" stopIfTrue="1"/>
    <cfRule type="duplicateValues" dxfId="2555" priority="1093"/>
    <cfRule type="duplicateValues" dxfId="2554" priority="1083" stopIfTrue="1"/>
  </conditionalFormatting>
  <conditionalFormatting sqref="A931">
    <cfRule type="duplicateValues" dxfId="2553" priority="325" stopIfTrue="1"/>
    <cfRule type="duplicateValues" dxfId="2552" priority="332" stopIfTrue="1"/>
    <cfRule type="duplicateValues" dxfId="2551" priority="333" stopIfTrue="1"/>
    <cfRule type="duplicateValues" dxfId="2550" priority="334" stopIfTrue="1"/>
    <cfRule type="duplicateValues" dxfId="2549" priority="335" stopIfTrue="1"/>
    <cfRule type="duplicateValues" dxfId="2548" priority="336"/>
    <cfRule type="duplicateValues" dxfId="2547" priority="421"/>
    <cfRule type="duplicateValues" dxfId="2546" priority="328" stopIfTrue="1"/>
    <cfRule type="duplicateValues" dxfId="2545" priority="329" stopIfTrue="1"/>
    <cfRule type="duplicateValues" dxfId="2544" priority="337" stopIfTrue="1"/>
    <cfRule type="duplicateValues" dxfId="2543" priority="1006"/>
    <cfRule type="duplicateValues" dxfId="2542" priority="1007"/>
    <cfRule type="duplicateValues" dxfId="2541" priority="330" stopIfTrue="1"/>
    <cfRule type="duplicateValues" dxfId="2540" priority="327" stopIfTrue="1"/>
    <cfRule type="duplicateValues" dxfId="2539" priority="331" stopIfTrue="1"/>
    <cfRule type="duplicateValues" dxfId="2538" priority="326" stopIfTrue="1"/>
  </conditionalFormatting>
  <conditionalFormatting sqref="A931:A1027">
    <cfRule type="duplicateValues" dxfId="2537" priority="418"/>
    <cfRule type="duplicateValues" dxfId="2536" priority="417"/>
    <cfRule type="duplicateValues" dxfId="2535" priority="416"/>
    <cfRule type="duplicateValues" dxfId="2534" priority="340"/>
    <cfRule type="duplicateValues" dxfId="2533" priority="339"/>
    <cfRule type="duplicateValues" dxfId="2532" priority="420"/>
    <cfRule type="duplicateValues" dxfId="2531" priority="338"/>
    <cfRule type="duplicateValues" dxfId="2530" priority="419"/>
  </conditionalFormatting>
  <conditionalFormatting sqref="A931:A1054">
    <cfRule type="duplicateValues" dxfId="2529" priority="2"/>
    <cfRule type="duplicateValues" dxfId="2528" priority="1"/>
  </conditionalFormatting>
  <conditionalFormatting sqref="A932:A1027">
    <cfRule type="duplicateValues" dxfId="2527" priority="195" stopIfTrue="1"/>
    <cfRule type="duplicateValues" dxfId="2526" priority="203"/>
    <cfRule type="duplicateValues" dxfId="2525" priority="201" stopIfTrue="1"/>
    <cfRule type="duplicateValues" dxfId="2524" priority="200" stopIfTrue="1"/>
    <cfRule type="duplicateValues" dxfId="2523" priority="199" stopIfTrue="1"/>
    <cfRule type="duplicateValues" dxfId="2522" priority="198" stopIfTrue="1"/>
    <cfRule type="duplicateValues" dxfId="2521" priority="197" stopIfTrue="1"/>
    <cfRule type="duplicateValues" dxfId="2520" priority="196" stopIfTrue="1"/>
    <cfRule type="duplicateValues" dxfId="2519" priority="202" stopIfTrue="1"/>
    <cfRule type="duplicateValues" dxfId="2518" priority="191" stopIfTrue="1"/>
    <cfRule type="duplicateValues" dxfId="2517" priority="192" stopIfTrue="1"/>
    <cfRule type="duplicateValues" dxfId="2516" priority="193" stopIfTrue="1"/>
    <cfRule type="duplicateValues" dxfId="2515" priority="194" stopIfTrue="1"/>
  </conditionalFormatting>
  <conditionalFormatting sqref="A1028:A1033">
    <cfRule type="duplicateValues" dxfId="2514" priority="234"/>
    <cfRule type="duplicateValues" dxfId="2513" priority="235"/>
    <cfRule type="duplicateValues" dxfId="2512" priority="236"/>
    <cfRule type="duplicateValues" dxfId="2511" priority="237"/>
    <cfRule type="duplicateValues" dxfId="2510" priority="238"/>
    <cfRule type="duplicateValues" dxfId="2509" priority="239"/>
    <cfRule type="duplicateValues" dxfId="2508" priority="240" stopIfTrue="1"/>
    <cfRule type="duplicateValues" dxfId="2507" priority="241" stopIfTrue="1"/>
    <cfRule type="duplicateValues" dxfId="2506" priority="242" stopIfTrue="1"/>
    <cfRule type="duplicateValues" dxfId="2505" priority="243" stopIfTrue="1"/>
    <cfRule type="duplicateValues" dxfId="2504" priority="244" stopIfTrue="1"/>
    <cfRule type="duplicateValues" dxfId="2503" priority="245" stopIfTrue="1"/>
    <cfRule type="duplicateValues" dxfId="2502" priority="246" stopIfTrue="1"/>
    <cfRule type="duplicateValues" dxfId="2501" priority="247" stopIfTrue="1"/>
    <cfRule type="duplicateValues" dxfId="2500" priority="248" stopIfTrue="1"/>
    <cfRule type="duplicateValues" dxfId="2499" priority="249" stopIfTrue="1"/>
    <cfRule type="duplicateValues" dxfId="2498" priority="250" stopIfTrue="1"/>
    <cfRule type="duplicateValues" dxfId="2497" priority="251" stopIfTrue="1"/>
    <cfRule type="duplicateValues" dxfId="2496" priority="252"/>
    <cfRule type="duplicateValues" dxfId="2495" priority="253" stopIfTrue="1"/>
    <cfRule type="duplicateValues" dxfId="2494" priority="254"/>
    <cfRule type="duplicateValues" dxfId="2493" priority="255"/>
    <cfRule type="duplicateValues" dxfId="2492" priority="256"/>
    <cfRule type="duplicateValues" dxfId="2491" priority="257"/>
    <cfRule type="duplicateValues" dxfId="2490" priority="258" stopIfTrue="1"/>
    <cfRule type="duplicateValues" dxfId="2489" priority="259" stopIfTrue="1"/>
    <cfRule type="duplicateValues" dxfId="2488" priority="260"/>
    <cfRule type="duplicateValues" dxfId="2487" priority="261"/>
    <cfRule type="duplicateValues" dxfId="2486" priority="262"/>
    <cfRule type="duplicateValues" dxfId="2485" priority="263" stopIfTrue="1"/>
  </conditionalFormatting>
  <conditionalFormatting sqref="A1028:A1039">
    <cfRule type="duplicateValues" dxfId="2484" priority="231"/>
    <cfRule type="duplicateValues" dxfId="2483" priority="232"/>
    <cfRule type="duplicateValues" dxfId="2482" priority="233"/>
  </conditionalFormatting>
  <conditionalFormatting sqref="A1034">
    <cfRule type="duplicateValues" dxfId="2481" priority="228" stopIfTrue="1"/>
    <cfRule type="duplicateValues" dxfId="2480" priority="227" stopIfTrue="1"/>
    <cfRule type="duplicateValues" dxfId="2479" priority="226" stopIfTrue="1"/>
    <cfRule type="duplicateValues" dxfId="2478" priority="225" stopIfTrue="1"/>
    <cfRule type="duplicateValues" dxfId="2477" priority="224" stopIfTrue="1"/>
    <cfRule type="duplicateValues" dxfId="2476" priority="223" stopIfTrue="1"/>
    <cfRule type="duplicateValues" dxfId="2475" priority="222" stopIfTrue="1"/>
    <cfRule type="duplicateValues" dxfId="2474" priority="221" stopIfTrue="1"/>
    <cfRule type="duplicateValues" dxfId="2473" priority="220" stopIfTrue="1"/>
    <cfRule type="duplicateValues" dxfId="2472" priority="219" stopIfTrue="1"/>
    <cfRule type="duplicateValues" dxfId="2471" priority="230" stopIfTrue="1"/>
    <cfRule type="duplicateValues" dxfId="2470" priority="229" stopIfTrue="1"/>
  </conditionalFormatting>
  <conditionalFormatting sqref="A1034:A1039">
    <cfRule type="duplicateValues" dxfId="2469" priority="208"/>
    <cfRule type="duplicateValues" dxfId="2468" priority="286"/>
    <cfRule type="duplicateValues" dxfId="2467" priority="268"/>
    <cfRule type="duplicateValues" dxfId="2466" priority="273"/>
    <cfRule type="duplicateValues" dxfId="2465" priority="272" stopIfTrue="1"/>
    <cfRule type="duplicateValues" dxfId="2464" priority="271" stopIfTrue="1"/>
    <cfRule type="duplicateValues" dxfId="2463" priority="269"/>
    <cfRule type="duplicateValues" dxfId="2462" priority="266"/>
    <cfRule type="duplicateValues" dxfId="2461" priority="210"/>
    <cfRule type="duplicateValues" dxfId="2460" priority="209"/>
    <cfRule type="duplicateValues" dxfId="2459" priority="264"/>
    <cfRule type="duplicateValues" dxfId="2458" priority="207"/>
    <cfRule type="duplicateValues" dxfId="2457" priority="206"/>
    <cfRule type="duplicateValues" dxfId="2456" priority="205"/>
    <cfRule type="duplicateValues" dxfId="2455" priority="204"/>
    <cfRule type="duplicateValues" dxfId="2454" priority="288" stopIfTrue="1"/>
    <cfRule type="duplicateValues" dxfId="2453" priority="287"/>
  </conditionalFormatting>
  <conditionalFormatting sqref="A1035:A1037">
    <cfRule type="duplicateValues" dxfId="2452" priority="218" stopIfTrue="1"/>
  </conditionalFormatting>
  <conditionalFormatting sqref="A1035:A1039">
    <cfRule type="duplicateValues" dxfId="2451" priority="217" stopIfTrue="1"/>
    <cfRule type="duplicateValues" dxfId="2450" priority="212" stopIfTrue="1"/>
    <cfRule type="duplicateValues" dxfId="2449" priority="216" stopIfTrue="1"/>
    <cfRule type="duplicateValues" dxfId="2448" priority="215" stopIfTrue="1"/>
    <cfRule type="duplicateValues" dxfId="2447" priority="214" stopIfTrue="1"/>
    <cfRule type="duplicateValues" dxfId="2446" priority="213" stopIfTrue="1"/>
    <cfRule type="duplicateValues" dxfId="2445" priority="211" stopIfTrue="1"/>
    <cfRule type="duplicateValues" dxfId="2444" priority="285" stopIfTrue="1"/>
    <cfRule type="duplicateValues" dxfId="2443" priority="284" stopIfTrue="1"/>
    <cfRule type="duplicateValues" dxfId="2442" priority="281" stopIfTrue="1"/>
    <cfRule type="duplicateValues" dxfId="2441" priority="275" stopIfTrue="1"/>
    <cfRule type="duplicateValues" dxfId="2440" priority="277" stopIfTrue="1"/>
    <cfRule type="duplicateValues" dxfId="2439" priority="279" stopIfTrue="1"/>
    <cfRule type="duplicateValues" dxfId="2438" priority="280" stopIfTrue="1"/>
    <cfRule type="duplicateValues" dxfId="2437" priority="282" stopIfTrue="1"/>
    <cfRule type="duplicateValues" dxfId="2436" priority="278" stopIfTrue="1"/>
    <cfRule type="duplicateValues" dxfId="2435" priority="283" stopIfTrue="1"/>
    <cfRule type="duplicateValues" dxfId="2434" priority="276" stopIfTrue="1"/>
    <cfRule type="duplicateValues" dxfId="2433" priority="274" stopIfTrue="1"/>
  </conditionalFormatting>
  <conditionalFormatting sqref="A1039">
    <cfRule type="duplicateValues" dxfId="2432" priority="265" stopIfTrue="1"/>
    <cfRule type="duplicateValues" dxfId="2431" priority="270" stopIfTrue="1"/>
    <cfRule type="duplicateValues" dxfId="2430" priority="267" stopIfTrue="1"/>
  </conditionalFormatting>
  <conditionalFormatting sqref="A1040:A1054">
    <cfRule type="duplicateValues" dxfId="2429" priority="149"/>
    <cfRule type="duplicateValues" dxfId="2428" priority="148"/>
    <cfRule type="duplicateValues" dxfId="2427" priority="147"/>
    <cfRule type="duplicateValues" dxfId="2426" priority="146"/>
    <cfRule type="duplicateValues" dxfId="2425" priority="141" stopIfTrue="1"/>
    <cfRule type="duplicateValues" dxfId="2424" priority="139" stopIfTrue="1"/>
    <cfRule type="duplicateValues" dxfId="2423" priority="138" stopIfTrue="1"/>
    <cfRule type="duplicateValues" dxfId="2422" priority="133" stopIfTrue="1"/>
    <cfRule type="duplicateValues" dxfId="2421" priority="134" stopIfTrue="1"/>
    <cfRule type="duplicateValues" dxfId="2420" priority="135" stopIfTrue="1"/>
    <cfRule type="duplicateValues" dxfId="2419" priority="150"/>
    <cfRule type="duplicateValues" dxfId="2418" priority="137" stopIfTrue="1"/>
    <cfRule type="duplicateValues" dxfId="2417" priority="140" stopIfTrue="1"/>
    <cfRule type="duplicateValues" dxfId="2416" priority="142" stopIfTrue="1"/>
    <cfRule type="duplicateValues" dxfId="2415" priority="143" stopIfTrue="1"/>
    <cfRule type="duplicateValues" dxfId="2414" priority="144" stopIfTrue="1"/>
    <cfRule type="duplicateValues" dxfId="2413" priority="145"/>
    <cfRule type="duplicateValues" dxfId="2412" priority="136" stopIfTrue="1"/>
  </conditionalFormatting>
  <conditionalFormatting sqref="E2:E11 E13:E564 F567:F578 F580:F589">
    <cfRule type="cellIs" dxfId="2411" priority="3739" stopIfTrue="1" operator="greaterThanOrEqual">
      <formula>50</formula>
    </cfRule>
    <cfRule type="cellIs" dxfId="2410" priority="3740" stopIfTrue="1" operator="lessThan">
      <formula>50</formula>
    </cfRule>
    <cfRule type="cellIs" dxfId="2409" priority="3741" stopIfTrue="1" operator="greaterThanOrEqual">
      <formula>50</formula>
    </cfRule>
    <cfRule type="cellIs" dxfId="2408" priority="3730" stopIfTrue="1" operator="lessThan">
      <formula>50</formula>
    </cfRule>
  </conditionalFormatting>
  <conditionalFormatting sqref="E2:E11 E13:E564">
    <cfRule type="cellIs" dxfId="2407" priority="3738" stopIfTrue="1" operator="lessThan">
      <formula>50</formula>
    </cfRule>
  </conditionalFormatting>
  <conditionalFormatting sqref="E2:E564 F567:F578 F580:F589 F2 F222 F386:F419">
    <cfRule type="cellIs" dxfId="2406" priority="3742" stopIfTrue="1" operator="lessThan">
      <formula>50</formula>
    </cfRule>
    <cfRule type="cellIs" dxfId="2405" priority="3728" stopIfTrue="1" operator="greaterThanOrEqual">
      <formula>50</formula>
    </cfRule>
  </conditionalFormatting>
  <conditionalFormatting sqref="E2:E564 F567:F578 F580:F589">
    <cfRule type="cellIs" dxfId="2404" priority="3731" stopIfTrue="1" operator="lessThan">
      <formula>50</formula>
    </cfRule>
  </conditionalFormatting>
  <conditionalFormatting sqref="E12">
    <cfRule type="containsText" dxfId="2403" priority="3670" stopIfTrue="1" operator="containsText" text="لم">
      <formula>NOT(ISERROR(SEARCH("لم",E12)))</formula>
    </cfRule>
    <cfRule type="cellIs" dxfId="2402" priority="3676" stopIfTrue="1" operator="greaterThanOrEqual">
      <formula>50</formula>
    </cfRule>
    <cfRule type="cellIs" dxfId="2401" priority="3675" stopIfTrue="1" operator="lessThan">
      <formula>50</formula>
    </cfRule>
    <cfRule type="cellIs" dxfId="2400" priority="3674" stopIfTrue="1" operator="greaterThanOrEqual">
      <formula>50</formula>
    </cfRule>
    <cfRule type="cellIs" dxfId="2399" priority="3671" stopIfTrue="1" operator="lessThan">
      <formula>50</formula>
    </cfRule>
  </conditionalFormatting>
  <conditionalFormatting sqref="E15">
    <cfRule type="cellIs" dxfId="2398" priority="3683" stopIfTrue="1" operator="lessThan">
      <formula>50</formula>
    </cfRule>
    <cfRule type="cellIs" dxfId="2397" priority="3681" stopIfTrue="1" operator="greaterThanOrEqual">
      <formula>50</formula>
    </cfRule>
    <cfRule type="cellIs" dxfId="2396" priority="3680" stopIfTrue="1" operator="lessThan">
      <formula>50</formula>
    </cfRule>
    <cfRule type="containsText" dxfId="2395" priority="3679" stopIfTrue="1" operator="containsText" text="لم">
      <formula>NOT(ISERROR(SEARCH("لم",E15)))</formula>
    </cfRule>
    <cfRule type="cellIs" dxfId="2394" priority="3678" stopIfTrue="1" operator="lessThan">
      <formula>50</formula>
    </cfRule>
    <cfRule type="containsText" dxfId="2393" priority="3677" stopIfTrue="1" operator="containsText" text="لم">
      <formula>NOT(ISERROR(SEARCH("لم",E15)))</formula>
    </cfRule>
    <cfRule type="cellIs" dxfId="2392" priority="3687" stopIfTrue="1" operator="lessThan">
      <formula>50</formula>
    </cfRule>
    <cfRule type="cellIs" dxfId="2391" priority="3688" stopIfTrue="1" operator="lessThan">
      <formula>50</formula>
    </cfRule>
    <cfRule type="cellIs" dxfId="2390" priority="3691" stopIfTrue="1" operator="lessThan">
      <formula>5050</formula>
    </cfRule>
    <cfRule type="cellIs" dxfId="2389" priority="3686" stopIfTrue="1" operator="greaterThanOrEqual">
      <formula>50</formula>
    </cfRule>
    <cfRule type="cellIs" dxfId="2388" priority="3685" stopIfTrue="1" operator="lessThan">
      <formula>50</formula>
    </cfRule>
    <cfRule type="cellIs" dxfId="2387" priority="3684" stopIfTrue="1" operator="lessThan">
      <formula>50</formula>
    </cfRule>
    <cfRule type="cellIs" dxfId="2386" priority="3689" stopIfTrue="1" operator="greaterThanOrEqual">
      <formula>50</formula>
    </cfRule>
    <cfRule type="cellIs" dxfId="2385" priority="3692" stopIfTrue="1" operator="lessThanOrEqual">
      <formula>49</formula>
    </cfRule>
  </conditionalFormatting>
  <conditionalFormatting sqref="E17 E34:E35 E46:E497 F567:F578 F580:F589">
    <cfRule type="cellIs" dxfId="2384" priority="3708" stopIfTrue="1" operator="lessThan">
      <formula>50</formula>
    </cfRule>
  </conditionalFormatting>
  <conditionalFormatting sqref="E26">
    <cfRule type="cellIs" dxfId="2383" priority="3659" stopIfTrue="1" operator="lessThan">
      <formula>50</formula>
    </cfRule>
    <cfRule type="cellIs" dxfId="2382" priority="3658" stopIfTrue="1" operator="greaterThanOrEqual">
      <formula>50</formula>
    </cfRule>
    <cfRule type="cellIs" dxfId="2381" priority="3657" stopIfTrue="1" operator="lessThan">
      <formula>50</formula>
    </cfRule>
    <cfRule type="cellIs" dxfId="2380" priority="3656" stopIfTrue="1" operator="greaterThanOrEqual">
      <formula>50</formula>
    </cfRule>
    <cfRule type="cellIs" dxfId="2379" priority="3655" stopIfTrue="1" operator="lessThan">
      <formula>50</formula>
    </cfRule>
  </conditionalFormatting>
  <conditionalFormatting sqref="E27">
    <cfRule type="containsText" dxfId="2378" priority="3648" stopIfTrue="1" operator="containsText" text="لم">
      <formula>NOT(ISERROR(SEARCH("لم",E27)))</formula>
    </cfRule>
    <cfRule type="cellIs" dxfId="2377" priority="3649" stopIfTrue="1" operator="lessThan">
      <formula>50</formula>
    </cfRule>
    <cfRule type="cellIs" dxfId="2376" priority="3654" stopIfTrue="1" operator="greaterThanOrEqual">
      <formula>50</formula>
    </cfRule>
    <cfRule type="cellIs" dxfId="2375" priority="3652" stopIfTrue="1" operator="greaterThanOrEqual">
      <formula>50</formula>
    </cfRule>
    <cfRule type="cellIs" dxfId="2374" priority="3653" stopIfTrue="1" operator="lessThan">
      <formula>50</formula>
    </cfRule>
  </conditionalFormatting>
  <conditionalFormatting sqref="E31">
    <cfRule type="cellIs" dxfId="2373" priority="3662" stopIfTrue="1" operator="greaterThanOrEqual">
      <formula>50</formula>
    </cfRule>
    <cfRule type="cellIs" dxfId="2372" priority="3661" stopIfTrue="1" operator="lessThan">
      <formula>50</formula>
    </cfRule>
    <cfRule type="cellIs" dxfId="2371" priority="3665" stopIfTrue="1" operator="lessThan">
      <formula>50</formula>
    </cfRule>
    <cfRule type="cellIs" dxfId="2370" priority="3663" stopIfTrue="1" operator="lessThan">
      <formula>50</formula>
    </cfRule>
    <cfRule type="cellIs" dxfId="2369" priority="3664" stopIfTrue="1" operator="greaterThanOrEqual">
      <formula>50</formula>
    </cfRule>
  </conditionalFormatting>
  <conditionalFormatting sqref="E34:E35 E46:E497 F567:F578 F580:F589 E17">
    <cfRule type="containsText" dxfId="2368" priority="3707" stopIfTrue="1" operator="containsText" text="لم">
      <formula>NOT(ISERROR(SEARCH("لم",E17)))</formula>
    </cfRule>
  </conditionalFormatting>
  <conditionalFormatting sqref="E34:E35 F2 F386:F419 F567:F578 F580:F589">
    <cfRule type="cellIs" dxfId="2367" priority="3713" stopIfTrue="1" operator="greaterThanOrEqual">
      <formula>50</formula>
    </cfRule>
  </conditionalFormatting>
  <conditionalFormatting sqref="E34:E35 F567:F578 F580:F589 F2 F222 F386:F419">
    <cfRule type="cellIs" dxfId="2366" priority="3723" stopIfTrue="1" operator="lessThan">
      <formula>5050</formula>
    </cfRule>
  </conditionalFormatting>
  <conditionalFormatting sqref="E34:E35 F567:F578 F580:F589">
    <cfRule type="cellIs" dxfId="2365" priority="3721" stopIfTrue="1" operator="greaterThanOrEqual">
      <formula>50</formula>
    </cfRule>
    <cfRule type="cellIs" dxfId="2364" priority="3720" stopIfTrue="1" operator="lessThan">
      <formula>50</formula>
    </cfRule>
    <cfRule type="cellIs" dxfId="2363" priority="3719" stopIfTrue="1" operator="lessThan">
      <formula>50</formula>
    </cfRule>
  </conditionalFormatting>
  <conditionalFormatting sqref="E34:E35">
    <cfRule type="containsText" dxfId="2362" priority="3709" stopIfTrue="1" operator="containsText" text="لم">
      <formula>NOT(ISERROR(SEARCH("لم",E34)))</formula>
    </cfRule>
    <cfRule type="cellIs" dxfId="2361" priority="3712" stopIfTrue="1" operator="lessThan">
      <formula>50</formula>
    </cfRule>
  </conditionalFormatting>
  <conditionalFormatting sqref="E35 E46:E497 F567:F578 F580:F589">
    <cfRule type="cellIs" dxfId="2360" priority="3706" stopIfTrue="1" operator="lessThan">
      <formula>50</formula>
    </cfRule>
    <cfRule type="containsText" dxfId="2359" priority="3705" stopIfTrue="1" operator="containsText" text="لم">
      <formula>NOT(ISERROR(SEARCH("لم",E35)))</formula>
    </cfRule>
  </conditionalFormatting>
  <conditionalFormatting sqref="E46:E497 F567:F578 F580:F589 E35">
    <cfRule type="cellIs" dxfId="2358" priority="3704" stopIfTrue="1" operator="lessThan">
      <formula>50</formula>
    </cfRule>
  </conditionalFormatting>
  <conditionalFormatting sqref="E61">
    <cfRule type="cellIs" dxfId="2357" priority="3647" stopIfTrue="1" operator="lessThan">
      <formula>50</formula>
    </cfRule>
  </conditionalFormatting>
  <conditionalFormatting sqref="E347">
    <cfRule type="cellIs" dxfId="2356" priority="3392" stopIfTrue="1" operator="greaterThanOrEqual">
      <formula>50</formula>
    </cfRule>
    <cfRule type="cellIs" dxfId="2355" priority="3391" stopIfTrue="1" operator="lessThan">
      <formula>50</formula>
    </cfRule>
    <cfRule type="cellIs" dxfId="2354" priority="3390" stopIfTrue="1" operator="greaterThanOrEqual">
      <formula>50</formula>
    </cfRule>
    <cfRule type="cellIs" dxfId="2353" priority="3389" stopIfTrue="1" operator="lessThan">
      <formula>50</formula>
    </cfRule>
    <cfRule type="cellIs" dxfId="2352" priority="3388" stopIfTrue="1" operator="lessThan">
      <formula>5050</formula>
    </cfRule>
    <cfRule type="cellIs" dxfId="2351" priority="3386" stopIfTrue="1" operator="greaterThanOrEqual">
      <formula>50</formula>
    </cfRule>
    <cfRule type="cellIs" dxfId="2350" priority="3385" stopIfTrue="1" operator="lessThan">
      <formula>50</formula>
    </cfRule>
    <cfRule type="cellIs" dxfId="2349" priority="3384" stopIfTrue="1" operator="lessThan">
      <formula>50</formula>
    </cfRule>
    <cfRule type="cellIs" dxfId="2348" priority="3383" stopIfTrue="1" operator="lessThan">
      <formula>50</formula>
    </cfRule>
    <cfRule type="cellIs" dxfId="2347" priority="3381" stopIfTrue="1" operator="greaterThanOrEqual">
      <formula>50</formula>
    </cfRule>
    <cfRule type="cellIs" dxfId="2346" priority="3379" stopIfTrue="1" operator="lessThan">
      <formula>50</formula>
    </cfRule>
    <cfRule type="cellIs" dxfId="2345" priority="3378" stopIfTrue="1" operator="greaterThanOrEqual">
      <formula>50</formula>
    </cfRule>
    <cfRule type="cellIs" dxfId="2344" priority="3393" stopIfTrue="1" operator="lessThan">
      <formula>50</formula>
    </cfRule>
  </conditionalFormatting>
  <conditionalFormatting sqref="E565:E566 F566">
    <cfRule type="cellIs" dxfId="2343" priority="3465" stopIfTrue="1" operator="lessThan">
      <formula>50</formula>
    </cfRule>
  </conditionalFormatting>
  <conditionalFormatting sqref="E565:E566">
    <cfRule type="cellIs" dxfId="2342" priority="3466" stopIfTrue="1" operator="lessThan">
      <formula>50</formula>
    </cfRule>
    <cfRule type="cellIs" dxfId="2341" priority="3467" stopIfTrue="1" operator="lessThan">
      <formula>50</formula>
    </cfRule>
    <cfRule type="cellIs" dxfId="2340" priority="3468" stopIfTrue="1" operator="lessThan">
      <formula>50</formula>
    </cfRule>
    <cfRule type="cellIs" dxfId="2339" priority="3469" stopIfTrue="1" operator="greaterThanOrEqual">
      <formula>50</formula>
    </cfRule>
    <cfRule type="cellIs" dxfId="2338" priority="3470" stopIfTrue="1" operator="lessThan">
      <formula>50</formula>
    </cfRule>
    <cfRule type="cellIs" dxfId="2337" priority="3471" stopIfTrue="1" operator="greaterThanOrEqual">
      <formula>50</formula>
    </cfRule>
    <cfRule type="cellIs" dxfId="2336" priority="3472" stopIfTrue="1" operator="lessThan">
      <formula>50</formula>
    </cfRule>
  </conditionalFormatting>
  <conditionalFormatting sqref="E565:E590 F566">
    <cfRule type="cellIs" dxfId="2335" priority="3473" stopIfTrue="1" operator="greaterThanOrEqual">
      <formula>50</formula>
    </cfRule>
  </conditionalFormatting>
  <conditionalFormatting sqref="E567:E590 F498:F499 F501:F518 F520:F522 F525:F528 F530 F532:F536">
    <cfRule type="cellIs" dxfId="2334" priority="3598" stopIfTrue="1" operator="greaterThanOrEqual">
      <formula>50</formula>
    </cfRule>
  </conditionalFormatting>
  <conditionalFormatting sqref="E567:E590">
    <cfRule type="cellIs" dxfId="2333" priority="3597" stopIfTrue="1" operator="lessThan">
      <formula>50</formula>
    </cfRule>
  </conditionalFormatting>
  <conditionalFormatting sqref="E591:E611 E613:E615 E620:E707 F650 F652:F654 F591:F592 F656:F668 F678:F691 F694:F703 F705:F707">
    <cfRule type="cellIs" dxfId="2332" priority="3013" stopIfTrue="1" operator="lessThan">
      <formula>50</formula>
    </cfRule>
  </conditionalFormatting>
  <conditionalFormatting sqref="E591:E611 E613:E615 E620:E707 F650 F652:F654">
    <cfRule type="cellIs" dxfId="2331" priority="3001" stopIfTrue="1" operator="lessThan">
      <formula>50</formula>
    </cfRule>
    <cfRule type="cellIs" dxfId="2330" priority="3010" stopIfTrue="1" operator="greaterThanOrEqual">
      <formula>50</formula>
    </cfRule>
    <cfRule type="cellIs" dxfId="2329" priority="3002" stopIfTrue="1" operator="lessThan">
      <formula>50</formula>
    </cfRule>
  </conditionalFormatting>
  <conditionalFormatting sqref="E591:E611 E613:E615 E620:E707">
    <cfRule type="cellIs" dxfId="2328" priority="3011" stopIfTrue="1" operator="lessThan">
      <formula>50</formula>
    </cfRule>
    <cfRule type="cellIs" dxfId="2327" priority="3012" stopIfTrue="1" operator="greaterThanOrEqual">
      <formula>50</formula>
    </cfRule>
  </conditionalFormatting>
  <conditionalFormatting sqref="E591:E611 E613:E615">
    <cfRule type="cellIs" dxfId="2326" priority="3009" stopIfTrue="1" operator="lessThan">
      <formula>50</formula>
    </cfRule>
  </conditionalFormatting>
  <conditionalFormatting sqref="E591:E611 E620:E707 F650 F652:F654 F591:F592 F678:F691 F694:F703 F705:F707 E613:E615">
    <cfRule type="cellIs" dxfId="2325" priority="2999" stopIfTrue="1" operator="greaterThanOrEqual">
      <formula>50</formula>
    </cfRule>
  </conditionalFormatting>
  <conditionalFormatting sqref="E607 E611 E613:E615 E649:E655 F650 F652:F654 E675:E707">
    <cfRule type="cellIs" dxfId="2324" priority="2979" stopIfTrue="1" operator="lessThan">
      <formula>50</formula>
    </cfRule>
  </conditionalFormatting>
  <conditionalFormatting sqref="E611 E649:E655 E675:E707 F650 F652:F654 E613:E615 E607">
    <cfRule type="containsText" dxfId="2323" priority="2978" stopIfTrue="1" operator="containsText" text="لم">
      <formula>NOT(ISERROR(SEARCH("لم",E607)))</formula>
    </cfRule>
  </conditionalFormatting>
  <conditionalFormatting sqref="E611 E649:E655 F591:F592 F650 F652:F654 F656:F668">
    <cfRule type="cellIs" dxfId="2322" priority="2984" stopIfTrue="1" operator="greaterThanOrEqual">
      <formula>50</formula>
    </cfRule>
  </conditionalFormatting>
  <conditionalFormatting sqref="E611 E649:E655 F650 F652:F654 F591:F592 F656:F668 F678:F691 F694:F703 F705:F707">
    <cfRule type="cellIs" dxfId="2321" priority="2994" stopIfTrue="1" operator="lessThan">
      <formula>5050</formula>
    </cfRule>
  </conditionalFormatting>
  <conditionalFormatting sqref="E611 E649:E655 F650 F652:F654">
    <cfRule type="containsText" dxfId="2320" priority="2980" stopIfTrue="1" operator="containsText" text="لم">
      <formula>NOT(ISERROR(SEARCH("لم",E611)))</formula>
    </cfRule>
    <cfRule type="cellIs" dxfId="2319" priority="2990" stopIfTrue="1" operator="lessThan">
      <formula>50</formula>
    </cfRule>
    <cfRule type="cellIs" dxfId="2318" priority="2991" stopIfTrue="1" operator="lessThan">
      <formula>50</formula>
    </cfRule>
    <cfRule type="cellIs" dxfId="2317" priority="2992" stopIfTrue="1" operator="greaterThanOrEqual">
      <formula>50</formula>
    </cfRule>
  </conditionalFormatting>
  <conditionalFormatting sqref="E611 E649:E655">
    <cfRule type="cellIs" dxfId="2316" priority="2983" stopIfTrue="1" operator="lessThan">
      <formula>50</formula>
    </cfRule>
  </conditionalFormatting>
  <conditionalFormatting sqref="E611 E651:E655 E675:E707">
    <cfRule type="cellIs" dxfId="2315" priority="2977" stopIfTrue="1" operator="lessThan">
      <formula>50</formula>
    </cfRule>
    <cfRule type="containsText" dxfId="2314" priority="2976" stopIfTrue="1" operator="containsText" text="لم">
      <formula>NOT(ISERROR(SEARCH("لم",E611)))</formula>
    </cfRule>
  </conditionalFormatting>
  <conditionalFormatting sqref="E614">
    <cfRule type="cellIs" dxfId="2313" priority="2924" stopIfTrue="1" operator="lessThan">
      <formula>50</formula>
    </cfRule>
    <cfRule type="cellIs" dxfId="2312" priority="2901" stopIfTrue="1" operator="lessThan">
      <formula>50</formula>
    </cfRule>
    <cfRule type="cellIs" dxfId="2311" priority="2903" stopIfTrue="1" operator="lessThan">
      <formula>50</formula>
    </cfRule>
    <cfRule type="cellIs" dxfId="2310" priority="2909" stopIfTrue="1" operator="lessThan">
      <formula>50</formula>
    </cfRule>
    <cfRule type="cellIs" dxfId="2309" priority="2910" stopIfTrue="1" operator="greaterThan">
      <formula>49</formula>
    </cfRule>
    <cfRule type="containsText" dxfId="2308" priority="2911" stopIfTrue="1" operator="containsText" text="لم">
      <formula>NOT(ISERROR(SEARCH("لم",E614)))</formula>
    </cfRule>
    <cfRule type="cellIs" dxfId="2307" priority="2912" stopIfTrue="1" operator="lessThan">
      <formula>50</formula>
    </cfRule>
    <cfRule type="containsText" dxfId="2306" priority="2904" stopIfTrue="1" operator="containsText" text="لم">
      <formula>NOT(ISERROR(SEARCH("لم",E614)))</formula>
    </cfRule>
    <cfRule type="cellIs" dxfId="2305" priority="2913" stopIfTrue="1" operator="greaterThanOrEqual">
      <formula>50</formula>
    </cfRule>
    <cfRule type="cellIs" dxfId="2304" priority="2915" stopIfTrue="1" operator="lessThan">
      <formula>50</formula>
    </cfRule>
    <cfRule type="cellIs" dxfId="2303" priority="2916" stopIfTrue="1" operator="lessThan">
      <formula>50</formula>
    </cfRule>
    <cfRule type="cellIs" dxfId="2302" priority="2917" stopIfTrue="1" operator="lessThan">
      <formula>50</formula>
    </cfRule>
    <cfRule type="cellIs" dxfId="2301" priority="2918" stopIfTrue="1" operator="greaterThanOrEqual">
      <formula>50</formula>
    </cfRule>
    <cfRule type="cellIs" dxfId="2300" priority="2919" stopIfTrue="1" operator="lessThan">
      <formula>50</formula>
    </cfRule>
    <cfRule type="cellIs" dxfId="2299" priority="2920" stopIfTrue="1" operator="lessThan">
      <formula>50</formula>
    </cfRule>
    <cfRule type="cellIs" dxfId="2298" priority="2921" stopIfTrue="1" operator="greaterThanOrEqual">
      <formula>50</formula>
    </cfRule>
    <cfRule type="cellIs" dxfId="2297" priority="2923" stopIfTrue="1" operator="lessThan">
      <formula>5050</formula>
    </cfRule>
    <cfRule type="cellIs" dxfId="2296" priority="2925" stopIfTrue="1" operator="lessThan">
      <formula>50</formula>
    </cfRule>
    <cfRule type="cellIs" dxfId="2295" priority="2943" stopIfTrue="1" operator="greaterThanOrEqual">
      <formula>50</formula>
    </cfRule>
    <cfRule type="cellIs" dxfId="2294" priority="2942" stopIfTrue="1" operator="lessThan">
      <formula>50</formula>
    </cfRule>
    <cfRule type="cellIs" dxfId="2293" priority="2940" stopIfTrue="1" operator="lessThan">
      <formula>50</formula>
    </cfRule>
    <cfRule type="cellIs" dxfId="2292" priority="2938" stopIfTrue="1" operator="lessThan">
      <formula>50</formula>
    </cfRule>
    <cfRule type="containsText" dxfId="2291" priority="2905" operator="containsText" text="لم">
      <formula>NOT(ISERROR(SEARCH("لم",E614)))</formula>
    </cfRule>
    <cfRule type="cellIs" dxfId="2290" priority="2906" operator="lessThan">
      <formula>50</formula>
    </cfRule>
    <cfRule type="cellIs" priority="2907" operator="greaterThan">
      <formula>49</formula>
    </cfRule>
    <cfRule type="cellIs" dxfId="2289" priority="2937" stopIfTrue="1" operator="greaterThan">
      <formula>50</formula>
    </cfRule>
    <cfRule type="cellIs" dxfId="2288" priority="2936" stopIfTrue="1" operator="greaterThanOrEqual">
      <formula>50</formula>
    </cfRule>
    <cfRule type="cellIs" dxfId="2287" priority="2926" stopIfTrue="1" operator="lessThan">
      <formula>50</formula>
    </cfRule>
    <cfRule type="cellIs" dxfId="2286" priority="2934" stopIfTrue="1" operator="greaterThanOrEqual">
      <formula>50</formula>
    </cfRule>
    <cfRule type="cellIs" dxfId="2285" priority="2933" stopIfTrue="1" operator="lessThan">
      <formula>50</formula>
    </cfRule>
    <cfRule type="cellIs" dxfId="2284" priority="2932" stopIfTrue="1" operator="lessThan">
      <formula>50</formula>
    </cfRule>
    <cfRule type="cellIs" dxfId="2283" priority="2931" stopIfTrue="1" operator="lessThanOrEqual">
      <formula>49</formula>
    </cfRule>
    <cfRule type="cellIs" dxfId="2282" priority="2930" stopIfTrue="1" operator="greaterThanOrEqual">
      <formula>50</formula>
    </cfRule>
    <cfRule type="cellIs" dxfId="2281" priority="2929" stopIfTrue="1" operator="lessThan">
      <formula>50</formula>
    </cfRule>
    <cfRule type="cellIs" dxfId="2280" priority="2928" stopIfTrue="1" operator="lessThanOrEqual">
      <formula>49</formula>
    </cfRule>
    <cfRule type="cellIs" dxfId="2279" priority="2927" stopIfTrue="1" operator="lessThan">
      <formula>50</formula>
    </cfRule>
    <cfRule type="containsText" dxfId="2278" priority="2908" stopIfTrue="1" operator="containsText" text="لم">
      <formula>NOT(ISERROR(SEARCH("لم",E614)))</formula>
    </cfRule>
    <cfRule type="containsText" dxfId="2277" priority="2902" stopIfTrue="1" operator="containsText" text="لم">
      <formula>NOT(ISERROR(SEARCH("لم",E614)))</formula>
    </cfRule>
  </conditionalFormatting>
  <conditionalFormatting sqref="E614:E615">
    <cfRule type="containsText" dxfId="2276" priority="2852" operator="containsText" text="لم">
      <formula>NOT(ISERROR(SEARCH("لم",E614)))</formula>
    </cfRule>
    <cfRule type="cellIs" dxfId="2275" priority="2853" operator="lessThan">
      <formula>50</formula>
    </cfRule>
    <cfRule type="cellIs" priority="2861" operator="greaterThan">
      <formula>49</formula>
    </cfRule>
  </conditionalFormatting>
  <conditionalFormatting sqref="E615">
    <cfRule type="containsText" dxfId="2274" priority="2858" stopIfTrue="1" operator="containsText" text="لم">
      <formula>NOT(ISERROR(SEARCH("لم",E615)))</formula>
    </cfRule>
    <cfRule type="cellIs" dxfId="2273" priority="2857" stopIfTrue="1" operator="lessThan">
      <formula>50</formula>
    </cfRule>
    <cfRule type="containsText" dxfId="2272" priority="2856" stopIfTrue="1" operator="containsText" text="لم">
      <formula>NOT(ISERROR(SEARCH("لم",E615)))</formula>
    </cfRule>
    <cfRule type="cellIs" dxfId="2271" priority="2855" stopIfTrue="1" operator="lessThan">
      <formula>50</formula>
    </cfRule>
    <cfRule type="cellIs" priority="2854" operator="greaterThan">
      <formula>49</formula>
    </cfRule>
    <cfRule type="containsText" dxfId="2270" priority="2859" operator="containsText" text="لم">
      <formula>NOT(ISERROR(SEARCH("لم",E615)))</formula>
    </cfRule>
    <cfRule type="containsText" dxfId="2269" priority="2865" stopIfTrue="1" operator="containsText" text="لم">
      <formula>NOT(ISERROR(SEARCH("لم",E615)))</formula>
    </cfRule>
    <cfRule type="cellIs" dxfId="2268" priority="2866" stopIfTrue="1" operator="lessThan">
      <formula>50</formula>
    </cfRule>
    <cfRule type="cellIs" dxfId="2267" priority="2867" stopIfTrue="1" operator="greaterThanOrEqual">
      <formula>50</formula>
    </cfRule>
    <cfRule type="cellIs" dxfId="2266" priority="2869" stopIfTrue="1" operator="lessThan">
      <formula>50</formula>
    </cfRule>
    <cfRule type="cellIs" dxfId="2265" priority="2870" stopIfTrue="1" operator="lessThan">
      <formula>50</formula>
    </cfRule>
    <cfRule type="cellIs" dxfId="2264" priority="2872" stopIfTrue="1" operator="greaterThanOrEqual">
      <formula>50</formula>
    </cfRule>
    <cfRule type="cellIs" dxfId="2263" priority="2873" stopIfTrue="1" operator="lessThan">
      <formula>50</formula>
    </cfRule>
    <cfRule type="cellIs" dxfId="2262" priority="2874" stopIfTrue="1" operator="lessThan">
      <formula>50</formula>
    </cfRule>
    <cfRule type="cellIs" dxfId="2261" priority="2875" stopIfTrue="1" operator="greaterThanOrEqual">
      <formula>50</formula>
    </cfRule>
    <cfRule type="cellIs" dxfId="2260" priority="2877" stopIfTrue="1" operator="lessThan">
      <formula>5050</formula>
    </cfRule>
    <cfRule type="cellIs" dxfId="2259" priority="2878" stopIfTrue="1" operator="lessThan">
      <formula>50</formula>
    </cfRule>
    <cfRule type="cellIs" dxfId="2258" priority="2879" stopIfTrue="1" operator="lessThan">
      <formula>50</formula>
    </cfRule>
    <cfRule type="cellIs" dxfId="2257" priority="2880" stopIfTrue="1" operator="lessThan">
      <formula>50</formula>
    </cfRule>
    <cfRule type="cellIs" dxfId="2256" priority="2881" stopIfTrue="1" operator="lessThan">
      <formula>50</formula>
    </cfRule>
    <cfRule type="cellIs" dxfId="2255" priority="2882" stopIfTrue="1" operator="lessThanOrEqual">
      <formula>49</formula>
    </cfRule>
    <cfRule type="cellIs" dxfId="2254" priority="2883" stopIfTrue="1" operator="lessThan">
      <formula>50</formula>
    </cfRule>
    <cfRule type="cellIs" dxfId="2253" priority="2891" stopIfTrue="1" operator="greaterThan">
      <formula>50</formula>
    </cfRule>
    <cfRule type="cellIs" dxfId="2252" priority="2885" stopIfTrue="1" operator="lessThanOrEqual">
      <formula>49</formula>
    </cfRule>
    <cfRule type="cellIs" dxfId="2251" priority="2886" stopIfTrue="1" operator="lessThan">
      <formula>50</formula>
    </cfRule>
    <cfRule type="cellIs" dxfId="2250" priority="2887" stopIfTrue="1" operator="lessThan">
      <formula>50</formula>
    </cfRule>
    <cfRule type="cellIs" dxfId="2249" priority="2888" stopIfTrue="1" operator="greaterThanOrEqual">
      <formula>50</formula>
    </cfRule>
    <cfRule type="cellIs" dxfId="2248" priority="2890" stopIfTrue="1" operator="greaterThanOrEqual">
      <formula>50</formula>
    </cfRule>
    <cfRule type="cellIs" dxfId="2247" priority="2892" stopIfTrue="1" operator="lessThan">
      <formula>50</formula>
    </cfRule>
    <cfRule type="cellIs" dxfId="2246" priority="2894" stopIfTrue="1" operator="lessThan">
      <formula>50</formula>
    </cfRule>
    <cfRule type="cellIs" dxfId="2245" priority="2896" stopIfTrue="1" operator="lessThan">
      <formula>50</formula>
    </cfRule>
    <cfRule type="cellIs" dxfId="2244" priority="2897" stopIfTrue="1" operator="greaterThanOrEqual">
      <formula>50</formula>
    </cfRule>
    <cfRule type="cellIs" dxfId="2243" priority="2871" stopIfTrue="1" operator="lessThan">
      <formula>50</formula>
    </cfRule>
    <cfRule type="containsText" dxfId="2242" priority="2862" stopIfTrue="1" operator="containsText" text="لم">
      <formula>NOT(ISERROR(SEARCH("لم",E615)))</formula>
    </cfRule>
    <cfRule type="cellIs" dxfId="2241" priority="2863" stopIfTrue="1" operator="lessThan">
      <formula>50</formula>
    </cfRule>
    <cfRule type="cellIs" dxfId="2240" priority="2864" stopIfTrue="1" operator="greaterThan">
      <formula>49</formula>
    </cfRule>
    <cfRule type="cellIs" dxfId="2239" priority="2860" operator="lessThan">
      <formula>50</formula>
    </cfRule>
    <cfRule type="cellIs" dxfId="2238" priority="2884" stopIfTrue="1" operator="greaterThanOrEqual">
      <formula>50</formula>
    </cfRule>
  </conditionalFormatting>
  <conditionalFormatting sqref="E616">
    <cfRule type="cellIs" dxfId="2237" priority="2701" stopIfTrue="1" operator="lessThan">
      <formula>50</formula>
    </cfRule>
    <cfRule type="cellIs" dxfId="2236" priority="2700" stopIfTrue="1" operator="lessThan">
      <formula>50</formula>
    </cfRule>
    <cfRule type="cellIs" dxfId="2235" priority="2699" stopIfTrue="1" operator="lessThan">
      <formula>50</formula>
    </cfRule>
    <cfRule type="cellIs" dxfId="2234" priority="2703" stopIfTrue="1" operator="greaterThanOrEqual">
      <formula>50</formula>
    </cfRule>
    <cfRule type="cellIs" dxfId="2233" priority="2704" stopIfTrue="1" operator="lessThan">
      <formula>50</formula>
    </cfRule>
    <cfRule type="cellIs" dxfId="2232" priority="2705" stopIfTrue="1" operator="greaterThanOrEqual">
      <formula>50</formula>
    </cfRule>
    <cfRule type="cellIs" dxfId="2231" priority="2706" stopIfTrue="1" operator="lessThan">
      <formula>50</formula>
    </cfRule>
    <cfRule type="cellIs" dxfId="2230" priority="2707" stopIfTrue="1" operator="greaterThanOrEqual">
      <formula>50</formula>
    </cfRule>
    <cfRule type="cellIs" dxfId="2229" priority="2702" stopIfTrue="1" operator="lessThan">
      <formula>50</formula>
    </cfRule>
  </conditionalFormatting>
  <conditionalFormatting sqref="E616:E619">
    <cfRule type="cellIs" dxfId="2228" priority="1869" stopIfTrue="1" operator="greaterThanOrEqual">
      <formula>50</formula>
    </cfRule>
  </conditionalFormatting>
  <conditionalFormatting sqref="E617:E618">
    <cfRule type="cellIs" dxfId="2227" priority="1862" stopIfTrue="1" operator="lessThan">
      <formula>50</formula>
    </cfRule>
    <cfRule type="cellIs" dxfId="2226" priority="1864" stopIfTrue="1" operator="lessThan">
      <formula>50</formula>
    </cfRule>
    <cfRule type="cellIs" dxfId="2225" priority="1865" stopIfTrue="1" operator="greaterThanOrEqual">
      <formula>50</formula>
    </cfRule>
    <cfRule type="cellIs" dxfId="2224" priority="1866" stopIfTrue="1" operator="lessThan">
      <formula>50</formula>
    </cfRule>
    <cfRule type="cellIs" dxfId="2223" priority="1867" stopIfTrue="1" operator="greaterThanOrEqual">
      <formula>50</formula>
    </cfRule>
    <cfRule type="cellIs" dxfId="2222" priority="1868" stopIfTrue="1" operator="lessThan">
      <formula>50</formula>
    </cfRule>
    <cfRule type="cellIs" dxfId="2221" priority="1860" stopIfTrue="1" operator="greaterThanOrEqual">
      <formula>50</formula>
    </cfRule>
    <cfRule type="cellIs" dxfId="2220" priority="1861" stopIfTrue="1" operator="lessThan">
      <formula>50</formula>
    </cfRule>
    <cfRule type="cellIs" dxfId="2219" priority="1863" stopIfTrue="1" operator="lessThan">
      <formula>50</formula>
    </cfRule>
  </conditionalFormatting>
  <conditionalFormatting sqref="E619">
    <cfRule type="cellIs" dxfId="2218" priority="2689" stopIfTrue="1" operator="lessThan">
      <formula>50</formula>
    </cfRule>
    <cfRule type="cellIs" dxfId="2217" priority="2697" stopIfTrue="1" operator="greaterThanOrEqual">
      <formula>50</formula>
    </cfRule>
    <cfRule type="cellIs" dxfId="2216" priority="2696" stopIfTrue="1" operator="lessThan">
      <formula>50</formula>
    </cfRule>
    <cfRule type="cellIs" dxfId="2215" priority="2695" stopIfTrue="1" operator="greaterThanOrEqual">
      <formula>50</formula>
    </cfRule>
    <cfRule type="cellIs" dxfId="2214" priority="2694" stopIfTrue="1" operator="lessThan">
      <formula>50</formula>
    </cfRule>
    <cfRule type="cellIs" dxfId="2213" priority="2693" stopIfTrue="1" operator="greaterThanOrEqual">
      <formula>50</formula>
    </cfRule>
    <cfRule type="cellIs" dxfId="2212" priority="2692" stopIfTrue="1" operator="lessThan">
      <formula>50</formula>
    </cfRule>
    <cfRule type="cellIs" dxfId="2211" priority="2691" stopIfTrue="1" operator="lessThan">
      <formula>50</formula>
    </cfRule>
    <cfRule type="cellIs" dxfId="2210" priority="2690" stopIfTrue="1" operator="lessThan">
      <formula>50</formula>
    </cfRule>
  </conditionalFormatting>
  <conditionalFormatting sqref="E620:E707 F650 F652:F654 F656:F668 F678:F691 F694:F703 F705:F707 F591:F592">
    <cfRule type="cellIs" dxfId="2209" priority="3007" stopIfTrue="1" operator="lessThan">
      <formula>50</formula>
    </cfRule>
  </conditionalFormatting>
  <conditionalFormatting sqref="E646 F650 F652:F654 F657:F658 F660:F668 F678:F691 F694:F703 F705:F707">
    <cfRule type="cellIs" dxfId="2208" priority="3005" stopIfTrue="1" operator="lessThan">
      <formula>50</formula>
    </cfRule>
    <cfRule type="cellIs" dxfId="2207" priority="3006" stopIfTrue="1" operator="greaterThanOrEqual">
      <formula>50</formula>
    </cfRule>
    <cfRule type="cellIs" dxfId="2206" priority="3004" stopIfTrue="1" operator="greaterThanOrEqual">
      <formula>50</formula>
    </cfRule>
  </conditionalFormatting>
  <conditionalFormatting sqref="E675:E707 E611 E651:E655">
    <cfRule type="cellIs" dxfId="2205" priority="2975" stopIfTrue="1" operator="lessThan">
      <formula>50</formula>
    </cfRule>
  </conditionalFormatting>
  <conditionalFormatting sqref="E689">
    <cfRule type="cellIs" dxfId="2204" priority="2663" stopIfTrue="1" operator="greaterThanOrEqual">
      <formula>50</formula>
    </cfRule>
    <cfRule type="cellIs" dxfId="2203" priority="2661" stopIfTrue="1" operator="greaterThanOrEqual">
      <formula>50</formula>
    </cfRule>
    <cfRule type="cellIs" dxfId="2202" priority="2660" stopIfTrue="1" operator="lessThan">
      <formula>50</formula>
    </cfRule>
    <cfRule type="cellIs" dxfId="2201" priority="2662" stopIfTrue="1" operator="lessThan">
      <formula>50</formula>
    </cfRule>
    <cfRule type="cellIs" dxfId="2200" priority="2664" stopIfTrue="1" operator="lessThan">
      <formula>50</formula>
    </cfRule>
  </conditionalFormatting>
  <conditionalFormatting sqref="E708">
    <cfRule type="cellIs" dxfId="2199" priority="2126" stopIfTrue="1" operator="greaterThanOrEqual">
      <formula>50</formula>
    </cfRule>
    <cfRule type="cellIs" dxfId="2198" priority="2125" stopIfTrue="1" operator="lessThan">
      <formula>50</formula>
    </cfRule>
    <cfRule type="cellIs" dxfId="2197" priority="2124" stopIfTrue="1" operator="greaterThanOrEqual">
      <formula>50</formula>
    </cfRule>
    <cfRule type="cellIs" dxfId="2196" priority="2123" stopIfTrue="1" operator="lessThan">
      <formula>50</formula>
    </cfRule>
    <cfRule type="cellIs" dxfId="2195" priority="2122" stopIfTrue="1" operator="lessThan">
      <formula>50</formula>
    </cfRule>
    <cfRule type="cellIs" dxfId="2194" priority="2121" stopIfTrue="1" operator="lessThan">
      <formula>50</formula>
    </cfRule>
    <cfRule type="cellIs" dxfId="2193" priority="2120" stopIfTrue="1" operator="lessThan">
      <formula>50</formula>
    </cfRule>
    <cfRule type="cellIs" dxfId="2192" priority="2119" stopIfTrue="1" operator="greaterThanOrEqual">
      <formula>50</formula>
    </cfRule>
    <cfRule type="cellIs" dxfId="2191" priority="2127" stopIfTrue="1" operator="lessThan">
      <formula>50</formula>
    </cfRule>
  </conditionalFormatting>
  <conditionalFormatting sqref="E708:E709">
    <cfRule type="cellIs" dxfId="2190" priority="2128" stopIfTrue="1" operator="greaterThanOrEqual">
      <formula>50</formula>
    </cfRule>
  </conditionalFormatting>
  <conditionalFormatting sqref="E709">
    <cfRule type="cellIs" dxfId="2189" priority="2202" stopIfTrue="1" operator="greaterThanOrEqual">
      <formula>50</formula>
    </cfRule>
    <cfRule type="cellIs" dxfId="2188" priority="2204" stopIfTrue="1" operator="greaterThanOrEqual">
      <formula>50</formula>
    </cfRule>
    <cfRule type="cellIs" dxfId="2187" priority="2203" stopIfTrue="1" operator="lessThan">
      <formula>50</formula>
    </cfRule>
    <cfRule type="cellIs" dxfId="2186" priority="2201" stopIfTrue="1" operator="lessThan">
      <formula>50</formula>
    </cfRule>
    <cfRule type="cellIs" dxfId="2185" priority="2200" stopIfTrue="1" operator="lessThan">
      <formula>50</formula>
    </cfRule>
    <cfRule type="cellIs" dxfId="2184" priority="2199" stopIfTrue="1" operator="lessThan">
      <formula>50</formula>
    </cfRule>
    <cfRule type="cellIs" dxfId="2183" priority="2198" stopIfTrue="1" operator="lessThan">
      <formula>50</formula>
    </cfRule>
  </conditionalFormatting>
  <conditionalFormatting sqref="E709:E710">
    <cfRule type="cellIs" dxfId="2182" priority="2206" stopIfTrue="1" operator="greaterThanOrEqual">
      <formula>50</formula>
    </cfRule>
  </conditionalFormatting>
  <conditionalFormatting sqref="E710">
    <cfRule type="cellIs" dxfId="2181" priority="2213" stopIfTrue="1" operator="lessThan">
      <formula>50</formula>
    </cfRule>
    <cfRule type="cellIs" dxfId="2180" priority="2212" stopIfTrue="1" operator="greaterThanOrEqual">
      <formula>50</formula>
    </cfRule>
    <cfRule type="cellIs" dxfId="2179" priority="2211" stopIfTrue="1" operator="lessThan">
      <formula>50</formula>
    </cfRule>
    <cfRule type="cellIs" dxfId="2178" priority="2210" stopIfTrue="1" operator="lessThan">
      <formula>50</formula>
    </cfRule>
    <cfRule type="cellIs" dxfId="2177" priority="2209" stopIfTrue="1" operator="lessThan">
      <formula>50</formula>
    </cfRule>
    <cfRule type="cellIs" dxfId="2176" priority="2208" stopIfTrue="1" operator="lessThan">
      <formula>50</formula>
    </cfRule>
    <cfRule type="cellIs" dxfId="2175" priority="2214" stopIfTrue="1" operator="greaterThanOrEqual">
      <formula>50</formula>
    </cfRule>
    <cfRule type="cellIs" dxfId="2174" priority="2216" stopIfTrue="1" operator="greaterThanOrEqual">
      <formula>50</formula>
    </cfRule>
    <cfRule type="cellIs" dxfId="2173" priority="2215" stopIfTrue="1" operator="lessThan">
      <formula>50</formula>
    </cfRule>
  </conditionalFormatting>
  <conditionalFormatting sqref="E711:E712">
    <cfRule type="cellIs" dxfId="2172" priority="2100" stopIfTrue="1" operator="lessThan">
      <formula>50</formula>
    </cfRule>
    <cfRule type="cellIs" dxfId="2171" priority="2101" stopIfTrue="1" operator="greaterThanOrEqual">
      <formula>50</formula>
    </cfRule>
    <cfRule type="cellIs" dxfId="2170" priority="2105" stopIfTrue="1" operator="greaterThanOrEqual">
      <formula>50</formula>
    </cfRule>
    <cfRule type="cellIs" dxfId="2169" priority="2099" stopIfTrue="1" operator="lessThan">
      <formula>50</formula>
    </cfRule>
    <cfRule type="cellIs" dxfId="2168" priority="2102" stopIfTrue="1" operator="lessThan">
      <formula>50</formula>
    </cfRule>
    <cfRule type="cellIs" dxfId="2167" priority="2103" stopIfTrue="1" operator="greaterThanOrEqual">
      <formula>50</formula>
    </cfRule>
    <cfRule type="cellIs" dxfId="2166" priority="2104" stopIfTrue="1" operator="lessThan">
      <formula>50</formula>
    </cfRule>
    <cfRule type="cellIs" dxfId="2165" priority="2097" stopIfTrue="1" operator="lessThan">
      <formula>50</formula>
    </cfRule>
    <cfRule type="cellIs" dxfId="2164" priority="2098" stopIfTrue="1" operator="lessThan">
      <formula>50</formula>
    </cfRule>
  </conditionalFormatting>
  <conditionalFormatting sqref="E711:E714">
    <cfRule type="cellIs" dxfId="2163" priority="2083" stopIfTrue="1" operator="greaterThanOrEqual">
      <formula>50</formula>
    </cfRule>
  </conditionalFormatting>
  <conditionalFormatting sqref="E713">
    <cfRule type="cellIs" dxfId="2162" priority="2077" stopIfTrue="1" operator="lessThan">
      <formula>50</formula>
    </cfRule>
    <cfRule type="cellIs" dxfId="2161" priority="2079" stopIfTrue="1" operator="greaterThanOrEqual">
      <formula>50</formula>
    </cfRule>
    <cfRule type="cellIs" dxfId="2160" priority="2080" stopIfTrue="1" operator="lessThan">
      <formula>50</formula>
    </cfRule>
    <cfRule type="cellIs" dxfId="2159" priority="2081" stopIfTrue="1" operator="greaterThanOrEqual">
      <formula>50</formula>
    </cfRule>
    <cfRule type="cellIs" dxfId="2158" priority="2074" stopIfTrue="1" operator="greaterThanOrEqual">
      <formula>50</formula>
    </cfRule>
    <cfRule type="cellIs" dxfId="2157" priority="2075" stopIfTrue="1" operator="lessThan">
      <formula>50</formula>
    </cfRule>
    <cfRule type="cellIs" dxfId="2156" priority="2076" stopIfTrue="1" operator="lessThan">
      <formula>50</formula>
    </cfRule>
    <cfRule type="cellIs" dxfId="2155" priority="2082" stopIfTrue="1" operator="lessThan">
      <formula>50</formula>
    </cfRule>
    <cfRule type="cellIs" dxfId="2154" priority="2078" stopIfTrue="1" operator="lessThan">
      <formula>50</formula>
    </cfRule>
  </conditionalFormatting>
  <conditionalFormatting sqref="E714 E717:E718 E723:E782 F709 F711:F717 F719:F728">
    <cfRule type="cellIs" dxfId="2153" priority="2598" stopIfTrue="1" operator="lessThan">
      <formula>50</formula>
    </cfRule>
  </conditionalFormatting>
  <conditionalFormatting sqref="E714 E717:E718 E723:E782">
    <cfRule type="cellIs" dxfId="2152" priority="2597" stopIfTrue="1" operator="greaterThanOrEqual">
      <formula>50</formula>
    </cfRule>
    <cfRule type="cellIs" dxfId="2151" priority="2596" stopIfTrue="1" operator="lessThan">
      <formula>50</formula>
    </cfRule>
    <cfRule type="cellIs" dxfId="2150" priority="2595" stopIfTrue="1" operator="greaterThanOrEqual">
      <formula>50</formula>
    </cfRule>
    <cfRule type="cellIs" dxfId="2149" priority="2586" stopIfTrue="1" operator="lessThan">
      <formula>50</formula>
    </cfRule>
    <cfRule type="cellIs" dxfId="2148" priority="2587" stopIfTrue="1" operator="lessThan">
      <formula>50</formula>
    </cfRule>
    <cfRule type="cellIs" dxfId="2147" priority="2594" stopIfTrue="1" operator="lessThan">
      <formula>50</formula>
    </cfRule>
  </conditionalFormatting>
  <conditionalFormatting sqref="E715:E716">
    <cfRule type="cellIs" dxfId="2146" priority="2065" stopIfTrue="1" operator="lessThan">
      <formula>50</formula>
    </cfRule>
    <cfRule type="cellIs" dxfId="2145" priority="2064" stopIfTrue="1" operator="greaterThanOrEqual">
      <formula>50</formula>
    </cfRule>
    <cfRule type="cellIs" dxfId="2144" priority="2073" stopIfTrue="1" operator="greaterThanOrEqual">
      <formula>50</formula>
    </cfRule>
    <cfRule type="cellIs" dxfId="2143" priority="2070" stopIfTrue="1" operator="lessThan">
      <formula>50</formula>
    </cfRule>
    <cfRule type="cellIs" dxfId="2142" priority="2069" stopIfTrue="1" operator="greaterThanOrEqual">
      <formula>50</formula>
    </cfRule>
    <cfRule type="cellIs" dxfId="2141" priority="2068" stopIfTrue="1" operator="lessThan">
      <formula>50</formula>
    </cfRule>
    <cfRule type="cellIs" dxfId="2140" priority="2072" stopIfTrue="1" operator="lessThan">
      <formula>50</formula>
    </cfRule>
    <cfRule type="cellIs" dxfId="2139" priority="2071" stopIfTrue="1" operator="greaterThanOrEqual">
      <formula>50</formula>
    </cfRule>
    <cfRule type="cellIs" dxfId="2138" priority="2067" stopIfTrue="1" operator="lessThan">
      <formula>50</formula>
    </cfRule>
    <cfRule type="cellIs" dxfId="2137" priority="2066" stopIfTrue="1" operator="lessThan">
      <formula>50</formula>
    </cfRule>
  </conditionalFormatting>
  <conditionalFormatting sqref="E719">
    <cfRule type="cellIs" dxfId="2136" priority="2062" stopIfTrue="1" operator="greaterThanOrEqual">
      <formula>50</formula>
    </cfRule>
    <cfRule type="cellIs" dxfId="2135" priority="2061" stopIfTrue="1" operator="lessThan">
      <formula>50</formula>
    </cfRule>
    <cfRule type="cellIs" dxfId="2134" priority="2060" stopIfTrue="1" operator="greaterThanOrEqual">
      <formula>50</formula>
    </cfRule>
    <cfRule type="cellIs" dxfId="2133" priority="2059" stopIfTrue="1" operator="lessThan">
      <formula>50</formula>
    </cfRule>
    <cfRule type="cellIs" dxfId="2132" priority="2058" stopIfTrue="1" operator="greaterThanOrEqual">
      <formula>50</formula>
    </cfRule>
    <cfRule type="cellIs" dxfId="2131" priority="2055" stopIfTrue="1" operator="lessThan">
      <formula>50</formula>
    </cfRule>
    <cfRule type="cellIs" dxfId="2130" priority="2056" stopIfTrue="1" operator="lessThan">
      <formula>50</formula>
    </cfRule>
    <cfRule type="cellIs" dxfId="2129" priority="2057" stopIfTrue="1" operator="lessThan">
      <formula>50</formula>
    </cfRule>
    <cfRule type="cellIs" dxfId="2128" priority="2054" stopIfTrue="1" operator="lessThan">
      <formula>50</formula>
    </cfRule>
  </conditionalFormatting>
  <conditionalFormatting sqref="E719:E721">
    <cfRule type="cellIs" dxfId="2127" priority="2052" stopIfTrue="1" operator="greaterThanOrEqual">
      <formula>50</formula>
    </cfRule>
  </conditionalFormatting>
  <conditionalFormatting sqref="E720:E721">
    <cfRule type="cellIs" dxfId="2126" priority="2051" stopIfTrue="1" operator="lessThan">
      <formula>50</formula>
    </cfRule>
    <cfRule type="cellIs" dxfId="2125" priority="2048" stopIfTrue="1" operator="greaterThanOrEqual">
      <formula>50</formula>
    </cfRule>
    <cfRule type="cellIs" dxfId="2124" priority="2047" stopIfTrue="1" operator="lessThan">
      <formula>50</formula>
    </cfRule>
    <cfRule type="cellIs" dxfId="2123" priority="2046" stopIfTrue="1" operator="lessThan">
      <formula>50</formula>
    </cfRule>
    <cfRule type="cellIs" dxfId="2122" priority="2044" stopIfTrue="1" operator="lessThan">
      <formula>50</formula>
    </cfRule>
    <cfRule type="cellIs" dxfId="2121" priority="2049" stopIfTrue="1" operator="lessThan">
      <formula>50</formula>
    </cfRule>
    <cfRule type="cellIs" dxfId="2120" priority="2050" stopIfTrue="1" operator="greaterThanOrEqual">
      <formula>50</formula>
    </cfRule>
    <cfRule type="cellIs" dxfId="2119" priority="2045" stopIfTrue="1" operator="lessThan">
      <formula>50</formula>
    </cfRule>
  </conditionalFormatting>
  <conditionalFormatting sqref="E720:E722">
    <cfRule type="cellIs" dxfId="2118" priority="2041" stopIfTrue="1" operator="greaterThanOrEqual">
      <formula>50</formula>
    </cfRule>
  </conditionalFormatting>
  <conditionalFormatting sqref="E722">
    <cfRule type="cellIs" dxfId="2117" priority="2034" stopIfTrue="1" operator="lessThan">
      <formula>50</formula>
    </cfRule>
    <cfRule type="cellIs" dxfId="2116" priority="2038" stopIfTrue="1" operator="lessThan">
      <formula>50</formula>
    </cfRule>
    <cfRule type="cellIs" dxfId="2115" priority="2037" stopIfTrue="1" operator="greaterThanOrEqual">
      <formula>50</formula>
    </cfRule>
    <cfRule type="cellIs" dxfId="2114" priority="2036" stopIfTrue="1" operator="lessThan">
      <formula>50</formula>
    </cfRule>
    <cfRule type="cellIs" dxfId="2113" priority="2035" stopIfTrue="1" operator="lessThan">
      <formula>50</formula>
    </cfRule>
    <cfRule type="cellIs" dxfId="2112" priority="2033" stopIfTrue="1" operator="lessThan">
      <formula>50</formula>
    </cfRule>
    <cfRule type="cellIs" dxfId="2111" priority="2032" stopIfTrue="1" operator="greaterThanOrEqual">
      <formula>50</formula>
    </cfRule>
    <cfRule type="cellIs" dxfId="2110" priority="2039" stopIfTrue="1" operator="greaterThanOrEqual">
      <formula>50</formula>
    </cfRule>
    <cfRule type="cellIs" dxfId="2109" priority="2040" stopIfTrue="1" operator="lessThan">
      <formula>50</formula>
    </cfRule>
  </conditionalFormatting>
  <conditionalFormatting sqref="E758">
    <cfRule type="cellIs" dxfId="2108" priority="2185" stopIfTrue="1" operator="greaterThanOrEqual">
      <formula>50</formula>
    </cfRule>
    <cfRule type="cellIs" dxfId="2107" priority="2187" stopIfTrue="1" operator="lessThan">
      <formula>50</formula>
    </cfRule>
    <cfRule type="cellIs" dxfId="2106" priority="2188" stopIfTrue="1" operator="lessThan">
      <formula>50</formula>
    </cfRule>
    <cfRule type="cellIs" dxfId="2105" priority="2182" stopIfTrue="1" operator="lessThan">
      <formula>50</formula>
    </cfRule>
    <cfRule type="cellIs" dxfId="2104" priority="2184" stopIfTrue="1" operator="lessThan">
      <formula>50</formula>
    </cfRule>
    <cfRule type="containsText" dxfId="2103" priority="2183" stopIfTrue="1" operator="containsText" text="لم">
      <formula>NOT(ISERROR(SEARCH("لم",E758)))</formula>
    </cfRule>
    <cfRule type="containsText" dxfId="2102" priority="2181" stopIfTrue="1" operator="containsText" text="لم">
      <formula>NOT(ISERROR(SEARCH("لم",E758)))</formula>
    </cfRule>
    <cfRule type="cellIs" dxfId="2101" priority="2191" stopIfTrue="1" operator="lessThan">
      <formula>50</formula>
    </cfRule>
    <cfRule type="cellIs" dxfId="2100" priority="2196" stopIfTrue="1" operator="lessThanOrEqual">
      <formula>49</formula>
    </cfRule>
    <cfRule type="cellIs" dxfId="2099" priority="2195" stopIfTrue="1" operator="lessThan">
      <formula>5050</formula>
    </cfRule>
    <cfRule type="cellIs" dxfId="2098" priority="2193" stopIfTrue="1" operator="greaterThanOrEqual">
      <formula>50</formula>
    </cfRule>
    <cfRule type="cellIs" dxfId="2097" priority="2192" stopIfTrue="1" operator="lessThan">
      <formula>50</formula>
    </cfRule>
    <cfRule type="cellIs" dxfId="2096" priority="2190" stopIfTrue="1" operator="greaterThanOrEqual">
      <formula>50</formula>
    </cfRule>
    <cfRule type="cellIs" dxfId="2095" priority="2189" stopIfTrue="1" operator="lessThan">
      <formula>50</formula>
    </cfRule>
  </conditionalFormatting>
  <conditionalFormatting sqref="E782 F780:F782">
    <cfRule type="cellIs" dxfId="2094" priority="2560" stopIfTrue="1" operator="greaterThanOrEqual">
      <formula>50</formula>
    </cfRule>
  </conditionalFormatting>
  <conditionalFormatting sqref="E782">
    <cfRule type="cellIs" dxfId="2093" priority="2559" stopIfTrue="1" operator="lessThan">
      <formula>50</formula>
    </cfRule>
  </conditionalFormatting>
  <conditionalFormatting sqref="E783:E788">
    <cfRule type="cellIs" dxfId="2092" priority="2012" stopIfTrue="1" operator="greaterThanOrEqual">
      <formula>50</formula>
    </cfRule>
    <cfRule type="cellIs" dxfId="2091" priority="2011" stopIfTrue="1" operator="lessThan">
      <formula>50</formula>
    </cfRule>
    <cfRule type="cellIs" dxfId="2090" priority="2010" stopIfTrue="1" operator="greaterThanOrEqual">
      <formula>50</formula>
    </cfRule>
    <cfRule type="cellIs" dxfId="2089" priority="2001" stopIfTrue="1" operator="lessThan">
      <formula>50</formula>
    </cfRule>
  </conditionalFormatting>
  <conditionalFormatting sqref="E787:E788">
    <cfRule type="cellIs" dxfId="2088" priority="1982" stopIfTrue="1" operator="lessThan">
      <formula>50</formula>
    </cfRule>
    <cfRule type="containsText" dxfId="2087" priority="1983" stopIfTrue="1" operator="containsText" text="لم">
      <formula>NOT(ISERROR(SEARCH("لم",E787)))</formula>
    </cfRule>
    <cfRule type="cellIs" dxfId="2086" priority="1984" stopIfTrue="1" operator="lessThan">
      <formula>50</formula>
    </cfRule>
    <cfRule type="cellIs" dxfId="2085" priority="1980" stopIfTrue="1" operator="lessThan">
      <formula>50</formula>
    </cfRule>
    <cfRule type="containsText" dxfId="2084" priority="1981" stopIfTrue="1" operator="containsText" text="لم">
      <formula>NOT(ISERROR(SEARCH("لم",E787)))</formula>
    </cfRule>
  </conditionalFormatting>
  <conditionalFormatting sqref="E789:E816 E818:E888 F784:F802 F806:F810 F819:F835 F840:F855">
    <cfRule type="cellIs" dxfId="2083" priority="1857" stopIfTrue="1" operator="lessThan">
      <formula>50</formula>
    </cfRule>
  </conditionalFormatting>
  <conditionalFormatting sqref="E789:E816 E818:E888">
    <cfRule type="cellIs" dxfId="2082" priority="1853" stopIfTrue="1" operator="lessThan">
      <formula>50</formula>
    </cfRule>
    <cfRule type="cellIs" dxfId="2081" priority="1846" stopIfTrue="1" operator="lessThan">
      <formula>50</formula>
    </cfRule>
    <cfRule type="cellIs" dxfId="2080" priority="1845" stopIfTrue="1" operator="lessThan">
      <formula>50</formula>
    </cfRule>
    <cfRule type="cellIs" dxfId="2079" priority="1855" stopIfTrue="1" operator="lessThan">
      <formula>50</formula>
    </cfRule>
    <cfRule type="cellIs" dxfId="2078" priority="1854" stopIfTrue="1" operator="greaterThanOrEqual">
      <formula>50</formula>
    </cfRule>
    <cfRule type="cellIs" dxfId="2077" priority="1856" stopIfTrue="1" operator="greaterThanOrEqual">
      <formula>50</formula>
    </cfRule>
  </conditionalFormatting>
  <conditionalFormatting sqref="E789:E816 F806:F810 E818:E888 F819:F835 F840:F855 F789:F802">
    <cfRule type="cellIs" dxfId="2076" priority="1844" stopIfTrue="1" operator="lessThan">
      <formula>50</formula>
    </cfRule>
  </conditionalFormatting>
  <conditionalFormatting sqref="E796 E880:E881">
    <cfRule type="containsText" dxfId="2075" priority="1827" stopIfTrue="1" operator="containsText" text="لم">
      <formula>NOT(ISERROR(SEARCH("لم",E796)))</formula>
    </cfRule>
    <cfRule type="cellIs" dxfId="2074" priority="1828" stopIfTrue="1" operator="lessThan">
      <formula>50</formula>
    </cfRule>
  </conditionalFormatting>
  <conditionalFormatting sqref="E796">
    <cfRule type="cellIs" dxfId="2073" priority="1826" stopIfTrue="1" operator="lessThan">
      <formula>50</formula>
    </cfRule>
    <cfRule type="containsText" dxfId="2072" priority="1825" stopIfTrue="1" operator="containsText" text="لم">
      <formula>NOT(ISERROR(SEARCH("لم",E796)))</formula>
    </cfRule>
    <cfRule type="cellIs" dxfId="2071" priority="1824" stopIfTrue="1" operator="lessThan">
      <formula>50</formula>
    </cfRule>
  </conditionalFormatting>
  <conditionalFormatting sqref="E817">
    <cfRule type="cellIs" dxfId="2070" priority="1609" stopIfTrue="1" operator="greaterThanOrEqual">
      <formula>50</formula>
    </cfRule>
    <cfRule type="cellIs" dxfId="2069" priority="1610" stopIfTrue="1" operator="lessThan">
      <formula>50</formula>
    </cfRule>
    <cfRule type="cellIs" dxfId="2068" priority="1615" stopIfTrue="1" operator="greaterThanOrEqual">
      <formula>50</formula>
    </cfRule>
    <cfRule type="cellIs" dxfId="2067" priority="1614" stopIfTrue="1" operator="lessThan">
      <formula>50</formula>
    </cfRule>
    <cfRule type="cellIs" dxfId="2066" priority="1593" stopIfTrue="1" operator="lessThan">
      <formula>50</formula>
    </cfRule>
    <cfRule type="cellIs" dxfId="2065" priority="1594" stopIfTrue="1" operator="greaterThanOrEqual">
      <formula>50</formula>
    </cfRule>
    <cfRule type="cellIs" dxfId="2064" priority="1608" stopIfTrue="1" operator="lessThan">
      <formula>5050</formula>
    </cfRule>
    <cfRule type="cellIs" dxfId="2063" priority="1601" stopIfTrue="1" operator="greaterThanOrEqual">
      <formula>50</formula>
    </cfRule>
    <cfRule type="cellIs" dxfId="2062" priority="1603" stopIfTrue="1" operator="lessThan">
      <formula>50</formula>
    </cfRule>
    <cfRule type="cellIs" dxfId="2061" priority="1604" stopIfTrue="1" operator="lessThan">
      <formula>50</formula>
    </cfRule>
    <cfRule type="cellIs" dxfId="2060" priority="1605" stopIfTrue="1" operator="lessThan">
      <formula>50</formula>
    </cfRule>
    <cfRule type="cellIs" dxfId="2059" priority="1606" stopIfTrue="1" operator="greaterThanOrEqual">
      <formula>50</formula>
    </cfRule>
    <cfRule type="cellIs" dxfId="2058" priority="1612" stopIfTrue="1" operator="lessThan">
      <formula>50</formula>
    </cfRule>
    <cfRule type="cellIs" dxfId="2057" priority="1595" stopIfTrue="1" operator="lessThan">
      <formula>50</formula>
    </cfRule>
    <cfRule type="cellIs" dxfId="2056" priority="1596" stopIfTrue="1" operator="greaterThanOrEqual">
      <formula>50</formula>
    </cfRule>
    <cfRule type="cellIs" dxfId="2055" priority="1597" stopIfTrue="1" operator="lessThan">
      <formula>50</formula>
    </cfRule>
    <cfRule type="cellIs" dxfId="2054" priority="1598" stopIfTrue="1" operator="greaterThanOrEqual">
      <formula>50</formula>
    </cfRule>
    <cfRule type="cellIs" dxfId="2053" priority="1599" stopIfTrue="1" operator="lessThan">
      <formula>50</formula>
    </cfRule>
  </conditionalFormatting>
  <conditionalFormatting sqref="E889:E912 E914 F888:F895 F899:F906">
    <cfRule type="cellIs" dxfId="2052" priority="1489" stopIfTrue="1" operator="greaterThanOrEqual">
      <formula>50</formula>
    </cfRule>
  </conditionalFormatting>
  <conditionalFormatting sqref="E889:E912 E914">
    <cfRule type="cellIs" dxfId="2051" priority="1482" stopIfTrue="1" operator="lessThan">
      <formula>50</formula>
    </cfRule>
    <cfRule type="cellIs" dxfId="2050" priority="1484" stopIfTrue="1" operator="lessThan">
      <formula>50</formula>
    </cfRule>
    <cfRule type="cellIs" dxfId="2049" priority="1485" stopIfTrue="1" operator="greaterThanOrEqual">
      <formula>50</formula>
    </cfRule>
    <cfRule type="cellIs" dxfId="2048" priority="1486" stopIfTrue="1" operator="lessThan">
      <formula>50</formula>
    </cfRule>
    <cfRule type="cellIs" dxfId="2047" priority="1487" stopIfTrue="1" operator="greaterThanOrEqual">
      <formula>50</formula>
    </cfRule>
    <cfRule type="cellIs" dxfId="2046" priority="1488" stopIfTrue="1" operator="lessThan">
      <formula>50</formula>
    </cfRule>
    <cfRule type="cellIs" dxfId="2045" priority="1483" stopIfTrue="1" operator="lessThan">
      <formula>50</formula>
    </cfRule>
  </conditionalFormatting>
  <conditionalFormatting sqref="E889:E913">
    <cfRule type="cellIs" dxfId="2044" priority="1324" stopIfTrue="1" operator="greaterThanOrEqual">
      <formula>50</formula>
    </cfRule>
  </conditionalFormatting>
  <conditionalFormatting sqref="E913">
    <cfRule type="cellIs" dxfId="2043" priority="1317" stopIfTrue="1" operator="lessThan">
      <formula>5050</formula>
    </cfRule>
    <cfRule type="cellIs" dxfId="2042" priority="1306" stopIfTrue="1" operator="lessThan">
      <formula>50</formula>
    </cfRule>
    <cfRule type="cellIs" dxfId="2041" priority="1307" stopIfTrue="1" operator="greaterThanOrEqual">
      <formula>50</formula>
    </cfRule>
    <cfRule type="cellIs" dxfId="2040" priority="1308" stopIfTrue="1" operator="lessThan">
      <formula>50</formula>
    </cfRule>
    <cfRule type="cellIs" dxfId="2039" priority="1310" stopIfTrue="1" operator="greaterThanOrEqual">
      <formula>50</formula>
    </cfRule>
    <cfRule type="cellIs" dxfId="2038" priority="1312" stopIfTrue="1" operator="lessThan">
      <formula>50</formula>
    </cfRule>
    <cfRule type="cellIs" dxfId="2037" priority="1313" stopIfTrue="1" operator="lessThan">
      <formula>50</formula>
    </cfRule>
    <cfRule type="cellIs" dxfId="2036" priority="1314" stopIfTrue="1" operator="lessThan">
      <formula>50</formula>
    </cfRule>
    <cfRule type="cellIs" dxfId="2035" priority="1315" stopIfTrue="1" operator="greaterThanOrEqual">
      <formula>50</formula>
    </cfRule>
    <cfRule type="cellIs" dxfId="2034" priority="1318" stopIfTrue="1" operator="greaterThanOrEqual">
      <formula>50</formula>
    </cfRule>
    <cfRule type="cellIs" dxfId="2033" priority="1319" stopIfTrue="1" operator="lessThan">
      <formula>50</formula>
    </cfRule>
    <cfRule type="cellIs" dxfId="2032" priority="1321" stopIfTrue="1" operator="lessThan">
      <formula>50</formula>
    </cfRule>
    <cfRule type="cellIs" dxfId="2031" priority="1305" stopIfTrue="1" operator="greaterThanOrEqual">
      <formula>50</formula>
    </cfRule>
    <cfRule type="cellIs" dxfId="2030" priority="1323" stopIfTrue="1" operator="lessThan">
      <formula>50</formula>
    </cfRule>
    <cfRule type="cellIs" dxfId="2029" priority="1302" stopIfTrue="1" operator="lessThan">
      <formula>50</formula>
    </cfRule>
    <cfRule type="cellIs" dxfId="2028" priority="1303" stopIfTrue="1" operator="greaterThanOrEqual">
      <formula>50</formula>
    </cfRule>
    <cfRule type="cellIs" dxfId="2027" priority="1304" stopIfTrue="1" operator="lessThan">
      <formula>50</formula>
    </cfRule>
  </conditionalFormatting>
  <conditionalFormatting sqref="E915:E918 E920:E930 F920:F925 F917:F918 F927:F929">
    <cfRule type="cellIs" dxfId="2026" priority="1205" stopIfTrue="1" operator="lessThan">
      <formula>50</formula>
    </cfRule>
  </conditionalFormatting>
  <conditionalFormatting sqref="E915:E918 E920:E930 F922">
    <cfRule type="cellIs" dxfId="2025" priority="1202" stopIfTrue="1" operator="greaterThanOrEqual">
      <formula>50</formula>
    </cfRule>
  </conditionalFormatting>
  <conditionalFormatting sqref="E915:E918 E920:E930">
    <cfRule type="cellIs" dxfId="2024" priority="1201" stopIfTrue="1" operator="lessThan">
      <formula>50</formula>
    </cfRule>
    <cfRule type="cellIs" dxfId="2023" priority="1203" stopIfTrue="1" operator="lessThan">
      <formula>50</formula>
    </cfRule>
    <cfRule type="cellIs" dxfId="2022" priority="1204" stopIfTrue="1" operator="greaterThanOrEqual">
      <formula>50</formula>
    </cfRule>
  </conditionalFormatting>
  <conditionalFormatting sqref="E915:E918 F917:F918 E920:E930 F922">
    <cfRule type="cellIs" dxfId="2021" priority="1193" stopIfTrue="1" operator="lessThan">
      <formula>50</formula>
    </cfRule>
  </conditionalFormatting>
  <conditionalFormatting sqref="E915:E918 F917:F918 F920:F925 E920:E930 F927:F929">
    <cfRule type="cellIs" dxfId="2020" priority="1206" stopIfTrue="1" operator="greaterThanOrEqual">
      <formula>50</formula>
    </cfRule>
  </conditionalFormatting>
  <conditionalFormatting sqref="E915:E918 F917:F918 F920:F925 E920:E930">
    <cfRule type="cellIs" dxfId="2019" priority="1194" stopIfTrue="1" operator="lessThan">
      <formula>50</formula>
    </cfRule>
  </conditionalFormatting>
  <conditionalFormatting sqref="E915:E919">
    <cfRule type="cellIs" dxfId="2018" priority="1163" stopIfTrue="1" operator="greaterThanOrEqual">
      <formula>50</formula>
    </cfRule>
  </conditionalFormatting>
  <conditionalFormatting sqref="E919">
    <cfRule type="cellIs" dxfId="2017" priority="1158" stopIfTrue="1" operator="lessThan">
      <formula>50</formula>
    </cfRule>
    <cfRule type="cellIs" dxfId="2016" priority="1159" stopIfTrue="1" operator="greaterThanOrEqual">
      <formula>50</formula>
    </cfRule>
    <cfRule type="cellIs" dxfId="2015" priority="1160" stopIfTrue="1" operator="lessThan">
      <formula>50</formula>
    </cfRule>
    <cfRule type="cellIs" dxfId="2014" priority="1161" stopIfTrue="1" operator="greaterThanOrEqual">
      <formula>50</formula>
    </cfRule>
    <cfRule type="cellIs" dxfId="2013" priority="1162" stopIfTrue="1" operator="lessThan">
      <formula>50</formula>
    </cfRule>
    <cfRule type="cellIs" dxfId="2012" priority="1155" stopIfTrue="1" operator="lessThan">
      <formula>50</formula>
    </cfRule>
    <cfRule type="cellIs" dxfId="2011" priority="1156" stopIfTrue="1" operator="lessThan">
      <formula>50</formula>
    </cfRule>
    <cfRule type="cellIs" dxfId="2010" priority="1157" stopIfTrue="1" operator="lessThan">
      <formula>50</formula>
    </cfRule>
  </conditionalFormatting>
  <conditionalFormatting sqref="E922 E928:E930">
    <cfRule type="cellIs" dxfId="2009" priority="1167" stopIfTrue="1" operator="lessThan">
      <formula>50</formula>
    </cfRule>
    <cfRule type="cellIs" dxfId="2008" priority="1169" stopIfTrue="1" operator="lessThan">
      <formula>50</formula>
    </cfRule>
    <cfRule type="containsText" dxfId="2007" priority="1168" stopIfTrue="1" operator="containsText" text="لم">
      <formula>NOT(ISERROR(SEARCH("لم",E922)))</formula>
    </cfRule>
  </conditionalFormatting>
  <conditionalFormatting sqref="E922 F917:F918 F920:F925">
    <cfRule type="cellIs" dxfId="2006" priority="1176" stopIfTrue="1" operator="greaterThanOrEqual">
      <formula>50</formula>
    </cfRule>
  </conditionalFormatting>
  <conditionalFormatting sqref="E922">
    <cfRule type="cellIs" dxfId="2005" priority="1175" stopIfTrue="1" operator="lessThan">
      <formula>50</formula>
    </cfRule>
  </conditionalFormatting>
  <conditionalFormatting sqref="E931:E941 E944:E990 E993:E994 E1001:E1027 F915:F938 F944:F950 F955:F963 F965:F968 F996:F1006 F1008:F1013 F1016:F1022 F1024:F1027">
    <cfRule type="cellIs" dxfId="2004" priority="1046" stopIfTrue="1" operator="lessThan">
      <formula>50</formula>
    </cfRule>
  </conditionalFormatting>
  <conditionalFormatting sqref="E931:E941 E944:E990 E993:E994 E1001:E1027">
    <cfRule type="cellIs" dxfId="2003" priority="1045" stopIfTrue="1" operator="greaterThanOrEqual">
      <formula>50</formula>
    </cfRule>
    <cfRule type="cellIs" dxfId="2002" priority="1044" stopIfTrue="1" operator="lessThan">
      <formula>50</formula>
    </cfRule>
    <cfRule type="cellIs" dxfId="2001" priority="1043" stopIfTrue="1" operator="greaterThanOrEqual">
      <formula>50</formula>
    </cfRule>
    <cfRule type="cellIs" dxfId="2000" priority="1042" stopIfTrue="1" operator="lessThan">
      <formula>50</formula>
    </cfRule>
  </conditionalFormatting>
  <conditionalFormatting sqref="E931:E941 E944:E990 F955:F968 E993:E994 E1001:E1027 F1016:F1022 F1024:F1027">
    <cfRule type="cellIs" dxfId="1999" priority="1035" stopIfTrue="1" operator="lessThan">
      <formula>50</formula>
    </cfRule>
  </conditionalFormatting>
  <conditionalFormatting sqref="E931:E941 E944:E990 F964:F966 E993:E994 E1001:E1027 F1016 F1019:F1022 F1024:F1027">
    <cfRule type="cellIs" dxfId="1998" priority="1034" stopIfTrue="1" operator="lessThan">
      <formula>50</formula>
    </cfRule>
  </conditionalFormatting>
  <conditionalFormatting sqref="E931:E942">
    <cfRule type="cellIs" dxfId="1997" priority="76" stopIfTrue="1" operator="greaterThanOrEqual">
      <formula>50</formula>
    </cfRule>
  </conditionalFormatting>
  <conditionalFormatting sqref="E942">
    <cfRule type="cellIs" dxfId="1996" priority="58" stopIfTrue="1" operator="lessThan">
      <formula>50</formula>
    </cfRule>
    <cfRule type="cellIs" dxfId="1995" priority="53" stopIfTrue="1" operator="lessThanOrEqual">
      <formula>49</formula>
    </cfRule>
    <cfRule type="cellIs" dxfId="1994" priority="54" stopIfTrue="1" operator="lessThan">
      <formula>50</formula>
    </cfRule>
    <cfRule type="cellIs" dxfId="1993" priority="55" stopIfTrue="1" operator="greaterThanOrEqual">
      <formula>50</formula>
    </cfRule>
    <cfRule type="cellIs" dxfId="1992" priority="59" stopIfTrue="1" operator="greaterThanOrEqual">
      <formula>50</formula>
    </cfRule>
    <cfRule type="cellIs" dxfId="1991" priority="60" stopIfTrue="1" operator="lessThan">
      <formula>50</formula>
    </cfRule>
    <cfRule type="cellIs" dxfId="1990" priority="62" stopIfTrue="1" operator="greaterThanOrEqual">
      <formula>50</formula>
    </cfRule>
    <cfRule type="cellIs" dxfId="1989" priority="64" stopIfTrue="1" operator="lessThan">
      <formula>50</formula>
    </cfRule>
    <cfRule type="cellIs" dxfId="1988" priority="57" stopIfTrue="1" operator="greaterThanOrEqual">
      <formula>50</formula>
    </cfRule>
    <cfRule type="cellIs" dxfId="1987" priority="66" stopIfTrue="1" operator="lessThan">
      <formula>50</formula>
    </cfRule>
    <cfRule type="cellIs" dxfId="1986" priority="67" stopIfTrue="1" operator="greaterThanOrEqual">
      <formula>50</formula>
    </cfRule>
    <cfRule type="cellIs" dxfId="1985" priority="70" stopIfTrue="1" operator="greaterThanOrEqual">
      <formula>50</formula>
    </cfRule>
    <cfRule type="cellIs" dxfId="1984" priority="71" stopIfTrue="1" operator="lessThan">
      <formula>50</formula>
    </cfRule>
    <cfRule type="cellIs" dxfId="1983" priority="73" stopIfTrue="1" operator="lessThan">
      <formula>50</formula>
    </cfRule>
    <cfRule type="cellIs" dxfId="1982" priority="75" stopIfTrue="1" operator="lessThan">
      <formula>50</formula>
    </cfRule>
    <cfRule type="cellIs" dxfId="1981" priority="65" stopIfTrue="1" operator="lessThan">
      <formula>50</formula>
    </cfRule>
    <cfRule type="cellIs" dxfId="1980" priority="69" stopIfTrue="1" operator="lessThan">
      <formula>5050</formula>
    </cfRule>
    <cfRule type="cellIs" dxfId="1979" priority="56" stopIfTrue="1" operator="lessThan">
      <formula>50</formula>
    </cfRule>
  </conditionalFormatting>
  <conditionalFormatting sqref="E943">
    <cfRule type="cellIs" dxfId="1978" priority="753" stopIfTrue="1" operator="lessThan">
      <formula>50</formula>
    </cfRule>
    <cfRule type="cellIs" dxfId="1977" priority="745" stopIfTrue="1" operator="lessThan">
      <formula>50</formula>
    </cfRule>
    <cfRule type="cellIs" dxfId="1976" priority="752" stopIfTrue="1" operator="lessThan">
      <formula>50</formula>
    </cfRule>
    <cfRule type="cellIs" dxfId="1975" priority="746" stopIfTrue="1" operator="greaterThanOrEqual">
      <formula>50</formula>
    </cfRule>
    <cfRule type="cellIs" dxfId="1974" priority="747" stopIfTrue="1" operator="lessThan">
      <formula>50</formula>
    </cfRule>
    <cfRule type="cellIs" dxfId="1973" priority="749" stopIfTrue="1" operator="greaterThanOrEqual">
      <formula>50</formula>
    </cfRule>
    <cfRule type="cellIs" dxfId="1972" priority="751" stopIfTrue="1" operator="lessThan">
      <formula>50</formula>
    </cfRule>
    <cfRule type="cellIs" dxfId="1971" priority="743" stopIfTrue="1" operator="lessThan">
      <formula>50</formula>
    </cfRule>
    <cfRule type="cellIs" dxfId="1970" priority="758" stopIfTrue="1" operator="lessThan">
      <formula>50</formula>
    </cfRule>
    <cfRule type="cellIs" dxfId="1969" priority="760" stopIfTrue="1" operator="lessThan">
      <formula>50</formula>
    </cfRule>
    <cfRule type="cellIs" dxfId="1968" priority="744" stopIfTrue="1" operator="greaterThanOrEqual">
      <formula>50</formula>
    </cfRule>
    <cfRule type="cellIs" dxfId="1967" priority="757" stopIfTrue="1" operator="greaterThanOrEqual">
      <formula>50</formula>
    </cfRule>
    <cfRule type="cellIs" dxfId="1966" priority="756" stopIfTrue="1" operator="lessThan">
      <formula>5050</formula>
    </cfRule>
    <cfRule type="cellIs" dxfId="1965" priority="741" stopIfTrue="1" operator="lessThan">
      <formula>50</formula>
    </cfRule>
    <cfRule type="cellIs" dxfId="1964" priority="742" stopIfTrue="1" operator="greaterThanOrEqual">
      <formula>50</formula>
    </cfRule>
    <cfRule type="cellIs" dxfId="1963" priority="754" stopIfTrue="1" operator="greaterThanOrEqual">
      <formula>50</formula>
    </cfRule>
  </conditionalFormatting>
  <conditionalFormatting sqref="E944:E990 F955:F963 F965:F968 E993:E994 E1001:E1027 F1008:F1013 F1016:F1022 F1024:F1027 F931:F938 F944:F950 F996:F1006 E931:E941">
    <cfRule type="cellIs" dxfId="1962" priority="1033" stopIfTrue="1" operator="lessThan">
      <formula>50</formula>
    </cfRule>
  </conditionalFormatting>
  <conditionalFormatting sqref="E944:E990 F955:F963 F965:F968 F1008:F1013 F1016:F1022 F1024:F1027 E993:E994 E1001:E1027">
    <cfRule type="cellIs" dxfId="1961" priority="1032" stopIfTrue="1" operator="greaterThanOrEqual">
      <formula>50</formula>
    </cfRule>
  </conditionalFormatting>
  <conditionalFormatting sqref="E981">
    <cfRule type="cellIs" dxfId="1960" priority="827" stopIfTrue="1" operator="lessThan">
      <formula>50</formula>
    </cfRule>
    <cfRule type="cellIs" dxfId="1959" priority="826" stopIfTrue="1" operator="greaterThanOrEqual">
      <formula>50</formula>
    </cfRule>
    <cfRule type="cellIs" dxfId="1958" priority="825" stopIfTrue="1" operator="lessThan">
      <formula>50</formula>
    </cfRule>
  </conditionalFormatting>
  <conditionalFormatting sqref="E982:E987 F931:F938 F944:F950 F955:F963 F965:F968 F996:F1006 F1008:F1013 F1016:F1022 F1024:F1027">
    <cfRule type="cellIs" dxfId="1957" priority="1017" stopIfTrue="1" operator="greaterThanOrEqual">
      <formula>50</formula>
    </cfRule>
  </conditionalFormatting>
  <conditionalFormatting sqref="E982:E987 F964:F966 F1016 F1019:F1022 F1024:F1027 E993:E994 E975 E1020">
    <cfRule type="containsText" dxfId="1956" priority="1011" stopIfTrue="1" operator="containsText" text="لم">
      <formula>NOT(ISERROR(SEARCH("لم",E964)))</formula>
    </cfRule>
  </conditionalFormatting>
  <conditionalFormatting sqref="E982:E987">
    <cfRule type="cellIs" dxfId="1955" priority="1008" stopIfTrue="1" operator="lessThan">
      <formula>50</formula>
    </cfRule>
    <cfRule type="cellIs" dxfId="1954" priority="1031" stopIfTrue="1" operator="lessThanOrEqual">
      <formula>49</formula>
    </cfRule>
    <cfRule type="cellIs" dxfId="1953" priority="1016" stopIfTrue="1" operator="lessThan">
      <formula>50</formula>
    </cfRule>
    <cfRule type="containsText" dxfId="1952" priority="1009" stopIfTrue="1" operator="containsText" text="لم">
      <formula>NOT(ISERROR(SEARCH("لم",E982)))</formula>
    </cfRule>
    <cfRule type="cellIs" dxfId="1951" priority="1010" stopIfTrue="1" operator="lessThan">
      <formula>50</formula>
    </cfRule>
  </conditionalFormatting>
  <conditionalFormatting sqref="E991">
    <cfRule type="cellIs" dxfId="1950" priority="789" stopIfTrue="1" operator="lessThan">
      <formula>50</formula>
    </cfRule>
    <cfRule type="cellIs" dxfId="1949" priority="794" stopIfTrue="1" operator="lessThan">
      <formula>50</formula>
    </cfRule>
    <cfRule type="cellIs" dxfId="1948" priority="790" stopIfTrue="1" operator="lessThan">
      <formula>50</formula>
    </cfRule>
    <cfRule type="cellIs" dxfId="1947" priority="787" stopIfTrue="1" operator="lessThan">
      <formula>50</formula>
    </cfRule>
    <cfRule type="cellIs" dxfId="1946" priority="791" stopIfTrue="1" operator="greaterThanOrEqual">
      <formula>50</formula>
    </cfRule>
    <cfRule type="cellIs" dxfId="1945" priority="788" stopIfTrue="1" operator="lessThan">
      <formula>50</formula>
    </cfRule>
    <cfRule type="cellIs" dxfId="1944" priority="793" stopIfTrue="1" operator="greaterThanOrEqual">
      <formula>50</formula>
    </cfRule>
  </conditionalFormatting>
  <conditionalFormatting sqref="E991:E992">
    <cfRule type="cellIs" dxfId="1943" priority="739" stopIfTrue="1" operator="greaterThanOrEqual">
      <formula>50</formula>
    </cfRule>
  </conditionalFormatting>
  <conditionalFormatting sqref="E992">
    <cfRule type="cellIs" dxfId="1942" priority="732" stopIfTrue="1" operator="lessThan">
      <formula>50</formula>
    </cfRule>
    <cfRule type="cellIs" dxfId="1941" priority="734" stopIfTrue="1" operator="lessThan">
      <formula>50</formula>
    </cfRule>
    <cfRule type="cellIs" dxfId="1940" priority="736" stopIfTrue="1" operator="lessThan">
      <formula>50</formula>
    </cfRule>
    <cfRule type="cellIs" dxfId="1939" priority="737" stopIfTrue="1" operator="greaterThanOrEqual">
      <formula>50</formula>
    </cfRule>
    <cfRule type="cellIs" dxfId="1938" priority="738" stopIfTrue="1" operator="lessThan">
      <formula>50</formula>
    </cfRule>
    <cfRule type="cellIs" dxfId="1937" priority="733" stopIfTrue="1" operator="lessThan">
      <formula>50</formula>
    </cfRule>
    <cfRule type="cellIs" dxfId="1936" priority="731" stopIfTrue="1" operator="lessThan">
      <formula>50</formula>
    </cfRule>
    <cfRule type="cellIs" dxfId="1935" priority="735" stopIfTrue="1" operator="greaterThanOrEqual">
      <formula>50</formula>
    </cfRule>
  </conditionalFormatting>
  <conditionalFormatting sqref="E992:E993">
    <cfRule type="cellIs" dxfId="1934" priority="729" stopIfTrue="1" operator="greaterThanOrEqual">
      <formula>50</formula>
    </cfRule>
  </conditionalFormatting>
  <conditionalFormatting sqref="E993">
    <cfRule type="cellIs" dxfId="1933" priority="692" operator="lessThan">
      <formula>50</formula>
    </cfRule>
    <cfRule type="cellIs" priority="693" operator="greaterThan">
      <formula>49</formula>
    </cfRule>
    <cfRule type="containsText" dxfId="1932" priority="694" stopIfTrue="1" operator="containsText" text="لم">
      <formula>NOT(ISERROR(SEARCH("لم",E993)))</formula>
    </cfRule>
    <cfRule type="cellIs" dxfId="1931" priority="695" stopIfTrue="1" operator="lessThan">
      <formula>50</formula>
    </cfRule>
    <cfRule type="cellIs" dxfId="1930" priority="696" stopIfTrue="1" operator="greaterThan">
      <formula>49</formula>
    </cfRule>
    <cfRule type="containsText" dxfId="1929" priority="697" stopIfTrue="1" operator="containsText" text="لم">
      <formula>NOT(ISERROR(SEARCH("لم",E993)))</formula>
    </cfRule>
    <cfRule type="cellIs" dxfId="1928" priority="698" stopIfTrue="1" operator="lessThan">
      <formula>50</formula>
    </cfRule>
    <cfRule type="cellIs" dxfId="1927" priority="699" stopIfTrue="1" operator="greaterThanOrEqual">
      <formula>50</formula>
    </cfRule>
    <cfRule type="cellIs" dxfId="1926" priority="701" stopIfTrue="1" operator="lessThan">
      <formula>50</formula>
    </cfRule>
    <cfRule type="cellIs" dxfId="1925" priority="702" stopIfTrue="1" operator="lessThan">
      <formula>50</formula>
    </cfRule>
    <cfRule type="cellIs" dxfId="1924" priority="703" stopIfTrue="1" operator="lessThan">
      <formula>50</formula>
    </cfRule>
    <cfRule type="cellIs" dxfId="1923" priority="704" stopIfTrue="1" operator="greaterThanOrEqual">
      <formula>50</formula>
    </cfRule>
    <cfRule type="cellIs" dxfId="1922" priority="705" stopIfTrue="1" operator="lessThan">
      <formula>50</formula>
    </cfRule>
    <cfRule type="cellIs" dxfId="1921" priority="706" stopIfTrue="1" operator="lessThan">
      <formula>50</formula>
    </cfRule>
    <cfRule type="cellIs" dxfId="1920" priority="707" stopIfTrue="1" operator="greaterThanOrEqual">
      <formula>50</formula>
    </cfRule>
    <cfRule type="cellIs" dxfId="1919" priority="709" stopIfTrue="1" operator="lessThan">
      <formula>5050</formula>
    </cfRule>
    <cfRule type="cellIs" dxfId="1918" priority="710" stopIfTrue="1" operator="lessThan">
      <formula>50</formula>
    </cfRule>
    <cfRule type="cellIs" dxfId="1917" priority="711" stopIfTrue="1" operator="lessThan">
      <formula>50</formula>
    </cfRule>
    <cfRule type="cellIs" dxfId="1916" priority="712" stopIfTrue="1" operator="lessThan">
      <formula>50</formula>
    </cfRule>
    <cfRule type="cellIs" dxfId="1915" priority="713" stopIfTrue="1" operator="lessThan">
      <formula>50</formula>
    </cfRule>
    <cfRule type="cellIs" dxfId="1914" priority="714" stopIfTrue="1" operator="lessThanOrEqual">
      <formula>49</formula>
    </cfRule>
    <cfRule type="cellIs" dxfId="1913" priority="715" stopIfTrue="1" operator="lessThan">
      <formula>50</formula>
    </cfRule>
    <cfRule type="cellIs" dxfId="1912" priority="716" stopIfTrue="1" operator="greaterThanOrEqual">
      <formula>50</formula>
    </cfRule>
    <cfRule type="cellIs" dxfId="1911" priority="717" stopIfTrue="1" operator="lessThanOrEqual">
      <formula>49</formula>
    </cfRule>
    <cfRule type="cellIs" dxfId="1910" priority="718" stopIfTrue="1" operator="lessThan">
      <formula>50</formula>
    </cfRule>
    <cfRule type="cellIs" dxfId="1909" priority="719" stopIfTrue="1" operator="lessThan">
      <formula>50</formula>
    </cfRule>
    <cfRule type="cellIs" dxfId="1908" priority="720" stopIfTrue="1" operator="greaterThanOrEqual">
      <formula>50</formula>
    </cfRule>
    <cfRule type="cellIs" dxfId="1907" priority="722" stopIfTrue="1" operator="greaterThanOrEqual">
      <formula>50</formula>
    </cfRule>
    <cfRule type="cellIs" dxfId="1906" priority="723" stopIfTrue="1" operator="greaterThan">
      <formula>50</formula>
    </cfRule>
    <cfRule type="cellIs" dxfId="1905" priority="726" stopIfTrue="1" operator="lessThan">
      <formula>50</formula>
    </cfRule>
    <cfRule type="cellIs" dxfId="1904" priority="728" stopIfTrue="1" operator="lessThan">
      <formula>50</formula>
    </cfRule>
    <cfRule type="cellIs" dxfId="1903" priority="724" stopIfTrue="1" operator="lessThan">
      <formula>50</formula>
    </cfRule>
    <cfRule type="cellIs" dxfId="1902" priority="689" stopIfTrue="1" operator="lessThan">
      <formula>50</formula>
    </cfRule>
    <cfRule type="containsText" dxfId="1901" priority="690" stopIfTrue="1" operator="containsText" text="لم">
      <formula>NOT(ISERROR(SEARCH("لم",E993)))</formula>
    </cfRule>
    <cfRule type="containsText" dxfId="1900" priority="688" stopIfTrue="1" operator="containsText" text="لم">
      <formula>NOT(ISERROR(SEARCH("لم",E993)))</formula>
    </cfRule>
    <cfRule type="cellIs" dxfId="1899" priority="687" stopIfTrue="1" operator="lessThan">
      <formula>50</formula>
    </cfRule>
    <cfRule type="containsText" dxfId="1898" priority="691" operator="containsText" text="لم">
      <formula>NOT(ISERROR(SEARCH("لم",E993)))</formula>
    </cfRule>
  </conditionalFormatting>
  <conditionalFormatting sqref="E993:E994">
    <cfRule type="containsText" dxfId="1897" priority="638" operator="containsText" text="لم">
      <formula>NOT(ISERROR(SEARCH("لم",E993)))</formula>
    </cfRule>
    <cfRule type="cellIs" dxfId="1896" priority="639" operator="lessThan">
      <formula>50</formula>
    </cfRule>
    <cfRule type="cellIs" priority="647" operator="greaterThan">
      <formula>49</formula>
    </cfRule>
  </conditionalFormatting>
  <conditionalFormatting sqref="E994">
    <cfRule type="cellIs" dxfId="1895" priority="652" stopIfTrue="1" operator="lessThan">
      <formula>50</formula>
    </cfRule>
    <cfRule type="cellIs" dxfId="1894" priority="667" stopIfTrue="1" operator="lessThan">
      <formula>50</formula>
    </cfRule>
    <cfRule type="cellIs" dxfId="1893" priority="666" stopIfTrue="1" operator="lessThan">
      <formula>50</formula>
    </cfRule>
    <cfRule type="cellIs" dxfId="1892" priority="680" stopIfTrue="1" operator="lessThan">
      <formula>50</formula>
    </cfRule>
    <cfRule type="cellIs" dxfId="1891" priority="649" stopIfTrue="1" operator="lessThan">
      <formula>50</formula>
    </cfRule>
    <cfRule type="containsText" dxfId="1890" priority="651" stopIfTrue="1" operator="containsText" text="لم">
      <formula>NOT(ISERROR(SEARCH("لم",E994)))</formula>
    </cfRule>
    <cfRule type="cellIs" dxfId="1889" priority="650" stopIfTrue="1" operator="greaterThan">
      <formula>49</formula>
    </cfRule>
    <cfRule type="cellIs" dxfId="1888" priority="653" stopIfTrue="1" operator="greaterThanOrEqual">
      <formula>50</formula>
    </cfRule>
    <cfRule type="cellIs" priority="640" operator="greaterThan">
      <formula>49</formula>
    </cfRule>
    <cfRule type="cellIs" dxfId="1887" priority="641" stopIfTrue="1" operator="lessThan">
      <formula>50</formula>
    </cfRule>
    <cfRule type="containsText" dxfId="1886" priority="642" stopIfTrue="1" operator="containsText" text="لم">
      <formula>NOT(ISERROR(SEARCH("لم",E994)))</formula>
    </cfRule>
    <cfRule type="cellIs" dxfId="1885" priority="643" stopIfTrue="1" operator="lessThan">
      <formula>50</formula>
    </cfRule>
    <cfRule type="containsText" dxfId="1884" priority="644" stopIfTrue="1" operator="containsText" text="لم">
      <formula>NOT(ISERROR(SEARCH("لم",E994)))</formula>
    </cfRule>
    <cfRule type="containsText" dxfId="1883" priority="645" operator="containsText" text="لم">
      <formula>NOT(ISERROR(SEARCH("لم",E994)))</formula>
    </cfRule>
    <cfRule type="cellIs" dxfId="1882" priority="646" operator="lessThan">
      <formula>50</formula>
    </cfRule>
    <cfRule type="cellIs" dxfId="1881" priority="664" stopIfTrue="1" operator="lessThan">
      <formula>50</formula>
    </cfRule>
    <cfRule type="cellIs" dxfId="1880" priority="655" stopIfTrue="1" operator="lessThan">
      <formula>50</formula>
    </cfRule>
    <cfRule type="cellIs" dxfId="1879" priority="656" stopIfTrue="1" operator="lessThan">
      <formula>50</formula>
    </cfRule>
    <cfRule type="cellIs" dxfId="1878" priority="657" stopIfTrue="1" operator="lessThan">
      <formula>50</formula>
    </cfRule>
    <cfRule type="cellIs" dxfId="1877" priority="665" stopIfTrue="1" operator="lessThan">
      <formula>50</formula>
    </cfRule>
    <cfRule type="cellIs" dxfId="1876" priority="683" stopIfTrue="1" operator="greaterThanOrEqual">
      <formula>50</formula>
    </cfRule>
    <cfRule type="cellIs" dxfId="1875" priority="682" stopIfTrue="1" operator="lessThan">
      <formula>50</formula>
    </cfRule>
    <cfRule type="containsText" dxfId="1874" priority="648" stopIfTrue="1" operator="containsText" text="لم">
      <formula>NOT(ISERROR(SEARCH("لم",E994)))</formula>
    </cfRule>
    <cfRule type="cellIs" dxfId="1873" priority="658" stopIfTrue="1" operator="greaterThanOrEqual">
      <formula>50</formula>
    </cfRule>
    <cfRule type="cellIs" dxfId="1872" priority="659" stopIfTrue="1" operator="lessThan">
      <formula>50</formula>
    </cfRule>
    <cfRule type="cellIs" dxfId="1871" priority="660" stopIfTrue="1" operator="lessThan">
      <formula>50</formula>
    </cfRule>
    <cfRule type="cellIs" dxfId="1870" priority="661" stopIfTrue="1" operator="greaterThanOrEqual">
      <formula>50</formula>
    </cfRule>
    <cfRule type="cellIs" dxfId="1869" priority="663" stopIfTrue="1" operator="lessThan">
      <formula>5050</formula>
    </cfRule>
    <cfRule type="cellIs" dxfId="1868" priority="678" stopIfTrue="1" operator="lessThan">
      <formula>50</formula>
    </cfRule>
    <cfRule type="cellIs" dxfId="1867" priority="677" stopIfTrue="1" operator="greaterThan">
      <formula>50</formula>
    </cfRule>
    <cfRule type="cellIs" dxfId="1866" priority="676" stopIfTrue="1" operator="greaterThanOrEqual">
      <formula>50</formula>
    </cfRule>
    <cfRule type="cellIs" dxfId="1865" priority="674" stopIfTrue="1" operator="greaterThanOrEqual">
      <formula>50</formula>
    </cfRule>
    <cfRule type="cellIs" dxfId="1864" priority="673" stopIfTrue="1" operator="lessThan">
      <formula>50</formula>
    </cfRule>
    <cfRule type="cellIs" dxfId="1863" priority="672" stopIfTrue="1" operator="lessThan">
      <formula>50</formula>
    </cfRule>
    <cfRule type="cellIs" dxfId="1862" priority="671" stopIfTrue="1" operator="lessThanOrEqual">
      <formula>49</formula>
    </cfRule>
    <cfRule type="cellIs" dxfId="1861" priority="670" stopIfTrue="1" operator="greaterThanOrEqual">
      <formula>50</formula>
    </cfRule>
    <cfRule type="cellIs" dxfId="1860" priority="669" stopIfTrue="1" operator="lessThan">
      <formula>50</formula>
    </cfRule>
    <cfRule type="cellIs" dxfId="1859" priority="668" stopIfTrue="1" operator="lessThanOrEqual">
      <formula>49</formula>
    </cfRule>
  </conditionalFormatting>
  <conditionalFormatting sqref="E995">
    <cfRule type="cellIs" dxfId="1858" priority="477" stopIfTrue="1" operator="greaterThanOrEqual">
      <formula>50</formula>
    </cfRule>
    <cfRule type="cellIs" dxfId="1857" priority="476" stopIfTrue="1" operator="lessThan">
      <formula>50</formula>
    </cfRule>
    <cfRule type="cellIs" dxfId="1856" priority="475" stopIfTrue="1" operator="greaterThanOrEqual">
      <formula>50</formula>
    </cfRule>
    <cfRule type="cellIs" dxfId="1855" priority="474" stopIfTrue="1" operator="lessThan">
      <formula>50</formula>
    </cfRule>
    <cfRule type="cellIs" dxfId="1854" priority="473" stopIfTrue="1" operator="greaterThanOrEqual">
      <formula>50</formula>
    </cfRule>
    <cfRule type="cellIs" dxfId="1853" priority="470" stopIfTrue="1" operator="lessThan">
      <formula>50</formula>
    </cfRule>
    <cfRule type="cellIs" dxfId="1852" priority="471" stopIfTrue="1" operator="lessThan">
      <formula>50</formula>
    </cfRule>
    <cfRule type="cellIs" dxfId="1851" priority="472" stopIfTrue="1" operator="lessThan">
      <formula>50</formula>
    </cfRule>
    <cfRule type="cellIs" dxfId="1850" priority="469" stopIfTrue="1" operator="lessThan">
      <formula>50</formula>
    </cfRule>
  </conditionalFormatting>
  <conditionalFormatting sqref="E995:E998">
    <cfRule type="cellIs" dxfId="1849" priority="450" stopIfTrue="1" operator="greaterThanOrEqual">
      <formula>50</formula>
    </cfRule>
  </conditionalFormatting>
  <conditionalFormatting sqref="E996">
    <cfRule type="cellIs" dxfId="1848" priority="447" stopIfTrue="1" operator="lessThan">
      <formula>50</formula>
    </cfRule>
    <cfRule type="cellIs" dxfId="1847" priority="446" stopIfTrue="1" operator="greaterThanOrEqual">
      <formula>50</formula>
    </cfRule>
    <cfRule type="cellIs" dxfId="1846" priority="451" stopIfTrue="1" operator="lessThan">
      <formula>50</formula>
    </cfRule>
    <cfRule type="cellIs" dxfId="1845" priority="449" stopIfTrue="1" operator="lessThan">
      <formula>50</formula>
    </cfRule>
    <cfRule type="cellIs" dxfId="1844" priority="448" stopIfTrue="1" operator="greaterThanOrEqual">
      <formula>50</formula>
    </cfRule>
    <cfRule type="cellIs" dxfId="1843" priority="445" stopIfTrue="1" operator="lessThan">
      <formula>50</formula>
    </cfRule>
    <cfRule type="cellIs" dxfId="1842" priority="443" stopIfTrue="1" operator="lessThan">
      <formula>50</formula>
    </cfRule>
    <cfRule type="cellIs" dxfId="1841" priority="442" stopIfTrue="1" operator="greaterThanOrEqual">
      <formula>50</formula>
    </cfRule>
  </conditionalFormatting>
  <conditionalFormatting sqref="E997:E998 F995">
    <cfRule type="cellIs" dxfId="1840" priority="636" stopIfTrue="1" operator="lessThan">
      <formula>50</formula>
    </cfRule>
  </conditionalFormatting>
  <conditionalFormatting sqref="E997:E998">
    <cfRule type="cellIs" dxfId="1839" priority="625" stopIfTrue="1" operator="lessThan">
      <formula>50</formula>
    </cfRule>
    <cfRule type="cellIs" dxfId="1838" priority="633" stopIfTrue="1" operator="greaterThanOrEqual">
      <formula>50</formula>
    </cfRule>
    <cfRule type="cellIs" dxfId="1837" priority="634" stopIfTrue="1" operator="lessThan">
      <formula>50</formula>
    </cfRule>
    <cfRule type="cellIs" dxfId="1836" priority="635" stopIfTrue="1" operator="greaterThanOrEqual">
      <formula>50</formula>
    </cfRule>
    <cfRule type="cellIs" dxfId="1835" priority="624" stopIfTrue="1" operator="lessThan">
      <formula>50</formula>
    </cfRule>
    <cfRule type="cellIs" dxfId="1834" priority="632" stopIfTrue="1" operator="lessThan">
      <formula>50</formula>
    </cfRule>
  </conditionalFormatting>
  <conditionalFormatting sqref="E999">
    <cfRule type="cellIs" dxfId="1833" priority="435" stopIfTrue="1" operator="lessThan">
      <formula>50</formula>
    </cfRule>
    <cfRule type="cellIs" dxfId="1832" priority="436" stopIfTrue="1" operator="lessThan">
      <formula>50</formula>
    </cfRule>
    <cfRule type="cellIs" dxfId="1831" priority="437" stopIfTrue="1" operator="greaterThanOrEqual">
      <formula>50</formula>
    </cfRule>
    <cfRule type="cellIs" dxfId="1830" priority="433" stopIfTrue="1" operator="lessThan">
      <formula>50</formula>
    </cfRule>
    <cfRule type="cellIs" dxfId="1829" priority="438" stopIfTrue="1" operator="lessThan">
      <formula>50</formula>
    </cfRule>
    <cfRule type="cellIs" dxfId="1828" priority="439" stopIfTrue="1" operator="greaterThanOrEqual">
      <formula>50</formula>
    </cfRule>
    <cfRule type="cellIs" dxfId="1827" priority="440" stopIfTrue="1" operator="lessThan">
      <formula>50</formula>
    </cfRule>
    <cfRule type="cellIs" dxfId="1826" priority="441" stopIfTrue="1" operator="greaterThanOrEqual">
      <formula>50</formula>
    </cfRule>
    <cfRule type="cellIs" dxfId="1825" priority="434" stopIfTrue="1" operator="lessThan">
      <formula>50</formula>
    </cfRule>
  </conditionalFormatting>
  <conditionalFormatting sqref="E999:E1000">
    <cfRule type="cellIs" dxfId="1824" priority="431" stopIfTrue="1" operator="greaterThanOrEqual">
      <formula>50</formula>
    </cfRule>
  </conditionalFormatting>
  <conditionalFormatting sqref="E1000">
    <cfRule type="cellIs" dxfId="1823" priority="422" stopIfTrue="1" operator="greaterThanOrEqual">
      <formula>50</formula>
    </cfRule>
    <cfRule type="cellIs" dxfId="1822" priority="423" stopIfTrue="1" operator="lessThan">
      <formula>50</formula>
    </cfRule>
    <cfRule type="cellIs" dxfId="1821" priority="424" stopIfTrue="1" operator="lessThan">
      <formula>50</formula>
    </cfRule>
    <cfRule type="cellIs" dxfId="1820" priority="425" stopIfTrue="1" operator="lessThan">
      <formula>50</formula>
    </cfRule>
    <cfRule type="cellIs" dxfId="1819" priority="426" stopIfTrue="1" operator="lessThan">
      <formula>50</formula>
    </cfRule>
    <cfRule type="cellIs" dxfId="1818" priority="427" stopIfTrue="1" operator="greaterThanOrEqual">
      <formula>50</formula>
    </cfRule>
    <cfRule type="cellIs" dxfId="1817" priority="429" stopIfTrue="1" operator="greaterThanOrEqual">
      <formula>50</formula>
    </cfRule>
    <cfRule type="cellIs" dxfId="1816" priority="430" stopIfTrue="1" operator="lessThan">
      <formula>50</formula>
    </cfRule>
    <cfRule type="cellIs" dxfId="1815" priority="428" stopIfTrue="1" operator="lessThan">
      <formula>50</formula>
    </cfRule>
  </conditionalFormatting>
  <conditionalFormatting sqref="E1008">
    <cfRule type="cellIs" dxfId="1814" priority="464" stopIfTrue="1" operator="greaterThanOrEqual">
      <formula>50</formula>
    </cfRule>
    <cfRule type="cellIs" dxfId="1813" priority="463" stopIfTrue="1" operator="lessThan">
      <formula>50</formula>
    </cfRule>
    <cfRule type="cellIs" dxfId="1812" priority="462" stopIfTrue="1" operator="lessThan">
      <formula>50</formula>
    </cfRule>
    <cfRule type="cellIs" dxfId="1811" priority="461" stopIfTrue="1" operator="greaterThanOrEqual">
      <formula>50</formula>
    </cfRule>
    <cfRule type="cellIs" dxfId="1810" priority="466" stopIfTrue="1" operator="lessThan">
      <formula>5050</formula>
    </cfRule>
    <cfRule type="cellIs" dxfId="1809" priority="459" stopIfTrue="1" operator="lessThan">
      <formula>50</formula>
    </cfRule>
    <cfRule type="cellIs" dxfId="1808" priority="458" stopIfTrue="1" operator="lessThan">
      <formula>50</formula>
    </cfRule>
    <cfRule type="cellIs" dxfId="1807" priority="456" stopIfTrue="1" operator="greaterThanOrEqual">
      <formula>50</formula>
    </cfRule>
    <cfRule type="cellIs" dxfId="1806" priority="455" stopIfTrue="1" operator="lessThan">
      <formula>50</formula>
    </cfRule>
    <cfRule type="containsText" dxfId="1805" priority="454" stopIfTrue="1" operator="containsText" text="لم">
      <formula>NOT(ISERROR(SEARCH("لم",E1008)))</formula>
    </cfRule>
    <cfRule type="cellIs" dxfId="1804" priority="453" stopIfTrue="1" operator="lessThan">
      <formula>50</formula>
    </cfRule>
    <cfRule type="cellIs" dxfId="1803" priority="460" stopIfTrue="1" operator="lessThan">
      <formula>50</formula>
    </cfRule>
    <cfRule type="containsText" dxfId="1802" priority="452" stopIfTrue="1" operator="containsText" text="لم">
      <formula>NOT(ISERROR(SEARCH("لم",E1008)))</formula>
    </cfRule>
    <cfRule type="cellIs" dxfId="1801" priority="467" stopIfTrue="1" operator="lessThanOrEqual">
      <formula>49</formula>
    </cfRule>
  </conditionalFormatting>
  <conditionalFormatting sqref="E1028:E1039 F1028:F1036 F1038:F1039">
    <cfRule type="cellIs" dxfId="1800" priority="323" stopIfTrue="1" operator="lessThan">
      <formula>50</formula>
    </cfRule>
  </conditionalFormatting>
  <conditionalFormatting sqref="E1028:E1039">
    <cfRule type="cellIs" dxfId="1799" priority="319" stopIfTrue="1" operator="lessThan">
      <formula>50</formula>
    </cfRule>
    <cfRule type="cellIs" dxfId="1798" priority="320" stopIfTrue="1" operator="greaterThanOrEqual">
      <formula>50</formula>
    </cfRule>
    <cfRule type="cellIs" dxfId="1797" priority="311" stopIfTrue="1" operator="lessThan">
      <formula>50</formula>
    </cfRule>
    <cfRule type="cellIs" dxfId="1796" priority="322" stopIfTrue="1" operator="greaterThanOrEqual">
      <formula>50</formula>
    </cfRule>
    <cfRule type="cellIs" dxfId="1795" priority="321" stopIfTrue="1" operator="lessThan">
      <formula>50</formula>
    </cfRule>
    <cfRule type="cellIs" dxfId="1794" priority="312" stopIfTrue="1" operator="lessThan">
      <formula>50</formula>
    </cfRule>
  </conditionalFormatting>
  <conditionalFormatting sqref="E1028:E1054 F1038:F1040 F1043:F1046">
    <cfRule type="cellIs" dxfId="1793" priority="190" stopIfTrue="1" operator="greaterThanOrEqual">
      <formula>50</formula>
    </cfRule>
  </conditionalFormatting>
  <conditionalFormatting sqref="E1040:E1054 F1038:F1040 F1043:F1046">
    <cfRule type="cellIs" dxfId="1792" priority="189" stopIfTrue="1" operator="lessThan">
      <formula>50</formula>
    </cfRule>
  </conditionalFormatting>
  <conditionalFormatting sqref="E1040:E1054">
    <cfRule type="cellIs" dxfId="1791" priority="188" stopIfTrue="1" operator="greaterThanOrEqual">
      <formula>50</formula>
    </cfRule>
    <cfRule type="cellIs" dxfId="1790" priority="187" stopIfTrue="1" operator="lessThan">
      <formula>50</formula>
    </cfRule>
    <cfRule type="cellIs" dxfId="1789" priority="186" stopIfTrue="1" operator="greaterThanOrEqual">
      <formula>50</formula>
    </cfRule>
    <cfRule type="cellIs" dxfId="1788" priority="185" stopIfTrue="1" operator="lessThan">
      <formula>50</formula>
    </cfRule>
    <cfRule type="cellIs" dxfId="1787" priority="181" stopIfTrue="1" operator="lessThan">
      <formula>50</formula>
    </cfRule>
    <cfRule type="cellIs" dxfId="1786" priority="182" stopIfTrue="1" operator="lessThan">
      <formula>50</formula>
    </cfRule>
  </conditionalFormatting>
  <conditionalFormatting sqref="E565:F566">
    <cfRule type="cellIs" dxfId="1785" priority="3439" stopIfTrue="1" operator="greaterThanOrEqual">
      <formula>50</formula>
    </cfRule>
  </conditionalFormatting>
  <conditionalFormatting sqref="E709:F709">
    <cfRule type="cellIs" dxfId="1784" priority="2205" stopIfTrue="1" operator="lessThan">
      <formula>50</formula>
    </cfRule>
  </conditionalFormatting>
  <conditionalFormatting sqref="E717:F718 F725:F726 F728 F731 F753 F757 F763">
    <cfRule type="cellIs" dxfId="1783" priority="2516" stopIfTrue="1" operator="greaterThanOrEqual">
      <formula>50</formula>
    </cfRule>
  </conditionalFormatting>
  <conditionalFormatting sqref="E783:F788">
    <cfRule type="cellIs" dxfId="1782" priority="2000" stopIfTrue="1" operator="lessThan">
      <formula>50</formula>
    </cfRule>
    <cfRule type="cellIs" dxfId="1781" priority="2013" stopIfTrue="1" operator="lessThan">
      <formula>50</formula>
    </cfRule>
    <cfRule type="cellIs" dxfId="1780" priority="2014" stopIfTrue="1" operator="greaterThanOrEqual">
      <formula>50</formula>
    </cfRule>
    <cfRule type="cellIs" dxfId="1779" priority="2002" stopIfTrue="1" operator="lessThan">
      <formula>50</formula>
    </cfRule>
    <cfRule type="cellIs" dxfId="1778" priority="2007" stopIfTrue="1" operator="lessThan">
      <formula>50</formula>
    </cfRule>
    <cfRule type="cellIs" dxfId="1777" priority="1999" stopIfTrue="1" operator="greaterThanOrEqual">
      <formula>50</formula>
    </cfRule>
  </conditionalFormatting>
  <conditionalFormatting sqref="E817:F817">
    <cfRule type="cellIs" dxfId="1776" priority="1592" stopIfTrue="1" operator="lessThanOrEqual">
      <formula>49</formula>
    </cfRule>
  </conditionalFormatting>
  <conditionalFormatting sqref="E913:F913">
    <cfRule type="cellIs" dxfId="1775" priority="1301" stopIfTrue="1" operator="lessThanOrEqual">
      <formula>49</formula>
    </cfRule>
  </conditionalFormatting>
  <conditionalFormatting sqref="E914:F914">
    <cfRule type="cellIs" dxfId="1774" priority="1407" stopIfTrue="1" operator="greaterThanOrEqual">
      <formula>50</formula>
    </cfRule>
  </conditionalFormatting>
  <conditionalFormatting sqref="E919:F919">
    <cfRule type="cellIs" dxfId="1773" priority="1149" stopIfTrue="1" operator="greaterThanOrEqual">
      <formula>50</formula>
    </cfRule>
  </conditionalFormatting>
  <conditionalFormatting sqref="E922:F922 E928:E930 F917:F918">
    <cfRule type="containsText" dxfId="1772" priority="1170" stopIfTrue="1" operator="containsText" text="لم">
      <formula>NOT(ISERROR(SEARCH("لم",E917)))</formula>
    </cfRule>
  </conditionalFormatting>
  <conditionalFormatting sqref="E922:F922">
    <cfRule type="cellIs" dxfId="1771" priority="1190" stopIfTrue="1" operator="lessThanOrEqual">
      <formula>49</formula>
    </cfRule>
  </conditionalFormatting>
  <conditionalFormatting sqref="E943:F943">
    <cfRule type="cellIs" dxfId="1770" priority="740" stopIfTrue="1" operator="lessThanOrEqual">
      <formula>49</formula>
    </cfRule>
    <cfRule type="cellIs" dxfId="1769" priority="763" stopIfTrue="1" operator="greaterThanOrEqual">
      <formula>50</formula>
    </cfRule>
    <cfRule type="cellIs" dxfId="1768" priority="762" stopIfTrue="1" operator="lessThan">
      <formula>50</formula>
    </cfRule>
  </conditionalFormatting>
  <conditionalFormatting sqref="E981:F981">
    <cfRule type="cellIs" dxfId="1767" priority="22" stopIfTrue="1" operator="lessThan">
      <formula>50</formula>
    </cfRule>
    <cfRule type="cellIs" dxfId="1766" priority="23" stopIfTrue="1" operator="greaterThanOrEqual">
      <formula>50</formula>
    </cfRule>
  </conditionalFormatting>
  <conditionalFormatting sqref="E991:F991">
    <cfRule type="cellIs" dxfId="1765" priority="795" stopIfTrue="1" operator="greaterThanOrEqual">
      <formula>50</formula>
    </cfRule>
    <cfRule type="cellIs" dxfId="1764" priority="792" stopIfTrue="1" operator="lessThan">
      <formula>50</formula>
    </cfRule>
  </conditionalFormatting>
  <conditionalFormatting sqref="E1040:F1054">
    <cfRule type="cellIs" dxfId="1763" priority="104" stopIfTrue="1" operator="greaterThanOrEqual">
      <formula>50</formula>
    </cfRule>
  </conditionalFormatting>
  <conditionalFormatting sqref="F2 E2:E564 F222 F386:F419 F567:F578 F580:F589">
    <cfRule type="cellIs" dxfId="1762" priority="3729" stopIfTrue="1" operator="lessThan">
      <formula>50</formula>
    </cfRule>
    <cfRule type="cellIs" dxfId="1761" priority="3743" stopIfTrue="1" operator="greaterThanOrEqual">
      <formula>50</formula>
    </cfRule>
  </conditionalFormatting>
  <conditionalFormatting sqref="F2 E34:E35 F222 F386:F419 F567:F578 F580:F589">
    <cfRule type="cellIs" dxfId="1760" priority="3717" stopIfTrue="1" operator="lessThan">
      <formula>50</formula>
    </cfRule>
    <cfRule type="cellIs" dxfId="1759" priority="3718" stopIfTrue="1" operator="greaterThanOrEqual">
      <formula>50</formula>
    </cfRule>
    <cfRule type="cellIs" dxfId="1758" priority="3716" stopIfTrue="1" operator="lessThan">
      <formula>50</formula>
    </cfRule>
  </conditionalFormatting>
  <conditionalFormatting sqref="F2 E34:E35 F386:F419 F567:F578 F580:F589 F222">
    <cfRule type="cellIs" dxfId="1757" priority="3715" stopIfTrue="1" operator="lessThan">
      <formula>50</formula>
    </cfRule>
  </conditionalFormatting>
  <conditionalFormatting sqref="F2 F386:F419 F567:F578 F580:F589">
    <cfRule type="cellIs" dxfId="1756" priority="3711" stopIfTrue="1" operator="lessThan">
      <formula>50</formula>
    </cfRule>
  </conditionalFormatting>
  <conditionalFormatting sqref="F2">
    <cfRule type="cellIs" dxfId="1755" priority="3703" stopIfTrue="1" operator="lessThan">
      <formula>50</formula>
    </cfRule>
    <cfRule type="cellIs" dxfId="1754" priority="3702" stopIfTrue="1" operator="greaterThanOrEqual">
      <formula>50</formula>
    </cfRule>
    <cfRule type="cellIs" dxfId="1753" priority="3700" stopIfTrue="1" operator="lessThan">
      <formula>50</formula>
    </cfRule>
    <cfRule type="cellIs" dxfId="1752" priority="3669" stopIfTrue="1" operator="greaterThanOrEqual">
      <formula>50</formula>
    </cfRule>
    <cfRule type="cellIs" dxfId="1751" priority="3699" stopIfTrue="1" operator="greaterThanOrEqual">
      <formula>50</formula>
    </cfRule>
    <cfRule type="cellIs" dxfId="1750" priority="3698" stopIfTrue="1" operator="lessThan">
      <formula>50</formula>
    </cfRule>
    <cfRule type="cellIs" dxfId="1749" priority="3697" stopIfTrue="1" operator="lessThan">
      <formula>50</formula>
    </cfRule>
    <cfRule type="cellIs" dxfId="1748" priority="3695" stopIfTrue="1" operator="greaterThanOrEqual">
      <formula>50</formula>
    </cfRule>
    <cfRule type="cellIs" dxfId="1747" priority="3694" stopIfTrue="1" operator="lessThan">
      <formula>50</formula>
    </cfRule>
    <cfRule type="cellIs" dxfId="1746" priority="3693" stopIfTrue="1" operator="lessThanOrEqual">
      <formula>49</formula>
    </cfRule>
    <cfRule type="cellIs" dxfId="1745" priority="3667" stopIfTrue="1" operator="lessThanOrEqual">
      <formula>49</formula>
    </cfRule>
    <cfRule type="cellIs" dxfId="1744" priority="3668" stopIfTrue="1" operator="lessThan">
      <formula>50</formula>
    </cfRule>
  </conditionalFormatting>
  <conditionalFormatting sqref="F2:F221">
    <cfRule type="cellIs" dxfId="1743" priority="3135" stopIfTrue="1" operator="lessThanOrEqual">
      <formula>49</formula>
    </cfRule>
  </conditionalFormatting>
  <conditionalFormatting sqref="F2:F222">
    <cfRule type="cellIs" dxfId="1742" priority="3162" stopIfTrue="1" operator="lessThan">
      <formula>50</formula>
    </cfRule>
    <cfRule type="cellIs" dxfId="1741" priority="3163" stopIfTrue="1" operator="greaterThanOrEqual">
      <formula>50</formula>
    </cfRule>
  </conditionalFormatting>
  <conditionalFormatting sqref="F3:F221">
    <cfRule type="cellIs" dxfId="1740" priority="3151" stopIfTrue="1" operator="lessThan">
      <formula>50</formula>
    </cfRule>
    <cfRule type="cellIs" dxfId="1739" priority="3152" stopIfTrue="1" operator="lessThan">
      <formula>50</formula>
    </cfRule>
    <cfRule type="cellIs" dxfId="1738" priority="3153" stopIfTrue="1" operator="lessThan">
      <formula>50</formula>
    </cfRule>
    <cfRule type="cellIs" dxfId="1737" priority="3154" stopIfTrue="1" operator="greaterThanOrEqual">
      <formula>50</formula>
    </cfRule>
    <cfRule type="cellIs" dxfId="1736" priority="3156" stopIfTrue="1" operator="lessThan">
      <formula>5050</formula>
    </cfRule>
    <cfRule type="cellIs" dxfId="1735" priority="3157" stopIfTrue="1" operator="greaterThanOrEqual">
      <formula>50</formula>
    </cfRule>
    <cfRule type="cellIs" dxfId="1734" priority="3158" stopIfTrue="1" operator="lessThan">
      <formula>50</formula>
    </cfRule>
    <cfRule type="cellIs" dxfId="1733" priority="3160" stopIfTrue="1" operator="lessThan">
      <formula>50</formula>
    </cfRule>
    <cfRule type="cellIs" dxfId="1732" priority="3129" stopIfTrue="1" operator="lessThanOrEqual">
      <formula>49</formula>
    </cfRule>
    <cfRule type="cellIs" dxfId="1731" priority="3130" stopIfTrue="1" operator="lessThan">
      <formula>50</formula>
    </cfRule>
    <cfRule type="cellIs" dxfId="1730" priority="3131" stopIfTrue="1" operator="greaterThanOrEqual">
      <formula>50</formula>
    </cfRule>
    <cfRule type="cellIs" dxfId="1729" priority="3132" stopIfTrue="1" operator="lessThanOrEqual">
      <formula>49</formula>
    </cfRule>
    <cfRule type="cellIs" dxfId="1728" priority="3133" stopIfTrue="1" operator="lessThan">
      <formula>50</formula>
    </cfRule>
    <cfRule type="cellIs" dxfId="1727" priority="3134" stopIfTrue="1" operator="greaterThanOrEqual">
      <formula>50</formula>
    </cfRule>
    <cfRule type="cellIs" dxfId="1726" priority="3136" stopIfTrue="1" operator="lessThan">
      <formula>50</formula>
    </cfRule>
    <cfRule type="cellIs" dxfId="1725" priority="3137" stopIfTrue="1" operator="greaterThanOrEqual">
      <formula>50</formula>
    </cfRule>
    <cfRule type="cellIs" dxfId="1724" priority="3139" stopIfTrue="1" operator="lessThan">
      <formula>50</formula>
    </cfRule>
    <cfRule type="cellIs" dxfId="1723" priority="3140" stopIfTrue="1" operator="lessThan">
      <formula>50</formula>
    </cfRule>
    <cfRule type="cellIs" dxfId="1722" priority="3141" stopIfTrue="1" operator="greaterThanOrEqual">
      <formula>50</formula>
    </cfRule>
    <cfRule type="cellIs" dxfId="1721" priority="3142" stopIfTrue="1" operator="lessThan">
      <formula>50</formula>
    </cfRule>
    <cfRule type="cellIs" dxfId="1720" priority="3144" stopIfTrue="1" operator="greaterThanOrEqual">
      <formula>50</formula>
    </cfRule>
    <cfRule type="cellIs" dxfId="1719" priority="3145" stopIfTrue="1" operator="lessThan">
      <formula>50</formula>
    </cfRule>
    <cfRule type="cellIs" dxfId="1718" priority="3147" stopIfTrue="1" operator="lessThan">
      <formula>50</formula>
    </cfRule>
    <cfRule type="cellIs" dxfId="1717" priority="3149" stopIfTrue="1" operator="greaterThanOrEqual">
      <formula>50</formula>
    </cfRule>
  </conditionalFormatting>
  <conditionalFormatting sqref="F3:F222">
    <cfRule type="cellIs" dxfId="1716" priority="3146" stopIfTrue="1" operator="greaterThanOrEqual">
      <formula>50</formula>
    </cfRule>
  </conditionalFormatting>
  <conditionalFormatting sqref="F222 F386:F419 F567:F578 F580:F589 F2">
    <cfRule type="cellIs" dxfId="1715" priority="3736" stopIfTrue="1" operator="lessThan">
      <formula>50</formula>
    </cfRule>
  </conditionalFormatting>
  <conditionalFormatting sqref="F222 F386:F419 F567:F578 F580:F589">
    <cfRule type="cellIs" dxfId="1714" priority="3734" stopIfTrue="1" operator="lessThan">
      <formula>50</formula>
    </cfRule>
    <cfRule type="cellIs" dxfId="1713" priority="3735" stopIfTrue="1" operator="greaterThanOrEqual">
      <formula>50</formula>
    </cfRule>
  </conditionalFormatting>
  <conditionalFormatting sqref="F223:F250">
    <cfRule type="cellIs" dxfId="1712" priority="3125" stopIfTrue="1" operator="lessThan">
      <formula>50</formula>
    </cfRule>
    <cfRule type="cellIs" dxfId="1711" priority="3127" stopIfTrue="1" operator="lessThan">
      <formula>50</formula>
    </cfRule>
    <cfRule type="cellIs" dxfId="1710" priority="3101" stopIfTrue="1" operator="lessThan">
      <formula>50</formula>
    </cfRule>
    <cfRule type="cellIs" dxfId="1709" priority="3099" stopIfTrue="1" operator="greaterThanOrEqual">
      <formula>50</formula>
    </cfRule>
    <cfRule type="cellIs" dxfId="1708" priority="3128" stopIfTrue="1" operator="greaterThanOrEqual">
      <formula>50</formula>
    </cfRule>
    <cfRule type="cellIs" dxfId="1707" priority="3102" stopIfTrue="1" operator="greaterThanOrEqual">
      <formula>50</formula>
    </cfRule>
    <cfRule type="cellIs" dxfId="1706" priority="3104" stopIfTrue="1" operator="lessThan">
      <formula>50</formula>
    </cfRule>
    <cfRule type="cellIs" dxfId="1705" priority="3105" stopIfTrue="1" operator="lessThan">
      <formula>50</formula>
    </cfRule>
    <cfRule type="cellIs" dxfId="1704" priority="3106" stopIfTrue="1" operator="greaterThanOrEqual">
      <formula>50</formula>
    </cfRule>
    <cfRule type="cellIs" dxfId="1703" priority="3107" stopIfTrue="1" operator="lessThan">
      <formula>50</formula>
    </cfRule>
    <cfRule type="cellIs" dxfId="1702" priority="3109" stopIfTrue="1" operator="greaterThanOrEqual">
      <formula>50</formula>
    </cfRule>
    <cfRule type="cellIs" dxfId="1701" priority="3110" stopIfTrue="1" operator="lessThan">
      <formula>50</formula>
    </cfRule>
    <cfRule type="cellIs" dxfId="1700" priority="3111" stopIfTrue="1" operator="greaterThanOrEqual">
      <formula>50</formula>
    </cfRule>
    <cfRule type="cellIs" dxfId="1699" priority="3112" stopIfTrue="1" operator="lessThan">
      <formula>50</formula>
    </cfRule>
    <cfRule type="cellIs" dxfId="1698" priority="3114" stopIfTrue="1" operator="greaterThanOrEqual">
      <formula>50</formula>
    </cfRule>
    <cfRule type="cellIs" dxfId="1697" priority="3116" stopIfTrue="1" operator="lessThan">
      <formula>50</formula>
    </cfRule>
    <cfRule type="cellIs" dxfId="1696" priority="3123" stopIfTrue="1" operator="lessThan">
      <formula>50</formula>
    </cfRule>
    <cfRule type="cellIs" dxfId="1695" priority="3117" stopIfTrue="1" operator="lessThan">
      <formula>50</formula>
    </cfRule>
    <cfRule type="cellIs" dxfId="1694" priority="3118" stopIfTrue="1" operator="lessThan">
      <formula>50</formula>
    </cfRule>
    <cfRule type="cellIs" dxfId="1693" priority="3119" stopIfTrue="1" operator="greaterThanOrEqual">
      <formula>50</formula>
    </cfRule>
    <cfRule type="cellIs" dxfId="1692" priority="3121" stopIfTrue="1" operator="lessThan">
      <formula>5050</formula>
    </cfRule>
    <cfRule type="cellIs" dxfId="1691" priority="3122" stopIfTrue="1" operator="greaterThanOrEqual">
      <formula>50</formula>
    </cfRule>
    <cfRule type="cellIs" dxfId="1690" priority="3097" stopIfTrue="1" operator="lessThanOrEqual">
      <formula>49</formula>
    </cfRule>
    <cfRule type="cellIs" dxfId="1689" priority="3098" stopIfTrue="1" operator="lessThan">
      <formula>50</formula>
    </cfRule>
    <cfRule type="cellIs" dxfId="1688" priority="3100" stopIfTrue="1" operator="lessThanOrEqual">
      <formula>49</formula>
    </cfRule>
  </conditionalFormatting>
  <conditionalFormatting sqref="F223:F291">
    <cfRule type="cellIs" dxfId="1687" priority="3092" stopIfTrue="1" operator="lessThan">
      <formula>50</formula>
    </cfRule>
    <cfRule type="cellIs" dxfId="1686" priority="3065" stopIfTrue="1" operator="lessThanOrEqual">
      <formula>49</formula>
    </cfRule>
    <cfRule type="cellIs" dxfId="1685" priority="3093" stopIfTrue="1" operator="greaterThanOrEqual">
      <formula>50</formula>
    </cfRule>
  </conditionalFormatting>
  <conditionalFormatting sqref="F251:F291">
    <cfRule type="cellIs" dxfId="1684" priority="3064" stopIfTrue="1" operator="greaterThanOrEqual">
      <formula>50</formula>
    </cfRule>
    <cfRule type="cellIs" dxfId="1683" priority="3063" stopIfTrue="1" operator="lessThan">
      <formula>50</formula>
    </cfRule>
    <cfRule type="cellIs" dxfId="1682" priority="3062" stopIfTrue="1" operator="lessThanOrEqual">
      <formula>49</formula>
    </cfRule>
    <cfRule type="cellIs" dxfId="1681" priority="3083" stopIfTrue="1" operator="lessThan">
      <formula>50</formula>
    </cfRule>
    <cfRule type="cellIs" dxfId="1680" priority="3084" stopIfTrue="1" operator="greaterThanOrEqual">
      <formula>50</formula>
    </cfRule>
    <cfRule type="cellIs" dxfId="1679" priority="3086" stopIfTrue="1" operator="lessThan">
      <formula>5050</formula>
    </cfRule>
    <cfRule type="cellIs" dxfId="1678" priority="3087" stopIfTrue="1" operator="greaterThanOrEqual">
      <formula>50</formula>
    </cfRule>
    <cfRule type="cellIs" dxfId="1677" priority="3088" stopIfTrue="1" operator="lessThan">
      <formula>50</formula>
    </cfRule>
    <cfRule type="cellIs" dxfId="1676" priority="3090" stopIfTrue="1" operator="lessThan">
      <formula>50</formula>
    </cfRule>
    <cfRule type="cellIs" dxfId="1675" priority="3067" stopIfTrue="1" operator="greaterThanOrEqual">
      <formula>50</formula>
    </cfRule>
    <cfRule type="cellIs" dxfId="1674" priority="3066" stopIfTrue="1" operator="lessThan">
      <formula>50</formula>
    </cfRule>
    <cfRule type="cellIs" dxfId="1673" priority="3069" stopIfTrue="1" operator="lessThan">
      <formula>50</formula>
    </cfRule>
    <cfRule type="cellIs" dxfId="1672" priority="3070" stopIfTrue="1" operator="lessThan">
      <formula>50</formula>
    </cfRule>
    <cfRule type="cellIs" dxfId="1671" priority="3071" stopIfTrue="1" operator="greaterThanOrEqual">
      <formula>50</formula>
    </cfRule>
    <cfRule type="cellIs" dxfId="1670" priority="3072" stopIfTrue="1" operator="lessThan">
      <formula>50</formula>
    </cfRule>
    <cfRule type="cellIs" dxfId="1669" priority="3074" stopIfTrue="1" operator="greaterThanOrEqual">
      <formula>50</formula>
    </cfRule>
    <cfRule type="cellIs" dxfId="1668" priority="3075" stopIfTrue="1" operator="lessThan">
      <formula>50</formula>
    </cfRule>
    <cfRule type="cellIs" dxfId="1667" priority="3076" stopIfTrue="1" operator="greaterThanOrEqual">
      <formula>50</formula>
    </cfRule>
    <cfRule type="cellIs" dxfId="1666" priority="3077" stopIfTrue="1" operator="lessThan">
      <formula>50</formula>
    </cfRule>
    <cfRule type="cellIs" dxfId="1665" priority="3079" stopIfTrue="1" operator="greaterThanOrEqual">
      <formula>50</formula>
    </cfRule>
    <cfRule type="cellIs" dxfId="1664" priority="3081" stopIfTrue="1" operator="lessThan">
      <formula>50</formula>
    </cfRule>
    <cfRule type="cellIs" dxfId="1663" priority="3082" stopIfTrue="1" operator="lessThan">
      <formula>50</formula>
    </cfRule>
  </conditionalFormatting>
  <conditionalFormatting sqref="F251:F317">
    <cfRule type="cellIs" dxfId="1662" priority="3030" stopIfTrue="1" operator="lessThanOrEqual">
      <formula>49</formula>
    </cfRule>
  </conditionalFormatting>
  <conditionalFormatting sqref="F251:F318">
    <cfRule type="cellIs" dxfId="1661" priority="3058" stopIfTrue="1" operator="greaterThanOrEqual">
      <formula>50</formula>
    </cfRule>
    <cfRule type="cellIs" dxfId="1660" priority="3057" stopIfTrue="1" operator="lessThan">
      <formula>50</formula>
    </cfRule>
  </conditionalFormatting>
  <conditionalFormatting sqref="F292:F317">
    <cfRule type="cellIs" dxfId="1659" priority="3055" stopIfTrue="1" operator="lessThan">
      <formula>50</formula>
    </cfRule>
    <cfRule type="cellIs" dxfId="1658" priority="3053" stopIfTrue="1" operator="lessThan">
      <formula>50</formula>
    </cfRule>
    <cfRule type="cellIs" dxfId="1657" priority="3052" stopIfTrue="1" operator="greaterThanOrEqual">
      <formula>50</formula>
    </cfRule>
    <cfRule type="cellIs" dxfId="1656" priority="3051" stopIfTrue="1" operator="lessThan">
      <formula>5050</formula>
    </cfRule>
    <cfRule type="cellIs" dxfId="1655" priority="3049" stopIfTrue="1" operator="greaterThanOrEqual">
      <formula>50</formula>
    </cfRule>
    <cfRule type="cellIs" dxfId="1654" priority="3048" stopIfTrue="1" operator="lessThan">
      <formula>50</formula>
    </cfRule>
    <cfRule type="cellIs" dxfId="1653" priority="3047" stopIfTrue="1" operator="lessThan">
      <formula>50</formula>
    </cfRule>
    <cfRule type="cellIs" dxfId="1652" priority="3046" stopIfTrue="1" operator="lessThan">
      <formula>50</formula>
    </cfRule>
    <cfRule type="cellIs" dxfId="1651" priority="3044" stopIfTrue="1" operator="greaterThanOrEqual">
      <formula>50</formula>
    </cfRule>
    <cfRule type="cellIs" dxfId="1650" priority="3042" stopIfTrue="1" operator="lessThan">
      <formula>50</formula>
    </cfRule>
    <cfRule type="cellIs" dxfId="1649" priority="3040" stopIfTrue="1" operator="lessThan">
      <formula>50</formula>
    </cfRule>
    <cfRule type="cellIs" dxfId="1648" priority="3039" stopIfTrue="1" operator="greaterThanOrEqual">
      <formula>50</formula>
    </cfRule>
    <cfRule type="cellIs" dxfId="1647" priority="3037" stopIfTrue="1" operator="lessThan">
      <formula>50</formula>
    </cfRule>
    <cfRule type="cellIs" dxfId="1646" priority="3035" stopIfTrue="1" operator="lessThan">
      <formula>50</formula>
    </cfRule>
    <cfRule type="cellIs" dxfId="1645" priority="3034" stopIfTrue="1" operator="lessThan">
      <formula>50</formula>
    </cfRule>
    <cfRule type="cellIs" dxfId="1644" priority="3032" stopIfTrue="1" operator="greaterThanOrEqual">
      <formula>50</formula>
    </cfRule>
    <cfRule type="cellIs" dxfId="1643" priority="3031" stopIfTrue="1" operator="lessThan">
      <formula>50</formula>
    </cfRule>
    <cfRule type="cellIs" dxfId="1642" priority="3029" stopIfTrue="1" operator="greaterThanOrEqual">
      <formula>50</formula>
    </cfRule>
    <cfRule type="cellIs" dxfId="1641" priority="3028" stopIfTrue="1" operator="lessThan">
      <formula>50</formula>
    </cfRule>
    <cfRule type="cellIs" dxfId="1640" priority="3027" stopIfTrue="1" operator="lessThanOrEqual">
      <formula>49</formula>
    </cfRule>
    <cfRule type="cellIs" dxfId="1639" priority="3026" stopIfTrue="1" operator="greaterThanOrEqual">
      <formula>50</formula>
    </cfRule>
    <cfRule type="cellIs" dxfId="1638" priority="3025" stopIfTrue="1" operator="lessThan">
      <formula>50</formula>
    </cfRule>
    <cfRule type="cellIs" dxfId="1637" priority="3036" stopIfTrue="1" operator="greaterThanOrEqual">
      <formula>50</formula>
    </cfRule>
    <cfRule type="cellIs" dxfId="1636" priority="3024" stopIfTrue="1" operator="lessThanOrEqual">
      <formula>49</formula>
    </cfRule>
  </conditionalFormatting>
  <conditionalFormatting sqref="F292:F318">
    <cfRule type="cellIs" dxfId="1635" priority="3041" stopIfTrue="1" operator="greaterThanOrEqual">
      <formula>50</formula>
    </cfRule>
  </conditionalFormatting>
  <conditionalFormatting sqref="F318 F320 F322:F334 F336:F339 F341:F351 F353:F362 F364:F374 F376:F377 F379:F384 F422:F423 F425:F442 F444:F472 F474:F482 F484:F489 F491:F496 F498:F499 F501:F518 F520:F522 F525:F528 F530 F532:F537 E567:E590">
    <cfRule type="cellIs" dxfId="1634" priority="3581" stopIfTrue="1" operator="lessThan">
      <formula>50</formula>
    </cfRule>
    <cfRule type="cellIs" dxfId="1633" priority="3604" stopIfTrue="1" operator="greaterThanOrEqual">
      <formula>50</formula>
    </cfRule>
  </conditionalFormatting>
  <conditionalFormatting sqref="F318 F320 F322:F334 F336:F339 F341:F351 F353:F362 F364:F374 F376:F377 F379:F384 F422:F423 F425:F442 F444:F472 F474:F482 F484:F489 F491:F496 F498:F499 F501:F518 F520:F522 F525:F528 F530 F532:F537">
    <cfRule type="cellIs" dxfId="1632" priority="3564" stopIfTrue="1" operator="lessThan">
      <formula>50</formula>
    </cfRule>
    <cfRule type="cellIs" dxfId="1631" priority="3565" stopIfTrue="1" operator="lessThan">
      <formula>50</formula>
    </cfRule>
    <cfRule type="cellIs" dxfId="1630" priority="3566" stopIfTrue="1" operator="greaterThanOrEqual">
      <formula>50</formula>
    </cfRule>
    <cfRule type="cellIs" dxfId="1629" priority="3595" stopIfTrue="1" operator="lessThan">
      <formula>50</formula>
    </cfRule>
    <cfRule type="cellIs" dxfId="1628" priority="3593" stopIfTrue="1" operator="lessThan">
      <formula>50</formula>
    </cfRule>
    <cfRule type="cellIs" dxfId="1627" priority="3594" stopIfTrue="1" operator="greaterThanOrEqual">
      <formula>50</formula>
    </cfRule>
  </conditionalFormatting>
  <conditionalFormatting sqref="F320 F379:F384 F444:F472 F491:F496 F498:F499 F501:F518 F520:F522 F525:F528 F530 F532:F537 F474:F482 F484:F489 F322:F334 F336:F339 F341:F351 F353:F362 F364:F374 F376:F377 F422:F423 F425:F442 F318">
    <cfRule type="cellIs" dxfId="1626" priority="3563" stopIfTrue="1" operator="lessThan">
      <formula>50</formula>
    </cfRule>
  </conditionalFormatting>
  <conditionalFormatting sqref="F320 F379:F384 F444:F472 F491:F496 F498:F499 F501:F518 F520:F522 F525:F528 F530 F532:F537">
    <cfRule type="cellIs" dxfId="1625" priority="3561" stopIfTrue="1" operator="greaterThanOrEqual">
      <formula>50</formula>
    </cfRule>
    <cfRule type="cellIs" dxfId="1624" priority="3559" stopIfTrue="1" operator="lessThan">
      <formula>50</formula>
    </cfRule>
  </conditionalFormatting>
  <conditionalFormatting sqref="F322:F339 F341:F377 F422:F442">
    <cfRule type="cellIs" dxfId="1623" priority="3184" stopIfTrue="1" operator="lessThan">
      <formula>50</formula>
    </cfRule>
    <cfRule type="cellIs" dxfId="1622" priority="3185" stopIfTrue="1" operator="greaterThanOrEqual">
      <formula>50</formula>
    </cfRule>
    <cfRule type="cellIs" dxfId="1621" priority="3164" stopIfTrue="1" operator="greaterThanOrEqual">
      <formula>50</formula>
    </cfRule>
  </conditionalFormatting>
  <conditionalFormatting sqref="F335 F352 F363 F375 F424">
    <cfRule type="cellIs" dxfId="1620" priority="3174" stopIfTrue="1" operator="lessThan">
      <formula>5050</formula>
    </cfRule>
    <cfRule type="cellIs" dxfId="1619" priority="3175" stopIfTrue="1" operator="greaterThanOrEqual">
      <formula>50</formula>
    </cfRule>
    <cfRule type="cellIs" dxfId="1618" priority="3176" stopIfTrue="1" operator="lessThan">
      <formula>50</formula>
    </cfRule>
    <cfRule type="cellIs" dxfId="1617" priority="3179" stopIfTrue="1" operator="greaterThanOrEqual">
      <formula>50</formula>
    </cfRule>
    <cfRule type="cellIs" dxfId="1616" priority="3180" stopIfTrue="1" operator="lessThan">
      <formula>50</formula>
    </cfRule>
    <cfRule type="cellIs" dxfId="1615" priority="3181" stopIfTrue="1" operator="greaterThanOrEqual">
      <formula>50</formula>
    </cfRule>
    <cfRule type="cellIs" dxfId="1614" priority="3170" stopIfTrue="1" operator="lessThan">
      <formula>50</formula>
    </cfRule>
    <cfRule type="cellIs" dxfId="1613" priority="3165" stopIfTrue="1" operator="lessThan">
      <formula>50</formula>
    </cfRule>
    <cfRule type="cellIs" dxfId="1612" priority="3167" stopIfTrue="1" operator="greaterThanOrEqual">
      <formula>50</formula>
    </cfRule>
    <cfRule type="cellIs" dxfId="1611" priority="3169" stopIfTrue="1" operator="lessThan">
      <formula>50</formula>
    </cfRule>
    <cfRule type="cellIs" dxfId="1610" priority="3171" stopIfTrue="1" operator="lessThan">
      <formula>50</formula>
    </cfRule>
    <cfRule type="cellIs" dxfId="1609" priority="3172" stopIfTrue="1" operator="greaterThanOrEqual">
      <formula>50</formula>
    </cfRule>
    <cfRule type="cellIs" dxfId="1608" priority="3182" stopIfTrue="1" operator="lessThan">
      <formula>50</formula>
    </cfRule>
  </conditionalFormatting>
  <conditionalFormatting sqref="F467">
    <cfRule type="cellIs" dxfId="1607" priority="3520" stopIfTrue="1" operator="lessThan">
      <formula>50</formula>
    </cfRule>
    <cfRule type="cellIs" dxfId="1606" priority="3522" stopIfTrue="1" operator="lessThan">
      <formula>50</formula>
    </cfRule>
    <cfRule type="cellIs" dxfId="1605" priority="3545" stopIfTrue="1" operator="greaterThanOrEqual">
      <formula>50</formula>
    </cfRule>
    <cfRule type="cellIs" dxfId="1604" priority="3546" stopIfTrue="1" operator="lessThan">
      <formula>50</formula>
    </cfRule>
    <cfRule type="cellIs" dxfId="1603" priority="3547" stopIfTrue="1" operator="greaterThanOrEqual">
      <formula>50</formula>
    </cfRule>
    <cfRule type="containsText" dxfId="1602" priority="3521" stopIfTrue="1" operator="containsText" text="لم">
      <formula>NOT(ISERROR(SEARCH("لم",F467)))</formula>
    </cfRule>
    <cfRule type="cellIs" dxfId="1601" priority="3518" stopIfTrue="1" operator="lessThan">
      <formula>50</formula>
    </cfRule>
    <cfRule type="containsText" dxfId="1600" priority="3519" stopIfTrue="1" operator="containsText" text="لم">
      <formula>NOT(ISERROR(SEARCH("لم",F467)))</formula>
    </cfRule>
  </conditionalFormatting>
  <conditionalFormatting sqref="F474:F489">
    <cfRule type="cellIs" dxfId="1599" priority="3263" stopIfTrue="1" operator="greaterThanOrEqual">
      <formula>50</formula>
    </cfRule>
    <cfRule type="cellIs" dxfId="1598" priority="3283" stopIfTrue="1" operator="lessThan">
      <formula>50</formula>
    </cfRule>
    <cfRule type="cellIs" dxfId="1597" priority="3284" stopIfTrue="1" operator="greaterThanOrEqual">
      <formula>50</formula>
    </cfRule>
  </conditionalFormatting>
  <conditionalFormatting sqref="F483">
    <cfRule type="cellIs" dxfId="1596" priority="3279" stopIfTrue="1" operator="lessThan">
      <formula>50</formula>
    </cfRule>
    <cfRule type="cellIs" dxfId="1595" priority="3274" stopIfTrue="1" operator="greaterThanOrEqual">
      <formula>50</formula>
    </cfRule>
    <cfRule type="cellIs" dxfId="1594" priority="3280" stopIfTrue="1" operator="greaterThanOrEqual">
      <formula>50</formula>
    </cfRule>
    <cfRule type="cellIs" dxfId="1593" priority="3270" stopIfTrue="1" operator="lessThan">
      <formula>50</formula>
    </cfRule>
    <cfRule type="cellIs" dxfId="1592" priority="3273" stopIfTrue="1" operator="lessThan">
      <formula>5050</formula>
    </cfRule>
    <cfRule type="cellIs" dxfId="1591" priority="3281" stopIfTrue="1" operator="lessThan">
      <formula>50</formula>
    </cfRule>
    <cfRule type="cellIs" dxfId="1590" priority="3264" stopIfTrue="1" operator="lessThan">
      <formula>50</formula>
    </cfRule>
    <cfRule type="cellIs" dxfId="1589" priority="3266" stopIfTrue="1" operator="greaterThanOrEqual">
      <formula>50</formula>
    </cfRule>
    <cfRule type="cellIs" dxfId="1588" priority="3268" stopIfTrue="1" operator="lessThan">
      <formula>50</formula>
    </cfRule>
    <cfRule type="cellIs" dxfId="1587" priority="3269" stopIfTrue="1" operator="lessThan">
      <formula>50</formula>
    </cfRule>
    <cfRule type="cellIs" dxfId="1586" priority="3278" stopIfTrue="1" operator="greaterThanOrEqual">
      <formula>50</formula>
    </cfRule>
    <cfRule type="cellIs" dxfId="1585" priority="3271" stopIfTrue="1" operator="greaterThanOrEqual">
      <formula>50</formula>
    </cfRule>
    <cfRule type="cellIs" dxfId="1584" priority="3275" stopIfTrue="1" operator="lessThan">
      <formula>50</formula>
    </cfRule>
  </conditionalFormatting>
  <conditionalFormatting sqref="F498:F499 F501:F518 F520:F522 F525:F528 F530 F532:F536 E567:E590">
    <cfRule type="cellIs" dxfId="1583" priority="3589" stopIfTrue="1" operator="lessThan">
      <formula>50</formula>
    </cfRule>
    <cfRule type="cellIs" dxfId="1582" priority="3602" stopIfTrue="1" operator="greaterThanOrEqual">
      <formula>50</formula>
    </cfRule>
    <cfRule type="cellIs" dxfId="1581" priority="3601" stopIfTrue="1" operator="lessThan">
      <formula>50</formula>
    </cfRule>
  </conditionalFormatting>
  <conditionalFormatting sqref="F498:F499 F501:F518 F520:F522 F525:F528 F530 F532:F536 F567:F578 F580:F589">
    <cfRule type="cellIs" dxfId="1580" priority="3600" stopIfTrue="1" operator="greaterThanOrEqual">
      <formula>50</formula>
    </cfRule>
    <cfRule type="cellIs" dxfId="1579" priority="3572" stopIfTrue="1" operator="lessThan">
      <formula>50</formula>
    </cfRule>
    <cfRule type="cellIs" dxfId="1578" priority="3573" stopIfTrue="1" operator="lessThan">
      <formula>50</formula>
    </cfRule>
    <cfRule type="cellIs" dxfId="1577" priority="3574" stopIfTrue="1" operator="lessThan">
      <formula>50</formula>
    </cfRule>
    <cfRule type="cellIs" dxfId="1576" priority="3575" stopIfTrue="1" operator="lessThan">
      <formula>50</formula>
    </cfRule>
    <cfRule type="cellIs" dxfId="1575" priority="3584" stopIfTrue="1" operator="greaterThanOrEqual">
      <formula>50</formula>
    </cfRule>
    <cfRule type="cellIs" dxfId="1574" priority="3585" stopIfTrue="1" operator="lessThan">
      <formula>50</formula>
    </cfRule>
    <cfRule type="cellIs" dxfId="1573" priority="3587" stopIfTrue="1" operator="lessThan">
      <formula>50</formula>
    </cfRule>
    <cfRule type="cellIs" dxfId="1572" priority="3599" stopIfTrue="1" operator="lessThan">
      <formula>50</formula>
    </cfRule>
    <cfRule type="cellIs" dxfId="1571" priority="3557" stopIfTrue="1" operator="greaterThan">
      <formula>50</formula>
    </cfRule>
  </conditionalFormatting>
  <conditionalFormatting sqref="F498:F499 F501:F518 F520:F522 F525:F528 F530 F532:F536">
    <cfRule type="cellIs" dxfId="1570" priority="3576" stopIfTrue="1" operator="lessThanOrEqual">
      <formula>49</formula>
    </cfRule>
    <cfRule type="cellIs" dxfId="1569" priority="3577" stopIfTrue="1" operator="lessThan">
      <formula>50</formula>
    </cfRule>
    <cfRule type="cellIs" dxfId="1568" priority="3578" stopIfTrue="1" operator="greaterThanOrEqual">
      <formula>50</formula>
    </cfRule>
    <cfRule type="cellIs" dxfId="1567" priority="3568" stopIfTrue="1" operator="lessThan">
      <formula>50</formula>
    </cfRule>
    <cfRule type="cellIs" dxfId="1566" priority="3579" stopIfTrue="1" operator="lessThanOrEqual">
      <formula>49</formula>
    </cfRule>
    <cfRule type="cellIs" dxfId="1565" priority="3567" stopIfTrue="1" operator="lessThan">
      <formula>50</formula>
    </cfRule>
  </conditionalFormatting>
  <conditionalFormatting sqref="F498:F499 F501:F518 F520:F522 F525:F528 F530 F532:F537 E567:E590 F318 F320 F322:F334 F336:F339 F341:F351 F353:F362 F364:F374 F376:F377 F379:F384 F422:F423 F425:F442 F444:F472 F474:F482 F484:F489 F491:F496">
    <cfRule type="cellIs" dxfId="1564" priority="3603" stopIfTrue="1" operator="lessThan">
      <formula>50</formula>
    </cfRule>
  </conditionalFormatting>
  <conditionalFormatting sqref="F498:F499 F501:F518 F520:F522 F525:F528 F530 F532:F537 E567:E590">
    <cfRule type="cellIs" dxfId="1563" priority="3590" stopIfTrue="1" operator="lessThan">
      <formula>50</formula>
    </cfRule>
  </conditionalFormatting>
  <conditionalFormatting sqref="F498:F499 F501:F518 F520:F522 F525:F528 F530 F532:F537 F318 F320 F322:F334 F336:F339 F341:F351 F353:F362 F364:F374 F376:F377 F379:F384 F422:F423 F425:F442 F444:F472 F474:F482 F484:F489 F491:F496">
    <cfRule type="cellIs" dxfId="1562" priority="3571" stopIfTrue="1" operator="lessThan">
      <formula>5050</formula>
    </cfRule>
    <cfRule type="cellIs" dxfId="1561" priority="3592" stopIfTrue="1" operator="greaterThanOrEqual">
      <formula>50</formula>
    </cfRule>
    <cfRule type="cellIs" dxfId="1560" priority="3580" stopIfTrue="1" operator="greaterThanOrEqual">
      <formula>50</formula>
    </cfRule>
  </conditionalFormatting>
  <conditionalFormatting sqref="F498:F499 F501:F518 F520:F522 F525:F528 F530 F532:F537 F444:F472 F320 F379:F384 F491:F496">
    <cfRule type="cellIs" dxfId="1559" priority="3558" stopIfTrue="1" operator="greaterThanOrEqual">
      <formula>50</formula>
    </cfRule>
  </conditionalFormatting>
  <conditionalFormatting sqref="F498:F499 F501:F518 F520:F522 F525:F528 F530 F532:F537">
    <cfRule type="cellIs" dxfId="1558" priority="3569" stopIfTrue="1" operator="greaterThanOrEqual">
      <formula>50</formula>
    </cfRule>
  </conditionalFormatting>
  <conditionalFormatting sqref="F498:F499 F501:F518 F520:F522 F525:F528 F567:F578 F580:F589">
    <cfRule type="cellIs" dxfId="1557" priority="3556" stopIfTrue="1" operator="greaterThanOrEqual">
      <formula>50</formula>
    </cfRule>
    <cfRule type="cellIs" dxfId="1556" priority="3555" stopIfTrue="1" operator="lessThan">
      <formula>50</formula>
    </cfRule>
    <cfRule type="containsText" dxfId="1555" priority="3550" stopIfTrue="1" operator="containsText" text="لم">
      <formula>NOT(ISERROR(SEARCH("لم",F498)))</formula>
    </cfRule>
    <cfRule type="cellIs" dxfId="1554" priority="3551" stopIfTrue="1" operator="lessThan">
      <formula>50</formula>
    </cfRule>
    <cfRule type="cellIs" dxfId="1553" priority="3552" stopIfTrue="1" operator="greaterThan">
      <formula>49</formula>
    </cfRule>
  </conditionalFormatting>
  <conditionalFormatting sqref="F498:F499 F501:F518 F520:F522 F525:F528">
    <cfRule type="cellIs" dxfId="1552" priority="3554" stopIfTrue="1" operator="lessThan">
      <formula>50</formula>
    </cfRule>
    <cfRule type="containsText" dxfId="1551" priority="3553" stopIfTrue="1" operator="containsText" text="لم">
      <formula>NOT(ISERROR(SEARCH("لم",F498)))</formula>
    </cfRule>
  </conditionalFormatting>
  <conditionalFormatting sqref="F530:F536">
    <cfRule type="cellIs" dxfId="1550" priority="3253" stopIfTrue="1" operator="lessThan">
      <formula>50</formula>
    </cfRule>
    <cfRule type="cellIs" dxfId="1549" priority="3261" stopIfTrue="1" operator="lessThan">
      <formula>50</formula>
    </cfRule>
    <cfRule type="cellIs" dxfId="1548" priority="3262" stopIfTrue="1" operator="greaterThanOrEqual">
      <formula>50</formula>
    </cfRule>
    <cfRule type="containsText" dxfId="1547" priority="3211" stopIfTrue="1" operator="containsText" text="لم">
      <formula>NOT(ISERROR(SEARCH("لم",F530)))</formula>
    </cfRule>
    <cfRule type="cellIs" dxfId="1546" priority="3210" stopIfTrue="1" operator="greaterThan">
      <formula>49</formula>
    </cfRule>
    <cfRule type="cellIs" dxfId="1545" priority="3209" stopIfTrue="1" operator="lessThan">
      <formula>50</formula>
    </cfRule>
    <cfRule type="containsText" dxfId="1544" priority="3208" stopIfTrue="1" operator="containsText" text="لم">
      <formula>NOT(ISERROR(SEARCH("لم",F530)))</formula>
    </cfRule>
  </conditionalFormatting>
  <conditionalFormatting sqref="F531">
    <cfRule type="cellIs" dxfId="1543" priority="3251" stopIfTrue="1" operator="lessThan">
      <formula>50</formula>
    </cfRule>
    <cfRule type="cellIs" dxfId="1542" priority="3250" stopIfTrue="1" operator="greaterThanOrEqual">
      <formula>50</formula>
    </cfRule>
    <cfRule type="cellIs" dxfId="1541" priority="3248" stopIfTrue="1" operator="lessThan">
      <formula>50</formula>
    </cfRule>
    <cfRule type="cellIs" dxfId="1540" priority="3217" stopIfTrue="1" operator="lessThan">
      <formula>50</formula>
    </cfRule>
    <cfRule type="cellIs" dxfId="1539" priority="3247" stopIfTrue="1" operator="lessThan">
      <formula>50</formula>
    </cfRule>
    <cfRule type="cellIs" dxfId="1538" priority="3243" stopIfTrue="1" operator="lessThan">
      <formula>50</formula>
    </cfRule>
    <cfRule type="cellIs" dxfId="1537" priority="3242" stopIfTrue="1" operator="greaterThanOrEqual">
      <formula>50</formula>
    </cfRule>
    <cfRule type="cellIs" dxfId="1536" priority="3227" stopIfTrue="1" operator="greaterThanOrEqual">
      <formula>50</formula>
    </cfRule>
    <cfRule type="cellIs" dxfId="1535" priority="3212" stopIfTrue="1" operator="lessThan">
      <formula>50</formula>
    </cfRule>
    <cfRule type="cellIs" dxfId="1534" priority="3241" stopIfTrue="1" operator="lessThan">
      <formula>50</formula>
    </cfRule>
    <cfRule type="cellIs" dxfId="1533" priority="3239" stopIfTrue="1" operator="lessThan">
      <formula>50</formula>
    </cfRule>
    <cfRule type="cellIs" dxfId="1532" priority="3238" stopIfTrue="1" operator="greaterThanOrEqual">
      <formula>50</formula>
    </cfRule>
    <cfRule type="cellIs" dxfId="1531" priority="3230" stopIfTrue="1" operator="lessThan">
      <formula>50</formula>
    </cfRule>
    <cfRule type="cellIs" dxfId="1530" priority="3231" stopIfTrue="1" operator="lessThan">
      <formula>50</formula>
    </cfRule>
    <cfRule type="cellIs" dxfId="1529" priority="3232" stopIfTrue="1" operator="lessThan">
      <formula>50</formula>
    </cfRule>
    <cfRule type="cellIs" dxfId="1528" priority="3233" stopIfTrue="1" operator="lessThan">
      <formula>50</formula>
    </cfRule>
    <cfRule type="cellIs" dxfId="1527" priority="3235" stopIfTrue="1" operator="lessThan">
      <formula>50</formula>
    </cfRule>
    <cfRule type="cellIs" dxfId="1526" priority="3236" stopIfTrue="1" operator="greaterThanOrEqual">
      <formula>50</formula>
    </cfRule>
    <cfRule type="cellIs" dxfId="1525" priority="3237" stopIfTrue="1" operator="lessThanOrEqual">
      <formula>49</formula>
    </cfRule>
    <cfRule type="cellIs" dxfId="1524" priority="3245" stopIfTrue="1" operator="lessThan">
      <formula>50</formula>
    </cfRule>
    <cfRule type="cellIs" dxfId="1523" priority="3234" stopIfTrue="1" operator="lessThanOrEqual">
      <formula>49</formula>
    </cfRule>
    <cfRule type="cellIs" dxfId="1522" priority="3259" stopIfTrue="1" operator="lessThan">
      <formula>50</formula>
    </cfRule>
    <cfRule type="cellIs" dxfId="1521" priority="3260" stopIfTrue="1" operator="greaterThanOrEqual">
      <formula>50</formula>
    </cfRule>
    <cfRule type="cellIs" dxfId="1520" priority="3229" stopIfTrue="1" operator="lessThan">
      <formula>5050</formula>
    </cfRule>
    <cfRule type="cellIs" dxfId="1519" priority="3226" stopIfTrue="1" operator="lessThan">
      <formula>50</formula>
    </cfRule>
    <cfRule type="cellIs" dxfId="1518" priority="3258" stopIfTrue="1" operator="greaterThanOrEqual">
      <formula>50</formula>
    </cfRule>
    <cfRule type="cellIs" dxfId="1517" priority="3257" stopIfTrue="1" operator="lessThan">
      <formula>50</formula>
    </cfRule>
    <cfRule type="cellIs" dxfId="1516" priority="3256" stopIfTrue="1" operator="greaterThanOrEqual">
      <formula>50</formula>
    </cfRule>
    <cfRule type="cellIs" dxfId="1515" priority="3252" stopIfTrue="1" operator="greaterThanOrEqual">
      <formula>50</formula>
    </cfRule>
    <cfRule type="cellIs" dxfId="1514" priority="3213" stopIfTrue="1" operator="lessThan">
      <formula>50</formula>
    </cfRule>
    <cfRule type="cellIs" dxfId="1513" priority="3214" stopIfTrue="1" operator="greaterThanOrEqual">
      <formula>50</formula>
    </cfRule>
    <cfRule type="cellIs" dxfId="1512" priority="3215" stopIfTrue="1" operator="greaterThan">
      <formula>50</formula>
    </cfRule>
    <cfRule type="cellIs" dxfId="1511" priority="3216" stopIfTrue="1" operator="greaterThanOrEqual">
      <formula>50</formula>
    </cfRule>
    <cfRule type="cellIs" dxfId="1510" priority="3219" stopIfTrue="1" operator="greaterThanOrEqual">
      <formula>50</formula>
    </cfRule>
    <cfRule type="cellIs" dxfId="1509" priority="3221" stopIfTrue="1" operator="lessThan">
      <formula>50</formula>
    </cfRule>
    <cfRule type="cellIs" dxfId="1508" priority="3222" stopIfTrue="1" operator="lessThan">
      <formula>50</formula>
    </cfRule>
    <cfRule type="cellIs" dxfId="1507" priority="3223" stopIfTrue="1" operator="lessThan">
      <formula>50</formula>
    </cfRule>
    <cfRule type="cellIs" dxfId="1506" priority="3224" stopIfTrue="1" operator="greaterThanOrEqual">
      <formula>50</formula>
    </cfRule>
    <cfRule type="cellIs" dxfId="1505" priority="3225" stopIfTrue="1" operator="lessThan">
      <formula>50</formula>
    </cfRule>
  </conditionalFormatting>
  <conditionalFormatting sqref="F548">
    <cfRule type="cellIs" dxfId="1504" priority="3526" stopIfTrue="1" operator="greaterThanOrEqual">
      <formula>50</formula>
    </cfRule>
    <cfRule type="cellIs" dxfId="1503" priority="3528" stopIfTrue="1" operator="lessThan">
      <formula>50</formula>
    </cfRule>
    <cfRule type="cellIs" dxfId="1502" priority="3529" stopIfTrue="1" operator="lessThan">
      <formula>50</formula>
    </cfRule>
    <cfRule type="cellIs" dxfId="1501" priority="3530" stopIfTrue="1" operator="lessThan">
      <formula>50</formula>
    </cfRule>
    <cfRule type="cellIs" dxfId="1500" priority="3531" stopIfTrue="1" operator="greaterThanOrEqual">
      <formula>50</formula>
    </cfRule>
    <cfRule type="cellIs" dxfId="1499" priority="3534" stopIfTrue="1" operator="greaterThanOrEqual">
      <formula>50</formula>
    </cfRule>
    <cfRule type="cellIs" dxfId="1498" priority="3535" stopIfTrue="1" operator="lessThan">
      <formula>50</formula>
    </cfRule>
    <cfRule type="cellIs" dxfId="1497" priority="3539" stopIfTrue="1" operator="greaterThanOrEqual">
      <formula>50</formula>
    </cfRule>
    <cfRule type="cellIs" dxfId="1496" priority="3540" stopIfTrue="1" operator="lessThan">
      <formula>50</formula>
    </cfRule>
    <cfRule type="cellIs" dxfId="1495" priority="3541" stopIfTrue="1" operator="greaterThanOrEqual">
      <formula>50</formula>
    </cfRule>
    <cfRule type="cellIs" dxfId="1494" priority="3542" stopIfTrue="1" operator="lessThan">
      <formula>50</formula>
    </cfRule>
    <cfRule type="cellIs" dxfId="1493" priority="3533" stopIfTrue="1" operator="lessThan">
      <formula>5050</formula>
    </cfRule>
    <cfRule type="cellIs" dxfId="1492" priority="3549" stopIfTrue="1" operator="greaterThanOrEqual">
      <formula>50</formula>
    </cfRule>
    <cfRule type="cellIs" dxfId="1491" priority="3548" stopIfTrue="1" operator="lessThan">
      <formula>50</formula>
    </cfRule>
    <cfRule type="cellIs" dxfId="1490" priority="3523" stopIfTrue="1" operator="greaterThanOrEqual">
      <formula>50</formula>
    </cfRule>
    <cfRule type="cellIs" dxfId="1489" priority="3524" stopIfTrue="1" operator="lessThan">
      <formula>50</formula>
    </cfRule>
  </conditionalFormatting>
  <conditionalFormatting sqref="F559">
    <cfRule type="cellIs" dxfId="1488" priority="3323" stopIfTrue="1" operator="greaterThanOrEqual">
      <formula>50</formula>
    </cfRule>
    <cfRule type="cellIs" dxfId="1487" priority="3320" stopIfTrue="1" operator="lessThan">
      <formula>50</formula>
    </cfRule>
    <cfRule type="cellIs" dxfId="1486" priority="3308" stopIfTrue="1" operator="lessThan">
      <formula>50</formula>
    </cfRule>
    <cfRule type="cellIs" dxfId="1485" priority="3322" stopIfTrue="1" operator="lessThan">
      <formula>50</formula>
    </cfRule>
    <cfRule type="cellIs" dxfId="1484" priority="3319" stopIfTrue="1" operator="greaterThanOrEqual">
      <formula>50</formula>
    </cfRule>
    <cfRule type="cellIs" dxfId="1483" priority="3318" stopIfTrue="1" operator="lessThan">
      <formula>50</formula>
    </cfRule>
    <cfRule type="cellIs" dxfId="1482" priority="3317" stopIfTrue="1" operator="greaterThanOrEqual">
      <formula>50</formula>
    </cfRule>
    <cfRule type="cellIs" dxfId="1481" priority="3307" stopIfTrue="1" operator="lessThan">
      <formula>50</formula>
    </cfRule>
    <cfRule type="cellIs" dxfId="1480" priority="3314" stopIfTrue="1" operator="lessThan">
      <formula>50</formula>
    </cfRule>
    <cfRule type="cellIs" dxfId="1479" priority="3313" stopIfTrue="1" operator="greaterThanOrEqual">
      <formula>50</formula>
    </cfRule>
    <cfRule type="cellIs" dxfId="1478" priority="3312" stopIfTrue="1" operator="lessThan">
      <formula>5050</formula>
    </cfRule>
    <cfRule type="cellIs" dxfId="1477" priority="3310" stopIfTrue="1" operator="greaterThanOrEqual">
      <formula>50</formula>
    </cfRule>
    <cfRule type="cellIs" dxfId="1476" priority="3309" stopIfTrue="1" operator="lessThan">
      <formula>50</formula>
    </cfRule>
    <cfRule type="cellIs" dxfId="1475" priority="3302" stopIfTrue="1" operator="greaterThanOrEqual">
      <formula>50</formula>
    </cfRule>
    <cfRule type="cellIs" dxfId="1474" priority="3303" stopIfTrue="1" operator="lessThan">
      <formula>50</formula>
    </cfRule>
    <cfRule type="cellIs" dxfId="1473" priority="3305" stopIfTrue="1" operator="greaterThanOrEqual">
      <formula>50</formula>
    </cfRule>
  </conditionalFormatting>
  <conditionalFormatting sqref="F565">
    <cfRule type="cellIs" dxfId="1472" priority="3436" stopIfTrue="1" operator="lessThan">
      <formula>50</formula>
    </cfRule>
    <cfRule type="cellIs" dxfId="1471" priority="3425" stopIfTrue="1" operator="lessThan">
      <formula>5050</formula>
    </cfRule>
    <cfRule type="cellIs" dxfId="1470" priority="3423" stopIfTrue="1" operator="greaterThanOrEqual">
      <formula>50</formula>
    </cfRule>
    <cfRule type="cellIs" dxfId="1469" priority="3422" stopIfTrue="1" operator="lessThan">
      <formula>50</formula>
    </cfRule>
    <cfRule type="cellIs" dxfId="1468" priority="3420" stopIfTrue="1" operator="lessThan">
      <formula>50</formula>
    </cfRule>
    <cfRule type="cellIs" dxfId="1467" priority="3438" stopIfTrue="1" operator="lessThan">
      <formula>50</formula>
    </cfRule>
    <cfRule type="cellIs" dxfId="1466" priority="3421" stopIfTrue="1" operator="lessThan">
      <formula>50</formula>
    </cfRule>
  </conditionalFormatting>
  <conditionalFormatting sqref="F565:F566">
    <cfRule type="cellIs" dxfId="1465" priority="3402" stopIfTrue="1" operator="greaterThanOrEqual">
      <formula>50</formula>
    </cfRule>
    <cfRule type="cellIs" dxfId="1464" priority="3426" stopIfTrue="1" operator="lessThanOrEqual">
      <formula>49</formula>
    </cfRule>
    <cfRule type="cellIs" dxfId="1463" priority="3435" stopIfTrue="1" operator="greaterThanOrEqual">
      <formula>50</formula>
    </cfRule>
    <cfRule type="cellIs" dxfId="1462" priority="3434" stopIfTrue="1" operator="lessThan">
      <formula>50</formula>
    </cfRule>
    <cfRule type="cellIs" dxfId="1461" priority="3433" stopIfTrue="1" operator="greaterThanOrEqual">
      <formula>50</formula>
    </cfRule>
    <cfRule type="cellIs" dxfId="1460" priority="3430" stopIfTrue="1" operator="lessThan">
      <formula>50</formula>
    </cfRule>
    <cfRule type="cellIs" dxfId="1459" priority="3428" stopIfTrue="1" operator="greaterThanOrEqual">
      <formula>50</formula>
    </cfRule>
    <cfRule type="cellIs" dxfId="1458" priority="3427" stopIfTrue="1" operator="lessThan">
      <formula>50</formula>
    </cfRule>
    <cfRule type="cellIs" dxfId="1457" priority="3410" stopIfTrue="1" operator="greaterThanOrEqual">
      <formula>50</formula>
    </cfRule>
    <cfRule type="cellIs" dxfId="1456" priority="3409" stopIfTrue="1" operator="lessThan">
      <formula>50</formula>
    </cfRule>
  </conditionalFormatting>
  <conditionalFormatting sqref="F566">
    <cfRule type="cellIs" dxfId="1455" priority="3405" stopIfTrue="1" operator="greaterThanOrEqual">
      <formula>50</formula>
    </cfRule>
    <cfRule type="cellIs" dxfId="1454" priority="3407" stopIfTrue="1" operator="lessThan">
      <formula>50</formula>
    </cfRule>
    <cfRule type="cellIs" dxfId="1453" priority="3408" stopIfTrue="1" operator="lessThan">
      <formula>50</formula>
    </cfRule>
    <cfRule type="cellIs" dxfId="1452" priority="3399" stopIfTrue="1" operator="lessThan">
      <formula>50</formula>
    </cfRule>
    <cfRule type="cellIs" dxfId="1451" priority="3412" stopIfTrue="1" operator="lessThan">
      <formula>5050</formula>
    </cfRule>
    <cfRule type="cellIs" dxfId="1450" priority="3400" stopIfTrue="1" operator="greaterThanOrEqual">
      <formula>50</formula>
    </cfRule>
    <cfRule type="cellIs" dxfId="1449" priority="3401" stopIfTrue="1" operator="lessThan">
      <formula>50</formula>
    </cfRule>
    <cfRule type="cellIs" dxfId="1448" priority="3403" stopIfTrue="1" operator="lessThan">
      <formula>50</formula>
    </cfRule>
    <cfRule type="cellIs" dxfId="1447" priority="3413" stopIfTrue="1" operator="lessThan">
      <formula>50</formula>
    </cfRule>
  </conditionalFormatting>
  <conditionalFormatting sqref="F567:F578 F580:F589 E34:E35">
    <cfRule type="cellIs" dxfId="1446" priority="3727" stopIfTrue="1" operator="lessThanOrEqual">
      <formula>49</formula>
    </cfRule>
  </conditionalFormatting>
  <conditionalFormatting sqref="F567:F578 F580:F589 F2 F386:F419">
    <cfRule type="cellIs" dxfId="1445" priority="3710" stopIfTrue="1" operator="greaterThanOrEqual">
      <formula>50</formula>
    </cfRule>
  </conditionalFormatting>
  <conditionalFormatting sqref="F567:F578 F580:F589 F222 F386:F419">
    <cfRule type="cellIs" dxfId="1444" priority="3733" stopIfTrue="1" operator="greaterThanOrEqual">
      <formula>50</formula>
    </cfRule>
  </conditionalFormatting>
  <conditionalFormatting sqref="F567:F578 F580:F589 F498:F499 F501:F518 F520:F522 F525:F528 F530 F532:F536">
    <cfRule type="cellIs" dxfId="1443" priority="3583" stopIfTrue="1" operator="lessThan">
      <formula>50</formula>
    </cfRule>
  </conditionalFormatting>
  <conditionalFormatting sqref="F567:F578 F580:F589">
    <cfRule type="cellIs" dxfId="1442" priority="3724" stopIfTrue="1" operator="lessThanOrEqual">
      <formula>49</formula>
    </cfRule>
    <cfRule type="cellIs" dxfId="1441" priority="3726" stopIfTrue="1" operator="greaterThanOrEqual">
      <formula>50</formula>
    </cfRule>
    <cfRule type="cellIs" dxfId="1440" priority="3725" stopIfTrue="1" operator="lessThan">
      <formula>50</formula>
    </cfRule>
    <cfRule type="cellIs" dxfId="1439" priority="3582" stopIfTrue="1" operator="lessThan">
      <formula>50</formula>
    </cfRule>
  </conditionalFormatting>
  <conditionalFormatting sqref="F579">
    <cfRule type="cellIs" dxfId="1438" priority="3352" stopIfTrue="1" operator="greaterThanOrEqual">
      <formula>50</formula>
    </cfRule>
    <cfRule type="cellIs" dxfId="1437" priority="3354" stopIfTrue="1" operator="lessThan">
      <formula>5050</formula>
    </cfRule>
    <cfRule type="cellIs" dxfId="1436" priority="3360" stopIfTrue="1" operator="lessThan">
      <formula>50</formula>
    </cfRule>
    <cfRule type="cellIs" dxfId="1435" priority="3365" stopIfTrue="1" operator="greaterThanOrEqual">
      <formula>50</formula>
    </cfRule>
    <cfRule type="cellIs" dxfId="1434" priority="3364" stopIfTrue="1" operator="lessThan">
      <formula>50</formula>
    </cfRule>
    <cfRule type="cellIs" dxfId="1433" priority="3355" stopIfTrue="1" operator="greaterThanOrEqual">
      <formula>50</formula>
    </cfRule>
    <cfRule type="cellIs" dxfId="1432" priority="3361" stopIfTrue="1" operator="greaterThanOrEqual">
      <formula>50</formula>
    </cfRule>
    <cfRule type="cellIs" dxfId="1431" priority="3356" stopIfTrue="1" operator="lessThan">
      <formula>50</formula>
    </cfRule>
    <cfRule type="cellIs" dxfId="1430" priority="3359" stopIfTrue="1" operator="greaterThanOrEqual">
      <formula>50</formula>
    </cfRule>
    <cfRule type="cellIs" dxfId="1429" priority="3345" stopIfTrue="1" operator="lessThan">
      <formula>50</formula>
    </cfRule>
    <cfRule type="cellIs" dxfId="1428" priority="3350" stopIfTrue="1" operator="lessThan">
      <formula>50</formula>
    </cfRule>
    <cfRule type="cellIs" dxfId="1427" priority="3351" stopIfTrue="1" operator="lessThan">
      <formula>50</formula>
    </cfRule>
    <cfRule type="cellIs" dxfId="1426" priority="3344" stopIfTrue="1" operator="greaterThanOrEqual">
      <formula>50</formula>
    </cfRule>
    <cfRule type="cellIs" dxfId="1425" priority="3362" stopIfTrue="1" operator="lessThan">
      <formula>50</formula>
    </cfRule>
    <cfRule type="cellIs" dxfId="1424" priority="3347" stopIfTrue="1" operator="greaterThanOrEqual">
      <formula>50</formula>
    </cfRule>
    <cfRule type="cellIs" dxfId="1423" priority="3349" stopIfTrue="1" operator="lessThan">
      <formula>50</formula>
    </cfRule>
  </conditionalFormatting>
  <conditionalFormatting sqref="F591:F592 E591:E611 E613:E615 E620:E707 F650 F652:F654 F656:F668 F678:F691 F694:F703 F705:F707">
    <cfRule type="cellIs" dxfId="1422" priority="3014" stopIfTrue="1" operator="greaterThanOrEqual">
      <formula>50</formula>
    </cfRule>
  </conditionalFormatting>
  <conditionalFormatting sqref="F591:F592 E591:E611 E613:E615 E620:E707 F650 F652:F654 F678:F691 F694:F703 F705:F707 F656:F668">
    <cfRule type="cellIs" dxfId="1421" priority="3000" stopIfTrue="1" operator="lessThan">
      <formula>50</formula>
    </cfRule>
  </conditionalFormatting>
  <conditionalFormatting sqref="F591:F592 E611 E649:E655 F650 F652:F654 F656:F668 F678:F691 F694:F703 F705:F707">
    <cfRule type="cellIs" dxfId="1420" priority="2989" stopIfTrue="1" operator="greaterThanOrEqual">
      <formula>50</formula>
    </cfRule>
    <cfRule type="cellIs" dxfId="1419" priority="2988" stopIfTrue="1" operator="lessThan">
      <formula>50</formula>
    </cfRule>
    <cfRule type="cellIs" dxfId="1418" priority="2987" stopIfTrue="1" operator="lessThan">
      <formula>50</formula>
    </cfRule>
  </conditionalFormatting>
  <conditionalFormatting sqref="F591:F592 E611 E649:E655 F650 F652:F654 F656:F668 F694:F703 F705:F707 F678:F691">
    <cfRule type="cellIs" dxfId="1417" priority="2986" stopIfTrue="1" operator="lessThan">
      <formula>50</formula>
    </cfRule>
  </conditionalFormatting>
  <conditionalFormatting sqref="F591:F592 F650 F652:F654 F656:F668">
    <cfRule type="cellIs" dxfId="1416" priority="2982" stopIfTrue="1" operator="lessThan">
      <formula>50</formula>
    </cfRule>
  </conditionalFormatting>
  <conditionalFormatting sqref="F591:F592 F658:F659 F656">
    <cfRule type="cellIs" dxfId="1415" priority="2969" stopIfTrue="1" operator="lessThan">
      <formula>50</formula>
    </cfRule>
  </conditionalFormatting>
  <conditionalFormatting sqref="F591:F592 F658:F659">
    <cfRule type="cellIs" dxfId="1414" priority="2967" stopIfTrue="1" operator="lessThan">
      <formula>50</formula>
    </cfRule>
    <cfRule type="cellIs" dxfId="1413" priority="2968" stopIfTrue="1" operator="greaterThanOrEqual">
      <formula>50</formula>
    </cfRule>
  </conditionalFormatting>
  <conditionalFormatting sqref="F591:F592">
    <cfRule type="cellIs" dxfId="1412" priority="2964" stopIfTrue="1" operator="greaterThanOrEqual">
      <formula>50</formula>
    </cfRule>
    <cfRule type="cellIs" dxfId="1411" priority="2963" stopIfTrue="1" operator="lessThan">
      <formula>50</formula>
    </cfRule>
    <cfRule type="cellIs" dxfId="1410" priority="2962" stopIfTrue="1" operator="lessThanOrEqual">
      <formula>49</formula>
    </cfRule>
    <cfRule type="cellIs" dxfId="1409" priority="2966" stopIfTrue="1" operator="lessThan">
      <formula>50</formula>
    </cfRule>
  </conditionalFormatting>
  <conditionalFormatting sqref="F592">
    <cfRule type="cellIs" dxfId="1408" priority="2958" stopIfTrue="1" operator="lessThan">
      <formula>50</formula>
    </cfRule>
    <cfRule type="cellIs" dxfId="1407" priority="2961" stopIfTrue="1" operator="greaterThanOrEqual">
      <formula>50</formula>
    </cfRule>
    <cfRule type="cellIs" dxfId="1406" priority="2960" stopIfTrue="1" operator="lessThan">
      <formula>50</formula>
    </cfRule>
    <cfRule type="cellIs" dxfId="1405" priority="2956" stopIfTrue="1" operator="lessThan">
      <formula>50</formula>
    </cfRule>
    <cfRule type="cellIs" dxfId="1404" priority="2955" stopIfTrue="1" operator="greaterThanOrEqual">
      <formula>50</formula>
    </cfRule>
    <cfRule type="cellIs" dxfId="1403" priority="2954" stopIfTrue="1" operator="lessThan">
      <formula>5050</formula>
    </cfRule>
    <cfRule type="cellIs" dxfId="1402" priority="2952" stopIfTrue="1" operator="greaterThanOrEqual">
      <formula>50</formula>
    </cfRule>
    <cfRule type="cellIs" dxfId="1401" priority="2951" stopIfTrue="1" operator="lessThan">
      <formula>50</formula>
    </cfRule>
    <cfRule type="cellIs" dxfId="1400" priority="2950" stopIfTrue="1" operator="lessThan">
      <formula>50</formula>
    </cfRule>
    <cfRule type="cellIs" dxfId="1399" priority="2949" stopIfTrue="1" operator="lessThan">
      <formula>50</formula>
    </cfRule>
  </conditionalFormatting>
  <conditionalFormatting sqref="F592:F649">
    <cfRule type="cellIs" dxfId="1398" priority="1914" stopIfTrue="1" operator="greaterThanOrEqual">
      <formula>50</formula>
    </cfRule>
    <cfRule type="cellIs" dxfId="1397" priority="1897" stopIfTrue="1" operator="greaterThanOrEqual">
      <formula>50</formula>
    </cfRule>
    <cfRule type="cellIs" dxfId="1396" priority="1913" stopIfTrue="1" operator="lessThan">
      <formula>50</formula>
    </cfRule>
  </conditionalFormatting>
  <conditionalFormatting sqref="F593:F649">
    <cfRule type="cellIs" dxfId="1395" priority="1900" stopIfTrue="1" operator="greaterThanOrEqual">
      <formula>50</formula>
    </cfRule>
    <cfRule type="cellIs" dxfId="1394" priority="1902" stopIfTrue="1" operator="lessThan">
      <formula>50</formula>
    </cfRule>
    <cfRule type="cellIs" dxfId="1393" priority="1904" stopIfTrue="1" operator="lessThan">
      <formula>50</formula>
    </cfRule>
    <cfRule type="cellIs" dxfId="1392" priority="1903" stopIfTrue="1" operator="lessThan">
      <formula>50</formula>
    </cfRule>
    <cfRule type="cellIs" dxfId="1391" priority="1911" stopIfTrue="1" operator="lessThan">
      <formula>50</formula>
    </cfRule>
    <cfRule type="cellIs" dxfId="1390" priority="1907" stopIfTrue="1" operator="lessThan">
      <formula>5050</formula>
    </cfRule>
    <cfRule type="cellIs" dxfId="1389" priority="1909" stopIfTrue="1" operator="lessThan">
      <formula>50</formula>
    </cfRule>
    <cfRule type="cellIs" dxfId="1388" priority="1874" stopIfTrue="1" operator="greaterThanOrEqual">
      <formula>50</formula>
    </cfRule>
    <cfRule type="cellIs" dxfId="1387" priority="1876" stopIfTrue="1" operator="lessThan">
      <formula>50</formula>
    </cfRule>
    <cfRule type="cellIs" dxfId="1386" priority="1877" stopIfTrue="1" operator="lessThan">
      <formula>50</formula>
    </cfRule>
    <cfRule type="cellIs" dxfId="1385" priority="1878" stopIfTrue="1" operator="lessThan">
      <formula>50</formula>
    </cfRule>
    <cfRule type="cellIs" dxfId="1384" priority="1879" stopIfTrue="1" operator="greaterThanOrEqual">
      <formula>50</formula>
    </cfRule>
    <cfRule type="cellIs" dxfId="1383" priority="1881" stopIfTrue="1" operator="lessThan">
      <formula>5050</formula>
    </cfRule>
    <cfRule type="cellIs" dxfId="1382" priority="1871" stopIfTrue="1" operator="greaterThanOrEqual">
      <formula>50</formula>
    </cfRule>
    <cfRule type="cellIs" dxfId="1381" priority="1882" stopIfTrue="1" operator="greaterThanOrEqual">
      <formula>50</formula>
    </cfRule>
    <cfRule type="cellIs" dxfId="1380" priority="1883" stopIfTrue="1" operator="lessThan">
      <formula>50</formula>
    </cfRule>
    <cfRule type="cellIs" dxfId="1379" priority="1885" stopIfTrue="1" operator="lessThan">
      <formula>50</formula>
    </cfRule>
    <cfRule type="cellIs" dxfId="1378" priority="1905" stopIfTrue="1" operator="greaterThanOrEqual">
      <formula>50</formula>
    </cfRule>
    <cfRule type="cellIs" dxfId="1377" priority="1872" stopIfTrue="1" operator="lessThan">
      <formula>50</formula>
    </cfRule>
    <cfRule type="cellIs" dxfId="1376" priority="1888" stopIfTrue="1" operator="greaterThanOrEqual">
      <formula>50</formula>
    </cfRule>
    <cfRule type="cellIs" dxfId="1375" priority="1889" stopIfTrue="1" operator="lessThanOrEqual">
      <formula>49</formula>
    </cfRule>
    <cfRule type="cellIs" dxfId="1374" priority="1890" stopIfTrue="1" operator="lessThan">
      <formula>50</formula>
    </cfRule>
    <cfRule type="cellIs" dxfId="1373" priority="1891" stopIfTrue="1" operator="greaterThanOrEqual">
      <formula>50</formula>
    </cfRule>
    <cfRule type="cellIs" dxfId="1372" priority="1893" stopIfTrue="1" operator="lessThan">
      <formula>50</formula>
    </cfRule>
    <cfRule type="cellIs" dxfId="1371" priority="1894" stopIfTrue="1" operator="lessThan">
      <formula>50</formula>
    </cfRule>
    <cfRule type="cellIs" dxfId="1370" priority="1895" stopIfTrue="1" operator="greaterThanOrEqual">
      <formula>50</formula>
    </cfRule>
    <cfRule type="cellIs" dxfId="1369" priority="1896" stopIfTrue="1" operator="lessThan">
      <formula>50</formula>
    </cfRule>
    <cfRule type="cellIs" dxfId="1368" priority="1887" stopIfTrue="1" operator="lessThan">
      <formula>50</formula>
    </cfRule>
    <cfRule type="cellIs" dxfId="1367" priority="1898" stopIfTrue="1" operator="lessThan">
      <formula>50</formula>
    </cfRule>
    <cfRule type="cellIs" dxfId="1366" priority="1908" stopIfTrue="1" operator="greaterThanOrEqual">
      <formula>50</formula>
    </cfRule>
  </conditionalFormatting>
  <conditionalFormatting sqref="F650 F652">
    <cfRule type="cellIs" dxfId="1365" priority="2974" stopIfTrue="1" operator="greaterThanOrEqual">
      <formula>50</formula>
    </cfRule>
    <cfRule type="cellIs" dxfId="1364" priority="2973" stopIfTrue="1" operator="lessThan">
      <formula>50</formula>
    </cfRule>
    <cfRule type="cellIs" dxfId="1363" priority="2972" stopIfTrue="1" operator="greaterThanOrEqual">
      <formula>50</formula>
    </cfRule>
  </conditionalFormatting>
  <conditionalFormatting sqref="F650 F652:F654 E611 E649:E655">
    <cfRule type="cellIs" dxfId="1362" priority="2998" stopIfTrue="1" operator="lessThanOrEqual">
      <formula>49</formula>
    </cfRule>
  </conditionalFormatting>
  <conditionalFormatting sqref="F650 F652:F654 F591:F592 F656:F668">
    <cfRule type="cellIs" dxfId="1361" priority="2981" stopIfTrue="1" operator="greaterThanOrEqual">
      <formula>50</formula>
    </cfRule>
  </conditionalFormatting>
  <conditionalFormatting sqref="F650 F652:F654 F656:F668">
    <cfRule type="cellIs" dxfId="1360" priority="2997" stopIfTrue="1" operator="greaterThanOrEqual">
      <formula>50</formula>
    </cfRule>
  </conditionalFormatting>
  <conditionalFormatting sqref="F650 F652:F654 F657:F658 F660:F668">
    <cfRule type="cellIs" dxfId="1359" priority="2995" stopIfTrue="1" operator="lessThanOrEqual">
      <formula>49</formula>
    </cfRule>
    <cfRule type="cellIs" dxfId="1358" priority="2996" stopIfTrue="1" operator="lessThan">
      <formula>50</formula>
    </cfRule>
  </conditionalFormatting>
  <conditionalFormatting sqref="F650:F651">
    <cfRule type="cellIs" dxfId="1357" priority="2738" stopIfTrue="1" operator="lessThan">
      <formula>50</formula>
    </cfRule>
  </conditionalFormatting>
  <conditionalFormatting sqref="F651">
    <cfRule type="cellIs" dxfId="1356" priority="2718" stopIfTrue="1" operator="lessThan">
      <formula>50</formula>
    </cfRule>
    <cfRule type="cellIs" dxfId="1355" priority="2719" stopIfTrue="1" operator="greaterThanOrEqual">
      <formula>50</formula>
    </cfRule>
    <cfRule type="cellIs" dxfId="1354" priority="2721" stopIfTrue="1" operator="lessThan">
      <formula>5050</formula>
    </cfRule>
    <cfRule type="cellIs" dxfId="1353" priority="2734" stopIfTrue="1" operator="greaterThanOrEqual">
      <formula>50</formula>
    </cfRule>
    <cfRule type="cellIs" dxfId="1352" priority="2722" stopIfTrue="1" operator="greaterThanOrEqual">
      <formula>50</formula>
    </cfRule>
    <cfRule type="cellIs" dxfId="1351" priority="2723" stopIfTrue="1" operator="lessThan">
      <formula>50</formula>
    </cfRule>
    <cfRule type="cellIs" dxfId="1350" priority="2727" stopIfTrue="1" operator="lessThan">
      <formula>50</formula>
    </cfRule>
    <cfRule type="cellIs" dxfId="1349" priority="2728" stopIfTrue="1" operator="greaterThanOrEqual">
      <formula>50</formula>
    </cfRule>
    <cfRule type="cellIs" dxfId="1348" priority="2712" stopIfTrue="1" operator="lessThan">
      <formula>50</formula>
    </cfRule>
    <cfRule type="cellIs" dxfId="1347" priority="2711" stopIfTrue="1" operator="greaterThanOrEqual">
      <formula>50</formula>
    </cfRule>
    <cfRule type="cellIs" dxfId="1346" priority="2710" stopIfTrue="1" operator="lessThan">
      <formula>50</formula>
    </cfRule>
    <cfRule type="cellIs" dxfId="1345" priority="2709" stopIfTrue="1" operator="greaterThanOrEqual">
      <formula>50</formula>
    </cfRule>
    <cfRule type="cellIs" dxfId="1344" priority="2708" stopIfTrue="1" operator="lessThan">
      <formula>50</formula>
    </cfRule>
    <cfRule type="cellIs" dxfId="1343" priority="2714" stopIfTrue="1" operator="greaterThanOrEqual">
      <formula>50</formula>
    </cfRule>
    <cfRule type="cellIs" dxfId="1342" priority="2716" stopIfTrue="1" operator="lessThan">
      <formula>50</formula>
    </cfRule>
    <cfRule type="containsText" dxfId="1341" priority="2729" stopIfTrue="1" operator="containsText" text="لم">
      <formula>NOT(ISERROR(SEARCH("لم",F651)))</formula>
    </cfRule>
    <cfRule type="cellIs" dxfId="1340" priority="2717" stopIfTrue="1" operator="lessThan">
      <formula>50</formula>
    </cfRule>
    <cfRule type="cellIs" dxfId="1339" priority="2739" stopIfTrue="1" operator="greaterThanOrEqual">
      <formula>50</formula>
    </cfRule>
    <cfRule type="cellIs" dxfId="1338" priority="2737" stopIfTrue="1" operator="greaterThanOrEqual">
      <formula>50</formula>
    </cfRule>
    <cfRule type="cellIs" dxfId="1337" priority="2725" stopIfTrue="1" operator="lessThan">
      <formula>50</formula>
    </cfRule>
    <cfRule type="cellIs" dxfId="1336" priority="2736" stopIfTrue="1" operator="lessThan">
      <formula>50</formula>
    </cfRule>
    <cfRule type="cellIs" dxfId="1335" priority="2735" stopIfTrue="1" operator="lessThan">
      <formula>50</formula>
    </cfRule>
    <cfRule type="cellIs" dxfId="1334" priority="2733" stopIfTrue="1" operator="lessThan">
      <formula>50</formula>
    </cfRule>
    <cfRule type="cellIs" dxfId="1333" priority="2732" stopIfTrue="1" operator="lessThan">
      <formula>50</formula>
    </cfRule>
    <cfRule type="containsText" dxfId="1332" priority="2731" stopIfTrue="1" operator="containsText" text="لم">
      <formula>NOT(ISERROR(SEARCH("لم",F651)))</formula>
    </cfRule>
    <cfRule type="cellIs" dxfId="1331" priority="2730" stopIfTrue="1" operator="lessThan">
      <formula>50</formula>
    </cfRule>
  </conditionalFormatting>
  <conditionalFormatting sqref="F652 F650">
    <cfRule type="cellIs" dxfId="1330" priority="2971" stopIfTrue="1" operator="lessThan">
      <formula>50</formula>
    </cfRule>
  </conditionalFormatting>
  <conditionalFormatting sqref="F652:F654">
    <cfRule type="cellIs" dxfId="1329" priority="2810" stopIfTrue="1" operator="lessThan">
      <formula>50</formula>
    </cfRule>
  </conditionalFormatting>
  <conditionalFormatting sqref="F653:F654">
    <cfRule type="cellIs" dxfId="1328" priority="2809" stopIfTrue="1" operator="greaterThanOrEqual">
      <formula>50</formula>
    </cfRule>
    <cfRule type="cellIs" dxfId="1327" priority="2808" stopIfTrue="1" operator="lessThan">
      <formula>50</formula>
    </cfRule>
    <cfRule type="cellIs" dxfId="1326" priority="2807" stopIfTrue="1" operator="lessThan">
      <formula>50</formula>
    </cfRule>
    <cfRule type="cellIs" dxfId="1325" priority="2811" stopIfTrue="1" operator="greaterThanOrEqual">
      <formula>50</formula>
    </cfRule>
  </conditionalFormatting>
  <conditionalFormatting sqref="F655">
    <cfRule type="cellIs" dxfId="1324" priority="2816" stopIfTrue="1" operator="lessThan">
      <formula>50</formula>
    </cfRule>
    <cfRule type="cellIs" dxfId="1323" priority="2835" stopIfTrue="1" operator="lessThan">
      <formula>50</formula>
    </cfRule>
    <cfRule type="containsText" dxfId="1322" priority="2812" stopIfTrue="1" operator="containsText" text="لم">
      <formula>NOT(ISERROR(SEARCH("لم",F655)))</formula>
    </cfRule>
    <cfRule type="cellIs" dxfId="1321" priority="2813" stopIfTrue="1" operator="lessThan">
      <formula>50</formula>
    </cfRule>
    <cfRule type="containsText" dxfId="1320" priority="2814" stopIfTrue="1" operator="containsText" text="لم">
      <formula>NOT(ISERROR(SEARCH("لم",F655)))</formula>
    </cfRule>
    <cfRule type="cellIs" dxfId="1319" priority="2815" stopIfTrue="1" operator="greaterThanOrEqual">
      <formula>50</formula>
    </cfRule>
    <cfRule type="cellIs" dxfId="1318" priority="2820" stopIfTrue="1" operator="lessThan">
      <formula>50</formula>
    </cfRule>
    <cfRule type="cellIs" dxfId="1317" priority="2821" stopIfTrue="1" operator="lessThan">
      <formula>50</formula>
    </cfRule>
    <cfRule type="cellIs" dxfId="1316" priority="2822" stopIfTrue="1" operator="lessThan">
      <formula>50</formula>
    </cfRule>
    <cfRule type="cellIs" dxfId="1315" priority="2823" stopIfTrue="1" operator="greaterThanOrEqual">
      <formula>50</formula>
    </cfRule>
    <cfRule type="cellIs" dxfId="1314" priority="2824" stopIfTrue="1" operator="lessThan">
      <formula>50</formula>
    </cfRule>
    <cfRule type="cellIs" dxfId="1313" priority="2825" stopIfTrue="1" operator="lessThan">
      <formula>50</formula>
    </cfRule>
    <cfRule type="cellIs" dxfId="1312" priority="2826" stopIfTrue="1" operator="greaterThanOrEqual">
      <formula>50</formula>
    </cfRule>
    <cfRule type="cellIs" dxfId="1311" priority="2828" stopIfTrue="1" operator="lessThan">
      <formula>5050</formula>
    </cfRule>
    <cfRule type="cellIs" dxfId="1310" priority="2829" stopIfTrue="1" operator="lessThanOrEqual">
      <formula>49</formula>
    </cfRule>
    <cfRule type="cellIs" dxfId="1309" priority="2830" stopIfTrue="1" operator="lessThan">
      <formula>50</formula>
    </cfRule>
    <cfRule type="cellIs" dxfId="1308" priority="2831" stopIfTrue="1" operator="greaterThanOrEqual">
      <formula>50</formula>
    </cfRule>
    <cfRule type="cellIs" dxfId="1307" priority="2832" stopIfTrue="1" operator="lessThanOrEqual">
      <formula>49</formula>
    </cfRule>
    <cfRule type="cellIs" dxfId="1306" priority="2833" stopIfTrue="1" operator="greaterThanOrEqual">
      <formula>50</formula>
    </cfRule>
    <cfRule type="cellIs" dxfId="1305" priority="2834" stopIfTrue="1" operator="lessThan">
      <formula>50</formula>
    </cfRule>
    <cfRule type="cellIs" dxfId="1304" priority="2836" stopIfTrue="1" operator="lessThan">
      <formula>50</formula>
    </cfRule>
    <cfRule type="cellIs" dxfId="1303" priority="2838" stopIfTrue="1" operator="greaterThanOrEqual">
      <formula>50</formula>
    </cfRule>
    <cfRule type="cellIs" dxfId="1302" priority="2839" stopIfTrue="1" operator="lessThan">
      <formula>50</formula>
    </cfRule>
    <cfRule type="cellIs" dxfId="1301" priority="2840" stopIfTrue="1" operator="greaterThanOrEqual">
      <formula>50</formula>
    </cfRule>
    <cfRule type="cellIs" dxfId="1300" priority="2841" stopIfTrue="1" operator="lessThan">
      <formula>50</formula>
    </cfRule>
    <cfRule type="cellIs" dxfId="1299" priority="2843" stopIfTrue="1" operator="lessThan">
      <formula>50</formula>
    </cfRule>
    <cfRule type="cellIs" dxfId="1298" priority="2844" stopIfTrue="1" operator="lessThan">
      <formula>50</formula>
    </cfRule>
    <cfRule type="cellIs" dxfId="1297" priority="2845" stopIfTrue="1" operator="greaterThanOrEqual">
      <formula>50</formula>
    </cfRule>
    <cfRule type="cellIs" dxfId="1296" priority="2846" stopIfTrue="1" operator="lessThan">
      <formula>50</formula>
    </cfRule>
    <cfRule type="cellIs" dxfId="1295" priority="2847" stopIfTrue="1" operator="greaterThanOrEqual">
      <formula>50</formula>
    </cfRule>
    <cfRule type="cellIs" dxfId="1294" priority="2848" stopIfTrue="1" operator="lessThan">
      <formula>50</formula>
    </cfRule>
    <cfRule type="cellIs" dxfId="1293" priority="2849" stopIfTrue="1" operator="greaterThanOrEqual">
      <formula>50</formula>
    </cfRule>
    <cfRule type="cellIs" dxfId="1292" priority="2818" stopIfTrue="1" operator="greaterThanOrEqual">
      <formula>50</formula>
    </cfRule>
  </conditionalFormatting>
  <conditionalFormatting sqref="F655:F656">
    <cfRule type="cellIs" dxfId="1291" priority="2851" stopIfTrue="1" operator="greaterThanOrEqual">
      <formula>50</formula>
    </cfRule>
    <cfRule type="cellIs" dxfId="1290" priority="2850" stopIfTrue="1" operator="lessThan">
      <formula>50</formula>
    </cfRule>
  </conditionalFormatting>
  <conditionalFormatting sqref="F656 F669">
    <cfRule type="cellIs" dxfId="1289" priority="2790" stopIfTrue="1" operator="lessThan">
      <formula>50</formula>
    </cfRule>
    <cfRule type="cellIs" dxfId="1288" priority="2784" stopIfTrue="1" operator="lessThan">
      <formula>50</formula>
    </cfRule>
    <cfRule type="cellIs" dxfId="1287" priority="2789" stopIfTrue="1" operator="greaterThanOrEqual">
      <formula>50</formula>
    </cfRule>
    <cfRule type="cellIs" dxfId="1286" priority="2788" stopIfTrue="1" operator="lessThan">
      <formula>50</formula>
    </cfRule>
    <cfRule type="cellIs" dxfId="1285" priority="2787" stopIfTrue="1" operator="greaterThanOrEqual">
      <formula>50</formula>
    </cfRule>
    <cfRule type="cellIs" dxfId="1284" priority="2786" stopIfTrue="1" operator="lessThan">
      <formula>50</formula>
    </cfRule>
    <cfRule type="cellIs" dxfId="1283" priority="2785" stopIfTrue="1" operator="greaterThanOrEqual">
      <formula>50</formula>
    </cfRule>
    <cfRule type="cellIs" dxfId="1282" priority="2791" stopIfTrue="1" operator="greaterThanOrEqual">
      <formula>50</formula>
    </cfRule>
    <cfRule type="cellIs" dxfId="1281" priority="2792" stopIfTrue="1" operator="lessThan">
      <formula>50</formula>
    </cfRule>
  </conditionalFormatting>
  <conditionalFormatting sqref="F659">
    <cfRule type="cellIs" dxfId="1280" priority="2799" stopIfTrue="1" operator="greaterThanOrEqual">
      <formula>50</formula>
    </cfRule>
    <cfRule type="cellIs" dxfId="1279" priority="2798" stopIfTrue="1" operator="lessThan">
      <formula>50</formula>
    </cfRule>
    <cfRule type="cellIs" dxfId="1278" priority="2797" stopIfTrue="1" operator="greaterThanOrEqual">
      <formula>50</formula>
    </cfRule>
    <cfRule type="cellIs" dxfId="1277" priority="2795" stopIfTrue="1" operator="greaterThanOrEqual">
      <formula>50</formula>
    </cfRule>
    <cfRule type="cellIs" dxfId="1276" priority="2794" stopIfTrue="1" operator="lessThan">
      <formula>50</formula>
    </cfRule>
    <cfRule type="cellIs" dxfId="1275" priority="2793" stopIfTrue="1" operator="lessThanOrEqual">
      <formula>49</formula>
    </cfRule>
    <cfRule type="cellIs" dxfId="1274" priority="2804" stopIfTrue="1" operator="greaterThanOrEqual">
      <formula>50</formula>
    </cfRule>
    <cfRule type="cellIs" dxfId="1273" priority="2796" stopIfTrue="1" operator="lessThan">
      <formula>50</formula>
    </cfRule>
    <cfRule type="cellIs" dxfId="1272" priority="2801" stopIfTrue="1" operator="lessThan">
      <formula>50</formula>
    </cfRule>
    <cfRule type="cellIs" dxfId="1271" priority="2806" stopIfTrue="1" operator="greaterThanOrEqual">
      <formula>50</formula>
    </cfRule>
    <cfRule type="cellIs" dxfId="1270" priority="2805" stopIfTrue="1" operator="lessThan">
      <formula>50</formula>
    </cfRule>
    <cfRule type="cellIs" dxfId="1269" priority="2800" stopIfTrue="1" operator="lessThanOrEqual">
      <formula>49</formula>
    </cfRule>
    <cfRule type="cellIs" dxfId="1268" priority="2803" stopIfTrue="1" operator="lessThan">
      <formula>50</formula>
    </cfRule>
    <cfRule type="cellIs" dxfId="1267" priority="2802" stopIfTrue="1" operator="greaterThanOrEqual">
      <formula>50</formula>
    </cfRule>
  </conditionalFormatting>
  <conditionalFormatting sqref="F669 F656">
    <cfRule type="cellIs" dxfId="1266" priority="2783" stopIfTrue="1" operator="lessThanOrEqual">
      <formula>49</formula>
    </cfRule>
  </conditionalFormatting>
  <conditionalFormatting sqref="F669">
    <cfRule type="cellIs" dxfId="1265" priority="2776" stopIfTrue="1" operator="greaterThanOrEqual">
      <formula>50</formula>
    </cfRule>
    <cfRule type="cellIs" dxfId="1264" priority="2770" stopIfTrue="1" operator="lessThan">
      <formula>50</formula>
    </cfRule>
    <cfRule type="cellIs" dxfId="1263" priority="2771" stopIfTrue="1" operator="lessThan">
      <formula>50</formula>
    </cfRule>
    <cfRule type="cellIs" dxfId="1262" priority="2772" stopIfTrue="1" operator="lessThan">
      <formula>50</formula>
    </cfRule>
    <cfRule type="cellIs" dxfId="1261" priority="2773" stopIfTrue="1" operator="greaterThanOrEqual">
      <formula>50</formula>
    </cfRule>
    <cfRule type="cellIs" dxfId="1260" priority="2775" stopIfTrue="1" operator="lessThan">
      <formula>5050</formula>
    </cfRule>
    <cfRule type="cellIs" dxfId="1259" priority="2779" stopIfTrue="1" operator="lessThan">
      <formula>50</formula>
    </cfRule>
    <cfRule type="cellIs" dxfId="1258" priority="2781" stopIfTrue="1" operator="lessThan">
      <formula>50</formula>
    </cfRule>
    <cfRule type="cellIs" dxfId="1257" priority="2782" stopIfTrue="1" operator="greaterThanOrEqual">
      <formula>50</formula>
    </cfRule>
    <cfRule type="cellIs" dxfId="1256" priority="2777" stopIfTrue="1" operator="lessThan">
      <formula>50</formula>
    </cfRule>
  </conditionalFormatting>
  <conditionalFormatting sqref="F669:F670">
    <cfRule type="cellIs" dxfId="1255" priority="2763" stopIfTrue="1" operator="lessThan">
      <formula>50</formula>
    </cfRule>
    <cfRule type="cellIs" dxfId="1254" priority="2764" stopIfTrue="1" operator="greaterThanOrEqual">
      <formula>50</formula>
    </cfRule>
  </conditionalFormatting>
  <conditionalFormatting sqref="F669:F672 F677:F691">
    <cfRule type="cellIs" dxfId="1253" priority="1921" stopIfTrue="1" operator="greaterThanOrEqual">
      <formula>50</formula>
    </cfRule>
  </conditionalFormatting>
  <conditionalFormatting sqref="F670">
    <cfRule type="cellIs" dxfId="1252" priority="2751" stopIfTrue="1" operator="lessThanOrEqual">
      <formula>49</formula>
    </cfRule>
    <cfRule type="cellIs" dxfId="1251" priority="2752" stopIfTrue="1" operator="lessThan">
      <formula>50</formula>
    </cfRule>
    <cfRule type="cellIs" dxfId="1250" priority="2755" stopIfTrue="1" operator="lessThan">
      <formula>50</formula>
    </cfRule>
    <cfRule type="cellIs" dxfId="1249" priority="2758" stopIfTrue="1" operator="greaterThanOrEqual">
      <formula>50</formula>
    </cfRule>
    <cfRule type="cellIs" dxfId="1248" priority="2759" stopIfTrue="1" operator="lessThan">
      <formula>50</formula>
    </cfRule>
    <cfRule type="cellIs" dxfId="1247" priority="2760" stopIfTrue="1" operator="greaterThanOrEqual">
      <formula>50</formula>
    </cfRule>
    <cfRule type="cellIs" dxfId="1246" priority="2761" stopIfTrue="1" operator="lessThan">
      <formula>50</formula>
    </cfRule>
    <cfRule type="cellIs" dxfId="1245" priority="2753" stopIfTrue="1" operator="greaterThanOrEqual">
      <formula>50</formula>
    </cfRule>
    <cfRule type="cellIs" dxfId="1244" priority="2745" stopIfTrue="1" operator="lessThan">
      <formula>50</formula>
    </cfRule>
    <cfRule type="cellIs" dxfId="1243" priority="2746" stopIfTrue="1" operator="lessThan">
      <formula>50</formula>
    </cfRule>
    <cfRule type="cellIs" dxfId="1242" priority="2747" stopIfTrue="1" operator="lessThan">
      <formula>50</formula>
    </cfRule>
    <cfRule type="cellIs" dxfId="1241" priority="2748" stopIfTrue="1" operator="greaterThanOrEqual">
      <formula>50</formula>
    </cfRule>
    <cfRule type="cellIs" dxfId="1240" priority="2750" stopIfTrue="1" operator="lessThan">
      <formula>5050</formula>
    </cfRule>
  </conditionalFormatting>
  <conditionalFormatting sqref="F670:F671 F677:F691">
    <cfRule type="cellIs" dxfId="1239" priority="1946" stopIfTrue="1" operator="greaterThanOrEqual">
      <formula>50</formula>
    </cfRule>
    <cfRule type="cellIs" dxfId="1238" priority="1945" stopIfTrue="1" operator="lessThan">
      <formula>50</formula>
    </cfRule>
  </conditionalFormatting>
  <conditionalFormatting sqref="F671 F677 F700">
    <cfRule type="cellIs" dxfId="1237" priority="1937" stopIfTrue="1" operator="lessThan">
      <formula>50</formula>
    </cfRule>
    <cfRule type="cellIs" dxfId="1236" priority="1919" stopIfTrue="1" operator="lessThan">
      <formula>50</formula>
    </cfRule>
    <cfRule type="containsText" dxfId="1235" priority="1918" stopIfTrue="1" operator="containsText" text="لم">
      <formula>NOT(ISERROR(SEARCH("لم",F671)))</formula>
    </cfRule>
    <cfRule type="cellIs" dxfId="1234" priority="1917" stopIfTrue="1" operator="lessThan">
      <formula>50</formula>
    </cfRule>
    <cfRule type="cellIs" dxfId="1233" priority="1916" stopIfTrue="1" operator="greaterThanOrEqual">
      <formula>50</formula>
    </cfRule>
    <cfRule type="cellIs" dxfId="1232" priority="1931" stopIfTrue="1" operator="lessThan">
      <formula>50</formula>
    </cfRule>
    <cfRule type="cellIs" dxfId="1231" priority="1932" stopIfTrue="1" operator="greaterThanOrEqual">
      <formula>50</formula>
    </cfRule>
    <cfRule type="cellIs" dxfId="1230" priority="1915" stopIfTrue="1" operator="lessThan">
      <formula>50</formula>
    </cfRule>
    <cfRule type="cellIs" dxfId="1229" priority="1930" stopIfTrue="1" operator="lessThan">
      <formula>50</formula>
    </cfRule>
    <cfRule type="containsText" dxfId="1228" priority="1920" stopIfTrue="1" operator="containsText" text="لم">
      <formula>NOT(ISERROR(SEARCH("لم",F671)))</formula>
    </cfRule>
  </conditionalFormatting>
  <conditionalFormatting sqref="F671 F677">
    <cfRule type="cellIs" dxfId="1227" priority="1941" stopIfTrue="1" operator="lessThan">
      <formula>50</formula>
    </cfRule>
    <cfRule type="cellIs" dxfId="1226" priority="1942" stopIfTrue="1" operator="greaterThanOrEqual">
      <formula>50</formula>
    </cfRule>
    <cfRule type="cellIs" dxfId="1225" priority="1924" stopIfTrue="1" operator="greaterThanOrEqual">
      <formula>50</formula>
    </cfRule>
    <cfRule type="cellIs" dxfId="1224" priority="1926" stopIfTrue="1" operator="lessThan">
      <formula>50</formula>
    </cfRule>
    <cfRule type="cellIs" dxfId="1223" priority="1927" stopIfTrue="1" operator="lessThan">
      <formula>50</formula>
    </cfRule>
    <cfRule type="cellIs" dxfId="1222" priority="1928" stopIfTrue="1" operator="lessThan">
      <formula>50</formula>
    </cfRule>
    <cfRule type="cellIs" dxfId="1221" priority="1929" stopIfTrue="1" operator="greaterThanOrEqual">
      <formula>50</formula>
    </cfRule>
    <cfRule type="cellIs" dxfId="1220" priority="1943" stopIfTrue="1" operator="lessThan">
      <formula>50</formula>
    </cfRule>
    <cfRule type="cellIs" dxfId="1219" priority="1934" stopIfTrue="1" operator="lessThan">
      <formula>5050</formula>
    </cfRule>
    <cfRule type="cellIs" dxfId="1218" priority="1935" stopIfTrue="1" operator="greaterThanOrEqual">
      <formula>50</formula>
    </cfRule>
    <cfRule type="cellIs" dxfId="1217" priority="1940" stopIfTrue="1" operator="greaterThanOrEqual">
      <formula>50</formula>
    </cfRule>
    <cfRule type="cellIs" dxfId="1216" priority="1938" stopIfTrue="1" operator="lessThan">
      <formula>50</formula>
    </cfRule>
    <cfRule type="cellIs" dxfId="1215" priority="1936" stopIfTrue="1" operator="lessThan">
      <formula>50</formula>
    </cfRule>
    <cfRule type="cellIs" dxfId="1214" priority="1922" stopIfTrue="1" operator="lessThan">
      <formula>50</formula>
    </cfRule>
  </conditionalFormatting>
  <conditionalFormatting sqref="F672">
    <cfRule type="cellIs" dxfId="1213" priority="2637" stopIfTrue="1" operator="lessThan">
      <formula>50</formula>
    </cfRule>
    <cfRule type="cellIs" dxfId="1212" priority="2638" stopIfTrue="1" operator="lessThan">
      <formula>50</formula>
    </cfRule>
    <cfRule type="cellIs" dxfId="1211" priority="2639" stopIfTrue="1" operator="lessThan">
      <formula>50</formula>
    </cfRule>
    <cfRule type="cellIs" dxfId="1210" priority="2650" stopIfTrue="1" operator="greaterThanOrEqual">
      <formula>50</formula>
    </cfRule>
    <cfRule type="cellIs" dxfId="1209" priority="2642" stopIfTrue="1" operator="lessThan">
      <formula>5050</formula>
    </cfRule>
    <cfRule type="cellIs" dxfId="1208" priority="2643" stopIfTrue="1" operator="lessThanOrEqual">
      <formula>49</formula>
    </cfRule>
    <cfRule type="cellIs" dxfId="1207" priority="2644" stopIfTrue="1" operator="lessThan">
      <formula>50</formula>
    </cfRule>
    <cfRule type="cellIs" dxfId="1206" priority="2653" stopIfTrue="1" operator="lessThan">
      <formula>50</formula>
    </cfRule>
    <cfRule type="cellIs" dxfId="1205" priority="2640" stopIfTrue="1" operator="greaterThanOrEqual">
      <formula>50</formula>
    </cfRule>
    <cfRule type="cellIs" dxfId="1204" priority="2647" stopIfTrue="1" operator="lessThan">
      <formula>50</formula>
    </cfRule>
    <cfRule type="cellIs" dxfId="1203" priority="2651" stopIfTrue="1" operator="lessThan">
      <formula>50</formula>
    </cfRule>
    <cfRule type="cellIs" dxfId="1202" priority="2652" stopIfTrue="1" operator="greaterThanOrEqual">
      <formula>50</formula>
    </cfRule>
    <cfRule type="cellIs" dxfId="1201" priority="2645" stopIfTrue="1" operator="greaterThanOrEqual">
      <formula>50</formula>
    </cfRule>
  </conditionalFormatting>
  <conditionalFormatting sqref="F672:F673">
    <cfRule type="cellIs" dxfId="1200" priority="2655" stopIfTrue="1" operator="lessThan">
      <formula>50</formula>
    </cfRule>
    <cfRule type="cellIs" dxfId="1199" priority="2656" stopIfTrue="1" operator="greaterThanOrEqual">
      <formula>50</formula>
    </cfRule>
  </conditionalFormatting>
  <conditionalFormatting sqref="F672:F674">
    <cfRule type="cellIs" dxfId="1198" priority="2602" stopIfTrue="1" operator="lessThan">
      <formula>50</formula>
    </cfRule>
    <cfRule type="cellIs" dxfId="1197" priority="2603" stopIfTrue="1" operator="greaterThanOrEqual">
      <formula>50</formula>
    </cfRule>
  </conditionalFormatting>
  <conditionalFormatting sqref="F673 F675:F676 F693">
    <cfRule type="cellIs" dxfId="1196" priority="2672" stopIfTrue="1" operator="lessThan">
      <formula>50</formula>
    </cfRule>
    <cfRule type="cellIs" dxfId="1195" priority="2681" stopIfTrue="1" operator="greaterThanOrEqual">
      <formula>50</formula>
    </cfRule>
    <cfRule type="cellIs" dxfId="1194" priority="2682" stopIfTrue="1" operator="lessThan">
      <formula>50</formula>
    </cfRule>
    <cfRule type="cellIs" dxfId="1193" priority="2683" stopIfTrue="1" operator="greaterThanOrEqual">
      <formula>50</formula>
    </cfRule>
    <cfRule type="cellIs" dxfId="1192" priority="2676" stopIfTrue="1" operator="lessThan">
      <formula>5050</formula>
    </cfRule>
    <cfRule type="cellIs" dxfId="1191" priority="2674" stopIfTrue="1" operator="greaterThanOrEqual">
      <formula>50</formula>
    </cfRule>
    <cfRule type="cellIs" dxfId="1190" priority="2684" stopIfTrue="1" operator="lessThan">
      <formula>50</formula>
    </cfRule>
    <cfRule type="cellIs" dxfId="1189" priority="2678" stopIfTrue="1" operator="lessThan">
      <formula>50</formula>
    </cfRule>
    <cfRule type="cellIs" dxfId="1188" priority="2673" stopIfTrue="1" operator="lessThan">
      <formula>50</formula>
    </cfRule>
    <cfRule type="cellIs" dxfId="1187" priority="2677" stopIfTrue="1" operator="greaterThanOrEqual">
      <formula>50</formula>
    </cfRule>
  </conditionalFormatting>
  <conditionalFormatting sqref="F673 F675:F676 F693:F703">
    <cfRule type="cellIs" dxfId="1186" priority="2687" stopIfTrue="1" operator="greaterThanOrEqual">
      <formula>50</formula>
    </cfRule>
    <cfRule type="cellIs" dxfId="1185" priority="2686" stopIfTrue="1" operator="lessThan">
      <formula>50</formula>
    </cfRule>
  </conditionalFormatting>
  <conditionalFormatting sqref="F673 F693 F675:F676">
    <cfRule type="cellIs" dxfId="1184" priority="2671" stopIfTrue="1" operator="lessThan">
      <formula>50</formula>
    </cfRule>
  </conditionalFormatting>
  <conditionalFormatting sqref="F673 F693">
    <cfRule type="cellIs" dxfId="1183" priority="2667" stopIfTrue="1" operator="lessThan">
      <formula>50</formula>
    </cfRule>
    <cfRule type="cellIs" dxfId="1182" priority="2669" stopIfTrue="1" operator="greaterThanOrEqual">
      <formula>50</formula>
    </cfRule>
  </conditionalFormatting>
  <conditionalFormatting sqref="F673 F693:F703">
    <cfRule type="cellIs" dxfId="1181" priority="2666" stopIfTrue="1" operator="greaterThanOrEqual">
      <formula>50</formula>
    </cfRule>
  </conditionalFormatting>
  <conditionalFormatting sqref="F673">
    <cfRule type="cellIs" dxfId="1180" priority="2601" stopIfTrue="1" operator="lessThanOrEqual">
      <formula>49</formula>
    </cfRule>
    <cfRule type="cellIs" dxfId="1179" priority="2659" stopIfTrue="1" operator="lessThan">
      <formula>50</formula>
    </cfRule>
  </conditionalFormatting>
  <conditionalFormatting sqref="F674">
    <cfRule type="cellIs" dxfId="1178" priority="2619" stopIfTrue="1" operator="greaterThanOrEqual">
      <formula>50</formula>
    </cfRule>
    <cfRule type="cellIs" dxfId="1177" priority="2618" stopIfTrue="1" operator="lessThan">
      <formula>50</formula>
    </cfRule>
    <cfRule type="cellIs" dxfId="1176" priority="2617" stopIfTrue="1" operator="lessThan">
      <formula>50</formula>
    </cfRule>
    <cfRule type="cellIs" dxfId="1175" priority="2616" stopIfTrue="1" operator="lessThan">
      <formula>50</formula>
    </cfRule>
    <cfRule type="cellIs" dxfId="1174" priority="2614" stopIfTrue="1" operator="greaterThanOrEqual">
      <formula>50</formula>
    </cfRule>
    <cfRule type="cellIs" dxfId="1173" priority="2612" stopIfTrue="1" operator="lessThan">
      <formula>50</formula>
    </cfRule>
    <cfRule type="cellIs" dxfId="1172" priority="2609" stopIfTrue="1" operator="greaterThanOrEqual">
      <formula>50</formula>
    </cfRule>
    <cfRule type="cellIs" dxfId="1171" priority="2608" stopIfTrue="1" operator="lessThan">
      <formula>50</formula>
    </cfRule>
    <cfRule type="cellIs" dxfId="1170" priority="2607" stopIfTrue="1" operator="greaterThanOrEqual">
      <formula>50</formula>
    </cfRule>
    <cfRule type="cellIs" dxfId="1169" priority="2606" stopIfTrue="1" operator="lessThan">
      <formula>50</formula>
    </cfRule>
    <cfRule type="cellIs" dxfId="1168" priority="2628" stopIfTrue="1" operator="lessThan">
      <formula>50</formula>
    </cfRule>
    <cfRule type="cellIs" dxfId="1167" priority="2621" stopIfTrue="1" operator="lessThan">
      <formula>5050</formula>
    </cfRule>
    <cfRule type="cellIs" dxfId="1166" priority="2626" stopIfTrue="1" operator="lessThan">
      <formula>50</formula>
    </cfRule>
    <cfRule type="cellIs" dxfId="1165" priority="2624" stopIfTrue="1" operator="greaterThanOrEqual">
      <formula>50</formula>
    </cfRule>
    <cfRule type="cellIs" dxfId="1164" priority="2623" stopIfTrue="1" operator="lessThan">
      <formula>50</formula>
    </cfRule>
    <cfRule type="cellIs" dxfId="1163" priority="2622" stopIfTrue="1" operator="lessThanOrEqual">
      <formula>49</formula>
    </cfRule>
    <cfRule type="cellIs" dxfId="1162" priority="2610" stopIfTrue="1" operator="lessThan">
      <formula>50</formula>
    </cfRule>
  </conditionalFormatting>
  <conditionalFormatting sqref="F674:F676">
    <cfRule type="cellIs" dxfId="1161" priority="2631" stopIfTrue="1" operator="greaterThanOrEqual">
      <formula>50</formula>
    </cfRule>
    <cfRule type="cellIs" dxfId="1160" priority="2611" stopIfTrue="1" operator="greaterThanOrEqual">
      <formula>50</formula>
    </cfRule>
    <cfRule type="cellIs" dxfId="1159" priority="2630" stopIfTrue="1" operator="lessThan">
      <formula>50</formula>
    </cfRule>
  </conditionalFormatting>
  <conditionalFormatting sqref="F705:F708">
    <cfRule type="cellIs" dxfId="1158" priority="2154" stopIfTrue="1" operator="greaterThanOrEqual">
      <formula>50</formula>
    </cfRule>
    <cfRule type="cellIs" dxfId="1157" priority="2153" stopIfTrue="1" operator="lessThan">
      <formula>50</formula>
    </cfRule>
  </conditionalFormatting>
  <conditionalFormatting sqref="F705:F710">
    <cfRule type="cellIs" dxfId="1156" priority="2130" stopIfTrue="1" operator="greaterThanOrEqual">
      <formula>50</formula>
    </cfRule>
  </conditionalFormatting>
  <conditionalFormatting sqref="F708">
    <cfRule type="cellIs" dxfId="1155" priority="2137" stopIfTrue="1" operator="lessThan">
      <formula>50</formula>
    </cfRule>
    <cfRule type="cellIs" dxfId="1154" priority="2135" stopIfTrue="1" operator="lessThan">
      <formula>50</formula>
    </cfRule>
    <cfRule type="cellIs" dxfId="1153" priority="2133" stopIfTrue="1" operator="greaterThanOrEqual">
      <formula>50</formula>
    </cfRule>
    <cfRule type="cellIs" dxfId="1152" priority="2131" stopIfTrue="1" operator="lessThan">
      <formula>50</formula>
    </cfRule>
    <cfRule type="cellIs" dxfId="1151" priority="2140" stopIfTrue="1" operator="lessThan">
      <formula>5050</formula>
    </cfRule>
    <cfRule type="cellIs" dxfId="1150" priority="2141" stopIfTrue="1" operator="lessThanOrEqual">
      <formula>49</formula>
    </cfRule>
    <cfRule type="cellIs" dxfId="1149" priority="2143" stopIfTrue="1" operator="greaterThanOrEqual">
      <formula>50</formula>
    </cfRule>
    <cfRule type="cellIs" dxfId="1148" priority="2149" stopIfTrue="1" operator="lessThan">
      <formula>50</formula>
    </cfRule>
    <cfRule type="cellIs" dxfId="1147" priority="2145" stopIfTrue="1" operator="lessThan">
      <formula>50</formula>
    </cfRule>
    <cfRule type="cellIs" dxfId="1146" priority="2142" stopIfTrue="1" operator="lessThan">
      <formula>50</formula>
    </cfRule>
    <cfRule type="cellIs" dxfId="1145" priority="2136" stopIfTrue="1" operator="lessThan">
      <formula>50</formula>
    </cfRule>
    <cfRule type="cellIs" dxfId="1144" priority="2151" stopIfTrue="1" operator="lessThan">
      <formula>50</formula>
    </cfRule>
    <cfRule type="cellIs" dxfId="1143" priority="2138" stopIfTrue="1" operator="greaterThanOrEqual">
      <formula>50</formula>
    </cfRule>
    <cfRule type="cellIs" dxfId="1142" priority="2148" stopIfTrue="1" operator="greaterThanOrEqual">
      <formula>50</formula>
    </cfRule>
    <cfRule type="cellIs" dxfId="1141" priority="2150" stopIfTrue="1" operator="greaterThanOrEqual">
      <formula>50</formula>
    </cfRule>
  </conditionalFormatting>
  <conditionalFormatting sqref="F709 F711:F714">
    <cfRule type="cellIs" dxfId="1140" priority="2581" stopIfTrue="1" operator="lessThanOrEqual">
      <formula>49</formula>
    </cfRule>
    <cfRule type="cellIs" dxfId="1139" priority="2582" stopIfTrue="1" operator="lessThan">
      <formula>50</formula>
    </cfRule>
    <cfRule type="cellIs" dxfId="1138" priority="2590" stopIfTrue="1" operator="lessThan">
      <formula>50</formula>
    </cfRule>
    <cfRule type="cellIs" dxfId="1137" priority="2589" stopIfTrue="1" operator="greaterThanOrEqual">
      <formula>50</formula>
    </cfRule>
    <cfRule type="cellIs" dxfId="1136" priority="2591" stopIfTrue="1" operator="greaterThanOrEqual">
      <formula>50</formula>
    </cfRule>
  </conditionalFormatting>
  <conditionalFormatting sqref="F709 F711:F717 E714 E717:E718 F719:F728 E723:E782">
    <cfRule type="cellIs" dxfId="1135" priority="2599" stopIfTrue="1" operator="greaterThanOrEqual">
      <formula>50</formula>
    </cfRule>
  </conditionalFormatting>
  <conditionalFormatting sqref="F709 F711:F717 F719:F728">
    <cfRule type="cellIs" dxfId="1134" priority="2578" stopIfTrue="1" operator="greaterThanOrEqual">
      <formula>50</formula>
    </cfRule>
    <cfRule type="cellIs" dxfId="1133" priority="2580" stopIfTrue="1" operator="lessThan">
      <formula>5050</formula>
    </cfRule>
    <cfRule type="cellIs" dxfId="1132" priority="2576" stopIfTrue="1" operator="lessThan">
      <formula>50</formula>
    </cfRule>
    <cfRule type="cellIs" dxfId="1131" priority="2592" stopIfTrue="1" operator="lessThan">
      <formula>50</formula>
    </cfRule>
    <cfRule type="cellIs" dxfId="1130" priority="2575" stopIfTrue="1" operator="lessThan">
      <formula>50</formula>
    </cfRule>
    <cfRule type="cellIs" dxfId="1129" priority="2577" stopIfTrue="1" operator="lessThan">
      <formula>50</formula>
    </cfRule>
  </conditionalFormatting>
  <conditionalFormatting sqref="F709 F711:F717">
    <cfRule type="cellIs" dxfId="1128" priority="2583" stopIfTrue="1" operator="greaterThanOrEqual">
      <formula>50</formula>
    </cfRule>
  </conditionalFormatting>
  <conditionalFormatting sqref="F710">
    <cfRule type="cellIs" dxfId="1127" priority="2167" stopIfTrue="1" operator="lessThan">
      <formula>50</formula>
    </cfRule>
    <cfRule type="cellIs" dxfId="1126" priority="2168" stopIfTrue="1" operator="greaterThanOrEqual">
      <formula>50</formula>
    </cfRule>
    <cfRule type="cellIs" dxfId="1125" priority="2170" stopIfTrue="1" operator="lessThan">
      <formula>50</formula>
    </cfRule>
    <cfRule type="cellIs" dxfId="1124" priority="2173" stopIfTrue="1" operator="greaterThanOrEqual">
      <formula>50</formula>
    </cfRule>
    <cfRule type="cellIs" dxfId="1123" priority="2174" stopIfTrue="1" operator="lessThan">
      <formula>50</formula>
    </cfRule>
    <cfRule type="cellIs" dxfId="1122" priority="2175" stopIfTrue="1" operator="greaterThanOrEqual">
      <formula>50</formula>
    </cfRule>
    <cfRule type="cellIs" dxfId="1121" priority="2176" stopIfTrue="1" operator="lessThan">
      <formula>50</formula>
    </cfRule>
    <cfRule type="cellIs" dxfId="1120" priority="2178" stopIfTrue="1" operator="lessThan">
      <formula>50</formula>
    </cfRule>
    <cfRule type="cellIs" dxfId="1119" priority="2179" stopIfTrue="1" operator="greaterThanOrEqual">
      <formula>50</formula>
    </cfRule>
    <cfRule type="cellIs" dxfId="1118" priority="2166" stopIfTrue="1" operator="lessThanOrEqual">
      <formula>49</formula>
    </cfRule>
    <cfRule type="cellIs" dxfId="1117" priority="2156" stopIfTrue="1" operator="lessThan">
      <formula>50</formula>
    </cfRule>
    <cfRule type="cellIs" dxfId="1116" priority="2158" stopIfTrue="1" operator="greaterThanOrEqual">
      <formula>50</formula>
    </cfRule>
    <cfRule type="cellIs" dxfId="1115" priority="2160" stopIfTrue="1" operator="lessThan">
      <formula>50</formula>
    </cfRule>
    <cfRule type="cellIs" dxfId="1114" priority="2161" stopIfTrue="1" operator="lessThan">
      <formula>50</formula>
    </cfRule>
    <cfRule type="cellIs" dxfId="1113" priority="2162" stopIfTrue="1" operator="lessThan">
      <formula>50</formula>
    </cfRule>
    <cfRule type="cellIs" dxfId="1112" priority="2163" stopIfTrue="1" operator="greaterThanOrEqual">
      <formula>50</formula>
    </cfRule>
    <cfRule type="cellIs" dxfId="1111" priority="2165" stopIfTrue="1" operator="lessThan">
      <formula>5050</formula>
    </cfRule>
  </conditionalFormatting>
  <conditionalFormatting sqref="F711:F717 F719:F728 F709">
    <cfRule type="cellIs" dxfId="1110" priority="2573" stopIfTrue="1" operator="greaterThanOrEqual">
      <formula>50</formula>
    </cfRule>
  </conditionalFormatting>
  <conditionalFormatting sqref="F711:F717 F719:F728">
    <cfRule type="cellIs" dxfId="1109" priority="2571" stopIfTrue="1" operator="lessThan">
      <formula>50</formula>
    </cfRule>
  </conditionalFormatting>
  <conditionalFormatting sqref="F715">
    <cfRule type="cellIs" dxfId="1108" priority="2276" stopIfTrue="1" operator="greaterThanOrEqual">
      <formula>50</formula>
    </cfRule>
    <cfRule type="cellIs" dxfId="1107" priority="2278" stopIfTrue="1" operator="lessThan">
      <formula>50</formula>
    </cfRule>
    <cfRule type="cellIs" dxfId="1106" priority="2274" stopIfTrue="1" operator="lessThanOrEqual">
      <formula>49</formula>
    </cfRule>
    <cfRule type="cellIs" dxfId="1105" priority="2275" stopIfTrue="1" operator="lessThan">
      <formula>50</formula>
    </cfRule>
  </conditionalFormatting>
  <conditionalFormatting sqref="F715:F718 F730:F748 F750:F764 F775:F782 F768:F772">
    <cfRule type="cellIs" dxfId="1104" priority="2522" stopIfTrue="1" operator="lessThan">
      <formula>50</formula>
    </cfRule>
  </conditionalFormatting>
  <conditionalFormatting sqref="F715:F718 F750:F764">
    <cfRule type="cellIs" dxfId="1103" priority="2518" stopIfTrue="1" operator="lessThan">
      <formula>50</formula>
    </cfRule>
  </conditionalFormatting>
  <conditionalFormatting sqref="F717:F718 F725:F726 F728 F731 F753 F757 F763">
    <cfRule type="cellIs" dxfId="1102" priority="2515" stopIfTrue="1" operator="lessThan">
      <formula>50</formula>
    </cfRule>
  </conditionalFormatting>
  <conditionalFormatting sqref="F717:F718 F753 F763 F725:F726 F728 F731 F757">
    <cfRule type="cellIs" dxfId="1101" priority="2514" stopIfTrue="1" operator="lessThanOrEqual">
      <formula>49</formula>
    </cfRule>
  </conditionalFormatting>
  <conditionalFormatting sqref="F718 F735 F757 F763 F725:F726">
    <cfRule type="cellIs" dxfId="1100" priority="2526" stopIfTrue="1" operator="lessThan">
      <formula>50</formula>
    </cfRule>
  </conditionalFormatting>
  <conditionalFormatting sqref="F718 F735 F757 F763">
    <cfRule type="cellIs" dxfId="1099" priority="2525" stopIfTrue="1" operator="greaterThanOrEqual">
      <formula>50</formula>
    </cfRule>
  </conditionalFormatting>
  <conditionalFormatting sqref="F718 F753">
    <cfRule type="cellIs" dxfId="1098" priority="2523" stopIfTrue="1" operator="lessThan">
      <formula>50</formula>
    </cfRule>
    <cfRule type="cellIs" dxfId="1097" priority="2506" stopIfTrue="1" operator="greaterThanOrEqual">
      <formula>50</formula>
    </cfRule>
    <cfRule type="cellIs" dxfId="1096" priority="2513" stopIfTrue="1" operator="lessThan">
      <formula>5050</formula>
    </cfRule>
    <cfRule type="cellIs" dxfId="1095" priority="2511" stopIfTrue="1" operator="greaterThanOrEqual">
      <formula>50</formula>
    </cfRule>
    <cfRule type="cellIs" dxfId="1094" priority="2510" stopIfTrue="1" operator="lessThan">
      <formula>50</formula>
    </cfRule>
    <cfRule type="cellIs" dxfId="1093" priority="2509" stopIfTrue="1" operator="lessThan">
      <formula>50</formula>
    </cfRule>
    <cfRule type="cellIs" dxfId="1092" priority="2508" stopIfTrue="1" operator="lessThan">
      <formula>50</formula>
    </cfRule>
    <cfRule type="cellIs" dxfId="1091" priority="2504" stopIfTrue="1" operator="lessThan">
      <formula>50</formula>
    </cfRule>
    <cfRule type="cellIs" dxfId="1090" priority="2503" stopIfTrue="1" operator="greaterThanOrEqual">
      <formula>50</formula>
    </cfRule>
  </conditionalFormatting>
  <conditionalFormatting sqref="F718:F728 F753">
    <cfRule type="cellIs" dxfId="1089" priority="2528" stopIfTrue="1" operator="greaterThanOrEqual">
      <formula>50</formula>
    </cfRule>
    <cfRule type="cellIs" dxfId="1088" priority="2527" stopIfTrue="1" operator="lessThan">
      <formula>50</formula>
    </cfRule>
  </conditionalFormatting>
  <conditionalFormatting sqref="F719:F728 E723:E782 F709 F711:F717 E717:E718 E714">
    <cfRule type="cellIs" dxfId="1087" priority="2585" stopIfTrue="1" operator="lessThan">
      <formula>50</formula>
    </cfRule>
  </conditionalFormatting>
  <conditionalFormatting sqref="F719:F728 E723:E782">
    <cfRule type="cellIs" dxfId="1086" priority="2584" stopIfTrue="1" operator="greaterThanOrEqual">
      <formula>50</formula>
    </cfRule>
  </conditionalFormatting>
  <conditionalFormatting sqref="F719:F728 F711:F717">
    <cfRule type="cellIs" dxfId="1085" priority="2570" stopIfTrue="1" operator="greaterThanOrEqual">
      <formula>50</formula>
    </cfRule>
  </conditionalFormatting>
  <conditionalFormatting sqref="F719:F728">
    <cfRule type="cellIs" dxfId="1084" priority="2569" stopIfTrue="1" operator="lessThan">
      <formula>50</formula>
    </cfRule>
  </conditionalFormatting>
  <conditionalFormatting sqref="F720">
    <cfRule type="cellIs" dxfId="1083" priority="2280" stopIfTrue="1" operator="lessThan">
      <formula>50</formula>
    </cfRule>
    <cfRule type="cellIs" dxfId="1082" priority="2283" stopIfTrue="1" operator="greaterThanOrEqual">
      <formula>50</formula>
    </cfRule>
    <cfRule type="cellIs" dxfId="1081" priority="2282" stopIfTrue="1" operator="lessThan">
      <formula>50</formula>
    </cfRule>
    <cfRule type="cellIs" dxfId="1080" priority="2281" stopIfTrue="1" operator="greaterThanOrEqual">
      <formula>50</formula>
    </cfRule>
  </conditionalFormatting>
  <conditionalFormatting sqref="F720:F721">
    <cfRule type="cellIs" dxfId="1079" priority="2284" stopIfTrue="1" operator="lessThan">
      <formula>50</formula>
    </cfRule>
    <cfRule type="cellIs" dxfId="1078" priority="2279" stopIfTrue="1" operator="lessThanOrEqual">
      <formula>49</formula>
    </cfRule>
    <cfRule type="cellIs" dxfId="1077" priority="2285" stopIfTrue="1" operator="greaterThanOrEqual">
      <formula>50</formula>
    </cfRule>
  </conditionalFormatting>
  <conditionalFormatting sqref="F721">
    <cfRule type="cellIs" dxfId="1076" priority="2357" stopIfTrue="1" operator="lessThan">
      <formula>50</formula>
    </cfRule>
    <cfRule type="cellIs" dxfId="1075" priority="2358" stopIfTrue="1" operator="greaterThanOrEqual">
      <formula>50</formula>
    </cfRule>
    <cfRule type="cellIs" dxfId="1074" priority="2359" stopIfTrue="1" operator="lessThan">
      <formula>50</formula>
    </cfRule>
    <cfRule type="cellIs" dxfId="1073" priority="2360" stopIfTrue="1" operator="greaterThanOrEqual">
      <formula>50</formula>
    </cfRule>
  </conditionalFormatting>
  <conditionalFormatting sqref="F725">
    <cfRule type="cellIs" dxfId="1072" priority="2303" stopIfTrue="1" operator="greaterThanOrEqual">
      <formula>50</formula>
    </cfRule>
    <cfRule type="cellIs" dxfId="1071" priority="2302" stopIfTrue="1" operator="lessThan">
      <formula>50</formula>
    </cfRule>
    <cfRule type="cellIs" dxfId="1070" priority="2300" stopIfTrue="1" operator="lessThan">
      <formula>50</formula>
    </cfRule>
    <cfRule type="cellIs" dxfId="1069" priority="2296" stopIfTrue="1" operator="lessThan">
      <formula>5050</formula>
    </cfRule>
    <cfRule type="cellIs" dxfId="1068" priority="2298" stopIfTrue="1" operator="lessThan">
      <formula>50</formula>
    </cfRule>
    <cfRule type="cellIs" dxfId="1067" priority="2297" stopIfTrue="1" operator="greaterThanOrEqual">
      <formula>50</formula>
    </cfRule>
    <cfRule type="cellIs" dxfId="1066" priority="2294" stopIfTrue="1" operator="greaterThanOrEqual">
      <formula>50</formula>
    </cfRule>
    <cfRule type="cellIs" dxfId="1065" priority="2289" stopIfTrue="1" operator="greaterThanOrEqual">
      <formula>50</formula>
    </cfRule>
    <cfRule type="cellIs" dxfId="1064" priority="2286" stopIfTrue="1" operator="greaterThanOrEqual">
      <formula>50</formula>
    </cfRule>
    <cfRule type="cellIs" dxfId="1063" priority="2292" stopIfTrue="1" operator="lessThan">
      <formula>50</formula>
    </cfRule>
    <cfRule type="cellIs" dxfId="1062" priority="2291" stopIfTrue="1" operator="lessThan">
      <formula>50</formula>
    </cfRule>
    <cfRule type="cellIs" dxfId="1061" priority="2287" stopIfTrue="1" operator="lessThan">
      <formula>50</formula>
    </cfRule>
    <cfRule type="cellIs" dxfId="1060" priority="2293" stopIfTrue="1" operator="lessThan">
      <formula>50</formula>
    </cfRule>
  </conditionalFormatting>
  <conditionalFormatting sqref="F729 F749">
    <cfRule type="cellIs" dxfId="1059" priority="2489" stopIfTrue="1" operator="greaterThanOrEqual">
      <formula>50</formula>
    </cfRule>
    <cfRule type="cellIs" dxfId="1058" priority="2498" stopIfTrue="1" operator="greaterThanOrEqual">
      <formula>50</formula>
    </cfRule>
    <cfRule type="cellIs" dxfId="1057" priority="2481" stopIfTrue="1" operator="greaterThanOrEqual">
      <formula>50</formula>
    </cfRule>
    <cfRule type="cellIs" dxfId="1056" priority="2502" stopIfTrue="1" operator="greaterThanOrEqual">
      <formula>50</formula>
    </cfRule>
    <cfRule type="cellIs" dxfId="1055" priority="2501" stopIfTrue="1" operator="lessThan">
      <formula>50</formula>
    </cfRule>
    <cfRule type="cellIs" dxfId="1054" priority="2499" stopIfTrue="1" operator="lessThan">
      <formula>50</formula>
    </cfRule>
    <cfRule type="cellIs" dxfId="1053" priority="2497" stopIfTrue="1" operator="lessThan">
      <formula>50</formula>
    </cfRule>
    <cfRule type="cellIs" dxfId="1052" priority="2482" stopIfTrue="1" operator="lessThan">
      <formula>50</formula>
    </cfRule>
    <cfRule type="cellIs" dxfId="1051" priority="2484" stopIfTrue="1" operator="greaterThanOrEqual">
      <formula>50</formula>
    </cfRule>
    <cfRule type="cellIs" dxfId="1050" priority="2496" stopIfTrue="1" operator="greaterThanOrEqual">
      <formula>50</formula>
    </cfRule>
    <cfRule type="cellIs" dxfId="1049" priority="2493" stopIfTrue="1" operator="lessThan">
      <formula>50</formula>
    </cfRule>
    <cfRule type="cellIs" dxfId="1048" priority="2492" stopIfTrue="1" operator="greaterThanOrEqual">
      <formula>50</formula>
    </cfRule>
    <cfRule type="cellIs" dxfId="1047" priority="2491" stopIfTrue="1" operator="lessThan">
      <formula>5050</formula>
    </cfRule>
    <cfRule type="cellIs" dxfId="1046" priority="2488" stopIfTrue="1" operator="lessThan">
      <formula>50</formula>
    </cfRule>
    <cfRule type="cellIs" dxfId="1045" priority="2487" stopIfTrue="1" operator="lessThan">
      <formula>50</formula>
    </cfRule>
    <cfRule type="cellIs" dxfId="1044" priority="2486" stopIfTrue="1" operator="lessThan">
      <formula>50</formula>
    </cfRule>
  </conditionalFormatting>
  <conditionalFormatting sqref="F730:F748 F750:F752 F754:F772 F775:F782">
    <cfRule type="cellIs" dxfId="1043" priority="2544" stopIfTrue="1" operator="lessThan">
      <formula>50</formula>
    </cfRule>
    <cfRule type="cellIs" dxfId="1042" priority="2545" stopIfTrue="1" operator="lessThan">
      <formula>50</formula>
    </cfRule>
    <cfRule type="cellIs" dxfId="1041" priority="2565" stopIfTrue="1" operator="lessThan">
      <formula>50</formula>
    </cfRule>
    <cfRule type="cellIs" dxfId="1040" priority="2566" stopIfTrue="1" operator="greaterThanOrEqual">
      <formula>50</formula>
    </cfRule>
    <cfRule type="cellIs" dxfId="1039" priority="2539" stopIfTrue="1" operator="lessThan">
      <formula>50</formula>
    </cfRule>
    <cfRule type="cellIs" dxfId="1038" priority="2541" stopIfTrue="1" operator="greaterThanOrEqual">
      <formula>50</formula>
    </cfRule>
    <cfRule type="cellIs" dxfId="1037" priority="2543" stopIfTrue="1" operator="lessThan">
      <formula>50</formula>
    </cfRule>
    <cfRule type="cellIs" dxfId="1036" priority="2546" stopIfTrue="1" operator="greaterThanOrEqual">
      <formula>50</formula>
    </cfRule>
  </conditionalFormatting>
  <conditionalFormatting sqref="F730:F748 F750:F752 F775:F782 F754:F772">
    <cfRule type="cellIs" dxfId="1035" priority="2556" stopIfTrue="1" operator="lessThan">
      <formula>50</formula>
    </cfRule>
  </conditionalFormatting>
  <conditionalFormatting sqref="F730:F748 F750:F752 F775:F782">
    <cfRule type="cellIs" dxfId="1034" priority="2555" stopIfTrue="1" operator="greaterThanOrEqual">
      <formula>50</formula>
    </cfRule>
  </conditionalFormatting>
  <conditionalFormatting sqref="F730:F748 F775:F782 F715:F718 F750:F764">
    <cfRule type="cellIs" dxfId="1033" priority="2521" stopIfTrue="1" operator="greaterThanOrEqual">
      <formula>50</formula>
    </cfRule>
  </conditionalFormatting>
  <conditionalFormatting sqref="F730:F748 F775:F782">
    <cfRule type="cellIs" dxfId="1032" priority="2520" stopIfTrue="1" operator="lessThan">
      <formula>50</formula>
    </cfRule>
  </conditionalFormatting>
  <conditionalFormatting sqref="F734 F746:F747 F761 F763">
    <cfRule type="cellIs" dxfId="1031" priority="2369" stopIfTrue="1" operator="greaterThanOrEqual">
      <formula>50</formula>
    </cfRule>
    <cfRule type="cellIs" dxfId="1030" priority="2368" stopIfTrue="1" operator="lessThan">
      <formula>50</formula>
    </cfRule>
    <cfRule type="cellIs" dxfId="1029" priority="2362" stopIfTrue="1" operator="lessThan">
      <formula>50</formula>
    </cfRule>
    <cfRule type="cellIs" dxfId="1028" priority="2361" stopIfTrue="1" operator="greaterThanOrEqual">
      <formula>50</formula>
    </cfRule>
    <cfRule type="cellIs" dxfId="1027" priority="2371" stopIfTrue="1" operator="lessThan">
      <formula>5050</formula>
    </cfRule>
    <cfRule type="cellIs" dxfId="1026" priority="2378" stopIfTrue="1" operator="lessThan">
      <formula>50</formula>
    </cfRule>
    <cfRule type="cellIs" dxfId="1025" priority="2367" stopIfTrue="1" operator="lessThan">
      <formula>50</formula>
    </cfRule>
    <cfRule type="cellIs" dxfId="1024" priority="2366" stopIfTrue="1" operator="lessThan">
      <formula>50</formula>
    </cfRule>
    <cfRule type="cellIs" dxfId="1023" priority="2364" stopIfTrue="1" operator="greaterThanOrEqual">
      <formula>50</formula>
    </cfRule>
  </conditionalFormatting>
  <conditionalFormatting sqref="F734 F746:F747 F761">
    <cfRule type="cellIs" dxfId="1022" priority="2381" stopIfTrue="1" operator="lessThan">
      <formula>50</formula>
    </cfRule>
    <cfRule type="cellIs" dxfId="1021" priority="2380" stopIfTrue="1" operator="greaterThanOrEqual">
      <formula>50</formula>
    </cfRule>
    <cfRule type="cellIs" dxfId="1020" priority="2374" stopIfTrue="1" operator="greaterThanOrEqual">
      <formula>50</formula>
    </cfRule>
    <cfRule type="cellIs" dxfId="1019" priority="2373" stopIfTrue="1" operator="lessThan">
      <formula>50</formula>
    </cfRule>
  </conditionalFormatting>
  <conditionalFormatting sqref="F734:F735 F746:F747 F761 F763">
    <cfRule type="cellIs" dxfId="1018" priority="2382" stopIfTrue="1" operator="lessThan">
      <formula>50</formula>
    </cfRule>
    <cfRule type="cellIs" dxfId="1017" priority="2383" stopIfTrue="1" operator="greaterThanOrEqual">
      <formula>50</formula>
    </cfRule>
  </conditionalFormatting>
  <conditionalFormatting sqref="F734:F735 F746:F747 F761">
    <cfRule type="cellIs" dxfId="1016" priority="2372" stopIfTrue="1" operator="lessThanOrEqual">
      <formula>49</formula>
    </cfRule>
  </conditionalFormatting>
  <conditionalFormatting sqref="F747">
    <cfRule type="cellIs" dxfId="1015" priority="2479" stopIfTrue="1" operator="lessThan">
      <formula>50</formula>
    </cfRule>
    <cfRule type="cellIs" dxfId="1014" priority="2478" stopIfTrue="1" operator="greaterThanOrEqual">
      <formula>50</formula>
    </cfRule>
    <cfRule type="cellIs" dxfId="1013" priority="2476" stopIfTrue="1" operator="lessThan">
      <formula>50</formula>
    </cfRule>
    <cfRule type="cellIs" dxfId="1012" priority="2480" stopIfTrue="1" operator="greaterThanOrEqual">
      <formula>50</formula>
    </cfRule>
  </conditionalFormatting>
  <conditionalFormatting sqref="F754:F772">
    <cfRule type="cellIs" dxfId="1011" priority="2554" stopIfTrue="1" operator="greaterThanOrEqual">
      <formula>50</formula>
    </cfRule>
  </conditionalFormatting>
  <conditionalFormatting sqref="F763 F734 F746:F747 F761">
    <cfRule type="cellIs" dxfId="1010" priority="2376" stopIfTrue="1" operator="lessThan">
      <formula>50</formula>
    </cfRule>
  </conditionalFormatting>
  <conditionalFormatting sqref="F763">
    <cfRule type="cellIs" dxfId="1009" priority="2375" stopIfTrue="1" operator="greaterThanOrEqual">
      <formula>50</formula>
    </cfRule>
  </conditionalFormatting>
  <conditionalFormatting sqref="F765:F767">
    <cfRule type="cellIs" dxfId="1008" priority="2438" stopIfTrue="1" operator="lessThan">
      <formula>50</formula>
    </cfRule>
    <cfRule type="cellIs" dxfId="1007" priority="2439" stopIfTrue="1" operator="greaterThanOrEqual">
      <formula>50</formula>
    </cfRule>
  </conditionalFormatting>
  <conditionalFormatting sqref="F765:F769">
    <cfRule type="cellIs" dxfId="1006" priority="2420" stopIfTrue="1" operator="lessThanOrEqual">
      <formula>49</formula>
    </cfRule>
    <cfRule type="cellIs" dxfId="1005" priority="2425" stopIfTrue="1" operator="lessThan">
      <formula>50</formula>
    </cfRule>
    <cfRule type="cellIs" dxfId="1004" priority="2426" stopIfTrue="1" operator="greaterThanOrEqual">
      <formula>50</formula>
    </cfRule>
  </conditionalFormatting>
  <conditionalFormatting sqref="F765:F772">
    <cfRule type="cellIs" dxfId="1003" priority="2440" stopIfTrue="1" operator="lessThan">
      <formula>50</formula>
    </cfRule>
    <cfRule type="cellIs" dxfId="1002" priority="2441" stopIfTrue="1" operator="greaterThanOrEqual">
      <formula>50</formula>
    </cfRule>
  </conditionalFormatting>
  <conditionalFormatting sqref="F769">
    <cfRule type="cellIs" dxfId="1001" priority="2421" stopIfTrue="1" operator="lessThan">
      <formula>50</formula>
    </cfRule>
    <cfRule type="cellIs" dxfId="1000" priority="2422" stopIfTrue="1" operator="greaterThanOrEqual">
      <formula>50</formula>
    </cfRule>
    <cfRule type="cellIs" dxfId="999" priority="2423" stopIfTrue="1" operator="lessThan">
      <formula>50</formula>
    </cfRule>
    <cfRule type="cellIs" dxfId="998" priority="2424" stopIfTrue="1" operator="greaterThanOrEqual">
      <formula>50</formula>
    </cfRule>
  </conditionalFormatting>
  <conditionalFormatting sqref="F771 F773:F774 F776:F778">
    <cfRule type="cellIs" dxfId="997" priority="2419" stopIfTrue="1" operator="greaterThanOrEqual">
      <formula>50</formula>
    </cfRule>
    <cfRule type="cellIs" dxfId="996" priority="2417" stopIfTrue="1" operator="greaterThanOrEqual">
      <formula>50</formula>
    </cfRule>
    <cfRule type="cellIs" dxfId="995" priority="2416" stopIfTrue="1" operator="lessThan">
      <formula>50</formula>
    </cfRule>
    <cfRule type="cellIs" dxfId="994" priority="2415" stopIfTrue="1" operator="lessThan">
      <formula>50</formula>
    </cfRule>
    <cfRule type="cellIs" dxfId="993" priority="2414" stopIfTrue="1" operator="greaterThanOrEqual">
      <formula>50</formula>
    </cfRule>
    <cfRule type="cellIs" dxfId="992" priority="2412" stopIfTrue="1" operator="lessThan">
      <formula>50</formula>
    </cfRule>
    <cfRule type="containsText" dxfId="991" priority="2411" stopIfTrue="1" operator="containsText" text="لم">
      <formula>NOT(ISERROR(SEARCH("لم",F771)))</formula>
    </cfRule>
    <cfRule type="cellIs" dxfId="990" priority="2410" stopIfTrue="1" operator="lessThan">
      <formula>50</formula>
    </cfRule>
    <cfRule type="cellIs" dxfId="989" priority="2413" stopIfTrue="1" operator="lessThan">
      <formula>50</formula>
    </cfRule>
    <cfRule type="cellIs" dxfId="988" priority="2418" stopIfTrue="1" operator="lessThan">
      <formula>50</formula>
    </cfRule>
  </conditionalFormatting>
  <conditionalFormatting sqref="F772">
    <cfRule type="cellIs" dxfId="987" priority="2552" stopIfTrue="1" operator="lessThanOrEqual">
      <formula>49</formula>
    </cfRule>
    <cfRule type="cellIs" dxfId="986" priority="2553" stopIfTrue="1" operator="lessThan">
      <formula>50</formula>
    </cfRule>
  </conditionalFormatting>
  <conditionalFormatting sqref="F773:F774 F771 F776:F778">
    <cfRule type="containsText" dxfId="985" priority="2409" stopIfTrue="1" operator="containsText" text="لم">
      <formula>NOT(ISERROR(SEARCH("لم",F771)))</formula>
    </cfRule>
  </conditionalFormatting>
  <conditionalFormatting sqref="F773:F774">
    <cfRule type="cellIs" dxfId="984" priority="2394" stopIfTrue="1" operator="greaterThanOrEqual">
      <formula>50</formula>
    </cfRule>
    <cfRule type="cellIs" dxfId="983" priority="2396" stopIfTrue="1" operator="lessThan">
      <formula>50</formula>
    </cfRule>
    <cfRule type="cellIs" dxfId="982" priority="2397" stopIfTrue="1" operator="lessThan">
      <formula>50</formula>
    </cfRule>
    <cfRule type="cellIs" dxfId="981" priority="2398" stopIfTrue="1" operator="lessThan">
      <formula>50</formula>
    </cfRule>
    <cfRule type="cellIs" dxfId="980" priority="2399" stopIfTrue="1" operator="greaterThanOrEqual">
      <formula>50</formula>
    </cfRule>
    <cfRule type="cellIs" dxfId="979" priority="2401" stopIfTrue="1" operator="lessThan">
      <formula>5050</formula>
    </cfRule>
    <cfRule type="cellIs" dxfId="978" priority="2402" stopIfTrue="1" operator="greaterThanOrEqual">
      <formula>50</formula>
    </cfRule>
    <cfRule type="cellIs" dxfId="977" priority="2403" stopIfTrue="1" operator="lessThan">
      <formula>50</formula>
    </cfRule>
    <cfRule type="cellIs" dxfId="976" priority="2388" stopIfTrue="1" operator="lessThan">
      <formula>50</formula>
    </cfRule>
    <cfRule type="cellIs" dxfId="975" priority="2389" stopIfTrue="1" operator="greaterThanOrEqual">
      <formula>50</formula>
    </cfRule>
    <cfRule type="cellIs" dxfId="974" priority="2405" stopIfTrue="1" operator="lessThan">
      <formula>50</formula>
    </cfRule>
    <cfRule type="cellIs" dxfId="973" priority="2407" stopIfTrue="1" operator="lessThan">
      <formula>50</formula>
    </cfRule>
    <cfRule type="cellIs" dxfId="972" priority="2408" stopIfTrue="1" operator="greaterThanOrEqual">
      <formula>50</formula>
    </cfRule>
    <cfRule type="cellIs" dxfId="971" priority="2391" stopIfTrue="1" operator="greaterThanOrEqual">
      <formula>50</formula>
    </cfRule>
    <cfRule type="cellIs" dxfId="970" priority="2392" stopIfTrue="1" operator="lessThan">
      <formula>50</formula>
    </cfRule>
    <cfRule type="cellIs" dxfId="969" priority="2390" stopIfTrue="1" operator="lessThan">
      <formula>50</formula>
    </cfRule>
  </conditionalFormatting>
  <conditionalFormatting sqref="F775">
    <cfRule type="cellIs" dxfId="968" priority="2430" stopIfTrue="1" operator="lessThanOrEqual">
      <formula>49</formula>
    </cfRule>
    <cfRule type="cellIs" dxfId="967" priority="2434" stopIfTrue="1" operator="lessThan">
      <formula>50</formula>
    </cfRule>
    <cfRule type="cellIs" dxfId="966" priority="2432" stopIfTrue="1" operator="greaterThanOrEqual">
      <formula>50</formula>
    </cfRule>
    <cfRule type="cellIs" dxfId="965" priority="2431" stopIfTrue="1" operator="lessThan">
      <formula>50</formula>
    </cfRule>
  </conditionalFormatting>
  <conditionalFormatting sqref="F775:F782 E782 F730:F748 F750:F752 F754:F772">
    <cfRule type="cellIs" dxfId="964" priority="2563" stopIfTrue="1" operator="lessThan">
      <formula>50</formula>
    </cfRule>
  </conditionalFormatting>
  <conditionalFormatting sqref="F775:F782 F730:F748 F750:F752 F754:F772">
    <cfRule type="cellIs" dxfId="963" priority="2551" stopIfTrue="1" operator="lessThan">
      <formula>5050</formula>
    </cfRule>
  </conditionalFormatting>
  <conditionalFormatting sqref="F775:F782 F730:F748 F754:F772 F750:F752">
    <cfRule type="cellIs" dxfId="962" priority="2538" stopIfTrue="1" operator="greaterThanOrEqual">
      <formula>50</formula>
    </cfRule>
  </conditionalFormatting>
  <conditionalFormatting sqref="F775:F782">
    <cfRule type="cellIs" dxfId="961" priority="2549" stopIfTrue="1" operator="greaterThanOrEqual">
      <formula>50</formula>
    </cfRule>
    <cfRule type="cellIs" dxfId="960" priority="2558" stopIfTrue="1" operator="lessThan">
      <formula>50</formula>
    </cfRule>
  </conditionalFormatting>
  <conditionalFormatting sqref="F779">
    <cfRule type="cellIs" dxfId="959" priority="2428" stopIfTrue="1" operator="lessThan">
      <formula>50</formula>
    </cfRule>
    <cfRule type="cellIs" dxfId="958" priority="2429" stopIfTrue="1" operator="greaterThanOrEqual">
      <formula>50</formula>
    </cfRule>
    <cfRule type="cellIs" dxfId="957" priority="2427" stopIfTrue="1" operator="lessThanOrEqual">
      <formula>49</formula>
    </cfRule>
  </conditionalFormatting>
  <conditionalFormatting sqref="F780:F782 E782">
    <cfRule type="cellIs" dxfId="956" priority="2561" stopIfTrue="1" operator="lessThan">
      <formula>50</formula>
    </cfRule>
    <cfRule type="cellIs" dxfId="955" priority="2562" stopIfTrue="1" operator="greaterThanOrEqual">
      <formula>50</formula>
    </cfRule>
  </conditionalFormatting>
  <conditionalFormatting sqref="F780:F782">
    <cfRule type="cellIs" dxfId="954" priority="2547" stopIfTrue="1" operator="lessThan">
      <formula>50</formula>
    </cfRule>
    <cfRule type="cellIs" dxfId="953" priority="2557" stopIfTrue="1" operator="lessThan">
      <formula>50</formula>
    </cfRule>
    <cfRule type="containsText" dxfId="952" priority="2537" stopIfTrue="1" operator="containsText" text="لم">
      <formula>NOT(ISERROR(SEARCH("لم",F780)))</formula>
    </cfRule>
    <cfRule type="cellIs" dxfId="951" priority="2536" stopIfTrue="1" operator="lessThan">
      <formula>50</formula>
    </cfRule>
    <cfRule type="containsText" dxfId="950" priority="2535" stopIfTrue="1" operator="containsText" text="لم">
      <formula>NOT(ISERROR(SEARCH("لم",F780)))</formula>
    </cfRule>
    <cfRule type="cellIs" dxfId="949" priority="2548" stopIfTrue="1" operator="lessThan">
      <formula>50</formula>
    </cfRule>
  </conditionalFormatting>
  <conditionalFormatting sqref="F783">
    <cfRule type="cellIs" dxfId="948" priority="1973" stopIfTrue="1" operator="lessThan">
      <formula>50</formula>
    </cfRule>
    <cfRule type="cellIs" dxfId="947" priority="1976" stopIfTrue="1" operator="greaterThanOrEqual">
      <formula>50</formula>
    </cfRule>
    <cfRule type="cellIs" dxfId="946" priority="1975" stopIfTrue="1" operator="lessThan">
      <formula>50</formula>
    </cfRule>
    <cfRule type="cellIs" dxfId="945" priority="1974" stopIfTrue="1" operator="greaterThanOrEqual">
      <formula>50</formula>
    </cfRule>
  </conditionalFormatting>
  <conditionalFormatting sqref="F783:F788">
    <cfRule type="cellIs" dxfId="944" priority="1991" stopIfTrue="1" operator="lessThan">
      <formula>50</formula>
    </cfRule>
    <cfRule type="cellIs" dxfId="943" priority="1990" stopIfTrue="1" operator="lessThan">
      <formula>50</formula>
    </cfRule>
    <cfRule type="cellIs" dxfId="942" priority="1979" stopIfTrue="1" operator="lessThan">
      <formula>50</formula>
    </cfRule>
    <cfRule type="cellIs" dxfId="941" priority="1988" stopIfTrue="1" operator="greaterThanOrEqual">
      <formula>50</formula>
    </cfRule>
    <cfRule type="cellIs" dxfId="940" priority="1986" stopIfTrue="1" operator="lessThan">
      <formula>50</formula>
    </cfRule>
    <cfRule type="cellIs" dxfId="939" priority="1985" stopIfTrue="1" operator="greaterThanOrEqual">
      <formula>50</formula>
    </cfRule>
    <cfRule type="cellIs" dxfId="938" priority="1978" stopIfTrue="1" operator="greaterThanOrEqual">
      <formula>50</formula>
    </cfRule>
    <cfRule type="cellIs" dxfId="937" priority="1977" stopIfTrue="1" operator="lessThan">
      <formula>50</formula>
    </cfRule>
    <cfRule type="cellIs" dxfId="936" priority="1953" stopIfTrue="1" operator="greaterThanOrEqual">
      <formula>50</formula>
    </cfRule>
    <cfRule type="cellIs" dxfId="935" priority="1952" stopIfTrue="1" operator="lessThan">
      <formula>50</formula>
    </cfRule>
    <cfRule type="cellIs" dxfId="934" priority="1995" stopIfTrue="1" operator="lessThan">
      <formula>5050</formula>
    </cfRule>
    <cfRule type="cellIs" dxfId="933" priority="1993" stopIfTrue="1" operator="greaterThanOrEqual">
      <formula>50</formula>
    </cfRule>
    <cfRule type="cellIs" dxfId="932" priority="1992" stopIfTrue="1" operator="lessThan">
      <formula>50</formula>
    </cfRule>
  </conditionalFormatting>
  <conditionalFormatting sqref="F783:F801">
    <cfRule type="cellIs" dxfId="931" priority="1840" stopIfTrue="1" operator="lessThanOrEqual">
      <formula>49</formula>
    </cfRule>
  </conditionalFormatting>
  <conditionalFormatting sqref="F784:F788">
    <cfRule type="cellIs" dxfId="930" priority="1951" stopIfTrue="1" operator="greaterThanOrEqual">
      <formula>50</formula>
    </cfRule>
    <cfRule type="cellIs" dxfId="929" priority="1950" stopIfTrue="1" operator="lessThan">
      <formula>50</formula>
    </cfRule>
  </conditionalFormatting>
  <conditionalFormatting sqref="F784:F802 E789:E816 F806:F810 E818:E888 F819:F835 F840:F855">
    <cfRule type="cellIs" dxfId="928" priority="1858" stopIfTrue="1" operator="greaterThanOrEqual">
      <formula>50</formula>
    </cfRule>
  </conditionalFormatting>
  <conditionalFormatting sqref="F785:F786">
    <cfRule type="cellIs" dxfId="927" priority="1996" stopIfTrue="1" operator="lessThanOrEqual">
      <formula>49</formula>
    </cfRule>
    <cfRule type="cellIs" dxfId="926" priority="1997" stopIfTrue="1" operator="lessThan">
      <formula>50</formula>
    </cfRule>
    <cfRule type="cellIs" dxfId="925" priority="1998" stopIfTrue="1" operator="greaterThanOrEqual">
      <formula>50</formula>
    </cfRule>
  </conditionalFormatting>
  <conditionalFormatting sqref="F785:F788">
    <cfRule type="cellIs" dxfId="924" priority="2006" stopIfTrue="1" operator="greaterThanOrEqual">
      <formula>50</formula>
    </cfRule>
    <cfRule type="cellIs" dxfId="923" priority="2005" stopIfTrue="1" operator="lessThan">
      <formula>50</formula>
    </cfRule>
    <cfRule type="cellIs" dxfId="922" priority="2004" stopIfTrue="1" operator="greaterThanOrEqual">
      <formula>50</formula>
    </cfRule>
    <cfRule type="cellIs" dxfId="921" priority="2003" stopIfTrue="1" operator="lessThan">
      <formula>50</formula>
    </cfRule>
  </conditionalFormatting>
  <conditionalFormatting sqref="F789:F801">
    <cfRule type="cellIs" dxfId="920" priority="1841" stopIfTrue="1" operator="lessThan">
      <formula>50</formula>
    </cfRule>
    <cfRule type="cellIs" dxfId="919" priority="1849" stopIfTrue="1" operator="lessThan">
      <formula>50</formula>
    </cfRule>
    <cfRule type="cellIs" dxfId="918" priority="1850" stopIfTrue="1" operator="greaterThanOrEqual">
      <formula>50</formula>
    </cfRule>
    <cfRule type="cellIs" dxfId="917" priority="1848" stopIfTrue="1" operator="greaterThanOrEqual">
      <formula>50</formula>
    </cfRule>
  </conditionalFormatting>
  <conditionalFormatting sqref="F789:F802 F806:F810 F819:F835 F840:F855">
    <cfRule type="cellIs" dxfId="916" priority="1835" stopIfTrue="1" operator="lessThan">
      <formula>50</formula>
    </cfRule>
    <cfRule type="cellIs" dxfId="915" priority="1836" stopIfTrue="1" operator="lessThan">
      <formula>50</formula>
    </cfRule>
    <cfRule type="cellIs" dxfId="914" priority="1837" stopIfTrue="1" operator="greaterThanOrEqual">
      <formula>50</formula>
    </cfRule>
    <cfRule type="cellIs" dxfId="913" priority="1839" stopIfTrue="1" operator="lessThan">
      <formula>5050</formula>
    </cfRule>
    <cfRule type="cellIs" dxfId="912" priority="1829" stopIfTrue="1" operator="greaterThanOrEqual">
      <formula>50</formula>
    </cfRule>
    <cfRule type="cellIs" dxfId="911" priority="1851" stopIfTrue="1" operator="lessThan">
      <formula>50</formula>
    </cfRule>
    <cfRule type="cellIs" dxfId="910" priority="1830" stopIfTrue="1" operator="lessThan">
      <formula>50</formula>
    </cfRule>
    <cfRule type="cellIs" dxfId="909" priority="1832" stopIfTrue="1" operator="greaterThanOrEqual">
      <formula>50</formula>
    </cfRule>
    <cfRule type="cellIs" dxfId="908" priority="1834" stopIfTrue="1" operator="lessThan">
      <formula>50</formula>
    </cfRule>
  </conditionalFormatting>
  <conditionalFormatting sqref="F789:F802">
    <cfRule type="cellIs" dxfId="907" priority="1842" stopIfTrue="1" operator="greaterThanOrEqual">
      <formula>50</formula>
    </cfRule>
  </conditionalFormatting>
  <conditionalFormatting sqref="F797:F798 F801:F802">
    <cfRule type="cellIs" dxfId="906" priority="1815" stopIfTrue="1" operator="lessThan">
      <formula>50</formula>
    </cfRule>
    <cfRule type="cellIs" dxfId="905" priority="1814" stopIfTrue="1" operator="lessThanOrEqual">
      <formula>49</formula>
    </cfRule>
    <cfRule type="cellIs" dxfId="904" priority="1816" stopIfTrue="1" operator="greaterThanOrEqual">
      <formula>50</formula>
    </cfRule>
  </conditionalFormatting>
  <conditionalFormatting sqref="F797:F798 F810">
    <cfRule type="cellIs" dxfId="903" priority="1799" stopIfTrue="1" operator="lessThan">
      <formula>50</formula>
    </cfRule>
    <cfRule type="cellIs" dxfId="902" priority="1800" stopIfTrue="1" operator="greaterThanOrEqual">
      <formula>50</formula>
    </cfRule>
    <cfRule type="cellIs" dxfId="901" priority="1798" stopIfTrue="1" operator="greaterThanOrEqual">
      <formula>50</formula>
    </cfRule>
  </conditionalFormatting>
  <conditionalFormatting sqref="F797:F802 F806:F810 F819:F835 F837:F847 F858:F862">
    <cfRule type="cellIs" dxfId="900" priority="1796" stopIfTrue="1" operator="lessThan">
      <formula>50</formula>
    </cfRule>
  </conditionalFormatting>
  <conditionalFormatting sqref="F799:F802 F806:F809 F819:F835 F837:F847 F858:F862">
    <cfRule type="cellIs" dxfId="899" priority="1795" stopIfTrue="1" operator="greaterThanOrEqual">
      <formula>50</formula>
    </cfRule>
  </conditionalFormatting>
  <conditionalFormatting sqref="F800 F808 F814 F820 F839 F846">
    <cfRule type="cellIs" dxfId="898" priority="1749" stopIfTrue="1" operator="greaterThanOrEqual">
      <formula>50</formula>
    </cfRule>
    <cfRule type="cellIs" dxfId="897" priority="1748" stopIfTrue="1" operator="lessThan">
      <formula>50</formula>
    </cfRule>
  </conditionalFormatting>
  <conditionalFormatting sqref="F800">
    <cfRule type="cellIs" dxfId="896" priority="1566" stopIfTrue="1" operator="lessThan">
      <formula>50</formula>
    </cfRule>
    <cfRule type="cellIs" dxfId="895" priority="1564" stopIfTrue="1" operator="greaterThanOrEqual">
      <formula>50</formula>
    </cfRule>
    <cfRule type="cellIs" dxfId="894" priority="1563" stopIfTrue="1" operator="lessThan">
      <formula>50</formula>
    </cfRule>
    <cfRule type="cellIs" dxfId="893" priority="1562" stopIfTrue="1" operator="greaterThanOrEqual">
      <formula>50</formula>
    </cfRule>
    <cfRule type="cellIs" dxfId="892" priority="1561" stopIfTrue="1" operator="lessThan">
      <formula>50</formula>
    </cfRule>
    <cfRule type="cellIs" dxfId="891" priority="1567" stopIfTrue="1" operator="greaterThanOrEqual">
      <formula>50</formula>
    </cfRule>
    <cfRule type="cellIs" dxfId="890" priority="1565" stopIfTrue="1" operator="lessThanOrEqual">
      <formula>49</formula>
    </cfRule>
  </conditionalFormatting>
  <conditionalFormatting sqref="F803:F805">
    <cfRule type="cellIs" dxfId="889" priority="1584" stopIfTrue="1" operator="greaterThanOrEqual">
      <formula>50</formula>
    </cfRule>
    <cfRule type="cellIs" dxfId="888" priority="1572" stopIfTrue="1" operator="greaterThanOrEqual">
      <formula>50</formula>
    </cfRule>
    <cfRule type="cellIs" dxfId="887" priority="1571" stopIfTrue="1" operator="lessThan">
      <formula>50</formula>
    </cfRule>
    <cfRule type="cellIs" dxfId="886" priority="1587" stopIfTrue="1" operator="greaterThanOrEqual">
      <formula>50</formula>
    </cfRule>
    <cfRule type="cellIs" dxfId="885" priority="1570" stopIfTrue="1" operator="greaterThanOrEqual">
      <formula>50</formula>
    </cfRule>
    <cfRule type="cellIs" dxfId="884" priority="1569" stopIfTrue="1" operator="lessThan">
      <formula>50</formula>
    </cfRule>
    <cfRule type="cellIs" dxfId="883" priority="1577" stopIfTrue="1" operator="lessThan">
      <formula>50</formula>
    </cfRule>
    <cfRule type="cellIs" dxfId="882" priority="1576" stopIfTrue="1" operator="greaterThanOrEqual">
      <formula>50</formula>
    </cfRule>
    <cfRule type="cellIs" dxfId="881" priority="1574" stopIfTrue="1" operator="lessThan">
      <formula>50</formula>
    </cfRule>
    <cfRule type="cellIs" dxfId="880" priority="1579" stopIfTrue="1" operator="greaterThanOrEqual">
      <formula>50</formula>
    </cfRule>
    <cfRule type="cellIs" dxfId="879" priority="1581" stopIfTrue="1" operator="lessThan">
      <formula>50</formula>
    </cfRule>
    <cfRule type="cellIs" dxfId="878" priority="1586" stopIfTrue="1" operator="lessThan">
      <formula>5050</formula>
    </cfRule>
    <cfRule type="cellIs" dxfId="877" priority="1582" stopIfTrue="1" operator="lessThan">
      <formula>50</formula>
    </cfRule>
    <cfRule type="cellIs" dxfId="876" priority="1573" stopIfTrue="1" operator="lessThan">
      <formula>50</formula>
    </cfRule>
    <cfRule type="cellIs" dxfId="875" priority="1583" stopIfTrue="1" operator="lessThan">
      <formula>50</formula>
    </cfRule>
  </conditionalFormatting>
  <conditionalFormatting sqref="F803:F806">
    <cfRule type="cellIs" dxfId="874" priority="1568" stopIfTrue="1" operator="lessThanOrEqual">
      <formula>49</formula>
    </cfRule>
    <cfRule type="cellIs" dxfId="873" priority="1588" stopIfTrue="1" operator="lessThan">
      <formula>50</formula>
    </cfRule>
    <cfRule type="cellIs" dxfId="872" priority="1591" stopIfTrue="1" operator="greaterThanOrEqual">
      <formula>50</formula>
    </cfRule>
  </conditionalFormatting>
  <conditionalFormatting sqref="F806:F810 F819:F835 F840:F855 E789:E816 E818:E888">
    <cfRule type="cellIs" dxfId="871" priority="1843" stopIfTrue="1" operator="greaterThanOrEqual">
      <formula>50</formula>
    </cfRule>
  </conditionalFormatting>
  <conditionalFormatting sqref="F811 F813:F814 F816:F817 F851:F855">
    <cfRule type="cellIs" dxfId="870" priority="1755" stopIfTrue="1" operator="lessThan">
      <formula>50</formula>
    </cfRule>
  </conditionalFormatting>
  <conditionalFormatting sqref="F811 F837:F839">
    <cfRule type="cellIs" dxfId="869" priority="1760" stopIfTrue="1" operator="lessThan">
      <formula>50</formula>
    </cfRule>
    <cfRule type="cellIs" dxfId="868" priority="1761" stopIfTrue="1" operator="greaterThanOrEqual">
      <formula>50</formula>
    </cfRule>
  </conditionalFormatting>
  <conditionalFormatting sqref="F811 F839">
    <cfRule type="cellIs" dxfId="867" priority="1743" stopIfTrue="1" operator="lessThan">
      <formula>50</formula>
    </cfRule>
    <cfRule type="cellIs" dxfId="866" priority="1756" stopIfTrue="1" operator="lessThan">
      <formula>50</formula>
    </cfRule>
    <cfRule type="cellIs" dxfId="865" priority="1744" stopIfTrue="1" operator="greaterThanOrEqual">
      <formula>50</formula>
    </cfRule>
    <cfRule type="cellIs" dxfId="864" priority="1746" stopIfTrue="1" operator="lessThan">
      <formula>5050</formula>
    </cfRule>
    <cfRule type="cellIs" dxfId="863" priority="1739" stopIfTrue="1" operator="greaterThanOrEqual">
      <formula>50</formula>
    </cfRule>
    <cfRule type="cellIs" dxfId="862" priority="1742" stopIfTrue="1" operator="lessThan">
      <formula>50</formula>
    </cfRule>
    <cfRule type="cellIs" dxfId="861" priority="1737" stopIfTrue="1" operator="lessThan">
      <formula>50</formula>
    </cfRule>
    <cfRule type="cellIs" dxfId="860" priority="1741" stopIfTrue="1" operator="lessThan">
      <formula>50</formula>
    </cfRule>
    <cfRule type="cellIs" dxfId="859" priority="1751" stopIfTrue="1" operator="lessThan">
      <formula>50</formula>
    </cfRule>
  </conditionalFormatting>
  <conditionalFormatting sqref="F811">
    <cfRule type="cellIs" dxfId="858" priority="1736" stopIfTrue="1" operator="greaterThanOrEqual">
      <formula>50</formula>
    </cfRule>
    <cfRule type="cellIs" dxfId="857" priority="1750" stopIfTrue="1" operator="greaterThanOrEqual">
      <formula>50</formula>
    </cfRule>
  </conditionalFormatting>
  <conditionalFormatting sqref="F813:F814 F816:F817 F811">
    <cfRule type="cellIs" dxfId="856" priority="1754" stopIfTrue="1" operator="greaterThanOrEqual">
      <formula>50</formula>
    </cfRule>
  </conditionalFormatting>
  <conditionalFormatting sqref="F813:F814 F816:F817 F837:F838">
    <cfRule type="cellIs" dxfId="855" priority="1792" stopIfTrue="1" operator="lessThan">
      <formula>50</formula>
    </cfRule>
    <cfRule type="cellIs" dxfId="854" priority="1793" stopIfTrue="1" operator="greaterThanOrEqual">
      <formula>50</formula>
    </cfRule>
    <cfRule type="cellIs" dxfId="853" priority="1790" stopIfTrue="1" operator="lessThan">
      <formula>50</formula>
    </cfRule>
    <cfRule type="cellIs" dxfId="852" priority="1783" stopIfTrue="1" operator="lessThan">
      <formula>50</formula>
    </cfRule>
    <cfRule type="cellIs" dxfId="851" priority="1782" stopIfTrue="1" operator="greaterThanOrEqual">
      <formula>50</formula>
    </cfRule>
    <cfRule type="cellIs" dxfId="850" priority="1778" stopIfTrue="1" operator="lessThan">
      <formula>5050</formula>
    </cfRule>
    <cfRule type="cellIs" dxfId="849" priority="1771" stopIfTrue="1" operator="lessThan">
      <formula>50</formula>
    </cfRule>
    <cfRule type="cellIs" dxfId="848" priority="1772" stopIfTrue="1" operator="lessThan">
      <formula>50</formula>
    </cfRule>
    <cfRule type="cellIs" dxfId="847" priority="1773" stopIfTrue="1" operator="greaterThanOrEqual">
      <formula>50</formula>
    </cfRule>
    <cfRule type="cellIs" dxfId="846" priority="1770" stopIfTrue="1" operator="lessThan">
      <formula>50</formula>
    </cfRule>
  </conditionalFormatting>
  <conditionalFormatting sqref="F813:F814 F816:F817">
    <cfRule type="cellIs" dxfId="845" priority="1768" stopIfTrue="1" operator="greaterThanOrEqual">
      <formula>50</formula>
    </cfRule>
    <cfRule type="cellIs" dxfId="844" priority="1753" stopIfTrue="1" operator="lessThan">
      <formula>50</formula>
    </cfRule>
    <cfRule type="cellIs" dxfId="843" priority="1765" stopIfTrue="1" operator="greaterThanOrEqual">
      <formula>50</formula>
    </cfRule>
    <cfRule type="cellIs" dxfId="842" priority="1766" stopIfTrue="1" operator="lessThan">
      <formula>50</formula>
    </cfRule>
  </conditionalFormatting>
  <conditionalFormatting sqref="F814 F846 F824 F806">
    <cfRule type="cellIs" dxfId="841" priority="1759" stopIfTrue="1" operator="lessThan">
      <formula>50</formula>
    </cfRule>
  </conditionalFormatting>
  <conditionalFormatting sqref="F814">
    <cfRule type="cellIs" dxfId="840" priority="1624" stopIfTrue="1" operator="greaterThanOrEqual">
      <formula>50</formula>
    </cfRule>
    <cfRule type="cellIs" dxfId="839" priority="1632" stopIfTrue="1" operator="lessThan">
      <formula>50</formula>
    </cfRule>
    <cfRule type="cellIs" dxfId="838" priority="1758" stopIfTrue="1" operator="greaterThanOrEqual">
      <formula>50</formula>
    </cfRule>
    <cfRule type="cellIs" dxfId="837" priority="1621" stopIfTrue="1" operator="lessThan">
      <formula>50</formula>
    </cfRule>
    <cfRule type="cellIs" dxfId="836" priority="1622" stopIfTrue="1" operator="lessThan">
      <formula>50</formula>
    </cfRule>
    <cfRule type="cellIs" dxfId="835" priority="1633" stopIfTrue="1" operator="greaterThanOrEqual">
      <formula>50</formula>
    </cfRule>
    <cfRule type="cellIs" dxfId="834" priority="1623" stopIfTrue="1" operator="lessThan">
      <formula>50</formula>
    </cfRule>
    <cfRule type="cellIs" dxfId="833" priority="1626" stopIfTrue="1" operator="lessThan">
      <formula>5050</formula>
    </cfRule>
    <cfRule type="cellIs" dxfId="832" priority="1627" stopIfTrue="1" operator="greaterThanOrEqual">
      <formula>50</formula>
    </cfRule>
    <cfRule type="cellIs" dxfId="831" priority="1628" stopIfTrue="1" operator="lessThan">
      <formula>50</formula>
    </cfRule>
    <cfRule type="cellIs" dxfId="830" priority="1630" stopIfTrue="1" operator="lessThan">
      <formula>50</formula>
    </cfRule>
  </conditionalFormatting>
  <conditionalFormatting sqref="F814:F815">
    <cfRule type="cellIs" dxfId="829" priority="1539" stopIfTrue="1" operator="greaterThanOrEqual">
      <formula>50</formula>
    </cfRule>
    <cfRule type="cellIs" dxfId="828" priority="1538" stopIfTrue="1" operator="lessThan">
      <formula>50</formula>
    </cfRule>
    <cfRule type="cellIs" dxfId="827" priority="1515" stopIfTrue="1" operator="greaterThanOrEqual">
      <formula>50</formula>
    </cfRule>
  </conditionalFormatting>
  <conditionalFormatting sqref="F815">
    <cfRule type="cellIs" dxfId="826" priority="1530" stopIfTrue="1" operator="lessThan">
      <formula>50</formula>
    </cfRule>
    <cfRule type="cellIs" dxfId="825" priority="1528" stopIfTrue="1" operator="greaterThanOrEqual">
      <formula>50</formula>
    </cfRule>
    <cfRule type="cellIs" dxfId="824" priority="1527" stopIfTrue="1" operator="lessThan">
      <formula>50</formula>
    </cfRule>
    <cfRule type="cellIs" dxfId="823" priority="1526" stopIfTrue="1" operator="lessThanOrEqual">
      <formula>49</formula>
    </cfRule>
    <cfRule type="cellIs" dxfId="822" priority="1536" stopIfTrue="1" operator="lessThan">
      <formula>50</formula>
    </cfRule>
    <cfRule type="cellIs" dxfId="821" priority="1516" stopIfTrue="1" operator="lessThan">
      <formula>50</formula>
    </cfRule>
    <cfRule type="cellIs" dxfId="820" priority="1518" stopIfTrue="1" operator="greaterThanOrEqual">
      <formula>50</formula>
    </cfRule>
    <cfRule type="cellIs" dxfId="819" priority="1535" stopIfTrue="1" operator="greaterThanOrEqual">
      <formula>50</formula>
    </cfRule>
    <cfRule type="cellIs" dxfId="818" priority="1534" stopIfTrue="1" operator="lessThan">
      <formula>50</formula>
    </cfRule>
    <cfRule type="cellIs" dxfId="817" priority="1533" stopIfTrue="1" operator="greaterThanOrEqual">
      <formula>50</formula>
    </cfRule>
    <cfRule type="cellIs" dxfId="816" priority="1520" stopIfTrue="1" operator="lessThan">
      <formula>50</formula>
    </cfRule>
    <cfRule type="cellIs" dxfId="815" priority="1525" stopIfTrue="1" operator="lessThan">
      <formula>5050</formula>
    </cfRule>
    <cfRule type="cellIs" dxfId="814" priority="1523" stopIfTrue="1" operator="greaterThanOrEqual">
      <formula>50</formula>
    </cfRule>
    <cfRule type="cellIs" dxfId="813" priority="1522" stopIfTrue="1" operator="lessThan">
      <formula>50</formula>
    </cfRule>
    <cfRule type="cellIs" dxfId="812" priority="1521" stopIfTrue="1" operator="lessThan">
      <formula>50</formula>
    </cfRule>
  </conditionalFormatting>
  <conditionalFormatting sqref="F817:F818 F836">
    <cfRule type="cellIs" dxfId="811" priority="1734" stopIfTrue="1" operator="lessThan">
      <formula>50</formula>
    </cfRule>
    <cfRule type="cellIs" dxfId="810" priority="1735" stopIfTrue="1" operator="greaterThanOrEqual">
      <formula>50</formula>
    </cfRule>
  </conditionalFormatting>
  <conditionalFormatting sqref="F818 F836">
    <cfRule type="cellIs" dxfId="809" priority="1722" stopIfTrue="1" operator="greaterThanOrEqual">
      <formula>50</formula>
    </cfRule>
    <cfRule type="cellIs" dxfId="808" priority="1724" stopIfTrue="1" operator="lessThan">
      <formula>5050</formula>
    </cfRule>
    <cfRule type="cellIs" dxfId="807" priority="1726" stopIfTrue="1" operator="lessThan">
      <formula>50</formula>
    </cfRule>
    <cfRule type="cellIs" dxfId="806" priority="1729" stopIfTrue="1" operator="greaterThanOrEqual">
      <formula>50</formula>
    </cfRule>
    <cfRule type="cellIs" dxfId="805" priority="1730" stopIfTrue="1" operator="lessThan">
      <formula>50</formula>
    </cfRule>
    <cfRule type="cellIs" dxfId="804" priority="1731" stopIfTrue="1" operator="greaterThanOrEqual">
      <formula>50</formula>
    </cfRule>
    <cfRule type="cellIs" dxfId="803" priority="1732" stopIfTrue="1" operator="lessThan">
      <formula>50</formula>
    </cfRule>
    <cfRule type="cellIs" dxfId="802" priority="1725" stopIfTrue="1" operator="greaterThanOrEqual">
      <formula>50</formula>
    </cfRule>
    <cfRule type="cellIs" dxfId="801" priority="1715" stopIfTrue="1" operator="lessThan">
      <formula>50</formula>
    </cfRule>
    <cfRule type="cellIs" dxfId="800" priority="1717" stopIfTrue="1" operator="greaterThanOrEqual">
      <formula>50</formula>
    </cfRule>
    <cfRule type="cellIs" dxfId="799" priority="1719" stopIfTrue="1" operator="lessThan">
      <formula>50</formula>
    </cfRule>
    <cfRule type="cellIs" dxfId="798" priority="1720" stopIfTrue="1" operator="lessThan">
      <formula>50</formula>
    </cfRule>
    <cfRule type="cellIs" dxfId="797" priority="1721" stopIfTrue="1" operator="lessThan">
      <formula>50</formula>
    </cfRule>
  </conditionalFormatting>
  <conditionalFormatting sqref="F818 F836:F839">
    <cfRule type="cellIs" dxfId="796" priority="1714" stopIfTrue="1" operator="greaterThanOrEqual">
      <formula>50</formula>
    </cfRule>
  </conditionalFormatting>
  <conditionalFormatting sqref="F823 F833:F834 F844 F846">
    <cfRule type="cellIs" dxfId="795" priority="1642" stopIfTrue="1" operator="greaterThanOrEqual">
      <formula>50</formula>
    </cfRule>
    <cfRule type="cellIs" dxfId="794" priority="1644" stopIfTrue="1" operator="lessThan">
      <formula>5050</formula>
    </cfRule>
    <cfRule type="cellIs" dxfId="793" priority="1651" stopIfTrue="1" operator="lessThan">
      <formula>50</formula>
    </cfRule>
    <cfRule type="cellIs" dxfId="792" priority="1634" stopIfTrue="1" operator="greaterThanOrEqual">
      <formula>50</formula>
    </cfRule>
    <cfRule type="cellIs" dxfId="791" priority="1637" stopIfTrue="1" operator="greaterThanOrEqual">
      <formula>50</formula>
    </cfRule>
    <cfRule type="cellIs" dxfId="790" priority="1635" stopIfTrue="1" operator="lessThan">
      <formula>50</formula>
    </cfRule>
    <cfRule type="cellIs" dxfId="789" priority="1640" stopIfTrue="1" operator="lessThan">
      <formula>50</formula>
    </cfRule>
    <cfRule type="cellIs" dxfId="788" priority="1641" stopIfTrue="1" operator="lessThan">
      <formula>50</formula>
    </cfRule>
    <cfRule type="cellIs" dxfId="787" priority="1639" stopIfTrue="1" operator="lessThan">
      <formula>50</formula>
    </cfRule>
  </conditionalFormatting>
  <conditionalFormatting sqref="F823 F833:F834 F844">
    <cfRule type="cellIs" dxfId="786" priority="1647" stopIfTrue="1" operator="greaterThanOrEqual">
      <formula>50</formula>
    </cfRule>
    <cfRule type="cellIs" dxfId="785" priority="1646" stopIfTrue="1" operator="lessThan">
      <formula>50</formula>
    </cfRule>
    <cfRule type="cellIs" dxfId="784" priority="1653" stopIfTrue="1" operator="greaterThanOrEqual">
      <formula>50</formula>
    </cfRule>
    <cfRule type="cellIs" dxfId="783" priority="1654" stopIfTrue="1" operator="lessThan">
      <formula>50</formula>
    </cfRule>
  </conditionalFormatting>
  <conditionalFormatting sqref="F823:F824 F833:F834 F844 F846">
    <cfRule type="cellIs" dxfId="782" priority="1655" stopIfTrue="1" operator="lessThan">
      <formula>50</formula>
    </cfRule>
    <cfRule type="cellIs" dxfId="781" priority="1656" stopIfTrue="1" operator="greaterThanOrEqual">
      <formula>50</formula>
    </cfRule>
  </conditionalFormatting>
  <conditionalFormatting sqref="F823:F824 F833:F834 F844">
    <cfRule type="cellIs" dxfId="780" priority="1645" stopIfTrue="1" operator="lessThanOrEqual">
      <formula>49</formula>
    </cfRule>
  </conditionalFormatting>
  <conditionalFormatting sqref="F834">
    <cfRule type="cellIs" dxfId="779" priority="1712" stopIfTrue="1" operator="lessThan">
      <formula>50</formula>
    </cfRule>
    <cfRule type="cellIs" dxfId="778" priority="1711" stopIfTrue="1" operator="greaterThanOrEqual">
      <formula>50</formula>
    </cfRule>
    <cfRule type="cellIs" dxfId="777" priority="1709" stopIfTrue="1" operator="lessThan">
      <formula>50</formula>
    </cfRule>
    <cfRule type="cellIs" dxfId="776" priority="1713" stopIfTrue="1" operator="greaterThanOrEqual">
      <formula>50</formula>
    </cfRule>
  </conditionalFormatting>
  <conditionalFormatting sqref="F837:F847 F858:F862 F806:F809 F819:F835 F799:F802">
    <cfRule type="cellIs" dxfId="775" priority="1794" stopIfTrue="1" operator="lessThan">
      <formula>50</formula>
    </cfRule>
  </conditionalFormatting>
  <conditionalFormatting sqref="F839 F846 F814 F800 F808 F820">
    <cfRule type="cellIs" dxfId="774" priority="1747" stopIfTrue="1" operator="lessThanOrEqual">
      <formula>49</formula>
    </cfRule>
  </conditionalFormatting>
  <conditionalFormatting sqref="F846 F823 F833:F834 F844">
    <cfRule type="cellIs" dxfId="773" priority="1649" stopIfTrue="1" operator="lessThan">
      <formula>50</formula>
    </cfRule>
  </conditionalFormatting>
  <conditionalFormatting sqref="F846">
    <cfRule type="cellIs" dxfId="772" priority="1648" stopIfTrue="1" operator="greaterThanOrEqual">
      <formula>50</formula>
    </cfRule>
  </conditionalFormatting>
  <conditionalFormatting sqref="F848:F850">
    <cfRule type="cellIs" dxfId="771" priority="1706" stopIfTrue="1" operator="greaterThanOrEqual">
      <formula>50</formula>
    </cfRule>
    <cfRule type="cellIs" dxfId="770" priority="1705" stopIfTrue="1" operator="lessThan">
      <formula>50</formula>
    </cfRule>
  </conditionalFormatting>
  <conditionalFormatting sqref="F848:F852">
    <cfRule type="cellIs" dxfId="769" priority="1689" stopIfTrue="1" operator="lessThanOrEqual">
      <formula>49</formula>
    </cfRule>
    <cfRule type="cellIs" dxfId="768" priority="1694" stopIfTrue="1" operator="lessThan">
      <formula>50</formula>
    </cfRule>
    <cfRule type="cellIs" dxfId="767" priority="1695" stopIfTrue="1" operator="greaterThanOrEqual">
      <formula>50</formula>
    </cfRule>
  </conditionalFormatting>
  <conditionalFormatting sqref="F848:F855">
    <cfRule type="cellIs" dxfId="766" priority="1708" stopIfTrue="1" operator="greaterThanOrEqual">
      <formula>50</formula>
    </cfRule>
    <cfRule type="cellIs" dxfId="765" priority="1707" stopIfTrue="1" operator="lessThan">
      <formula>50</formula>
    </cfRule>
  </conditionalFormatting>
  <conditionalFormatting sqref="F852">
    <cfRule type="cellIs" dxfId="764" priority="1692" stopIfTrue="1" operator="lessThan">
      <formula>50</formula>
    </cfRule>
    <cfRule type="cellIs" dxfId="763" priority="1690" stopIfTrue="1" operator="lessThan">
      <formula>50</formula>
    </cfRule>
    <cfRule type="cellIs" dxfId="762" priority="1691" stopIfTrue="1" operator="greaterThanOrEqual">
      <formula>50</formula>
    </cfRule>
    <cfRule type="cellIs" dxfId="761" priority="1693" stopIfTrue="1" operator="greaterThanOrEqual">
      <formula>50</formula>
    </cfRule>
  </conditionalFormatting>
  <conditionalFormatting sqref="F854 F856:F860">
    <cfRule type="cellIs" dxfId="760" priority="1683" stopIfTrue="1" operator="greaterThanOrEqual">
      <formula>50</formula>
    </cfRule>
    <cfRule type="cellIs" dxfId="759" priority="1688" stopIfTrue="1" operator="greaterThanOrEqual">
      <formula>50</formula>
    </cfRule>
    <cfRule type="cellIs" dxfId="758" priority="1687" stopIfTrue="1" operator="lessThan">
      <formula>50</formula>
    </cfRule>
    <cfRule type="cellIs" dxfId="757" priority="1686" stopIfTrue="1" operator="greaterThanOrEqual">
      <formula>50</formula>
    </cfRule>
    <cfRule type="cellIs" dxfId="756" priority="1685" stopIfTrue="1" operator="lessThan">
      <formula>50</formula>
    </cfRule>
    <cfRule type="cellIs" dxfId="755" priority="1684" stopIfTrue="1" operator="lessThan">
      <formula>50</formula>
    </cfRule>
    <cfRule type="cellIs" dxfId="754" priority="1682" stopIfTrue="1" operator="lessThan">
      <formula>50</formula>
    </cfRule>
    <cfRule type="cellIs" dxfId="753" priority="1679" stopIfTrue="1" operator="lessThan">
      <formula>50</formula>
    </cfRule>
    <cfRule type="containsText" dxfId="752" priority="1680" stopIfTrue="1" operator="containsText" text="لم">
      <formula>NOT(ISERROR(SEARCH("لم",F854)))</formula>
    </cfRule>
    <cfRule type="cellIs" dxfId="751" priority="1681" stopIfTrue="1" operator="lessThan">
      <formula>50</formula>
    </cfRule>
  </conditionalFormatting>
  <conditionalFormatting sqref="F855">
    <cfRule type="cellIs" dxfId="750" priority="1781" stopIfTrue="1" operator="greaterThanOrEqual">
      <formula>50</formula>
    </cfRule>
    <cfRule type="cellIs" dxfId="749" priority="1780" stopIfTrue="1" operator="lessThan">
      <formula>50</formula>
    </cfRule>
    <cfRule type="cellIs" dxfId="748" priority="1779" stopIfTrue="1" operator="lessThanOrEqual">
      <formula>49</formula>
    </cfRule>
  </conditionalFormatting>
  <conditionalFormatting sqref="F856:F857">
    <cfRule type="cellIs" dxfId="747" priority="1677" stopIfTrue="1" operator="greaterThanOrEqual">
      <formula>50</formula>
    </cfRule>
    <cfRule type="cellIs" dxfId="746" priority="1670" stopIfTrue="1" operator="lessThan">
      <formula>5050</formula>
    </cfRule>
    <cfRule type="cellIs" dxfId="745" priority="1676" stopIfTrue="1" operator="lessThan">
      <formula>50</formula>
    </cfRule>
    <cfRule type="cellIs" dxfId="744" priority="1668" stopIfTrue="1" operator="greaterThanOrEqual">
      <formula>50</formula>
    </cfRule>
    <cfRule type="cellIs" dxfId="743" priority="1671" stopIfTrue="1" operator="greaterThanOrEqual">
      <formula>50</formula>
    </cfRule>
    <cfRule type="cellIs" dxfId="742" priority="1667" stopIfTrue="1" operator="lessThan">
      <formula>50</formula>
    </cfRule>
    <cfRule type="cellIs" dxfId="741" priority="1666" stopIfTrue="1" operator="lessThan">
      <formula>50</formula>
    </cfRule>
    <cfRule type="cellIs" dxfId="740" priority="1674" stopIfTrue="1" operator="lessThan">
      <formula>50</formula>
    </cfRule>
    <cfRule type="cellIs" dxfId="739" priority="1665" stopIfTrue="1" operator="lessThan">
      <formula>50</formula>
    </cfRule>
    <cfRule type="cellIs" dxfId="738" priority="1659" stopIfTrue="1" operator="lessThan">
      <formula>50</formula>
    </cfRule>
    <cfRule type="cellIs" dxfId="737" priority="1658" stopIfTrue="1" operator="greaterThanOrEqual">
      <formula>50</formula>
    </cfRule>
    <cfRule type="cellIs" dxfId="736" priority="1663" stopIfTrue="1" operator="greaterThanOrEqual">
      <formula>50</formula>
    </cfRule>
    <cfRule type="cellIs" dxfId="735" priority="1661" stopIfTrue="1" operator="lessThan">
      <formula>50</formula>
    </cfRule>
    <cfRule type="cellIs" dxfId="734" priority="1660" stopIfTrue="1" operator="greaterThanOrEqual">
      <formula>50</formula>
    </cfRule>
    <cfRule type="cellIs" dxfId="733" priority="1672" stopIfTrue="1" operator="lessThan">
      <formula>50</formula>
    </cfRule>
    <cfRule type="cellIs" dxfId="732" priority="1657" stopIfTrue="1" operator="lessThan">
      <formula>50</formula>
    </cfRule>
  </conditionalFormatting>
  <conditionalFormatting sqref="F856:F860 F854">
    <cfRule type="containsText" dxfId="731" priority="1678" stopIfTrue="1" operator="containsText" text="لم">
      <formula>NOT(ISERROR(SEARCH("لم",F854)))</formula>
    </cfRule>
  </conditionalFormatting>
  <conditionalFormatting sqref="F858:F862">
    <cfRule type="cellIs" dxfId="730" priority="1806" stopIfTrue="1" operator="greaterThanOrEqual">
      <formula>50</formula>
    </cfRule>
    <cfRule type="cellIs" dxfId="729" priority="1804" stopIfTrue="1" operator="lessThan">
      <formula>50</formula>
    </cfRule>
    <cfRule type="cellIs" dxfId="728" priority="1803" stopIfTrue="1" operator="greaterThanOrEqual">
      <formula>50</formula>
    </cfRule>
    <cfRule type="cellIs" dxfId="727" priority="1801" stopIfTrue="1" operator="lessThan">
      <formula>50</formula>
    </cfRule>
    <cfRule type="cellIs" dxfId="726" priority="1808" stopIfTrue="1" operator="lessThan">
      <formula>50</formula>
    </cfRule>
    <cfRule type="cellIs" dxfId="725" priority="1813" stopIfTrue="1" operator="lessThan">
      <formula>5050</formula>
    </cfRule>
    <cfRule type="cellIs" dxfId="724" priority="1821" stopIfTrue="1" operator="greaterThanOrEqual">
      <formula>50</formula>
    </cfRule>
    <cfRule type="cellIs" dxfId="723" priority="1818" stopIfTrue="1" operator="lessThan">
      <formula>50</formula>
    </cfRule>
    <cfRule type="cellIs" dxfId="722" priority="1817" stopIfTrue="1" operator="greaterThanOrEqual">
      <formula>50</formula>
    </cfRule>
    <cfRule type="cellIs" dxfId="721" priority="1811" stopIfTrue="1" operator="greaterThanOrEqual">
      <formula>50</formula>
    </cfRule>
    <cfRule type="cellIs" dxfId="720" priority="1810" stopIfTrue="1" operator="lessThan">
      <formula>50</formula>
    </cfRule>
    <cfRule type="cellIs" dxfId="719" priority="1809" stopIfTrue="1" operator="lessThan">
      <formula>50</formula>
    </cfRule>
  </conditionalFormatting>
  <conditionalFormatting sqref="F861">
    <cfRule type="cellIs" dxfId="718" priority="1698" stopIfTrue="1" operator="greaterThanOrEqual">
      <formula>50</formula>
    </cfRule>
    <cfRule type="cellIs" dxfId="717" priority="1697" stopIfTrue="1" operator="lessThan">
      <formula>50</formula>
    </cfRule>
    <cfRule type="cellIs" dxfId="716" priority="1696" stopIfTrue="1" operator="lessThanOrEqual">
      <formula>49</formula>
    </cfRule>
  </conditionalFormatting>
  <conditionalFormatting sqref="F862">
    <cfRule type="cellIs" dxfId="715" priority="1775" stopIfTrue="1" operator="lessThan">
      <formula>50</formula>
    </cfRule>
    <cfRule type="cellIs" dxfId="714" priority="1763" stopIfTrue="1" operator="lessThan">
      <formula>50</formula>
    </cfRule>
    <cfRule type="cellIs" dxfId="713" priority="1787" stopIfTrue="1" operator="greaterThanOrEqual">
      <formula>50</formula>
    </cfRule>
    <cfRule type="cellIs" dxfId="712" priority="1788" stopIfTrue="1" operator="lessThan">
      <formula>50</formula>
    </cfRule>
    <cfRule type="containsText" dxfId="711" priority="1762" stopIfTrue="1" operator="containsText" text="لم">
      <formula>NOT(ISERROR(SEARCH("لم",F862)))</formula>
    </cfRule>
    <cfRule type="containsText" dxfId="710" priority="1764" stopIfTrue="1" operator="containsText" text="لم">
      <formula>NOT(ISERROR(SEARCH("لم",F862)))</formula>
    </cfRule>
    <cfRule type="cellIs" dxfId="709" priority="1774" stopIfTrue="1" operator="lessThan">
      <formula>50</formula>
    </cfRule>
    <cfRule type="cellIs" dxfId="708" priority="1786" stopIfTrue="1" operator="lessThan">
      <formula>50</formula>
    </cfRule>
    <cfRule type="cellIs" dxfId="707" priority="1776" stopIfTrue="1" operator="greaterThanOrEqual">
      <formula>50</formula>
    </cfRule>
    <cfRule type="cellIs" dxfId="706" priority="1789" stopIfTrue="1" operator="greaterThanOrEqual">
      <formula>50</formula>
    </cfRule>
    <cfRule type="cellIs" dxfId="705" priority="1784" stopIfTrue="1" operator="lessThan">
      <formula>50</formula>
    </cfRule>
  </conditionalFormatting>
  <conditionalFormatting sqref="F888">
    <cfRule type="cellIs" dxfId="704" priority="1496" stopIfTrue="1" operator="lessThan">
      <formula>50</formula>
    </cfRule>
    <cfRule type="cellIs" dxfId="703" priority="1505" stopIfTrue="1" operator="lessThan">
      <formula>50</formula>
    </cfRule>
    <cfRule type="cellIs" dxfId="702" priority="1495" stopIfTrue="1" operator="lessThan">
      <formula>50</formula>
    </cfRule>
    <cfRule type="cellIs" dxfId="701" priority="1500" stopIfTrue="1" operator="lessThan">
      <formula>5050</formula>
    </cfRule>
    <cfRule type="cellIs" dxfId="700" priority="1509" stopIfTrue="1" operator="lessThan">
      <formula>50</formula>
    </cfRule>
    <cfRule type="cellIs" dxfId="699" priority="1503" stopIfTrue="1" operator="greaterThanOrEqual">
      <formula>50</formula>
    </cfRule>
    <cfRule type="cellIs" dxfId="698" priority="1508" stopIfTrue="1" operator="greaterThanOrEqual">
      <formula>50</formula>
    </cfRule>
    <cfRule type="cellIs" dxfId="697" priority="1510" stopIfTrue="1" operator="greaterThanOrEqual">
      <formula>50</formula>
    </cfRule>
    <cfRule type="cellIs" dxfId="696" priority="1514" stopIfTrue="1" operator="greaterThanOrEqual">
      <formula>50</formula>
    </cfRule>
    <cfRule type="cellIs" dxfId="695" priority="1511" stopIfTrue="1" operator="lessThan">
      <formula>50</formula>
    </cfRule>
    <cfRule type="cellIs" dxfId="694" priority="1498" stopIfTrue="1" operator="greaterThanOrEqual">
      <formula>50</formula>
    </cfRule>
    <cfRule type="cellIs" dxfId="693" priority="1497" stopIfTrue="1" operator="lessThan">
      <formula>50</formula>
    </cfRule>
    <cfRule type="cellIs" dxfId="692" priority="1501" stopIfTrue="1" operator="lessThanOrEqual">
      <formula>49</formula>
    </cfRule>
    <cfRule type="cellIs" dxfId="691" priority="1513" stopIfTrue="1" operator="lessThan">
      <formula>50</formula>
    </cfRule>
    <cfRule type="cellIs" dxfId="690" priority="1502" stopIfTrue="1" operator="lessThan">
      <formula>50</formula>
    </cfRule>
  </conditionalFormatting>
  <conditionalFormatting sqref="F888:F895 F899:F906">
    <cfRule type="cellIs" dxfId="689" priority="1466" stopIfTrue="1" operator="greaterThanOrEqual">
      <formula>50</formula>
    </cfRule>
  </conditionalFormatting>
  <conditionalFormatting sqref="F889:F890 F894:F895">
    <cfRule type="cellIs" dxfId="688" priority="1478" stopIfTrue="1" operator="lessThan">
      <formula>50</formula>
    </cfRule>
    <cfRule type="cellIs" dxfId="687" priority="1477" stopIfTrue="1" operator="lessThanOrEqual">
      <formula>49</formula>
    </cfRule>
  </conditionalFormatting>
  <conditionalFormatting sqref="F889:F890 F906">
    <cfRule type="cellIs" dxfId="686" priority="1462" stopIfTrue="1" operator="lessThan">
      <formula>50</formula>
    </cfRule>
    <cfRule type="cellIs" dxfId="685" priority="1463" stopIfTrue="1" operator="greaterThanOrEqual">
      <formula>50</formula>
    </cfRule>
  </conditionalFormatting>
  <conditionalFormatting sqref="F889:F895 F899:F906">
    <cfRule type="cellIs" dxfId="684" priority="1469" stopIfTrue="1" operator="greaterThanOrEqual">
      <formula>50</formula>
    </cfRule>
    <cfRule type="cellIs" dxfId="683" priority="1467" stopIfTrue="1" operator="lessThan">
      <formula>50</formula>
    </cfRule>
    <cfRule type="cellIs" dxfId="682" priority="1476" stopIfTrue="1" operator="lessThan">
      <formula>5050</formula>
    </cfRule>
    <cfRule type="cellIs" dxfId="681" priority="1464" stopIfTrue="1" operator="lessThan">
      <formula>50</formula>
    </cfRule>
    <cfRule type="cellIs" dxfId="680" priority="1474" stopIfTrue="1" operator="greaterThanOrEqual">
      <formula>50</formula>
    </cfRule>
    <cfRule type="cellIs" dxfId="679" priority="1473" stopIfTrue="1" operator="lessThan">
      <formula>50</formula>
    </cfRule>
    <cfRule type="cellIs" dxfId="678" priority="1472" stopIfTrue="1" operator="lessThan">
      <formula>50</formula>
    </cfRule>
    <cfRule type="cellIs" dxfId="677" priority="1471" stopIfTrue="1" operator="lessThan">
      <formula>50</formula>
    </cfRule>
  </conditionalFormatting>
  <conditionalFormatting sqref="F889:F895 F907 F909:F913">
    <cfRule type="cellIs" dxfId="676" priority="1431" stopIfTrue="1" operator="lessThan">
      <formula>50</formula>
    </cfRule>
  </conditionalFormatting>
  <conditionalFormatting sqref="F889:F895">
    <cfRule type="cellIs" dxfId="675" priority="1479" stopIfTrue="1" operator="greaterThanOrEqual">
      <formula>50</formula>
    </cfRule>
  </conditionalFormatting>
  <conditionalFormatting sqref="F891">
    <cfRule type="cellIs" dxfId="674" priority="1298" stopIfTrue="1" operator="greaterThanOrEqual">
      <formula>50</formula>
    </cfRule>
    <cfRule type="cellIs" dxfId="673" priority="1297" stopIfTrue="1" operator="lessThan">
      <formula>50</formula>
    </cfRule>
    <cfRule type="cellIs" dxfId="672" priority="1296" stopIfTrue="1" operator="lessThanOrEqual">
      <formula>49</formula>
    </cfRule>
    <cfRule type="cellIs" dxfId="671" priority="1360" stopIfTrue="1" operator="lessThanOrEqual">
      <formula>49</formula>
    </cfRule>
    <cfRule type="cellIs" dxfId="670" priority="1361" stopIfTrue="1" operator="lessThan">
      <formula>50</formula>
    </cfRule>
    <cfRule type="cellIs" dxfId="669" priority="1362" stopIfTrue="1" operator="greaterThanOrEqual">
      <formula>50</formula>
    </cfRule>
    <cfRule type="cellIs" dxfId="668" priority="1364" stopIfTrue="1" operator="lessThan">
      <formula>50</formula>
    </cfRule>
  </conditionalFormatting>
  <conditionalFormatting sqref="F891:F893 F909:F913 F907">
    <cfRule type="cellIs" dxfId="667" priority="1430" stopIfTrue="1" operator="greaterThanOrEqual">
      <formula>50</formula>
    </cfRule>
  </conditionalFormatting>
  <conditionalFormatting sqref="F891:F893 F909:F913">
    <cfRule type="cellIs" dxfId="666" priority="1429" stopIfTrue="1" operator="lessThan">
      <formula>50</formula>
    </cfRule>
  </conditionalFormatting>
  <conditionalFormatting sqref="F893 F902:F903 F910:F911">
    <cfRule type="cellIs" dxfId="665" priority="1425" stopIfTrue="1" operator="greaterThanOrEqual">
      <formula>50</formula>
    </cfRule>
    <cfRule type="cellIs" dxfId="664" priority="1424" stopIfTrue="1" operator="lessThan">
      <formula>50</formula>
    </cfRule>
  </conditionalFormatting>
  <conditionalFormatting sqref="F893">
    <cfRule type="cellIs" dxfId="663" priority="1265" stopIfTrue="1" operator="lessThan">
      <formula>50</formula>
    </cfRule>
    <cfRule type="cellIs" dxfId="662" priority="1268" stopIfTrue="1" operator="greaterThanOrEqual">
      <formula>50</formula>
    </cfRule>
    <cfRule type="cellIs" dxfId="661" priority="1271" stopIfTrue="1" operator="greaterThanOrEqual">
      <formula>50</formula>
    </cfRule>
    <cfRule type="cellIs" dxfId="660" priority="1270" stopIfTrue="1" operator="lessThan">
      <formula>50</formula>
    </cfRule>
    <cfRule type="cellIs" dxfId="659" priority="1269" stopIfTrue="1" operator="lessThanOrEqual">
      <formula>49</formula>
    </cfRule>
    <cfRule type="cellIs" dxfId="658" priority="1267" stopIfTrue="1" operator="lessThan">
      <formula>50</formula>
    </cfRule>
    <cfRule type="cellIs" dxfId="657" priority="1266" stopIfTrue="1" operator="greaterThanOrEqual">
      <formula>50</formula>
    </cfRule>
  </conditionalFormatting>
  <conditionalFormatting sqref="F894:F895 F899:F906">
    <cfRule type="cellIs" dxfId="656" priority="1459" stopIfTrue="1" operator="lessThan">
      <formula>50</formula>
    </cfRule>
  </conditionalFormatting>
  <conditionalFormatting sqref="F896:F898">
    <cfRule type="cellIs" dxfId="655" priority="1287" stopIfTrue="1" operator="lessThan">
      <formula>50</formula>
    </cfRule>
    <cfRule type="cellIs" dxfId="654" priority="1286" stopIfTrue="1" operator="lessThan">
      <formula>50</formula>
    </cfRule>
    <cfRule type="cellIs" dxfId="653" priority="1285" stopIfTrue="1" operator="lessThan">
      <formula>50</formula>
    </cfRule>
    <cfRule type="cellIs" dxfId="652" priority="1283" stopIfTrue="1" operator="greaterThanOrEqual">
      <formula>50</formula>
    </cfRule>
    <cfRule type="cellIs" dxfId="651" priority="1281" stopIfTrue="1" operator="lessThan">
      <formula>50</formula>
    </cfRule>
    <cfRule type="cellIs" dxfId="650" priority="1280" stopIfTrue="1" operator="greaterThanOrEqual">
      <formula>50</formula>
    </cfRule>
    <cfRule type="cellIs" dxfId="649" priority="1278" stopIfTrue="1" operator="lessThan">
      <formula>50</formula>
    </cfRule>
    <cfRule type="cellIs" dxfId="648" priority="1277" stopIfTrue="1" operator="lessThan">
      <formula>50</formula>
    </cfRule>
    <cfRule type="cellIs" dxfId="647" priority="1276" stopIfTrue="1" operator="greaterThanOrEqual">
      <formula>50</formula>
    </cfRule>
    <cfRule type="cellIs" dxfId="646" priority="1275" stopIfTrue="1" operator="lessThan">
      <formula>50</formula>
    </cfRule>
    <cfRule type="cellIs" dxfId="645" priority="1274" stopIfTrue="1" operator="greaterThanOrEqual">
      <formula>50</formula>
    </cfRule>
    <cfRule type="cellIs" dxfId="644" priority="1288" stopIfTrue="1" operator="greaterThanOrEqual">
      <formula>50</formula>
    </cfRule>
    <cfRule type="cellIs" dxfId="643" priority="1273" stopIfTrue="1" operator="lessThan">
      <formula>50</formula>
    </cfRule>
    <cfRule type="cellIs" dxfId="642" priority="1291" stopIfTrue="1" operator="greaterThanOrEqual">
      <formula>50</formula>
    </cfRule>
    <cfRule type="cellIs" dxfId="641" priority="1290" stopIfTrue="1" operator="lessThan">
      <formula>5050</formula>
    </cfRule>
  </conditionalFormatting>
  <conditionalFormatting sqref="F896:F899">
    <cfRule type="cellIs" dxfId="640" priority="1292" stopIfTrue="1" operator="lessThan">
      <formula>50</formula>
    </cfRule>
    <cfRule type="cellIs" dxfId="639" priority="1295" stopIfTrue="1" operator="greaterThanOrEqual">
      <formula>50</formula>
    </cfRule>
  </conditionalFormatting>
  <conditionalFormatting sqref="F896:F900">
    <cfRule type="cellIs" dxfId="638" priority="1272" stopIfTrue="1" operator="lessThanOrEqual">
      <formula>49</formula>
    </cfRule>
  </conditionalFormatting>
  <conditionalFormatting sqref="F899">
    <cfRule type="cellIs" dxfId="637" priority="1387" stopIfTrue="1" operator="greaterThanOrEqual">
      <formula>50</formula>
    </cfRule>
    <cfRule type="cellIs" dxfId="636" priority="1386" stopIfTrue="1" operator="lessThan">
      <formula>50</formula>
    </cfRule>
  </conditionalFormatting>
  <conditionalFormatting sqref="F899:F900">
    <cfRule type="cellIs" dxfId="635" priority="1388" stopIfTrue="1" operator="lessThan">
      <formula>50</formula>
    </cfRule>
    <cfRule type="cellIs" dxfId="634" priority="1389" stopIfTrue="1" operator="greaterThanOrEqual">
      <formula>50</formula>
    </cfRule>
  </conditionalFormatting>
  <conditionalFormatting sqref="F899:F905 F894:F895">
    <cfRule type="cellIs" dxfId="633" priority="1458" stopIfTrue="1" operator="greaterThanOrEqual">
      <formula>50</formula>
    </cfRule>
  </conditionalFormatting>
  <conditionalFormatting sqref="F899:F905">
    <cfRule type="cellIs" dxfId="632" priority="1457" stopIfTrue="1" operator="lessThan">
      <formula>50</formula>
    </cfRule>
  </conditionalFormatting>
  <conditionalFormatting sqref="F899:F906 F888:F895 E914 E889:E912">
    <cfRule type="cellIs" dxfId="631" priority="1481" stopIfTrue="1" operator="lessThan">
      <formula>50</formula>
    </cfRule>
  </conditionalFormatting>
  <conditionalFormatting sqref="F899:F906">
    <cfRule type="cellIs" dxfId="630" priority="1480" stopIfTrue="1" operator="greaterThanOrEqual">
      <formula>50</formula>
    </cfRule>
  </conditionalFormatting>
  <conditionalFormatting sqref="F906 F889:F890">
    <cfRule type="cellIs" dxfId="629" priority="1461" stopIfTrue="1" operator="greaterThanOrEqual">
      <formula>50</formula>
    </cfRule>
  </conditionalFormatting>
  <conditionalFormatting sqref="F907">
    <cfRule type="cellIs" dxfId="628" priority="1415" stopIfTrue="1" operator="greaterThanOrEqual">
      <formula>50</formula>
    </cfRule>
    <cfRule type="cellIs" dxfId="627" priority="1432" stopIfTrue="1" operator="lessThan">
      <formula>50</formula>
    </cfRule>
    <cfRule type="cellIs" dxfId="626" priority="1436" stopIfTrue="1" operator="lessThan">
      <formula>50</formula>
    </cfRule>
    <cfRule type="cellIs" dxfId="625" priority="1426" stopIfTrue="1" operator="greaterThanOrEqual">
      <formula>50</formula>
    </cfRule>
    <cfRule type="cellIs" dxfId="624" priority="1437" stopIfTrue="1" operator="greaterThanOrEqual">
      <formula>50</formula>
    </cfRule>
    <cfRule type="cellIs" dxfId="623" priority="1422" stopIfTrue="1" operator="lessThan">
      <formula>5050</formula>
    </cfRule>
    <cfRule type="cellIs" dxfId="622" priority="1420" stopIfTrue="1" operator="greaterThanOrEqual">
      <formula>50</formula>
    </cfRule>
    <cfRule type="cellIs" dxfId="621" priority="1419" stopIfTrue="1" operator="lessThan">
      <formula>50</formula>
    </cfRule>
    <cfRule type="cellIs" dxfId="620" priority="1418" stopIfTrue="1" operator="lessThan">
      <formula>50</formula>
    </cfRule>
    <cfRule type="cellIs" dxfId="619" priority="1417" stopIfTrue="1" operator="lessThan">
      <formula>50</formula>
    </cfRule>
    <cfRule type="cellIs" dxfId="618" priority="1413" stopIfTrue="1" operator="lessThan">
      <formula>50</formula>
    </cfRule>
    <cfRule type="cellIs" dxfId="617" priority="1412" stopIfTrue="1" operator="greaterThanOrEqual">
      <formula>50</formula>
    </cfRule>
    <cfRule type="cellIs" dxfId="616" priority="1427" stopIfTrue="1" operator="lessThan">
      <formula>50</formula>
    </cfRule>
  </conditionalFormatting>
  <conditionalFormatting sqref="F909:F913">
    <cfRule type="cellIs" dxfId="615" priority="1445" stopIfTrue="1" operator="lessThan">
      <formula>50</formula>
    </cfRule>
    <cfRule type="cellIs" dxfId="614" priority="1444" stopIfTrue="1" operator="lessThan">
      <formula>50</formula>
    </cfRule>
    <cfRule type="cellIs" dxfId="613" priority="1441" stopIfTrue="1" operator="greaterThanOrEqual">
      <formula>50</formula>
    </cfRule>
    <cfRule type="cellIs" dxfId="612" priority="1455" stopIfTrue="1" operator="greaterThanOrEqual">
      <formula>50</formula>
    </cfRule>
    <cfRule type="cellIs" dxfId="611" priority="1454" stopIfTrue="1" operator="lessThan">
      <formula>50</formula>
    </cfRule>
    <cfRule type="cellIs" dxfId="610" priority="1452" stopIfTrue="1" operator="lessThan">
      <formula>50</formula>
    </cfRule>
    <cfRule type="cellIs" dxfId="609" priority="1446" stopIfTrue="1" operator="greaterThanOrEqual">
      <formula>50</formula>
    </cfRule>
    <cfRule type="cellIs" dxfId="608" priority="1438" stopIfTrue="1" operator="greaterThanOrEqual">
      <formula>50</formula>
    </cfRule>
    <cfRule type="cellIs" dxfId="607" priority="1450" stopIfTrue="1" operator="lessThan">
      <formula>50</formula>
    </cfRule>
    <cfRule type="cellIs" dxfId="606" priority="1443" stopIfTrue="1" operator="lessThan">
      <formula>50</formula>
    </cfRule>
    <cfRule type="cellIs" dxfId="605" priority="1449" stopIfTrue="1" operator="greaterThanOrEqual">
      <formula>50</formula>
    </cfRule>
    <cfRule type="cellIs" dxfId="604" priority="1448" stopIfTrue="1" operator="lessThan">
      <formula>5050</formula>
    </cfRule>
    <cfRule type="cellIs" dxfId="603" priority="1439" stopIfTrue="1" operator="lessThan">
      <formula>50</formula>
    </cfRule>
  </conditionalFormatting>
  <conditionalFormatting sqref="F910">
    <cfRule type="cellIs" dxfId="602" priority="1375" stopIfTrue="1" operator="lessThan">
      <formula>5050</formula>
    </cfRule>
    <cfRule type="cellIs" dxfId="601" priority="1376" stopIfTrue="1" operator="greaterThanOrEqual">
      <formula>50</formula>
    </cfRule>
    <cfRule type="cellIs" dxfId="600" priority="1377" stopIfTrue="1" operator="lessThan">
      <formula>50</formula>
    </cfRule>
    <cfRule type="cellIs" dxfId="599" priority="1379" stopIfTrue="1" operator="lessThan">
      <formula>50</formula>
    </cfRule>
    <cfRule type="cellIs" dxfId="598" priority="1381" stopIfTrue="1" operator="lessThan">
      <formula>50</formula>
    </cfRule>
    <cfRule type="cellIs" dxfId="597" priority="1382" stopIfTrue="1" operator="greaterThanOrEqual">
      <formula>50</formula>
    </cfRule>
    <cfRule type="cellIs" dxfId="596" priority="1371" stopIfTrue="1" operator="lessThan">
      <formula>50</formula>
    </cfRule>
    <cfRule type="cellIs" dxfId="595" priority="1365" stopIfTrue="1" operator="greaterThanOrEqual">
      <formula>50</formula>
    </cfRule>
    <cfRule type="cellIs" dxfId="594" priority="1366" stopIfTrue="1" operator="lessThan">
      <formula>50</formula>
    </cfRule>
    <cfRule type="cellIs" dxfId="593" priority="1368" stopIfTrue="1" operator="greaterThanOrEqual">
      <formula>50</formula>
    </cfRule>
    <cfRule type="cellIs" dxfId="592" priority="1370" stopIfTrue="1" operator="lessThan">
      <formula>50</formula>
    </cfRule>
    <cfRule type="cellIs" dxfId="591" priority="1372" stopIfTrue="1" operator="lessThan">
      <formula>50</formula>
    </cfRule>
    <cfRule type="cellIs" dxfId="590" priority="1373" stopIfTrue="1" operator="greaterThanOrEqual">
      <formula>50</formula>
    </cfRule>
  </conditionalFormatting>
  <conditionalFormatting sqref="F910:F911 F893 F902:F903">
    <cfRule type="cellIs" dxfId="589" priority="1423" stopIfTrue="1" operator="lessThanOrEqual">
      <formula>49</formula>
    </cfRule>
  </conditionalFormatting>
  <conditionalFormatting sqref="F910:F911 F903 F900">
    <cfRule type="cellIs" dxfId="588" priority="1435" stopIfTrue="1" operator="lessThan">
      <formula>50</formula>
    </cfRule>
  </conditionalFormatting>
  <conditionalFormatting sqref="F910:F911">
    <cfRule type="cellIs" dxfId="587" priority="1434" stopIfTrue="1" operator="greaterThanOrEqual">
      <formula>50</formula>
    </cfRule>
  </conditionalFormatting>
  <conditionalFormatting sqref="F913:F914">
    <cfRule type="cellIs" dxfId="586" priority="1411" stopIfTrue="1" operator="greaterThanOrEqual">
      <formula>50</formula>
    </cfRule>
    <cfRule type="cellIs" dxfId="585" priority="1410" stopIfTrue="1" operator="lessThan">
      <formula>50</formula>
    </cfRule>
  </conditionalFormatting>
  <conditionalFormatting sqref="F914">
    <cfRule type="cellIs" dxfId="584" priority="1401" stopIfTrue="1" operator="greaterThanOrEqual">
      <formula>50</formula>
    </cfRule>
    <cfRule type="cellIs" dxfId="583" priority="1408" stopIfTrue="1" operator="lessThan">
      <formula>50</formula>
    </cfRule>
    <cfRule type="cellIs" dxfId="582" priority="1406" stopIfTrue="1" operator="lessThan">
      <formula>50</formula>
    </cfRule>
    <cfRule type="cellIs" dxfId="581" priority="1405" stopIfTrue="1" operator="greaterThanOrEqual">
      <formula>50</formula>
    </cfRule>
    <cfRule type="cellIs" dxfId="580" priority="1400" stopIfTrue="1" operator="lessThan">
      <formula>5050</formula>
    </cfRule>
    <cfRule type="cellIs" dxfId="579" priority="1398" stopIfTrue="1" operator="greaterThanOrEqual">
      <formula>50</formula>
    </cfRule>
    <cfRule type="cellIs" dxfId="578" priority="1397" stopIfTrue="1" operator="lessThan">
      <formula>50</formula>
    </cfRule>
    <cfRule type="cellIs" dxfId="577" priority="1396" stopIfTrue="1" operator="lessThan">
      <formula>50</formula>
    </cfRule>
    <cfRule type="cellIs" dxfId="576" priority="1402" stopIfTrue="1" operator="lessThan">
      <formula>50</formula>
    </cfRule>
    <cfRule type="cellIs" dxfId="575" priority="1395" stopIfTrue="1" operator="lessThan">
      <formula>50</formula>
    </cfRule>
  </conditionalFormatting>
  <conditionalFormatting sqref="F914:F930">
    <cfRule type="cellIs" dxfId="574" priority="1076" stopIfTrue="1" operator="lessThan">
      <formula>50</formula>
    </cfRule>
    <cfRule type="cellIs" dxfId="573" priority="1060" stopIfTrue="1" operator="greaterThanOrEqual">
      <formula>50</formula>
    </cfRule>
    <cfRule type="cellIs" dxfId="572" priority="1077" stopIfTrue="1" operator="greaterThanOrEqual">
      <formula>50</formula>
    </cfRule>
  </conditionalFormatting>
  <conditionalFormatting sqref="F915:F930">
    <cfRule type="cellIs" dxfId="571" priority="1066" stopIfTrue="1" operator="lessThan">
      <formula>50</formula>
    </cfRule>
    <cfRule type="cellIs" dxfId="570" priority="1065" stopIfTrue="1" operator="lessThan">
      <formula>50</formula>
    </cfRule>
    <cfRule type="cellIs" dxfId="569" priority="1061" stopIfTrue="1" operator="lessThan">
      <formula>50</formula>
    </cfRule>
    <cfRule type="cellIs" dxfId="568" priority="1063" stopIfTrue="1" operator="greaterThanOrEqual">
      <formula>50</formula>
    </cfRule>
    <cfRule type="cellIs" dxfId="567" priority="1059" stopIfTrue="1" operator="lessThan">
      <formula>50</formula>
    </cfRule>
    <cfRule type="cellIs" dxfId="566" priority="1058" stopIfTrue="1" operator="greaterThanOrEqual">
      <formula>50</formula>
    </cfRule>
    <cfRule type="cellIs" dxfId="565" priority="1057" stopIfTrue="1" operator="lessThan">
      <formula>50</formula>
    </cfRule>
    <cfRule type="cellIs" dxfId="564" priority="1056" stopIfTrue="1" operator="greaterThanOrEqual">
      <formula>50</formula>
    </cfRule>
    <cfRule type="cellIs" dxfId="563" priority="1055" stopIfTrue="1" operator="lessThan">
      <formula>50</formula>
    </cfRule>
    <cfRule type="cellIs" dxfId="562" priority="1074" stopIfTrue="1" operator="lessThan">
      <formula>50</formula>
    </cfRule>
    <cfRule type="cellIs" dxfId="561" priority="1072" stopIfTrue="1" operator="lessThan">
      <formula>50</formula>
    </cfRule>
    <cfRule type="cellIs" dxfId="560" priority="1071" stopIfTrue="1" operator="greaterThanOrEqual">
      <formula>50</formula>
    </cfRule>
    <cfRule type="cellIs" dxfId="559" priority="1070" stopIfTrue="1" operator="lessThan">
      <formula>5050</formula>
    </cfRule>
    <cfRule type="cellIs" dxfId="558" priority="1054" stopIfTrue="1" operator="greaterThanOrEqual">
      <formula>50</formula>
    </cfRule>
    <cfRule type="cellIs" dxfId="557" priority="1053" stopIfTrue="1" operator="lessThan">
      <formula>50</formula>
    </cfRule>
    <cfRule type="cellIs" dxfId="556" priority="1068" stopIfTrue="1" operator="greaterThanOrEqual">
      <formula>50</formula>
    </cfRule>
    <cfRule type="cellIs" dxfId="555" priority="1067" stopIfTrue="1" operator="lessThan">
      <formula>50</formula>
    </cfRule>
  </conditionalFormatting>
  <conditionalFormatting sqref="F915:F935 F949 F996:F997 F1002">
    <cfRule type="cellIs" dxfId="554" priority="1028" stopIfTrue="1" operator="lessThanOrEqual">
      <formula>49</formula>
    </cfRule>
  </conditionalFormatting>
  <conditionalFormatting sqref="F915:F938 E931:E941 F944:F950 E944:E990 F955:F963 F965:F968 E993:E994 F996:F1006 E1001:E1027 F1008:F1013 F1016:F1022 F1024:F1027">
    <cfRule type="cellIs" dxfId="553" priority="1047" stopIfTrue="1" operator="greaterThanOrEqual">
      <formula>50</formula>
    </cfRule>
  </conditionalFormatting>
  <conditionalFormatting sqref="F917:F918 E922:F922 E928:E930">
    <cfRule type="cellIs" dxfId="552" priority="1171" stopIfTrue="1" operator="lessThan">
      <formula>50</formula>
    </cfRule>
  </conditionalFormatting>
  <conditionalFormatting sqref="F917:F918 E922:F922">
    <cfRule type="containsText" dxfId="551" priority="1172" stopIfTrue="1" operator="containsText" text="لم">
      <formula>NOT(ISERROR(SEARCH("لم",E917)))</formula>
    </cfRule>
    <cfRule type="cellIs" dxfId="550" priority="1182" stopIfTrue="1" operator="lessThan">
      <formula>50</formula>
    </cfRule>
    <cfRule type="cellIs" dxfId="549" priority="1183" stopIfTrue="1" operator="lessThan">
      <formula>50</formula>
    </cfRule>
    <cfRule type="cellIs" dxfId="548" priority="1184" stopIfTrue="1" operator="greaterThanOrEqual">
      <formula>50</formula>
    </cfRule>
  </conditionalFormatting>
  <conditionalFormatting sqref="F917:F918 F920:F925 E920:E930 F927:F929 E915:E918">
    <cfRule type="cellIs" dxfId="547" priority="1192" stopIfTrue="1" operator="lessThan">
      <formula>50</formula>
    </cfRule>
  </conditionalFormatting>
  <conditionalFormatting sqref="F917:F918 F920:F925 E922 F927:F929">
    <cfRule type="cellIs" dxfId="546" priority="1180" stopIfTrue="1" operator="lessThan">
      <formula>50</formula>
    </cfRule>
    <cfRule type="cellIs" dxfId="545" priority="1179" stopIfTrue="1" operator="lessThan">
      <formula>50</formula>
    </cfRule>
    <cfRule type="cellIs" dxfId="544" priority="1178" stopIfTrue="1" operator="lessThan">
      <formula>50</formula>
    </cfRule>
    <cfRule type="cellIs" dxfId="543" priority="1181" stopIfTrue="1" operator="greaterThanOrEqual">
      <formula>50</formula>
    </cfRule>
  </conditionalFormatting>
  <conditionalFormatting sqref="F917:F918 F920:F925 F927:F929">
    <cfRule type="cellIs" dxfId="542" priority="1199" stopIfTrue="1" operator="lessThan">
      <formula>50</formula>
    </cfRule>
    <cfRule type="cellIs" dxfId="541" priority="1198" stopIfTrue="1" operator="greaterThanOrEqual">
      <formula>50</formula>
    </cfRule>
    <cfRule type="cellIs" dxfId="540" priority="1197" stopIfTrue="1" operator="lessThan">
      <formula>50</formula>
    </cfRule>
    <cfRule type="cellIs" dxfId="539" priority="1196" stopIfTrue="1" operator="greaterThanOrEqual">
      <formula>50</formula>
    </cfRule>
  </conditionalFormatting>
  <conditionalFormatting sqref="F917:F918 F920:F925">
    <cfRule type="cellIs" dxfId="538" priority="1173" stopIfTrue="1" operator="greaterThanOrEqual">
      <formula>50</formula>
    </cfRule>
    <cfRule type="cellIs" dxfId="537" priority="1174" stopIfTrue="1" operator="lessThan">
      <formula>50</formula>
    </cfRule>
  </conditionalFormatting>
  <conditionalFormatting sqref="F917:F918">
    <cfRule type="cellIs" dxfId="536" priority="1166" stopIfTrue="1" operator="lessThan">
      <formula>50</formula>
    </cfRule>
  </conditionalFormatting>
  <conditionalFormatting sqref="F917:F919">
    <cfRule type="cellIs" dxfId="535" priority="1152" stopIfTrue="1" operator="lessThan">
      <formula>50</formula>
    </cfRule>
    <cfRule type="cellIs" dxfId="534" priority="1153" stopIfTrue="1" operator="greaterThanOrEqual">
      <formula>50</formula>
    </cfRule>
  </conditionalFormatting>
  <conditionalFormatting sqref="F919">
    <cfRule type="cellIs" dxfId="533" priority="1136" stopIfTrue="1" operator="greaterThanOrEqual">
      <formula>50</formula>
    </cfRule>
    <cfRule type="cellIs" dxfId="532" priority="1134" stopIfTrue="1" operator="lessThan">
      <formula>50</formula>
    </cfRule>
    <cfRule type="cellIs" dxfId="531" priority="1139" stopIfTrue="1" operator="greaterThanOrEqual">
      <formula>50</formula>
    </cfRule>
    <cfRule type="cellIs" dxfId="530" priority="1138" stopIfTrue="1" operator="lessThan">
      <formula>50</formula>
    </cfRule>
    <cfRule type="cellIs" dxfId="529" priority="1137" stopIfTrue="1" operator="lessThan">
      <formula>50</formula>
    </cfRule>
    <cfRule type="cellIs" dxfId="528" priority="1128" stopIfTrue="1" operator="greaterThanOrEqual">
      <formula>50</formula>
    </cfRule>
    <cfRule type="cellIs" dxfId="527" priority="1122" stopIfTrue="1" operator="lessThan">
      <formula>50</formula>
    </cfRule>
    <cfRule type="cellIs" dxfId="526" priority="1123" stopIfTrue="1" operator="greaterThanOrEqual">
      <formula>50</formula>
    </cfRule>
    <cfRule type="cellIs" dxfId="525" priority="1126" stopIfTrue="1" operator="lessThan">
      <formula>50</formula>
    </cfRule>
    <cfRule type="containsText" dxfId="524" priority="1125" stopIfTrue="1" operator="containsText" text="لم">
      <formula>NOT(ISERROR(SEARCH("لم",F919)))</formula>
    </cfRule>
    <cfRule type="containsText" dxfId="523" priority="1127" stopIfTrue="1" operator="containsText" text="لم">
      <formula>NOT(ISERROR(SEARCH("لم",F919)))</formula>
    </cfRule>
    <cfRule type="cellIs" dxfId="522" priority="1135" stopIfTrue="1" operator="lessThan">
      <formula>50</formula>
    </cfRule>
    <cfRule type="cellIs" dxfId="521" priority="1124" stopIfTrue="1" operator="lessThan">
      <formula>50</formula>
    </cfRule>
    <cfRule type="cellIs" dxfId="520" priority="1150" stopIfTrue="1" operator="lessThan">
      <formula>50</formula>
    </cfRule>
    <cfRule type="cellIs" dxfId="519" priority="1148" stopIfTrue="1" operator="lessThan">
      <formula>50</formula>
    </cfRule>
    <cfRule type="cellIs" dxfId="518" priority="1147" stopIfTrue="1" operator="greaterThanOrEqual">
      <formula>50</formula>
    </cfRule>
    <cfRule type="cellIs" dxfId="517" priority="1145" stopIfTrue="1" operator="lessThan">
      <formula>50</formula>
    </cfRule>
    <cfRule type="cellIs" dxfId="516" priority="1144" stopIfTrue="1" operator="lessThan">
      <formula>50</formula>
    </cfRule>
    <cfRule type="cellIs" dxfId="515" priority="1143" stopIfTrue="1" operator="lessThan">
      <formula>50</formula>
    </cfRule>
    <cfRule type="cellIs" dxfId="514" priority="1131" stopIfTrue="1" operator="greaterThanOrEqual">
      <formula>50</formula>
    </cfRule>
    <cfRule type="cellIs" dxfId="513" priority="1133" stopIfTrue="1" operator="lessThan">
      <formula>50</formula>
    </cfRule>
    <cfRule type="cellIs" dxfId="512" priority="1129" stopIfTrue="1" operator="lessThan">
      <formula>50</formula>
    </cfRule>
    <cfRule type="cellIs" dxfId="511" priority="1142" stopIfTrue="1" operator="greaterThanOrEqual">
      <formula>50</formula>
    </cfRule>
    <cfRule type="cellIs" dxfId="510" priority="1141" stopIfTrue="1" operator="lessThan">
      <formula>5050</formula>
    </cfRule>
  </conditionalFormatting>
  <conditionalFormatting sqref="F920:F925 E920:E930 F917:F918 F927:F929">
    <cfRule type="cellIs" dxfId="509" priority="1191" stopIfTrue="1" operator="greaterThanOrEqual">
      <formula>50</formula>
    </cfRule>
  </conditionalFormatting>
  <conditionalFormatting sqref="F920:F925 F917:F918 E922 F927:F929">
    <cfRule type="cellIs" dxfId="508" priority="1186" stopIfTrue="1" operator="lessThan">
      <formula>5050</formula>
    </cfRule>
  </conditionalFormatting>
  <conditionalFormatting sqref="F920:F925">
    <cfRule type="cellIs" dxfId="507" priority="1188" stopIfTrue="1" operator="lessThan">
      <formula>50</formula>
    </cfRule>
    <cfRule type="cellIs" dxfId="506" priority="1187" stopIfTrue="1" operator="lessThanOrEqual">
      <formula>49</formula>
    </cfRule>
    <cfRule type="cellIs" dxfId="505" priority="1189" stopIfTrue="1" operator="greaterThanOrEqual">
      <formula>50</formula>
    </cfRule>
    <cfRule type="cellIs" dxfId="504" priority="1185" stopIfTrue="1" operator="greaterThanOrEqual">
      <formula>50</formula>
    </cfRule>
  </conditionalFormatting>
  <conditionalFormatting sqref="F926">
    <cfRule type="cellIs" dxfId="503" priority="1105" stopIfTrue="1" operator="greaterThanOrEqual">
      <formula>50</formula>
    </cfRule>
    <cfRule type="cellIs" dxfId="502" priority="1104" stopIfTrue="1" operator="lessThan">
      <formula>50</formula>
    </cfRule>
    <cfRule type="cellIs" dxfId="501" priority="1103" stopIfTrue="1" operator="lessThan">
      <formula>50</formula>
    </cfRule>
    <cfRule type="cellIs" dxfId="500" priority="1117" stopIfTrue="1" operator="greaterThanOrEqual">
      <formula>50</formula>
    </cfRule>
    <cfRule type="cellIs" dxfId="499" priority="1098" stopIfTrue="1" operator="lessThan">
      <formula>50</formula>
    </cfRule>
    <cfRule type="cellIs" dxfId="498" priority="1115" stopIfTrue="1" operator="greaterThanOrEqual">
      <formula>50</formula>
    </cfRule>
    <cfRule type="cellIs" dxfId="497" priority="1100" stopIfTrue="1" operator="greaterThanOrEqual">
      <formula>50</formula>
    </cfRule>
    <cfRule type="cellIs" dxfId="496" priority="1118" stopIfTrue="1" operator="lessThan">
      <formula>50</formula>
    </cfRule>
    <cfRule type="cellIs" dxfId="495" priority="1116" stopIfTrue="1" operator="lessThan">
      <formula>50</formula>
    </cfRule>
    <cfRule type="cellIs" dxfId="494" priority="1107" stopIfTrue="1" operator="lessThan">
      <formula>5050</formula>
    </cfRule>
    <cfRule type="cellIs" dxfId="493" priority="1109" stopIfTrue="1" operator="lessThan">
      <formula>50</formula>
    </cfRule>
    <cfRule type="cellIs" dxfId="492" priority="1110" stopIfTrue="1" operator="greaterThanOrEqual">
      <formula>50</formula>
    </cfRule>
    <cfRule type="cellIs" dxfId="491" priority="1112" stopIfTrue="1" operator="lessThan">
      <formula>50</formula>
    </cfRule>
    <cfRule type="cellIs" dxfId="490" priority="1102" stopIfTrue="1" operator="lessThan">
      <formula>50</formula>
    </cfRule>
    <cfRule type="cellIs" dxfId="489" priority="1108" stopIfTrue="1" operator="lessThanOrEqual">
      <formula>49</formula>
    </cfRule>
  </conditionalFormatting>
  <conditionalFormatting sqref="F926:F929">
    <cfRule type="cellIs" dxfId="488" priority="1097" stopIfTrue="1" operator="greaterThanOrEqual">
      <formula>50</formula>
    </cfRule>
    <cfRule type="cellIs" dxfId="487" priority="1120" stopIfTrue="1" operator="lessThan">
      <formula>50</formula>
    </cfRule>
    <cfRule type="cellIs" dxfId="486" priority="1121" stopIfTrue="1" operator="greaterThanOrEqual">
      <formula>50</formula>
    </cfRule>
  </conditionalFormatting>
  <conditionalFormatting sqref="F927">
    <cfRule type="cellIs" dxfId="485" priority="1094" stopIfTrue="1" operator="lessThanOrEqual">
      <formula>49</formula>
    </cfRule>
    <cfRule type="cellIs" dxfId="484" priority="1095" stopIfTrue="1" operator="lessThan">
      <formula>50</formula>
    </cfRule>
    <cfRule type="cellIs" dxfId="483" priority="1096" stopIfTrue="1" operator="greaterThanOrEqual">
      <formula>50</formula>
    </cfRule>
  </conditionalFormatting>
  <conditionalFormatting sqref="F931:F935 F949 F996:F997 F1002">
    <cfRule type="cellIs" dxfId="482" priority="1029" stopIfTrue="1" operator="lessThan">
      <formula>50</formula>
    </cfRule>
  </conditionalFormatting>
  <conditionalFormatting sqref="F931:F935 F964:F966 F996:F997 F1016 F1019:F1022 F1024:F1027">
    <cfRule type="cellIs" dxfId="481" priority="1039" stopIfTrue="1" operator="greaterThanOrEqual">
      <formula>50</formula>
    </cfRule>
    <cfRule type="cellIs" dxfId="480" priority="1038" stopIfTrue="1" operator="lessThan">
      <formula>50</formula>
    </cfRule>
  </conditionalFormatting>
  <conditionalFormatting sqref="F931:F938 F944:F950 F955:F963 F965:F968 E982:E987 F996:F1006 F1008:F1013 F1016:F1022 F1024:F1027">
    <cfRule type="cellIs" dxfId="479" priority="1020" stopIfTrue="1" operator="lessThan">
      <formula>50</formula>
    </cfRule>
    <cfRule type="cellIs" dxfId="478" priority="1019" stopIfTrue="1" operator="lessThan">
      <formula>50</formula>
    </cfRule>
    <cfRule type="cellIs" dxfId="477" priority="1021" stopIfTrue="1" operator="lessThan">
      <formula>50</formula>
    </cfRule>
    <cfRule type="cellIs" dxfId="476" priority="1022" stopIfTrue="1" operator="greaterThanOrEqual">
      <formula>50</formula>
    </cfRule>
  </conditionalFormatting>
  <conditionalFormatting sqref="F931:F938 F944:F950 F955:F963 F965:F968 F996:F1006 F1008:F1013 F1016:F1022 F1024:F1027">
    <cfRule type="cellIs" dxfId="475" priority="1015" stopIfTrue="1" operator="lessThan">
      <formula>50</formula>
    </cfRule>
  </conditionalFormatting>
  <conditionalFormatting sqref="F931:F938 F944:F950 F996:F1006">
    <cfRule type="cellIs" dxfId="474" priority="1030" stopIfTrue="1" operator="greaterThanOrEqual">
      <formula>50</formula>
    </cfRule>
  </conditionalFormatting>
  <conditionalFormatting sqref="F931:F938 F965:F968 F996:F1006 F1016:F1022 F1024:F1027 F955:F963 F944:F950 F1008:F1013">
    <cfRule type="cellIs" dxfId="473" priority="1040" stopIfTrue="1" operator="lessThan">
      <formula>50</formula>
    </cfRule>
  </conditionalFormatting>
  <conditionalFormatting sqref="F935:F936">
    <cfRule type="cellIs" dxfId="472" priority="1000" stopIfTrue="1" operator="greaterThanOrEqual">
      <formula>50</formula>
    </cfRule>
    <cfRule type="cellIs" dxfId="471" priority="1001" stopIfTrue="1" operator="lessThan">
      <formula>50</formula>
    </cfRule>
    <cfRule type="cellIs" dxfId="470" priority="1002" stopIfTrue="1" operator="greaterThanOrEqual">
      <formula>50</formula>
    </cfRule>
  </conditionalFormatting>
  <conditionalFormatting sqref="F935:F937">
    <cfRule type="cellIs" dxfId="469" priority="1005" stopIfTrue="1" operator="greaterThanOrEqual">
      <formula>50</formula>
    </cfRule>
    <cfRule type="cellIs" dxfId="468" priority="1004" stopIfTrue="1" operator="lessThan">
      <formula>50</formula>
    </cfRule>
    <cfRule type="cellIs" dxfId="467" priority="1003" stopIfTrue="1" operator="lessThanOrEqual">
      <formula>49</formula>
    </cfRule>
  </conditionalFormatting>
  <conditionalFormatting sqref="F937:F939 F952:F954">
    <cfRule type="cellIs" dxfId="466" priority="962" stopIfTrue="1" operator="lessThan">
      <formula>50</formula>
    </cfRule>
    <cfRule type="cellIs" dxfId="465" priority="963" stopIfTrue="1" operator="greaterThanOrEqual">
      <formula>50</formula>
    </cfRule>
  </conditionalFormatting>
  <conditionalFormatting sqref="F938 F941 F954 F957">
    <cfRule type="cellIs" dxfId="464" priority="950" stopIfTrue="1" operator="lessThan">
      <formula>50</formula>
    </cfRule>
  </conditionalFormatting>
  <conditionalFormatting sqref="F938:F939 F941 F954 F957">
    <cfRule type="cellIs" dxfId="463" priority="951" stopIfTrue="1" operator="greaterThanOrEqual">
      <formula>50</formula>
    </cfRule>
  </conditionalFormatting>
  <conditionalFormatting sqref="F938:F943">
    <cfRule type="cellIs" dxfId="462" priority="956" stopIfTrue="1" operator="greaterThanOrEqual">
      <formula>50</formula>
    </cfRule>
  </conditionalFormatting>
  <conditionalFormatting sqref="F939 F954">
    <cfRule type="cellIs" dxfId="461" priority="943" stopIfTrue="1" operator="lessThan">
      <formula>50</formula>
    </cfRule>
    <cfRule type="cellIs" dxfId="460" priority="939" stopIfTrue="1" operator="lessThan">
      <formula>50</formula>
    </cfRule>
    <cfRule type="cellIs" dxfId="459" priority="941" stopIfTrue="1" operator="greaterThanOrEqual">
      <formula>50</formula>
    </cfRule>
    <cfRule type="cellIs" dxfId="458" priority="948" stopIfTrue="1" operator="lessThan">
      <formula>5050</formula>
    </cfRule>
    <cfRule type="cellIs" dxfId="457" priority="958" stopIfTrue="1" operator="lessThan">
      <formula>50</formula>
    </cfRule>
    <cfRule type="cellIs" dxfId="456" priority="946" stopIfTrue="1" operator="greaterThanOrEqual">
      <formula>50</formula>
    </cfRule>
    <cfRule type="cellIs" dxfId="455" priority="945" stopIfTrue="1" operator="lessThan">
      <formula>50</formula>
    </cfRule>
    <cfRule type="cellIs" dxfId="454" priority="944" stopIfTrue="1" operator="lessThan">
      <formula>50</formula>
    </cfRule>
  </conditionalFormatting>
  <conditionalFormatting sqref="F939">
    <cfRule type="cellIs" dxfId="453" priority="938" stopIfTrue="1" operator="greaterThanOrEqual">
      <formula>50</formula>
    </cfRule>
  </conditionalFormatting>
  <conditionalFormatting sqref="F939:F943 F954">
    <cfRule type="cellIs" dxfId="452" priority="953" stopIfTrue="1" operator="lessThan">
      <formula>50</formula>
    </cfRule>
  </conditionalFormatting>
  <conditionalFormatting sqref="F939:F943">
    <cfRule type="cellIs" dxfId="451" priority="957" stopIfTrue="1" operator="lessThan">
      <formula>50</formula>
    </cfRule>
  </conditionalFormatting>
  <conditionalFormatting sqref="F940:F943 F952:F953">
    <cfRule type="cellIs" dxfId="450" priority="984" stopIfTrue="1" operator="greaterThanOrEqual">
      <formula>50</formula>
    </cfRule>
    <cfRule type="cellIs" dxfId="449" priority="973" stopIfTrue="1" operator="lessThan">
      <formula>50</formula>
    </cfRule>
    <cfRule type="cellIs" dxfId="448" priority="980" stopIfTrue="1" operator="lessThan">
      <formula>5050</formula>
    </cfRule>
    <cfRule type="cellIs" dxfId="447" priority="974" stopIfTrue="1" operator="lessThan">
      <formula>50</formula>
    </cfRule>
    <cfRule type="cellIs" dxfId="446" priority="975" stopIfTrue="1" operator="greaterThanOrEqual">
      <formula>50</formula>
    </cfRule>
    <cfRule type="cellIs" dxfId="445" priority="972" stopIfTrue="1" operator="lessThan">
      <formula>50</formula>
    </cfRule>
    <cfRule type="cellIs" dxfId="444" priority="992" stopIfTrue="1" operator="lessThan">
      <formula>50</formula>
    </cfRule>
    <cfRule type="cellIs" dxfId="443" priority="985" stopIfTrue="1" operator="lessThan">
      <formula>50</formula>
    </cfRule>
  </conditionalFormatting>
  <conditionalFormatting sqref="F940:F943">
    <cfRule type="cellIs" dxfId="442" priority="967" stopIfTrue="1" operator="greaterThanOrEqual">
      <formula>50</formula>
    </cfRule>
    <cfRule type="cellIs" dxfId="441" priority="968" stopIfTrue="1" operator="lessThan">
      <formula>50</formula>
    </cfRule>
    <cfRule type="cellIs" dxfId="440" priority="970" stopIfTrue="1" operator="greaterThanOrEqual">
      <formula>50</formula>
    </cfRule>
  </conditionalFormatting>
  <conditionalFormatting sqref="F940:F950 F952:F953">
    <cfRule type="cellIs" dxfId="439" priority="995" stopIfTrue="1" operator="greaterThanOrEqual">
      <formula>50</formula>
    </cfRule>
    <cfRule type="cellIs" dxfId="438" priority="994" stopIfTrue="1" operator="lessThan">
      <formula>50</formula>
    </cfRule>
  </conditionalFormatting>
  <conditionalFormatting sqref="F941 F938 F957 F949">
    <cfRule type="cellIs" dxfId="437" priority="961" stopIfTrue="1" operator="lessThan">
      <formula>50</formula>
    </cfRule>
  </conditionalFormatting>
  <conditionalFormatting sqref="F941">
    <cfRule type="cellIs" dxfId="436" priority="960" stopIfTrue="1" operator="greaterThanOrEqual">
      <formula>50</formula>
    </cfRule>
    <cfRule type="cellIs" dxfId="435" priority="839" stopIfTrue="1" operator="lessThan">
      <formula>5050</formula>
    </cfRule>
    <cfRule type="cellIs" dxfId="434" priority="837" stopIfTrue="1" operator="greaterThanOrEqual">
      <formula>50</formula>
    </cfRule>
    <cfRule type="cellIs" dxfId="433" priority="835" stopIfTrue="1" operator="lessThan">
      <formula>50</formula>
    </cfRule>
    <cfRule type="cellIs" dxfId="432" priority="834" stopIfTrue="1" operator="lessThan">
      <formula>50</formula>
    </cfRule>
    <cfRule type="cellIs" dxfId="431" priority="832" stopIfTrue="1" operator="greaterThanOrEqual">
      <formula>50</formula>
    </cfRule>
    <cfRule type="cellIs" dxfId="430" priority="830" stopIfTrue="1" operator="lessThan">
      <formula>50</formula>
    </cfRule>
    <cfRule type="cellIs" dxfId="429" priority="829" stopIfTrue="1" operator="greaterThanOrEqual">
      <formula>50</formula>
    </cfRule>
    <cfRule type="cellIs" dxfId="428" priority="836" stopIfTrue="1" operator="lessThan">
      <formula>50</formula>
    </cfRule>
    <cfRule type="cellIs" dxfId="427" priority="846" stopIfTrue="1" operator="greaterThanOrEqual">
      <formula>50</formula>
    </cfRule>
    <cfRule type="cellIs" dxfId="426" priority="845" stopIfTrue="1" operator="lessThan">
      <formula>50</formula>
    </cfRule>
    <cfRule type="cellIs" dxfId="425" priority="843" stopIfTrue="1" operator="lessThan">
      <formula>50</formula>
    </cfRule>
    <cfRule type="cellIs" dxfId="424" priority="841" stopIfTrue="1" operator="lessThan">
      <formula>50</formula>
    </cfRule>
    <cfRule type="cellIs" dxfId="423" priority="840" stopIfTrue="1" operator="greaterThanOrEqual">
      <formula>50</formula>
    </cfRule>
  </conditionalFormatting>
  <conditionalFormatting sqref="F945 F957">
    <cfRule type="cellIs" dxfId="422" priority="869" stopIfTrue="1" operator="greaterThanOrEqual">
      <formula>50</formula>
    </cfRule>
    <cfRule type="cellIs" dxfId="421" priority="868" stopIfTrue="1" operator="lessThan">
      <formula>50</formula>
    </cfRule>
    <cfRule type="cellIs" dxfId="420" priority="857" stopIfTrue="1" operator="lessThan">
      <formula>5050</formula>
    </cfRule>
    <cfRule type="cellIs" dxfId="419" priority="853" stopIfTrue="1" operator="lessThan">
      <formula>50</formula>
    </cfRule>
    <cfRule type="cellIs" dxfId="418" priority="855" stopIfTrue="1" operator="greaterThanOrEqual">
      <formula>50</formula>
    </cfRule>
    <cfRule type="cellIs" dxfId="417" priority="852" stopIfTrue="1" operator="lessThan">
      <formula>50</formula>
    </cfRule>
    <cfRule type="cellIs" dxfId="416" priority="850" stopIfTrue="1" operator="greaterThanOrEqual">
      <formula>50</formula>
    </cfRule>
    <cfRule type="cellIs" dxfId="415" priority="848" stopIfTrue="1" operator="lessThan">
      <formula>50</formula>
    </cfRule>
    <cfRule type="cellIs" dxfId="414" priority="847" stopIfTrue="1" operator="greaterThanOrEqual">
      <formula>50</formula>
    </cfRule>
    <cfRule type="cellIs" dxfId="413" priority="864" stopIfTrue="1" operator="lessThan">
      <formula>50</formula>
    </cfRule>
    <cfRule type="cellIs" dxfId="412" priority="854" stopIfTrue="1" operator="lessThan">
      <formula>50</formula>
    </cfRule>
  </conditionalFormatting>
  <conditionalFormatting sqref="F945">
    <cfRule type="cellIs" dxfId="411" priority="867" stopIfTrue="1" operator="lessThan">
      <formula>50</formula>
    </cfRule>
    <cfRule type="cellIs" dxfId="410" priority="860" stopIfTrue="1" operator="greaterThanOrEqual">
      <formula>50</formula>
    </cfRule>
    <cfRule type="cellIs" dxfId="409" priority="859" stopIfTrue="1" operator="lessThan">
      <formula>50</formula>
    </cfRule>
    <cfRule type="cellIs" dxfId="408" priority="858" stopIfTrue="1" operator="lessThanOrEqual">
      <formula>49</formula>
    </cfRule>
    <cfRule type="cellIs" dxfId="407" priority="866" stopIfTrue="1" operator="greaterThanOrEqual">
      <formula>50</formula>
    </cfRule>
  </conditionalFormatting>
  <conditionalFormatting sqref="F949">
    <cfRule type="cellIs" dxfId="406" priority="915" stopIfTrue="1" operator="greaterThanOrEqual">
      <formula>50</formula>
    </cfRule>
    <cfRule type="cellIs" dxfId="405" priority="914" stopIfTrue="1" operator="lessThan">
      <formula>50</formula>
    </cfRule>
    <cfRule type="cellIs" dxfId="404" priority="913" stopIfTrue="1" operator="greaterThanOrEqual">
      <formula>50</formula>
    </cfRule>
    <cfRule type="cellIs" dxfId="403" priority="911" stopIfTrue="1" operator="lessThan">
      <formula>50</formula>
    </cfRule>
  </conditionalFormatting>
  <conditionalFormatting sqref="F951">
    <cfRule type="cellIs" dxfId="402" priority="928" stopIfTrue="1" operator="lessThan">
      <formula>50</formula>
    </cfRule>
    <cfRule type="cellIs" dxfId="401" priority="927" stopIfTrue="1" operator="greaterThanOrEqual">
      <formula>50</formula>
    </cfRule>
    <cfRule type="cellIs" dxfId="400" priority="924" stopIfTrue="1" operator="greaterThanOrEqual">
      <formula>50</formula>
    </cfRule>
    <cfRule type="cellIs" dxfId="399" priority="923" stopIfTrue="1" operator="lessThan">
      <formula>50</formula>
    </cfRule>
    <cfRule type="cellIs" dxfId="398" priority="922" stopIfTrue="1" operator="lessThan">
      <formula>50</formula>
    </cfRule>
    <cfRule type="cellIs" dxfId="397" priority="921" stopIfTrue="1" operator="lessThan">
      <formula>50</formula>
    </cfRule>
    <cfRule type="cellIs" dxfId="396" priority="919" stopIfTrue="1" operator="greaterThanOrEqual">
      <formula>50</formula>
    </cfRule>
    <cfRule type="cellIs" dxfId="395" priority="917" stopIfTrue="1" operator="lessThan">
      <formula>50</formula>
    </cfRule>
    <cfRule type="cellIs" dxfId="394" priority="926" stopIfTrue="1" operator="lessThan">
      <formula>5050</formula>
    </cfRule>
    <cfRule type="cellIs" dxfId="393" priority="937" stopIfTrue="1" operator="greaterThanOrEqual">
      <formula>50</formula>
    </cfRule>
    <cfRule type="cellIs" dxfId="392" priority="936" stopIfTrue="1" operator="lessThan">
      <formula>50</formula>
    </cfRule>
    <cfRule type="cellIs" dxfId="391" priority="934" stopIfTrue="1" operator="lessThan">
      <formula>50</formula>
    </cfRule>
    <cfRule type="cellIs" dxfId="390" priority="933" stopIfTrue="1" operator="greaterThanOrEqual">
      <formula>50</formula>
    </cfRule>
    <cfRule type="cellIs" dxfId="389" priority="932" stopIfTrue="1" operator="lessThan">
      <formula>50</formula>
    </cfRule>
    <cfRule type="cellIs" dxfId="388" priority="931" stopIfTrue="1" operator="greaterThanOrEqual">
      <formula>50</formula>
    </cfRule>
  </conditionalFormatting>
  <conditionalFormatting sqref="F951:F954">
    <cfRule type="cellIs" dxfId="387" priority="916" stopIfTrue="1" operator="greaterThanOrEqual">
      <formula>50</formula>
    </cfRule>
  </conditionalFormatting>
  <conditionalFormatting sqref="F952:F958 F965:F968 F998:F1009 F944:F950 F935:F938 F961:F963 F1016:F1022 F1013 F1024:F1027">
    <cfRule type="cellIs" dxfId="386" priority="998" stopIfTrue="1" operator="lessThan">
      <formula>50</formula>
    </cfRule>
  </conditionalFormatting>
  <conditionalFormatting sqref="F952:F958 F965:F968 F998:F1009">
    <cfRule type="cellIs" dxfId="385" priority="997" stopIfTrue="1" operator="greaterThanOrEqual">
      <formula>50</formula>
    </cfRule>
    <cfRule type="cellIs" dxfId="384" priority="996" stopIfTrue="1" operator="lessThan">
      <formula>50</formula>
    </cfRule>
  </conditionalFormatting>
  <conditionalFormatting sqref="F954 F957 F941 F938">
    <cfRule type="cellIs" dxfId="383" priority="949" stopIfTrue="1" operator="lessThanOrEqual">
      <formula>49</formula>
    </cfRule>
  </conditionalFormatting>
  <conditionalFormatting sqref="F955:F963 F965:F968 E982:E987 F1016:F1022 F1024:F1027 F931:F938 F944:F950 F996:F1006 F1008:F1013">
    <cfRule type="cellIs" dxfId="382" priority="1027" stopIfTrue="1" operator="lessThan">
      <formula>5050</formula>
    </cfRule>
  </conditionalFormatting>
  <conditionalFormatting sqref="F955:F968 E982:E987 F1016:F1022 F1024:F1027">
    <cfRule type="cellIs" dxfId="381" priority="1025" stopIfTrue="1" operator="greaterThanOrEqual">
      <formula>50</formula>
    </cfRule>
  </conditionalFormatting>
  <conditionalFormatting sqref="F957 F945">
    <cfRule type="cellIs" dxfId="380" priority="862" stopIfTrue="1" operator="lessThan">
      <formula>50</formula>
    </cfRule>
  </conditionalFormatting>
  <conditionalFormatting sqref="F957">
    <cfRule type="cellIs" dxfId="379" priority="861" stopIfTrue="1" operator="greaterThanOrEqual">
      <formula>50</formula>
    </cfRule>
  </conditionalFormatting>
  <conditionalFormatting sqref="F959:F960">
    <cfRule type="cellIs" dxfId="378" priority="908" stopIfTrue="1" operator="greaterThanOrEqual">
      <formula>50</formula>
    </cfRule>
    <cfRule type="cellIs" dxfId="377" priority="907" stopIfTrue="1" operator="lessThan">
      <formula>50</formula>
    </cfRule>
  </conditionalFormatting>
  <conditionalFormatting sqref="F959:F963">
    <cfRule type="cellIs" dxfId="376" priority="896" stopIfTrue="1" operator="lessThan">
      <formula>50</formula>
    </cfRule>
    <cfRule type="cellIs" dxfId="375" priority="897" stopIfTrue="1" operator="greaterThanOrEqual">
      <formula>50</formula>
    </cfRule>
    <cfRule type="cellIs" dxfId="374" priority="909" stopIfTrue="1" operator="lessThan">
      <formula>50</formula>
    </cfRule>
    <cfRule type="cellIs" dxfId="373" priority="910" stopIfTrue="1" operator="greaterThanOrEqual">
      <formula>50</formula>
    </cfRule>
    <cfRule type="cellIs" dxfId="372" priority="891" stopIfTrue="1" operator="lessThanOrEqual">
      <formula>49</formula>
    </cfRule>
  </conditionalFormatting>
  <conditionalFormatting sqref="F962">
    <cfRule type="cellIs" dxfId="371" priority="893" stopIfTrue="1" operator="greaterThanOrEqual">
      <formula>50</formula>
    </cfRule>
    <cfRule type="cellIs" dxfId="370" priority="894" stopIfTrue="1" operator="lessThan">
      <formula>50</formula>
    </cfRule>
    <cfRule type="cellIs" dxfId="369" priority="895" stopIfTrue="1" operator="greaterThanOrEqual">
      <formula>50</formula>
    </cfRule>
    <cfRule type="cellIs" dxfId="368" priority="892" stopIfTrue="1" operator="lessThan">
      <formula>50</formula>
    </cfRule>
  </conditionalFormatting>
  <conditionalFormatting sqref="F964">
    <cfRule type="cellIs" dxfId="367" priority="880" stopIfTrue="1" operator="lessThan">
      <formula>50</formula>
    </cfRule>
    <cfRule type="cellIs" dxfId="366" priority="879" stopIfTrue="1" operator="lessThan">
      <formula>50</formula>
    </cfRule>
    <cfRule type="cellIs" dxfId="365" priority="870" stopIfTrue="1" operator="lessThan">
      <formula>50</formula>
    </cfRule>
    <cfRule type="cellIs" dxfId="364" priority="878" stopIfTrue="1" operator="lessThan">
      <formula>50</formula>
    </cfRule>
    <cfRule type="cellIs" dxfId="363" priority="876" stopIfTrue="1" operator="greaterThanOrEqual">
      <formula>50</formula>
    </cfRule>
    <cfRule type="cellIs" dxfId="362" priority="874" stopIfTrue="1" operator="lessThan">
      <formula>50</formula>
    </cfRule>
    <cfRule type="cellIs" dxfId="361" priority="873" stopIfTrue="1" operator="greaterThanOrEqual">
      <formula>50</formula>
    </cfRule>
    <cfRule type="cellIs" dxfId="360" priority="872" stopIfTrue="1" operator="lessThan">
      <formula>50</formula>
    </cfRule>
    <cfRule type="cellIs" dxfId="359" priority="884" stopIfTrue="1" operator="greaterThanOrEqual">
      <formula>50</formula>
    </cfRule>
    <cfRule type="cellIs" dxfId="358" priority="871" stopIfTrue="1" operator="greaterThanOrEqual">
      <formula>50</formula>
    </cfRule>
    <cfRule type="cellIs" dxfId="357" priority="890" stopIfTrue="1" operator="greaterThanOrEqual">
      <formula>50</formula>
    </cfRule>
    <cfRule type="cellIs" dxfId="356" priority="889" stopIfTrue="1" operator="lessThan">
      <formula>50</formula>
    </cfRule>
    <cfRule type="cellIs" dxfId="355" priority="887" stopIfTrue="1" operator="lessThan">
      <formula>50</formula>
    </cfRule>
    <cfRule type="cellIs" dxfId="354" priority="885" stopIfTrue="1" operator="lessThan">
      <formula>50</formula>
    </cfRule>
    <cfRule type="cellIs" dxfId="353" priority="883" stopIfTrue="1" operator="lessThan">
      <formula>5050</formula>
    </cfRule>
    <cfRule type="cellIs" dxfId="352" priority="881" stopIfTrue="1" operator="greaterThanOrEqual">
      <formula>50</formula>
    </cfRule>
  </conditionalFormatting>
  <conditionalFormatting sqref="F964:F966 E975 E982:E987 E993:E994 F1016 F1019:F1022 E1020 F1024:F1027">
    <cfRule type="cellIs" dxfId="351" priority="1012" stopIfTrue="1" operator="lessThan">
      <formula>50</formula>
    </cfRule>
  </conditionalFormatting>
  <conditionalFormatting sqref="F964:F966 E982:E987 F1016 F1019:F1022 F1024:F1027">
    <cfRule type="containsText" dxfId="350" priority="1013" stopIfTrue="1" operator="containsText" text="لم">
      <formula>NOT(ISERROR(SEARCH("لم",E964)))</formula>
    </cfRule>
    <cfRule type="cellIs" dxfId="349" priority="1024" stopIfTrue="1" operator="lessThan">
      <formula>50</formula>
    </cfRule>
    <cfRule type="cellIs" dxfId="348" priority="1023" stopIfTrue="1" operator="lessThan">
      <formula>50</formula>
    </cfRule>
  </conditionalFormatting>
  <conditionalFormatting sqref="F964:F966 F1016 F1019:F1022 F1024:F1027 F931:F935 F996:F997">
    <cfRule type="cellIs" dxfId="347" priority="1037" stopIfTrue="1" operator="greaterThanOrEqual">
      <formula>50</formula>
    </cfRule>
  </conditionalFormatting>
  <conditionalFormatting sqref="F965:F968 F1016:F1022 F1024:F1027 F931:F938 F944:F950 F955:F963 F996:F1006 F1008:F1013">
    <cfRule type="cellIs" dxfId="346" priority="1014" stopIfTrue="1" operator="greaterThanOrEqual">
      <formula>50</formula>
    </cfRule>
  </conditionalFormatting>
  <conditionalFormatting sqref="F967">
    <cfRule type="cellIs" dxfId="345" priority="899" stopIfTrue="1" operator="lessThan">
      <formula>50</formula>
    </cfRule>
    <cfRule type="cellIs" dxfId="344" priority="900" stopIfTrue="1" operator="greaterThanOrEqual">
      <formula>50</formula>
    </cfRule>
    <cfRule type="cellIs" dxfId="343" priority="898" stopIfTrue="1" operator="lessThanOrEqual">
      <formula>49</formula>
    </cfRule>
  </conditionalFormatting>
  <conditionalFormatting sqref="F968">
    <cfRule type="cellIs" dxfId="342" priority="965" stopIfTrue="1" operator="lessThan">
      <formula>50</formula>
    </cfRule>
    <cfRule type="cellIs" dxfId="341" priority="988" stopIfTrue="1" operator="lessThan">
      <formula>50</formula>
    </cfRule>
    <cfRule type="cellIs" dxfId="340" priority="986" stopIfTrue="1" operator="lessThan">
      <formula>50</formula>
    </cfRule>
    <cfRule type="cellIs" dxfId="339" priority="976" stopIfTrue="1" operator="lessThan">
      <formula>50</formula>
    </cfRule>
    <cfRule type="cellIs" dxfId="338" priority="977" stopIfTrue="1" operator="lessThan">
      <formula>50</formula>
    </cfRule>
    <cfRule type="cellIs" dxfId="337" priority="978" stopIfTrue="1" operator="greaterThanOrEqual">
      <formula>50</formula>
    </cfRule>
    <cfRule type="cellIs" dxfId="336" priority="989" stopIfTrue="1" operator="greaterThanOrEqual">
      <formula>50</formula>
    </cfRule>
    <cfRule type="cellIs" dxfId="335" priority="990" stopIfTrue="1" operator="lessThan">
      <formula>50</formula>
    </cfRule>
    <cfRule type="cellIs" dxfId="334" priority="991" stopIfTrue="1" operator="greaterThanOrEqual">
      <formula>50</formula>
    </cfRule>
    <cfRule type="containsText" dxfId="333" priority="964" stopIfTrue="1" operator="containsText" text="لم">
      <formula>NOT(ISERROR(SEARCH("لم",F968)))</formula>
    </cfRule>
    <cfRule type="containsText" dxfId="332" priority="966" stopIfTrue="1" operator="containsText" text="لم">
      <formula>NOT(ISERROR(SEARCH("لم",F968)))</formula>
    </cfRule>
  </conditionalFormatting>
  <conditionalFormatting sqref="F980">
    <cfRule type="cellIs" dxfId="331" priority="403" stopIfTrue="1" operator="lessThan">
      <formula>50</formula>
    </cfRule>
    <cfRule type="cellIs" dxfId="330" priority="402" stopIfTrue="1" operator="lessThanOrEqual">
      <formula>49</formula>
    </cfRule>
    <cfRule type="cellIs" dxfId="329" priority="401" stopIfTrue="1" operator="lessThan">
      <formula>5050</formula>
    </cfRule>
    <cfRule type="cellIs" dxfId="328" priority="399" stopIfTrue="1" operator="greaterThanOrEqual">
      <formula>50</formula>
    </cfRule>
    <cfRule type="cellIs" dxfId="327" priority="398" stopIfTrue="1" operator="lessThan">
      <formula>50</formula>
    </cfRule>
    <cfRule type="cellIs" dxfId="326" priority="397" stopIfTrue="1" operator="lessThan">
      <formula>50</formula>
    </cfRule>
    <cfRule type="cellIs" dxfId="325" priority="396" stopIfTrue="1" operator="lessThan">
      <formula>50</formula>
    </cfRule>
    <cfRule type="cellIs" dxfId="324" priority="415" stopIfTrue="1" operator="greaterThanOrEqual">
      <formula>50</formula>
    </cfRule>
    <cfRule type="cellIs" dxfId="323" priority="414" stopIfTrue="1" operator="lessThan">
      <formula>50</formula>
    </cfRule>
    <cfRule type="cellIs" dxfId="322" priority="412" stopIfTrue="1" operator="lessThan">
      <formula>50</formula>
    </cfRule>
    <cfRule type="cellIs" dxfId="321" priority="411" stopIfTrue="1" operator="greaterThanOrEqual">
      <formula>50</formula>
    </cfRule>
    <cfRule type="cellIs" dxfId="320" priority="410" stopIfTrue="1" operator="lessThan">
      <formula>50</formula>
    </cfRule>
    <cfRule type="cellIs" dxfId="319" priority="409" stopIfTrue="1" operator="greaterThanOrEqual">
      <formula>50</formula>
    </cfRule>
    <cfRule type="cellIs" dxfId="318" priority="404" stopIfTrue="1" operator="greaterThanOrEqual">
      <formula>50</formula>
    </cfRule>
    <cfRule type="cellIs" dxfId="317" priority="406" stopIfTrue="1" operator="lessThan">
      <formula>50</formula>
    </cfRule>
  </conditionalFormatting>
  <conditionalFormatting sqref="F980:F982">
    <cfRule type="cellIs" dxfId="316" priority="3" stopIfTrue="1" operator="greaterThanOrEqual">
      <formula>50</formula>
    </cfRule>
    <cfRule type="cellIs" dxfId="315" priority="27" stopIfTrue="1" operator="greaterThanOrEqual">
      <formula>50</formula>
    </cfRule>
    <cfRule type="cellIs" dxfId="314" priority="26" stopIfTrue="1" operator="lessThan">
      <formula>50</formula>
    </cfRule>
  </conditionalFormatting>
  <conditionalFormatting sqref="F981">
    <cfRule type="cellIs" dxfId="313" priority="8" stopIfTrue="1" operator="lessThan">
      <formula>50</formula>
    </cfRule>
    <cfRule type="cellIs" dxfId="312" priority="9" stopIfTrue="1" operator="lessThan">
      <formula>50</formula>
    </cfRule>
    <cfRule type="cellIs" dxfId="311" priority="4" stopIfTrue="1" operator="lessThan">
      <formula>50</formula>
    </cfRule>
    <cfRule type="cellIs" dxfId="310" priority="6" stopIfTrue="1" operator="greaterThanOrEqual">
      <formula>50</formula>
    </cfRule>
    <cfRule type="cellIs" dxfId="309" priority="24" stopIfTrue="1" operator="lessThan">
      <formula>50</formula>
    </cfRule>
    <cfRule type="cellIs" dxfId="308" priority="21" stopIfTrue="1" operator="greaterThanOrEqual">
      <formula>50</formula>
    </cfRule>
    <cfRule type="cellIs" dxfId="307" priority="18" stopIfTrue="1" operator="lessThan">
      <formula>50</formula>
    </cfRule>
    <cfRule type="cellIs" dxfId="306" priority="16" stopIfTrue="1" operator="greaterThanOrEqual">
      <formula>50</formula>
    </cfRule>
    <cfRule type="cellIs" dxfId="305" priority="15" stopIfTrue="1" operator="lessThan">
      <formula>50</formula>
    </cfRule>
    <cfRule type="cellIs" dxfId="304" priority="14" stopIfTrue="1" operator="lessThanOrEqual">
      <formula>49</formula>
    </cfRule>
    <cfRule type="cellIs" dxfId="303" priority="13" stopIfTrue="1" operator="lessThan">
      <formula>5050</formula>
    </cfRule>
    <cfRule type="cellIs" dxfId="302" priority="11" stopIfTrue="1" operator="greaterThanOrEqual">
      <formula>50</formula>
    </cfRule>
    <cfRule type="cellIs" dxfId="301" priority="10" stopIfTrue="1" operator="lessThan">
      <formula>50</formula>
    </cfRule>
  </conditionalFormatting>
  <conditionalFormatting sqref="F982">
    <cfRule type="cellIs" dxfId="300" priority="785" stopIfTrue="1" operator="greaterThanOrEqual">
      <formula>50</formula>
    </cfRule>
    <cfRule type="cellIs" dxfId="299" priority="781" stopIfTrue="1" operator="greaterThanOrEqual">
      <formula>50</formula>
    </cfRule>
    <cfRule type="cellIs" dxfId="298" priority="780" stopIfTrue="1" operator="lessThan">
      <formula>50</formula>
    </cfRule>
    <cfRule type="cellIs" dxfId="297" priority="784" stopIfTrue="1" operator="lessThan">
      <formula>50</formula>
    </cfRule>
    <cfRule type="cellIs" dxfId="296" priority="779" stopIfTrue="1" operator="greaterThanOrEqual">
      <formula>50</formula>
    </cfRule>
    <cfRule type="cellIs" dxfId="295" priority="776" stopIfTrue="1" operator="lessThan">
      <formula>50</formula>
    </cfRule>
    <cfRule type="cellIs" dxfId="294" priority="775" stopIfTrue="1" operator="greaterThanOrEqual">
      <formula>50</formula>
    </cfRule>
    <cfRule type="cellIs" dxfId="293" priority="774" stopIfTrue="1" operator="lessThan">
      <formula>5050</formula>
    </cfRule>
    <cfRule type="cellIs" dxfId="292" priority="772" stopIfTrue="1" operator="greaterThanOrEqual">
      <formula>50</formula>
    </cfRule>
    <cfRule type="cellIs" dxfId="291" priority="771" stopIfTrue="1" operator="lessThan">
      <formula>50</formula>
    </cfRule>
    <cfRule type="cellIs" dxfId="290" priority="770" stopIfTrue="1" operator="lessThan">
      <formula>50</formula>
    </cfRule>
    <cfRule type="cellIs" dxfId="289" priority="769" stopIfTrue="1" operator="lessThan">
      <formula>50</formula>
    </cfRule>
    <cfRule type="cellIs" dxfId="288" priority="782" stopIfTrue="1" operator="lessThan">
      <formula>50</formula>
    </cfRule>
  </conditionalFormatting>
  <conditionalFormatting sqref="F987">
    <cfRule type="cellIs" dxfId="287" priority="33" stopIfTrue="1" operator="lessThan">
      <formula>50</formula>
    </cfRule>
    <cfRule type="cellIs" dxfId="286" priority="43" stopIfTrue="1" operator="greaterThanOrEqual">
      <formula>50</formula>
    </cfRule>
    <cfRule type="cellIs" dxfId="285" priority="45" stopIfTrue="1" operator="lessThan">
      <formula>5050</formula>
    </cfRule>
    <cfRule type="cellIs" dxfId="284" priority="46" stopIfTrue="1" operator="greaterThanOrEqual">
      <formula>50</formula>
    </cfRule>
    <cfRule type="cellIs" dxfId="283" priority="47" stopIfTrue="1" operator="lessThan">
      <formula>50</formula>
    </cfRule>
    <cfRule type="cellIs" dxfId="282" priority="34" stopIfTrue="1" operator="greaterThanOrEqual">
      <formula>50</formula>
    </cfRule>
    <cfRule type="cellIs" dxfId="281" priority="35" stopIfTrue="1" operator="greaterThanOrEqual">
      <formula>50</formula>
    </cfRule>
    <cfRule type="cellIs" dxfId="280" priority="36" stopIfTrue="1" operator="lessThan">
      <formula>50</formula>
    </cfRule>
    <cfRule type="cellIs" dxfId="279" priority="28" stopIfTrue="1" operator="lessThan">
      <formula>50</formula>
    </cfRule>
    <cfRule type="cellIs" dxfId="278" priority="29" stopIfTrue="1" operator="greaterThanOrEqual">
      <formula>50</formula>
    </cfRule>
    <cfRule type="cellIs" dxfId="277" priority="51" stopIfTrue="1" operator="lessThan">
      <formula>50</formula>
    </cfRule>
    <cfRule type="cellIs" dxfId="276" priority="30" stopIfTrue="1" operator="lessThan">
      <formula>50</formula>
    </cfRule>
    <cfRule type="cellIs" dxfId="275" priority="31" stopIfTrue="1" operator="greaterThanOrEqual">
      <formula>50</formula>
    </cfRule>
    <cfRule type="cellIs" dxfId="274" priority="38" stopIfTrue="1" operator="greaterThanOrEqual">
      <formula>50</formula>
    </cfRule>
    <cfRule type="cellIs" dxfId="273" priority="40" stopIfTrue="1" operator="lessThan">
      <formula>50</formula>
    </cfRule>
    <cfRule type="cellIs" dxfId="272" priority="49" stopIfTrue="1" operator="lessThan">
      <formula>50</formula>
    </cfRule>
    <cfRule type="cellIs" dxfId="271" priority="32" stopIfTrue="1" operator="lessThanOrEqual">
      <formula>49</formula>
    </cfRule>
    <cfRule type="cellIs" dxfId="270" priority="52" stopIfTrue="1" operator="greaterThanOrEqual">
      <formula>50</formula>
    </cfRule>
    <cfRule type="cellIs" dxfId="269" priority="41" stopIfTrue="1" operator="lessThan">
      <formula>50</formula>
    </cfRule>
    <cfRule type="cellIs" dxfId="268" priority="42" stopIfTrue="1" operator="lessThan">
      <formula>50</formula>
    </cfRule>
  </conditionalFormatting>
  <conditionalFormatting sqref="F991">
    <cfRule type="cellIs" dxfId="267" priority="818" stopIfTrue="1" operator="greaterThanOrEqual">
      <formula>50</formula>
    </cfRule>
    <cfRule type="cellIs" dxfId="266" priority="807" stopIfTrue="1" operator="lessThan">
      <formula>50</formula>
    </cfRule>
    <cfRule type="cellIs" dxfId="265" priority="804" stopIfTrue="1" operator="greaterThanOrEqual">
      <formula>50</formula>
    </cfRule>
    <cfRule type="cellIs" dxfId="264" priority="806" stopIfTrue="1" operator="lessThan">
      <formula>50</formula>
    </cfRule>
    <cfRule type="cellIs" dxfId="263" priority="799" stopIfTrue="1" operator="lessThan">
      <formula>50</formula>
    </cfRule>
    <cfRule type="cellIs" dxfId="262" priority="800" stopIfTrue="1" operator="greaterThanOrEqual">
      <formula>50</formula>
    </cfRule>
    <cfRule type="cellIs" dxfId="261" priority="801" stopIfTrue="1" operator="greaterThanOrEqual">
      <formula>50</formula>
    </cfRule>
    <cfRule type="cellIs" dxfId="260" priority="798" stopIfTrue="1" operator="lessThanOrEqual">
      <formula>49</formula>
    </cfRule>
    <cfRule type="cellIs" dxfId="259" priority="802" stopIfTrue="1" operator="lessThan">
      <formula>50</formula>
    </cfRule>
    <cfRule type="cellIs" dxfId="258" priority="822" stopIfTrue="1" operator="greaterThanOrEqual">
      <formula>50</formula>
    </cfRule>
    <cfRule type="cellIs" dxfId="257" priority="821" stopIfTrue="1" operator="lessThan">
      <formula>50</formula>
    </cfRule>
    <cfRule type="cellIs" dxfId="256" priority="819" stopIfTrue="1" operator="lessThan">
      <formula>50</formula>
    </cfRule>
    <cfRule type="cellIs" dxfId="255" priority="817" stopIfTrue="1" operator="lessThan">
      <formula>50</formula>
    </cfRule>
    <cfRule type="cellIs" dxfId="254" priority="816" stopIfTrue="1" operator="greaterThanOrEqual">
      <formula>50</formula>
    </cfRule>
    <cfRule type="cellIs" dxfId="253" priority="813" stopIfTrue="1" operator="lessThan">
      <formula>50</formula>
    </cfRule>
    <cfRule type="cellIs" dxfId="252" priority="812" stopIfTrue="1" operator="greaterThanOrEqual">
      <formula>50</formula>
    </cfRule>
    <cfRule type="cellIs" dxfId="251" priority="811" stopIfTrue="1" operator="lessThan">
      <formula>5050</formula>
    </cfRule>
    <cfRule type="cellIs" dxfId="250" priority="809" stopIfTrue="1" operator="greaterThanOrEqual">
      <formula>50</formula>
    </cfRule>
    <cfRule type="cellIs" dxfId="249" priority="808" stopIfTrue="1" operator="lessThan">
      <formula>50</formula>
    </cfRule>
  </conditionalFormatting>
  <conditionalFormatting sqref="F992">
    <cfRule type="cellIs" dxfId="248" priority="386" stopIfTrue="1" operator="greaterThanOrEqual">
      <formula>50</formula>
    </cfRule>
    <cfRule type="cellIs" dxfId="247" priority="387" stopIfTrue="1" operator="lessThan">
      <formula>50</formula>
    </cfRule>
    <cfRule type="cellIs" dxfId="246" priority="389" stopIfTrue="1" operator="lessThan">
      <formula>50</formula>
    </cfRule>
    <cfRule type="cellIs" dxfId="245" priority="390" stopIfTrue="1" operator="greaterThanOrEqual">
      <formula>50</formula>
    </cfRule>
    <cfRule type="cellIs" dxfId="244" priority="379" stopIfTrue="1" operator="greaterThanOrEqual">
      <formula>50</formula>
    </cfRule>
    <cfRule type="cellIs" dxfId="243" priority="373" stopIfTrue="1" operator="lessThan">
      <formula>50</formula>
    </cfRule>
    <cfRule type="cellIs" dxfId="242" priority="381" stopIfTrue="1" operator="lessThan">
      <formula>50</formula>
    </cfRule>
    <cfRule type="cellIs" dxfId="241" priority="385" stopIfTrue="1" operator="lessThan">
      <formula>50</formula>
    </cfRule>
    <cfRule type="cellIs" dxfId="240" priority="384" stopIfTrue="1" operator="greaterThanOrEqual">
      <formula>50</formula>
    </cfRule>
    <cfRule type="cellIs" dxfId="239" priority="378" stopIfTrue="1" operator="lessThan">
      <formula>50</formula>
    </cfRule>
    <cfRule type="cellIs" dxfId="238" priority="377" stopIfTrue="1" operator="lessThanOrEqual">
      <formula>49</formula>
    </cfRule>
    <cfRule type="cellIs" dxfId="237" priority="376" stopIfTrue="1" operator="lessThan">
      <formula>5050</formula>
    </cfRule>
    <cfRule type="cellIs" dxfId="236" priority="374" stopIfTrue="1" operator="greaterThanOrEqual">
      <formula>50</formula>
    </cfRule>
    <cfRule type="cellIs" dxfId="235" priority="372" stopIfTrue="1" operator="lessThan">
      <formula>50</formula>
    </cfRule>
    <cfRule type="cellIs" dxfId="234" priority="371" stopIfTrue="1" operator="lessThan">
      <formula>50</formula>
    </cfRule>
    <cfRule type="cellIs" dxfId="233" priority="369" stopIfTrue="1" operator="greaterThanOrEqual">
      <formula>50</formula>
    </cfRule>
    <cfRule type="cellIs" dxfId="232" priority="367" stopIfTrue="1" operator="lessThan">
      <formula>50</formula>
    </cfRule>
    <cfRule type="cellIs" dxfId="231" priority="366" stopIfTrue="1" operator="greaterThanOrEqual">
      <formula>50</formula>
    </cfRule>
  </conditionalFormatting>
  <conditionalFormatting sqref="F995 E997:E998">
    <cfRule type="cellIs" dxfId="230" priority="637" stopIfTrue="1" operator="greaterThanOrEqual">
      <formula>50</formula>
    </cfRule>
    <cfRule type="cellIs" dxfId="229" priority="623" stopIfTrue="1" operator="lessThan">
      <formula>50</formula>
    </cfRule>
  </conditionalFormatting>
  <conditionalFormatting sqref="F995">
    <cfRule type="cellIs" dxfId="228" priority="628" stopIfTrue="1" operator="lessThan">
      <formula>50</formula>
    </cfRule>
    <cfRule type="cellIs" dxfId="227" priority="629" stopIfTrue="1" operator="greaterThanOrEqual">
      <formula>50</formula>
    </cfRule>
    <cfRule type="cellIs" dxfId="226" priority="615" stopIfTrue="1" operator="lessThan">
      <formula>50</formula>
    </cfRule>
    <cfRule type="cellIs" dxfId="225" priority="614" stopIfTrue="1" operator="lessThan">
      <formula>50</formula>
    </cfRule>
    <cfRule type="cellIs" dxfId="224" priority="618" stopIfTrue="1" operator="lessThan">
      <formula>5050</formula>
    </cfRule>
    <cfRule type="cellIs" dxfId="223" priority="609" stopIfTrue="1" operator="lessThan">
      <formula>50</formula>
    </cfRule>
    <cfRule type="cellIs" dxfId="222" priority="611" stopIfTrue="1" operator="greaterThanOrEqual">
      <formula>50</formula>
    </cfRule>
    <cfRule type="cellIs" dxfId="221" priority="613" stopIfTrue="1" operator="lessThan">
      <formula>50</formula>
    </cfRule>
    <cfRule type="cellIs" dxfId="220" priority="616" stopIfTrue="1" operator="greaterThanOrEqual">
      <formula>50</formula>
    </cfRule>
    <cfRule type="cellIs" dxfId="219" priority="630" stopIfTrue="1" operator="lessThan">
      <formula>50</formula>
    </cfRule>
    <cfRule type="cellIs" dxfId="218" priority="608" stopIfTrue="1" operator="greaterThanOrEqual">
      <formula>50</formula>
    </cfRule>
    <cfRule type="cellIs" dxfId="217" priority="619" stopIfTrue="1" operator="lessThanOrEqual">
      <formula>49</formula>
    </cfRule>
    <cfRule type="cellIs" dxfId="216" priority="620" stopIfTrue="1" operator="lessThan">
      <formula>50</formula>
    </cfRule>
    <cfRule type="cellIs" dxfId="215" priority="621" stopIfTrue="1" operator="greaterThanOrEqual">
      <formula>50</formula>
    </cfRule>
    <cfRule type="cellIs" dxfId="214" priority="627" stopIfTrue="1" operator="greaterThanOrEqual">
      <formula>50</formula>
    </cfRule>
  </conditionalFormatting>
  <conditionalFormatting sqref="F998:F999">
    <cfRule type="cellIs" dxfId="213" priority="483" stopIfTrue="1" operator="lessThan">
      <formula>50</formula>
    </cfRule>
    <cfRule type="cellIs" dxfId="212" priority="484" stopIfTrue="1" operator="greaterThanOrEqual">
      <formula>50</formula>
    </cfRule>
    <cfRule type="cellIs" dxfId="211" priority="478" stopIfTrue="1" operator="lessThanOrEqual">
      <formula>49</formula>
    </cfRule>
  </conditionalFormatting>
  <conditionalFormatting sqref="F999">
    <cfRule type="cellIs" dxfId="210" priority="482" stopIfTrue="1" operator="greaterThanOrEqual">
      <formula>50</formula>
    </cfRule>
    <cfRule type="cellIs" dxfId="209" priority="481" stopIfTrue="1" operator="lessThan">
      <formula>50</formula>
    </cfRule>
    <cfRule type="cellIs" dxfId="208" priority="479" stopIfTrue="1" operator="lessThan">
      <formula>50</formula>
    </cfRule>
    <cfRule type="cellIs" dxfId="207" priority="480" stopIfTrue="1" operator="greaterThanOrEqual">
      <formula>50</formula>
    </cfRule>
  </conditionalFormatting>
  <conditionalFormatting sqref="F1002">
    <cfRule type="cellIs" dxfId="206" priority="587" stopIfTrue="1" operator="lessThan">
      <formula>50</formula>
    </cfRule>
    <cfRule type="cellIs" dxfId="205" priority="586" stopIfTrue="1" operator="greaterThanOrEqual">
      <formula>50</formula>
    </cfRule>
  </conditionalFormatting>
  <conditionalFormatting sqref="F1007">
    <cfRule type="cellIs" dxfId="204" priority="574" stopIfTrue="1" operator="lessThan">
      <formula>5050</formula>
    </cfRule>
    <cfRule type="cellIs" dxfId="203" priority="564" stopIfTrue="1" operator="greaterThanOrEqual">
      <formula>50</formula>
    </cfRule>
    <cfRule type="cellIs" dxfId="202" priority="565" stopIfTrue="1" operator="lessThan">
      <formula>50</formula>
    </cfRule>
    <cfRule type="cellIs" dxfId="201" priority="567" stopIfTrue="1" operator="greaterThanOrEqual">
      <formula>50</formula>
    </cfRule>
    <cfRule type="cellIs" dxfId="200" priority="569" stopIfTrue="1" operator="lessThan">
      <formula>50</formula>
    </cfRule>
    <cfRule type="cellIs" dxfId="199" priority="570" stopIfTrue="1" operator="lessThan">
      <formula>50</formula>
    </cfRule>
    <cfRule type="cellIs" dxfId="198" priority="571" stopIfTrue="1" operator="lessThan">
      <formula>50</formula>
    </cfRule>
    <cfRule type="cellIs" dxfId="197" priority="572" stopIfTrue="1" operator="greaterThanOrEqual">
      <formula>50</formula>
    </cfRule>
    <cfRule type="cellIs" dxfId="196" priority="575" stopIfTrue="1" operator="lessThanOrEqual">
      <formula>49</formula>
    </cfRule>
    <cfRule type="cellIs" dxfId="195" priority="576" stopIfTrue="1" operator="lessThan">
      <formula>50</formula>
    </cfRule>
    <cfRule type="cellIs" dxfId="194" priority="577" stopIfTrue="1" operator="greaterThanOrEqual">
      <formula>50</formula>
    </cfRule>
    <cfRule type="cellIs" dxfId="193" priority="579" stopIfTrue="1" operator="lessThan">
      <formula>50</formula>
    </cfRule>
    <cfRule type="cellIs" dxfId="192" priority="584" stopIfTrue="1" operator="lessThan">
      <formula>50</formula>
    </cfRule>
    <cfRule type="cellIs" dxfId="191" priority="588" stopIfTrue="1" operator="lessThan">
      <formula>50</formula>
    </cfRule>
    <cfRule type="cellIs" dxfId="190" priority="589" stopIfTrue="1" operator="greaterThanOrEqual">
      <formula>50</formula>
    </cfRule>
  </conditionalFormatting>
  <conditionalFormatting sqref="F1009 F1023">
    <cfRule type="cellIs" dxfId="189" priority="526" stopIfTrue="1" operator="lessThan">
      <formula>50</formula>
    </cfRule>
    <cfRule type="cellIs" dxfId="188" priority="516" stopIfTrue="1" operator="lessThan">
      <formula>50</formula>
    </cfRule>
    <cfRule type="cellIs" dxfId="187" priority="514" stopIfTrue="1" operator="greaterThanOrEqual">
      <formula>50</formula>
    </cfRule>
    <cfRule type="cellIs" dxfId="186" priority="517" stopIfTrue="1" operator="lessThan">
      <formula>50</formula>
    </cfRule>
    <cfRule type="cellIs" dxfId="185" priority="518" stopIfTrue="1" operator="lessThan">
      <formula>50</formula>
    </cfRule>
    <cfRule type="cellIs" dxfId="184" priority="519" stopIfTrue="1" operator="greaterThanOrEqual">
      <formula>50</formula>
    </cfRule>
    <cfRule type="cellIs" dxfId="183" priority="521" stopIfTrue="1" operator="lessThan">
      <formula>5050</formula>
    </cfRule>
    <cfRule type="cellIs" dxfId="182" priority="524" stopIfTrue="1" operator="greaterThanOrEqual">
      <formula>50</formula>
    </cfRule>
    <cfRule type="cellIs" dxfId="181" priority="528" stopIfTrue="1" operator="lessThan">
      <formula>50</formula>
    </cfRule>
    <cfRule type="cellIs" dxfId="180" priority="530" stopIfTrue="1" operator="greaterThanOrEqual">
      <formula>50</formula>
    </cfRule>
    <cfRule type="cellIs" dxfId="179" priority="531" stopIfTrue="1" operator="lessThan">
      <formula>50</formula>
    </cfRule>
    <cfRule type="cellIs" dxfId="178" priority="523" stopIfTrue="1" operator="lessThan">
      <formula>50</formula>
    </cfRule>
    <cfRule type="cellIs" dxfId="177" priority="512" stopIfTrue="1" operator="lessThan">
      <formula>50</formula>
    </cfRule>
  </conditionalFormatting>
  <conditionalFormatting sqref="F1009 F1023:F1027">
    <cfRule type="cellIs" dxfId="176" priority="532" stopIfTrue="1" operator="lessThan">
      <formula>50</formula>
    </cfRule>
    <cfRule type="cellIs" dxfId="175" priority="533" stopIfTrue="1" operator="greaterThanOrEqual">
      <formula>50</formula>
    </cfRule>
  </conditionalFormatting>
  <conditionalFormatting sqref="F1009:F1013 F1023">
    <cfRule type="cellIs" dxfId="174" priority="522" stopIfTrue="1" operator="lessThanOrEqual">
      <formula>49</formula>
    </cfRule>
  </conditionalFormatting>
  <conditionalFormatting sqref="F1010:F1012">
    <cfRule type="cellIs" dxfId="173" priority="560" stopIfTrue="1" operator="lessThan">
      <formula>50</formula>
    </cfRule>
    <cfRule type="cellIs" dxfId="172" priority="561" stopIfTrue="1" operator="greaterThanOrEqual">
      <formula>50</formula>
    </cfRule>
  </conditionalFormatting>
  <conditionalFormatting sqref="F1010:F1013">
    <cfRule type="cellIs" dxfId="171" priority="563" stopIfTrue="1" operator="greaterThanOrEqual">
      <formula>50</formula>
    </cfRule>
    <cfRule type="cellIs" dxfId="170" priority="562" stopIfTrue="1" operator="lessThan">
      <formula>50</formula>
    </cfRule>
    <cfRule type="cellIs" dxfId="169" priority="551" stopIfTrue="1" operator="greaterThanOrEqual">
      <formula>50</formula>
    </cfRule>
    <cfRule type="cellIs" dxfId="168" priority="550" stopIfTrue="1" operator="lessThan">
      <formula>50</formula>
    </cfRule>
  </conditionalFormatting>
  <conditionalFormatting sqref="F1013">
    <cfRule type="cellIs" dxfId="167" priority="547" stopIfTrue="1" operator="greaterThanOrEqual">
      <formula>50</formula>
    </cfRule>
    <cfRule type="cellIs" dxfId="166" priority="548" stopIfTrue="1" operator="lessThan">
      <formula>50</formula>
    </cfRule>
    <cfRule type="cellIs" dxfId="165" priority="549" stopIfTrue="1" operator="greaterThanOrEqual">
      <formula>50</formula>
    </cfRule>
    <cfRule type="cellIs" dxfId="164" priority="546" stopIfTrue="1" operator="lessThan">
      <formula>50</formula>
    </cfRule>
  </conditionalFormatting>
  <conditionalFormatting sqref="F1014">
    <cfRule type="cellIs" dxfId="163" priority="356" stopIfTrue="1" operator="lessThan">
      <formula>50</formula>
    </cfRule>
    <cfRule type="cellIs" dxfId="162" priority="365" stopIfTrue="1" operator="greaterThanOrEqual">
      <formula>50</formula>
    </cfRule>
    <cfRule type="cellIs" dxfId="161" priority="354" stopIfTrue="1" operator="greaterThanOrEqual">
      <formula>50</formula>
    </cfRule>
    <cfRule type="cellIs" dxfId="160" priority="360" stopIfTrue="1" operator="lessThan">
      <formula>50</formula>
    </cfRule>
    <cfRule type="cellIs" dxfId="159" priority="361" stopIfTrue="1" operator="greaterThanOrEqual">
      <formula>50</formula>
    </cfRule>
    <cfRule type="cellIs" dxfId="158" priority="362" stopIfTrue="1" operator="lessThan">
      <formula>50</formula>
    </cfRule>
    <cfRule type="cellIs" dxfId="157" priority="364" stopIfTrue="1" operator="lessThan">
      <formula>50</formula>
    </cfRule>
    <cfRule type="cellIs" dxfId="156" priority="353" stopIfTrue="1" operator="lessThan">
      <formula>50</formula>
    </cfRule>
    <cfRule type="cellIs" dxfId="155" priority="359" stopIfTrue="1" operator="greaterThanOrEqual">
      <formula>50</formula>
    </cfRule>
    <cfRule type="cellIs" dxfId="154" priority="352" stopIfTrue="1" operator="lessThanOrEqual">
      <formula>49</formula>
    </cfRule>
    <cfRule type="cellIs" dxfId="153" priority="351" stopIfTrue="1" operator="lessThan">
      <formula>5050</formula>
    </cfRule>
    <cfRule type="cellIs" dxfId="152" priority="349" stopIfTrue="1" operator="greaterThanOrEqual">
      <formula>50</formula>
    </cfRule>
    <cfRule type="cellIs" dxfId="151" priority="342" stopIfTrue="1" operator="lessThan">
      <formula>50</formula>
    </cfRule>
    <cfRule type="cellIs" dxfId="150" priority="348" stopIfTrue="1" operator="lessThan">
      <formula>50</formula>
    </cfRule>
    <cfRule type="cellIs" dxfId="149" priority="347" stopIfTrue="1" operator="lessThan">
      <formula>50</formula>
    </cfRule>
    <cfRule type="cellIs" dxfId="148" priority="346" stopIfTrue="1" operator="lessThan">
      <formula>50</formula>
    </cfRule>
    <cfRule type="cellIs" dxfId="147" priority="344" stopIfTrue="1" operator="greaterThanOrEqual">
      <formula>50</formula>
    </cfRule>
    <cfRule type="cellIs" dxfId="146" priority="341" stopIfTrue="1" operator="greaterThanOrEqual">
      <formula>50</formula>
    </cfRule>
  </conditionalFormatting>
  <conditionalFormatting sqref="F1015 F1018">
    <cfRule type="containsText" dxfId="145" priority="536" stopIfTrue="1" operator="containsText" text="لم">
      <formula>NOT(ISERROR(SEARCH("لم",F1015)))</formula>
    </cfRule>
    <cfRule type="cellIs" dxfId="144" priority="542" stopIfTrue="1" operator="greaterThanOrEqual">
      <formula>50</formula>
    </cfRule>
    <cfRule type="cellIs" dxfId="143" priority="541" stopIfTrue="1" operator="lessThan">
      <formula>50</formula>
    </cfRule>
    <cfRule type="cellIs" dxfId="142" priority="539" stopIfTrue="1" operator="greaterThanOrEqual">
      <formula>50</formula>
    </cfRule>
    <cfRule type="cellIs" dxfId="141" priority="538" stopIfTrue="1" operator="lessThan">
      <formula>50</formula>
    </cfRule>
    <cfRule type="cellIs" dxfId="140" priority="537" stopIfTrue="1" operator="lessThan">
      <formula>50</formula>
    </cfRule>
    <cfRule type="cellIs" dxfId="139" priority="535" stopIfTrue="1" operator="lessThan">
      <formula>50</formula>
    </cfRule>
    <cfRule type="containsText" dxfId="138" priority="534" stopIfTrue="1" operator="containsText" text="لم">
      <formula>NOT(ISERROR(SEARCH("لم",F1015)))</formula>
    </cfRule>
    <cfRule type="cellIs" dxfId="137" priority="544" stopIfTrue="1" operator="greaterThanOrEqual">
      <formula>50</formula>
    </cfRule>
    <cfRule type="cellIs" dxfId="136" priority="543" stopIfTrue="1" operator="lessThan">
      <formula>50</formula>
    </cfRule>
    <cfRule type="cellIs" dxfId="135" priority="540" stopIfTrue="1" operator="lessThan">
      <formula>50</formula>
    </cfRule>
  </conditionalFormatting>
  <conditionalFormatting sqref="F1015">
    <cfRule type="cellIs" dxfId="134" priority="596" stopIfTrue="1" operator="lessThan">
      <formula>50</formula>
    </cfRule>
    <cfRule type="cellIs" dxfId="133" priority="604" stopIfTrue="1" operator="lessThan">
      <formula>50</formula>
    </cfRule>
    <cfRule type="cellIs" dxfId="132" priority="590" stopIfTrue="1" operator="greaterThanOrEqual">
      <formula>50</formula>
    </cfRule>
    <cfRule type="cellIs" dxfId="131" priority="581" stopIfTrue="1" operator="lessThan">
      <formula>50</formula>
    </cfRule>
    <cfRule type="cellIs" dxfId="130" priority="595" stopIfTrue="1" operator="lessThan">
      <formula>50</formula>
    </cfRule>
    <cfRule type="cellIs" dxfId="129" priority="602" stopIfTrue="1" operator="lessThan">
      <formula>50</formula>
    </cfRule>
    <cfRule type="cellIs" dxfId="128" priority="597" stopIfTrue="1" operator="lessThan">
      <formula>50</formula>
    </cfRule>
    <cfRule type="cellIs" dxfId="127" priority="582" stopIfTrue="1" operator="greaterThanOrEqual">
      <formula>50</formula>
    </cfRule>
    <cfRule type="cellIs" dxfId="126" priority="593" stopIfTrue="1" operator="greaterThanOrEqual">
      <formula>50</formula>
    </cfRule>
    <cfRule type="cellIs" dxfId="125" priority="591" stopIfTrue="1" operator="lessThan">
      <formula>50</formula>
    </cfRule>
    <cfRule type="cellIs" dxfId="124" priority="598" stopIfTrue="1" operator="greaterThanOrEqual">
      <formula>50</formula>
    </cfRule>
    <cfRule type="cellIs" dxfId="123" priority="583" stopIfTrue="1" operator="lessThan">
      <formula>50</formula>
    </cfRule>
    <cfRule type="cellIs" dxfId="122" priority="600" stopIfTrue="1" operator="lessThan">
      <formula>5050</formula>
    </cfRule>
    <cfRule type="cellIs" dxfId="121" priority="601" stopIfTrue="1" operator="greaterThanOrEqual">
      <formula>50</formula>
    </cfRule>
  </conditionalFormatting>
  <conditionalFormatting sqref="F1015:F1022">
    <cfRule type="cellIs" dxfId="120" priority="606" stopIfTrue="1" operator="lessThan">
      <formula>50</formula>
    </cfRule>
    <cfRule type="cellIs" dxfId="119" priority="607" stopIfTrue="1" operator="greaterThanOrEqual">
      <formula>50</formula>
    </cfRule>
  </conditionalFormatting>
  <conditionalFormatting sqref="F1017">
    <cfRule type="cellIs" dxfId="118" priority="556" stopIfTrue="1" operator="lessThan">
      <formula>50</formula>
    </cfRule>
    <cfRule type="cellIs" dxfId="117" priority="553" stopIfTrue="1" operator="lessThan">
      <formula>50</formula>
    </cfRule>
    <cfRule type="cellIs" dxfId="116" priority="554" stopIfTrue="1" operator="greaterThanOrEqual">
      <formula>50</formula>
    </cfRule>
    <cfRule type="cellIs" dxfId="115" priority="552" stopIfTrue="1" operator="lessThanOrEqual">
      <formula>49</formula>
    </cfRule>
  </conditionalFormatting>
  <conditionalFormatting sqref="F1019">
    <cfRule type="cellIs" dxfId="114" priority="504" stopIfTrue="1" operator="lessThan">
      <formula>50</formula>
    </cfRule>
    <cfRule type="cellIs" dxfId="113" priority="498" stopIfTrue="1" operator="greaterThanOrEqual">
      <formula>50</formula>
    </cfRule>
    <cfRule type="cellIs" dxfId="112" priority="500" stopIfTrue="1" operator="lessThan">
      <formula>5050</formula>
    </cfRule>
    <cfRule type="cellIs" dxfId="111" priority="501" stopIfTrue="1" operator="greaterThanOrEqual">
      <formula>50</formula>
    </cfRule>
    <cfRule type="cellIs" dxfId="110" priority="493" stopIfTrue="1" operator="greaterThanOrEqual">
      <formula>50</formula>
    </cfRule>
    <cfRule type="cellIs" dxfId="109" priority="506" stopIfTrue="1" operator="lessThan">
      <formula>50</formula>
    </cfRule>
    <cfRule type="cellIs" dxfId="108" priority="507" stopIfTrue="1" operator="greaterThanOrEqual">
      <formula>50</formula>
    </cfRule>
    <cfRule type="cellIs" dxfId="107" priority="489" stopIfTrue="1" operator="lessThan">
      <formula>50</formula>
    </cfRule>
    <cfRule type="cellIs" dxfId="106" priority="495" stopIfTrue="1" operator="lessThan">
      <formula>50</formula>
    </cfRule>
    <cfRule type="cellIs" dxfId="105" priority="490" stopIfTrue="1" operator="greaterThanOrEqual">
      <formula>50</formula>
    </cfRule>
    <cfRule type="cellIs" dxfId="104" priority="497" stopIfTrue="1" operator="lessThan">
      <formula>50</formula>
    </cfRule>
    <cfRule type="cellIs" dxfId="103" priority="487" stopIfTrue="1" operator="greaterThanOrEqual">
      <formula>50</formula>
    </cfRule>
    <cfRule type="cellIs" dxfId="102" priority="496" stopIfTrue="1" operator="lessThan">
      <formula>50</formula>
    </cfRule>
    <cfRule type="cellIs" dxfId="101" priority="502" stopIfTrue="1" operator="lessThan">
      <formula>50</formula>
    </cfRule>
    <cfRule type="cellIs" dxfId="100" priority="485" stopIfTrue="1" operator="lessThanOrEqual">
      <formula>49</formula>
    </cfRule>
    <cfRule type="cellIs" dxfId="99" priority="486" stopIfTrue="1" operator="lessThan">
      <formula>50</formula>
    </cfRule>
    <cfRule type="cellIs" dxfId="98" priority="491" stopIfTrue="1" operator="lessThan">
      <formula>50</formula>
    </cfRule>
  </conditionalFormatting>
  <conditionalFormatting sqref="F1023 F1009">
    <cfRule type="cellIs" dxfId="97" priority="511" stopIfTrue="1" operator="greaterThanOrEqual">
      <formula>50</formula>
    </cfRule>
  </conditionalFormatting>
  <conditionalFormatting sqref="F1023">
    <cfRule type="cellIs" dxfId="96" priority="510" stopIfTrue="1" operator="lessThan">
      <formula>50</formula>
    </cfRule>
    <cfRule type="cellIs" dxfId="95" priority="508" stopIfTrue="1" operator="lessThan">
      <formula>50</formula>
    </cfRule>
    <cfRule type="cellIs" dxfId="94" priority="509" stopIfTrue="1" operator="greaterThanOrEqual">
      <formula>50</formula>
    </cfRule>
  </conditionalFormatting>
  <conditionalFormatting sqref="F1028:F1034">
    <cfRule type="cellIs" dxfId="93" priority="306" stopIfTrue="1" operator="lessThanOrEqual">
      <formula>49</formula>
    </cfRule>
    <cfRule type="cellIs" dxfId="92" priority="307" stopIfTrue="1" operator="lessThan">
      <formula>50</formula>
    </cfRule>
    <cfRule type="cellIs" dxfId="91" priority="315" stopIfTrue="1" operator="lessThan">
      <formula>50</formula>
    </cfRule>
    <cfRule type="cellIs" dxfId="90" priority="316" stopIfTrue="1" operator="greaterThanOrEqual">
      <formula>50</formula>
    </cfRule>
    <cfRule type="cellIs" dxfId="89" priority="314" stopIfTrue="1" operator="greaterThanOrEqual">
      <formula>50</formula>
    </cfRule>
  </conditionalFormatting>
  <conditionalFormatting sqref="F1028:F1036 E1028:E1039 F1038:F1039">
    <cfRule type="cellIs" dxfId="88" priority="324" stopIfTrue="1" operator="greaterThanOrEqual">
      <formula>50</formula>
    </cfRule>
  </conditionalFormatting>
  <conditionalFormatting sqref="F1028:F1036 F1038:F1039">
    <cfRule type="cellIs" dxfId="87" priority="300" stopIfTrue="1" operator="lessThan">
      <formula>50</formula>
    </cfRule>
    <cfRule type="cellIs" dxfId="86" priority="295" stopIfTrue="1" operator="greaterThanOrEqual">
      <formula>50</formula>
    </cfRule>
    <cfRule type="cellIs" dxfId="85" priority="301" stopIfTrue="1" operator="lessThan">
      <formula>50</formula>
    </cfRule>
    <cfRule type="cellIs" dxfId="84" priority="302" stopIfTrue="1" operator="lessThan">
      <formula>50</formula>
    </cfRule>
    <cfRule type="cellIs" dxfId="83" priority="317" stopIfTrue="1" operator="lessThan">
      <formula>50</formula>
    </cfRule>
    <cfRule type="cellIs" dxfId="82" priority="305" stopIfTrue="1" operator="lessThan">
      <formula>5050</formula>
    </cfRule>
    <cfRule type="cellIs" dxfId="81" priority="298" stopIfTrue="1" operator="greaterThanOrEqual">
      <formula>50</formula>
    </cfRule>
    <cfRule type="cellIs" dxfId="80" priority="296" stopIfTrue="1" operator="lessThan">
      <formula>50</formula>
    </cfRule>
    <cfRule type="cellIs" dxfId="79" priority="303" stopIfTrue="1" operator="greaterThanOrEqual">
      <formula>50</formula>
    </cfRule>
  </conditionalFormatting>
  <conditionalFormatting sqref="F1028:F1036">
    <cfRule type="cellIs" dxfId="78" priority="308" stopIfTrue="1" operator="greaterThanOrEqual">
      <formula>50</formula>
    </cfRule>
  </conditionalFormatting>
  <conditionalFormatting sqref="F1035:F1036 F1038:F1039">
    <cfRule type="cellIs" dxfId="77" priority="294" stopIfTrue="1" operator="lessThan">
      <formula>50</formula>
    </cfRule>
  </conditionalFormatting>
  <conditionalFormatting sqref="F1035:F1036">
    <cfRule type="cellIs" dxfId="76" priority="293" stopIfTrue="1" operator="greaterThanOrEqual">
      <formula>50</formula>
    </cfRule>
    <cfRule type="cellIs" dxfId="75" priority="292" stopIfTrue="1" operator="lessThan">
      <formula>50</formula>
    </cfRule>
  </conditionalFormatting>
  <conditionalFormatting sqref="F1036">
    <cfRule type="cellIs" dxfId="74" priority="291" stopIfTrue="1" operator="greaterThanOrEqual">
      <formula>50</formula>
    </cfRule>
    <cfRule type="cellIs" dxfId="73" priority="289" stopIfTrue="1" operator="lessThanOrEqual">
      <formula>49</formula>
    </cfRule>
    <cfRule type="cellIs" dxfId="72" priority="290" stopIfTrue="1" operator="lessThan">
      <formula>50</formula>
    </cfRule>
  </conditionalFormatting>
  <conditionalFormatting sqref="F1038:F1039 F1028:F1036 E1028:E1039">
    <cfRule type="cellIs" dxfId="71" priority="310" stopIfTrue="1" operator="lessThan">
      <formula>50</formula>
    </cfRule>
  </conditionalFormatting>
  <conditionalFormatting sqref="F1038:F1039">
    <cfRule type="cellIs" dxfId="70" priority="309" stopIfTrue="1" operator="greaterThanOrEqual">
      <formula>50</formula>
    </cfRule>
  </conditionalFormatting>
  <conditionalFormatting sqref="F1040 F1043:F1046">
    <cfRule type="cellIs" dxfId="69" priority="163" stopIfTrue="1" operator="lessThan">
      <formula>50</formula>
    </cfRule>
    <cfRule type="cellIs" dxfId="68" priority="183" stopIfTrue="1" operator="lessThan">
      <formula>50</formula>
    </cfRule>
    <cfRule type="cellIs" dxfId="67" priority="175" stopIfTrue="1" operator="lessThan">
      <formula>5050</formula>
    </cfRule>
    <cfRule type="cellIs" dxfId="66" priority="173" stopIfTrue="1" operator="greaterThanOrEqual">
      <formula>50</formula>
    </cfRule>
    <cfRule type="cellIs" dxfId="65" priority="172" stopIfTrue="1" operator="lessThan">
      <formula>50</formula>
    </cfRule>
    <cfRule type="cellIs" dxfId="64" priority="171" stopIfTrue="1" operator="lessThan">
      <formula>50</formula>
    </cfRule>
    <cfRule type="cellIs" dxfId="63" priority="170" stopIfTrue="1" operator="lessThan">
      <formula>50</formula>
    </cfRule>
    <cfRule type="cellIs" dxfId="62" priority="168" stopIfTrue="1" operator="greaterThanOrEqual">
      <formula>50</formula>
    </cfRule>
    <cfRule type="cellIs" dxfId="61" priority="166" stopIfTrue="1" operator="lessThan">
      <formula>50</formula>
    </cfRule>
    <cfRule type="cellIs" dxfId="60" priority="162" stopIfTrue="1" operator="greaterThanOrEqual">
      <formula>50</formula>
    </cfRule>
  </conditionalFormatting>
  <conditionalFormatting sqref="F1040">
    <cfRule type="cellIs" dxfId="59" priority="177" stopIfTrue="1" operator="lessThan">
      <formula>50</formula>
    </cfRule>
    <cfRule type="cellIs" dxfId="58" priority="176" stopIfTrue="1" operator="lessThanOrEqual">
      <formula>49</formula>
    </cfRule>
    <cfRule type="cellIs" dxfId="57" priority="178" stopIfTrue="1" operator="greaterThanOrEqual">
      <formula>50</formula>
    </cfRule>
  </conditionalFormatting>
  <conditionalFormatting sqref="F1040:F1053">
    <cfRule type="cellIs" dxfId="56" priority="132" stopIfTrue="1" operator="greaterThanOrEqual">
      <formula>50</formula>
    </cfRule>
    <cfRule type="cellIs" dxfId="55" priority="131" stopIfTrue="1" operator="lessThan">
      <formula>50</formula>
    </cfRule>
    <cfRule type="cellIs" dxfId="54" priority="115" stopIfTrue="1" operator="greaterThanOrEqual">
      <formula>50</formula>
    </cfRule>
    <cfRule type="cellIs" dxfId="53" priority="108" stopIfTrue="1" operator="lessThan">
      <formula>50</formula>
    </cfRule>
    <cfRule type="cellIs" dxfId="52" priority="109" stopIfTrue="1" operator="greaterThanOrEqual">
      <formula>50</formula>
    </cfRule>
    <cfRule type="cellIs" dxfId="51" priority="111" stopIfTrue="1" operator="greaterThanOrEqual">
      <formula>50</formula>
    </cfRule>
    <cfRule type="cellIs" dxfId="50" priority="110" stopIfTrue="1" operator="lessThan">
      <formula>50</formula>
    </cfRule>
    <cfRule type="cellIs" dxfId="49" priority="125" stopIfTrue="1" operator="lessThan">
      <formula>5050</formula>
    </cfRule>
    <cfRule type="cellIs" dxfId="48" priority="123" stopIfTrue="1" operator="greaterThanOrEqual">
      <formula>50</formula>
    </cfRule>
    <cfRule type="cellIs" dxfId="47" priority="126" stopIfTrue="1" operator="greaterThanOrEqual">
      <formula>50</formula>
    </cfRule>
    <cfRule type="cellIs" dxfId="46" priority="122" stopIfTrue="1" operator="lessThan">
      <formula>50</formula>
    </cfRule>
    <cfRule type="cellIs" dxfId="45" priority="121" stopIfTrue="1" operator="lessThan">
      <formula>50</formula>
    </cfRule>
    <cfRule type="cellIs" dxfId="44" priority="120" stopIfTrue="1" operator="lessThan">
      <formula>50</formula>
    </cfRule>
    <cfRule type="cellIs" dxfId="43" priority="118" stopIfTrue="1" operator="greaterThanOrEqual">
      <formula>50</formula>
    </cfRule>
    <cfRule type="cellIs" dxfId="42" priority="129" stopIfTrue="1" operator="lessThan">
      <formula>50</formula>
    </cfRule>
    <cfRule type="cellIs" dxfId="41" priority="127" stopIfTrue="1" operator="lessThan">
      <formula>50</formula>
    </cfRule>
    <cfRule type="cellIs" dxfId="40" priority="116" stopIfTrue="1" operator="lessThan">
      <formula>50</formula>
    </cfRule>
    <cfRule type="cellIs" dxfId="39" priority="114" stopIfTrue="1" operator="lessThan">
      <formula>50</formula>
    </cfRule>
    <cfRule type="cellIs" dxfId="38" priority="113" stopIfTrue="1" operator="greaterThanOrEqual">
      <formula>50</formula>
    </cfRule>
    <cfRule type="cellIs" dxfId="37" priority="112" stopIfTrue="1" operator="lessThan">
      <formula>50</formula>
    </cfRule>
  </conditionalFormatting>
  <conditionalFormatting sqref="F1040:F1054">
    <cfRule type="cellIs" dxfId="36" priority="77" stopIfTrue="1" operator="lessThanOrEqual">
      <formula>49</formula>
    </cfRule>
    <cfRule type="cellIs" dxfId="35" priority="103" stopIfTrue="1" operator="lessThan">
      <formula>50</formula>
    </cfRule>
  </conditionalFormatting>
  <conditionalFormatting sqref="F1043:F1046 F1040 E1040:E1054">
    <cfRule type="cellIs" dxfId="34" priority="180" stopIfTrue="1" operator="lessThan">
      <formula>50</formula>
    </cfRule>
  </conditionalFormatting>
  <conditionalFormatting sqref="F1043:F1046 F1040">
    <cfRule type="cellIs" dxfId="33" priority="165" stopIfTrue="1" operator="greaterThanOrEqual">
      <formula>50</formula>
    </cfRule>
    <cfRule type="cellIs" dxfId="32" priority="161" stopIfTrue="1" operator="lessThan">
      <formula>50</formula>
    </cfRule>
  </conditionalFormatting>
  <conditionalFormatting sqref="F1043:F1046">
    <cfRule type="cellIs" dxfId="31" priority="179" stopIfTrue="1" operator="greaterThanOrEqual">
      <formula>50</formula>
    </cfRule>
  </conditionalFormatting>
  <conditionalFormatting sqref="F1046">
    <cfRule type="cellIs" dxfId="30" priority="156" stopIfTrue="1" operator="greaterThanOrEqual">
      <formula>50</formula>
    </cfRule>
    <cfRule type="cellIs" dxfId="29" priority="157" stopIfTrue="1" operator="lessThan">
      <formula>50</formula>
    </cfRule>
    <cfRule type="containsText" dxfId="28" priority="151" stopIfTrue="1" operator="containsText" text="لم">
      <formula>NOT(ISERROR(SEARCH("لم",F1046)))</formula>
    </cfRule>
    <cfRule type="cellIs" dxfId="27" priority="152" stopIfTrue="1" operator="lessThan">
      <formula>50</formula>
    </cfRule>
    <cfRule type="containsText" dxfId="26" priority="153" stopIfTrue="1" operator="containsText" text="لم">
      <formula>NOT(ISERROR(SEARCH("لم",F1046)))</formula>
    </cfRule>
    <cfRule type="cellIs" dxfId="25" priority="164" stopIfTrue="1" operator="lessThan">
      <formula>50</formula>
    </cfRule>
    <cfRule type="cellIs" dxfId="24" priority="154" stopIfTrue="1" operator="lessThan">
      <formula>50</formula>
    </cfRule>
    <cfRule type="cellIs" dxfId="23" priority="155" stopIfTrue="1" operator="lessThan">
      <formula>50</formula>
    </cfRule>
    <cfRule type="cellIs" dxfId="22" priority="160" stopIfTrue="1" operator="greaterThanOrEqual">
      <formula>50</formula>
    </cfRule>
    <cfRule type="cellIs" dxfId="21" priority="159" stopIfTrue="1" operator="lessThan">
      <formula>50</formula>
    </cfRule>
    <cfRule type="cellIs" dxfId="20" priority="158" stopIfTrue="1" operator="greaterThanOrEqual">
      <formula>50</formula>
    </cfRule>
  </conditionalFormatting>
  <conditionalFormatting sqref="F1054">
    <cfRule type="cellIs" dxfId="19" priority="99" stopIfTrue="1" operator="lessThan">
      <formula>50</formula>
    </cfRule>
    <cfRule type="cellIs" dxfId="18" priority="98" stopIfTrue="1" operator="greaterThanOrEqual">
      <formula>50</formula>
    </cfRule>
    <cfRule type="cellIs" dxfId="17" priority="84" stopIfTrue="1" operator="lessThan">
      <formula>50</formula>
    </cfRule>
    <cfRule type="cellIs" dxfId="16" priority="79" stopIfTrue="1" operator="greaterThanOrEqual">
      <formula>50</formula>
    </cfRule>
    <cfRule type="cellIs" dxfId="15" priority="82" stopIfTrue="1" operator="lessThan">
      <formula>50</formula>
    </cfRule>
    <cfRule type="cellIs" dxfId="14" priority="78" stopIfTrue="1" operator="lessThan">
      <formula>50</formula>
    </cfRule>
    <cfRule type="cellIs" dxfId="13" priority="97" stopIfTrue="1" operator="lessThan">
      <formula>5050</formula>
    </cfRule>
    <cfRule type="cellIs" dxfId="12" priority="81" stopIfTrue="1" operator="greaterThanOrEqual">
      <formula>50</formula>
    </cfRule>
    <cfRule type="cellIs" dxfId="11" priority="95" stopIfTrue="1" operator="greaterThanOrEqual">
      <formula>50</formula>
    </cfRule>
    <cfRule type="cellIs" dxfId="10" priority="94" stopIfTrue="1" operator="lessThan">
      <formula>50</formula>
    </cfRule>
    <cfRule type="cellIs" dxfId="9" priority="83" stopIfTrue="1" operator="greaterThanOrEqual">
      <formula>50</formula>
    </cfRule>
    <cfRule type="cellIs" dxfId="8" priority="85" stopIfTrue="1" operator="greaterThanOrEqual">
      <formula>50</formula>
    </cfRule>
    <cfRule type="cellIs" dxfId="7" priority="80" stopIfTrue="1" operator="lessThan">
      <formula>50</formula>
    </cfRule>
    <cfRule type="cellIs" dxfId="6" priority="101" stopIfTrue="1" operator="lessThan">
      <formula>50</formula>
    </cfRule>
    <cfRule type="cellIs" dxfId="5" priority="93" stopIfTrue="1" operator="lessThan">
      <formula>50</formula>
    </cfRule>
    <cfRule type="cellIs" dxfId="4" priority="92" stopIfTrue="1" operator="lessThan">
      <formula>50</formula>
    </cfRule>
    <cfRule type="cellIs" dxfId="3" priority="88" stopIfTrue="1" operator="lessThan">
      <formula>50</formula>
    </cfRule>
    <cfRule type="cellIs" dxfId="2" priority="87" stopIfTrue="1" operator="greaterThanOrEqual">
      <formula>50</formula>
    </cfRule>
    <cfRule type="cellIs" dxfId="1" priority="86" stopIfTrue="1" operator="lessThan">
      <formula>50</formula>
    </cfRule>
    <cfRule type="cellIs" dxfId="0" priority="90" stopIfTrue="1" operator="greaterThanOrEqual">
      <formula>50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النطاقات المسماة</vt:lpstr>
      </vt:variant>
      <vt:variant>
        <vt:i4>1</vt:i4>
      </vt:variant>
    </vt:vector>
  </HeadingPairs>
  <TitlesOfParts>
    <vt:vector size="9" baseType="lpstr">
      <vt:lpstr>تعليمات التسجيل </vt:lpstr>
      <vt:lpstr>إدخال البيانات</vt:lpstr>
      <vt:lpstr>اختيار المقررات</vt:lpstr>
      <vt:lpstr>الإستمارة</vt:lpstr>
      <vt:lpstr>pol</vt:lpstr>
      <vt:lpstr>ورقة4</vt:lpstr>
      <vt:lpstr>ورقة2</vt:lpstr>
      <vt:lpstr>Sheet1</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lenovo-lap</cp:lastModifiedBy>
  <cp:revision/>
  <cp:lastPrinted>2024-01-21T07:38:19Z</cp:lastPrinted>
  <dcterms:created xsi:type="dcterms:W3CDTF">2015-06-05T18:17:20Z</dcterms:created>
  <dcterms:modified xsi:type="dcterms:W3CDTF">2024-07-14T09:08:14Z</dcterms:modified>
</cp:coreProperties>
</file>